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module\"/>
    </mc:Choice>
  </mc:AlternateContent>
  <bookViews>
    <workbookView xWindow="0" yWindow="0" windowWidth="23250" windowHeight="12450" tabRatio="674" activeTab="2"/>
  </bookViews>
  <sheets>
    <sheet name="New Item's Planning module" sheetId="1" r:id="rId1"/>
    <sheet name="cus sales ratio%" sheetId="10" r:id="rId2"/>
    <sheet name="Y by division" sheetId="4" r:id="rId3"/>
    <sheet name="Y-AMZ" sheetId="11" r:id="rId4"/>
    <sheet name="Y for BP module" sheetId="9" r:id="rId5"/>
    <sheet name="Y for EXCEL" sheetId="6" r:id="rId6"/>
    <sheet name="EXCEL首单预测" sheetId="7" r:id="rId7"/>
    <sheet name="cus sales ratio% research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9" l="1"/>
  <c r="E77" i="9"/>
  <c r="E67" i="9"/>
  <c r="E68" i="9"/>
  <c r="E69" i="9"/>
  <c r="E70" i="9"/>
  <c r="E71" i="9"/>
  <c r="E72" i="9"/>
  <c r="E73" i="9"/>
  <c r="E74" i="9"/>
  <c r="E75" i="9"/>
  <c r="E76" i="9"/>
  <c r="E66" i="9"/>
  <c r="C68" i="9"/>
  <c r="C69" i="9"/>
  <c r="C70" i="9"/>
  <c r="C71" i="9"/>
  <c r="C72" i="9"/>
  <c r="C73" i="9"/>
  <c r="C74" i="9"/>
  <c r="C75" i="9"/>
  <c r="C76" i="9"/>
  <c r="C77" i="9"/>
  <c r="M66" i="9"/>
  <c r="L66" i="9"/>
  <c r="C66" i="9"/>
  <c r="D66" i="9" s="1"/>
  <c r="I40" i="10" l="1"/>
  <c r="I41" i="10"/>
  <c r="B35" i="10"/>
  <c r="C35" i="10"/>
  <c r="D35" i="10"/>
  <c r="E35" i="10"/>
  <c r="F35" i="10"/>
  <c r="G35" i="10"/>
  <c r="H35" i="10"/>
  <c r="I35" i="10"/>
  <c r="J35" i="10"/>
  <c r="K35" i="10"/>
  <c r="B36" i="10"/>
  <c r="C36" i="10"/>
  <c r="D36" i="10"/>
  <c r="E36" i="10"/>
  <c r="F36" i="10"/>
  <c r="G36" i="10"/>
  <c r="H36" i="10"/>
  <c r="I36" i="10"/>
  <c r="J36" i="10"/>
  <c r="K36" i="10"/>
  <c r="B37" i="10"/>
  <c r="C37" i="10"/>
  <c r="D37" i="10"/>
  <c r="E37" i="10"/>
  <c r="F37" i="10"/>
  <c r="G37" i="10"/>
  <c r="H37" i="10"/>
  <c r="I37" i="10"/>
  <c r="J37" i="10"/>
  <c r="K37" i="10"/>
  <c r="B38" i="10"/>
  <c r="C38" i="10"/>
  <c r="D38" i="10"/>
  <c r="E38" i="10"/>
  <c r="F38" i="10"/>
  <c r="G38" i="10"/>
  <c r="H38" i="10"/>
  <c r="I38" i="10"/>
  <c r="J38" i="10"/>
  <c r="K38" i="10"/>
  <c r="B39" i="10"/>
  <c r="C39" i="10"/>
  <c r="D39" i="10"/>
  <c r="E39" i="10"/>
  <c r="F39" i="10"/>
  <c r="G39" i="10"/>
  <c r="H39" i="10"/>
  <c r="I39" i="10"/>
  <c r="J39" i="10"/>
  <c r="K39" i="10"/>
  <c r="B40" i="10"/>
  <c r="C40" i="10"/>
  <c r="D40" i="10"/>
  <c r="E40" i="10"/>
  <c r="F40" i="10"/>
  <c r="G40" i="10"/>
  <c r="H40" i="10"/>
  <c r="J40" i="10"/>
  <c r="K40" i="10"/>
  <c r="B41" i="10"/>
  <c r="C41" i="10"/>
  <c r="D41" i="10"/>
  <c r="E41" i="10"/>
  <c r="F41" i="10"/>
  <c r="G41" i="10"/>
  <c r="H41" i="10"/>
  <c r="J41" i="10"/>
  <c r="K41" i="10"/>
  <c r="B42" i="10"/>
  <c r="C42" i="10"/>
  <c r="D42" i="10"/>
  <c r="E42" i="10"/>
  <c r="F42" i="10"/>
  <c r="G42" i="10"/>
  <c r="H42" i="10"/>
  <c r="I42" i="10"/>
  <c r="J42" i="10"/>
  <c r="K42" i="10"/>
  <c r="B43" i="10"/>
  <c r="C43" i="10"/>
  <c r="D43" i="10"/>
  <c r="E43" i="10"/>
  <c r="F43" i="10"/>
  <c r="G43" i="10"/>
  <c r="H43" i="10"/>
  <c r="I43" i="10"/>
  <c r="J43" i="10"/>
  <c r="K43" i="10"/>
  <c r="B44" i="10"/>
  <c r="C44" i="10"/>
  <c r="D44" i="10"/>
  <c r="E44" i="10"/>
  <c r="F44" i="10"/>
  <c r="G44" i="10"/>
  <c r="H44" i="10"/>
  <c r="I44" i="10"/>
  <c r="J44" i="10"/>
  <c r="K44" i="10"/>
  <c r="B45" i="10"/>
  <c r="C45" i="10"/>
  <c r="D45" i="10"/>
  <c r="E45" i="10"/>
  <c r="F45" i="10"/>
  <c r="G45" i="10"/>
  <c r="H45" i="10"/>
  <c r="I45" i="10"/>
  <c r="J45" i="10"/>
  <c r="K45" i="10"/>
  <c r="B46" i="10"/>
  <c r="C46" i="10"/>
  <c r="D46" i="10"/>
  <c r="E46" i="10"/>
  <c r="F46" i="10"/>
  <c r="G46" i="10"/>
  <c r="H46" i="10"/>
  <c r="I46" i="10"/>
  <c r="J46" i="10"/>
  <c r="K46" i="10"/>
  <c r="C34" i="10"/>
  <c r="D34" i="10"/>
  <c r="E34" i="10"/>
  <c r="F34" i="10"/>
  <c r="G34" i="10"/>
  <c r="H34" i="10"/>
  <c r="I34" i="10"/>
  <c r="J34" i="10"/>
  <c r="K34" i="10"/>
  <c r="B34" i="10"/>
  <c r="C50" i="8"/>
  <c r="M30" i="8"/>
  <c r="B19" i="8"/>
  <c r="C19" i="8"/>
  <c r="D19" i="8"/>
  <c r="E19" i="8"/>
  <c r="F19" i="8"/>
  <c r="G19" i="8"/>
  <c r="H19" i="8"/>
  <c r="I19" i="8"/>
  <c r="J19" i="8"/>
  <c r="K19" i="8"/>
  <c r="L19" i="8"/>
  <c r="B20" i="8"/>
  <c r="C20" i="8"/>
  <c r="D20" i="8"/>
  <c r="E20" i="8"/>
  <c r="F20" i="8"/>
  <c r="G20" i="8"/>
  <c r="H20" i="8"/>
  <c r="I20" i="8"/>
  <c r="J20" i="8"/>
  <c r="K20" i="8"/>
  <c r="L20" i="8"/>
  <c r="B21" i="8"/>
  <c r="C21" i="8"/>
  <c r="D21" i="8"/>
  <c r="E21" i="8"/>
  <c r="F21" i="8"/>
  <c r="G21" i="8"/>
  <c r="H21" i="8"/>
  <c r="I21" i="8"/>
  <c r="J21" i="8"/>
  <c r="K21" i="8"/>
  <c r="L21" i="8"/>
  <c r="B22" i="8"/>
  <c r="C22" i="8"/>
  <c r="D22" i="8"/>
  <c r="E22" i="8"/>
  <c r="F22" i="8"/>
  <c r="G22" i="8"/>
  <c r="H22" i="8"/>
  <c r="I22" i="8"/>
  <c r="J22" i="8"/>
  <c r="K22" i="8"/>
  <c r="L22" i="8"/>
  <c r="B23" i="8"/>
  <c r="C23" i="8"/>
  <c r="D23" i="8"/>
  <c r="E23" i="8"/>
  <c r="F23" i="8"/>
  <c r="G23" i="8"/>
  <c r="H23" i="8"/>
  <c r="I23" i="8"/>
  <c r="J23" i="8"/>
  <c r="K23" i="8"/>
  <c r="L23" i="8"/>
  <c r="B24" i="8"/>
  <c r="C24" i="8"/>
  <c r="D24" i="8"/>
  <c r="E24" i="8"/>
  <c r="F24" i="8"/>
  <c r="G24" i="8"/>
  <c r="H24" i="8"/>
  <c r="I24" i="8"/>
  <c r="J24" i="8"/>
  <c r="K24" i="8"/>
  <c r="L24" i="8"/>
  <c r="B25" i="8"/>
  <c r="C25" i="8"/>
  <c r="D25" i="8"/>
  <c r="E25" i="8"/>
  <c r="F25" i="8"/>
  <c r="G25" i="8"/>
  <c r="H25" i="8"/>
  <c r="I25" i="8"/>
  <c r="J25" i="8"/>
  <c r="K25" i="8"/>
  <c r="L25" i="8"/>
  <c r="B26" i="8"/>
  <c r="C26" i="8"/>
  <c r="D26" i="8"/>
  <c r="E26" i="8"/>
  <c r="F26" i="8"/>
  <c r="G26" i="8"/>
  <c r="H26" i="8"/>
  <c r="I26" i="8"/>
  <c r="J26" i="8"/>
  <c r="K26" i="8"/>
  <c r="L26" i="8"/>
  <c r="B27" i="8"/>
  <c r="C27" i="8"/>
  <c r="D27" i="8"/>
  <c r="E27" i="8"/>
  <c r="F27" i="8"/>
  <c r="G27" i="8"/>
  <c r="H27" i="8"/>
  <c r="I27" i="8"/>
  <c r="J27" i="8"/>
  <c r="K27" i="8"/>
  <c r="L27" i="8"/>
  <c r="B28" i="8"/>
  <c r="C28" i="8"/>
  <c r="D28" i="8"/>
  <c r="E28" i="8"/>
  <c r="F28" i="8"/>
  <c r="G28" i="8"/>
  <c r="H28" i="8"/>
  <c r="I28" i="8"/>
  <c r="J28" i="8"/>
  <c r="K28" i="8"/>
  <c r="L28" i="8"/>
  <c r="B29" i="8"/>
  <c r="C29" i="8"/>
  <c r="D29" i="8"/>
  <c r="E29" i="8"/>
  <c r="F29" i="8"/>
  <c r="G29" i="8"/>
  <c r="H29" i="8"/>
  <c r="I29" i="8"/>
  <c r="J29" i="8"/>
  <c r="K29" i="8"/>
  <c r="L29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O15" i="8"/>
  <c r="C15" i="8" l="1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B15" i="8"/>
  <c r="B77" i="9" l="1"/>
  <c r="D77" i="9" s="1"/>
  <c r="F77" i="9" s="1"/>
  <c r="G77" i="9" s="1"/>
  <c r="H77" i="9" s="1"/>
  <c r="I77" i="9" s="1"/>
  <c r="J77" i="9" s="1"/>
  <c r="K77" i="9" s="1"/>
  <c r="L77" i="9" s="1"/>
  <c r="M77" i="9" s="1"/>
  <c r="N77" i="9" s="1"/>
  <c r="O77" i="9" s="1"/>
  <c r="P77" i="9" s="1"/>
  <c r="Q77" i="9" s="1"/>
  <c r="B76" i="9"/>
  <c r="D76" i="9" s="1"/>
  <c r="F76" i="9" s="1"/>
  <c r="G76" i="9" s="1"/>
  <c r="H76" i="9" s="1"/>
  <c r="I76" i="9" s="1"/>
  <c r="J76" i="9" s="1"/>
  <c r="K76" i="9" s="1"/>
  <c r="L76" i="9" s="1"/>
  <c r="M76" i="9" s="1"/>
  <c r="N76" i="9" s="1"/>
  <c r="O76" i="9" s="1"/>
  <c r="P76" i="9" s="1"/>
  <c r="Q76" i="9" s="1"/>
  <c r="B75" i="9"/>
  <c r="D75" i="9" s="1"/>
  <c r="F75" i="9" s="1"/>
  <c r="G75" i="9" s="1"/>
  <c r="H75" i="9" s="1"/>
  <c r="I75" i="9" s="1"/>
  <c r="J75" i="9" s="1"/>
  <c r="K75" i="9" s="1"/>
  <c r="L75" i="9" s="1"/>
  <c r="M75" i="9" s="1"/>
  <c r="N75" i="9" s="1"/>
  <c r="O75" i="9" s="1"/>
  <c r="P75" i="9" s="1"/>
  <c r="Q75" i="9" s="1"/>
  <c r="B74" i="9"/>
  <c r="D74" i="9" s="1"/>
  <c r="F74" i="9" s="1"/>
  <c r="G74" i="9" s="1"/>
  <c r="H74" i="9" s="1"/>
  <c r="I74" i="9" s="1"/>
  <c r="J74" i="9" s="1"/>
  <c r="K74" i="9" s="1"/>
  <c r="L74" i="9" s="1"/>
  <c r="M74" i="9" s="1"/>
  <c r="N74" i="9" s="1"/>
  <c r="O74" i="9" s="1"/>
  <c r="P74" i="9" s="1"/>
  <c r="Q74" i="9" s="1"/>
  <c r="B73" i="9"/>
  <c r="D73" i="9" s="1"/>
  <c r="F73" i="9" s="1"/>
  <c r="G73" i="9" s="1"/>
  <c r="H73" i="9" s="1"/>
  <c r="I73" i="9" s="1"/>
  <c r="J73" i="9" s="1"/>
  <c r="K73" i="9" s="1"/>
  <c r="L73" i="9" s="1"/>
  <c r="M73" i="9" s="1"/>
  <c r="N73" i="9" s="1"/>
  <c r="O73" i="9" s="1"/>
  <c r="P73" i="9" s="1"/>
  <c r="Q73" i="9" s="1"/>
  <c r="B72" i="9"/>
  <c r="D72" i="9" s="1"/>
  <c r="F72" i="9" s="1"/>
  <c r="G72" i="9" s="1"/>
  <c r="H72" i="9" s="1"/>
  <c r="I72" i="9" s="1"/>
  <c r="J72" i="9" s="1"/>
  <c r="K72" i="9" s="1"/>
  <c r="L72" i="9" s="1"/>
  <c r="M72" i="9" s="1"/>
  <c r="N72" i="9" s="1"/>
  <c r="O72" i="9" s="1"/>
  <c r="P72" i="9" s="1"/>
  <c r="Q72" i="9" s="1"/>
  <c r="B71" i="9"/>
  <c r="D71" i="9" s="1"/>
  <c r="F71" i="9" s="1"/>
  <c r="G71" i="9" s="1"/>
  <c r="H71" i="9" s="1"/>
  <c r="I71" i="9" s="1"/>
  <c r="J71" i="9" s="1"/>
  <c r="K71" i="9" s="1"/>
  <c r="L71" i="9" s="1"/>
  <c r="M71" i="9" s="1"/>
  <c r="N71" i="9" s="1"/>
  <c r="O71" i="9" s="1"/>
  <c r="P71" i="9" s="1"/>
  <c r="Q71" i="9" s="1"/>
  <c r="B70" i="9"/>
  <c r="D70" i="9" s="1"/>
  <c r="F70" i="9" s="1"/>
  <c r="G70" i="9" s="1"/>
  <c r="H70" i="9" s="1"/>
  <c r="I70" i="9" s="1"/>
  <c r="J70" i="9" s="1"/>
  <c r="K70" i="9" s="1"/>
  <c r="L70" i="9" s="1"/>
  <c r="M70" i="9" s="1"/>
  <c r="N70" i="9" s="1"/>
  <c r="O70" i="9" s="1"/>
  <c r="P70" i="9" s="1"/>
  <c r="Q70" i="9" s="1"/>
  <c r="B69" i="9"/>
  <c r="D69" i="9" s="1"/>
  <c r="F69" i="9" s="1"/>
  <c r="G69" i="9" s="1"/>
  <c r="H69" i="9" s="1"/>
  <c r="I69" i="9" s="1"/>
  <c r="J69" i="9" s="1"/>
  <c r="K69" i="9" s="1"/>
  <c r="L69" i="9" s="1"/>
  <c r="M69" i="9" s="1"/>
  <c r="N69" i="9" s="1"/>
  <c r="O69" i="9" s="1"/>
  <c r="P69" i="9" s="1"/>
  <c r="Q69" i="9" s="1"/>
  <c r="B68" i="9"/>
  <c r="D68" i="9" s="1"/>
  <c r="F68" i="9" s="1"/>
  <c r="G68" i="9" s="1"/>
  <c r="H68" i="9" s="1"/>
  <c r="I68" i="9" s="1"/>
  <c r="J68" i="9" s="1"/>
  <c r="K68" i="9" s="1"/>
  <c r="L68" i="9" s="1"/>
  <c r="M68" i="9" s="1"/>
  <c r="N68" i="9" s="1"/>
  <c r="O68" i="9" s="1"/>
  <c r="P68" i="9" s="1"/>
  <c r="Q68" i="9" s="1"/>
  <c r="B67" i="9"/>
  <c r="D67" i="9" s="1"/>
  <c r="F67" i="9" s="1"/>
  <c r="G67" i="9" s="1"/>
  <c r="H67" i="9" s="1"/>
  <c r="I67" i="9" s="1"/>
  <c r="J67" i="9" s="1"/>
  <c r="K67" i="9" s="1"/>
  <c r="L67" i="9" s="1"/>
  <c r="M67" i="9" s="1"/>
  <c r="N67" i="9" s="1"/>
  <c r="O67" i="9" s="1"/>
  <c r="P67" i="9" s="1"/>
  <c r="Q67" i="9" s="1"/>
  <c r="B66" i="9"/>
  <c r="B30" i="9"/>
  <c r="C30" i="9" s="1"/>
  <c r="D30" i="9" s="1"/>
  <c r="E30" i="9" s="1"/>
  <c r="F30" i="9" s="1"/>
  <c r="G30" i="9" s="1"/>
  <c r="H30" i="9" s="1"/>
  <c r="I30" i="9" s="1"/>
  <c r="J30" i="9" s="1"/>
  <c r="K30" i="9" s="1"/>
  <c r="L30" i="9" s="1"/>
  <c r="M30" i="9" s="1"/>
  <c r="N30" i="9" s="1"/>
  <c r="O30" i="9" s="1"/>
  <c r="P30" i="9" s="1"/>
  <c r="Q30" i="9" s="1"/>
  <c r="B29" i="9"/>
  <c r="C29" i="9" s="1"/>
  <c r="D29" i="9" s="1"/>
  <c r="E29" i="9" s="1"/>
  <c r="F29" i="9" s="1"/>
  <c r="G29" i="9" s="1"/>
  <c r="H29" i="9" s="1"/>
  <c r="I29" i="9" s="1"/>
  <c r="J29" i="9" s="1"/>
  <c r="K29" i="9" s="1"/>
  <c r="L29" i="9" s="1"/>
  <c r="M29" i="9" s="1"/>
  <c r="N29" i="9" s="1"/>
  <c r="O29" i="9" s="1"/>
  <c r="P29" i="9" s="1"/>
  <c r="Q29" i="9" s="1"/>
  <c r="B28" i="9"/>
  <c r="C28" i="9" s="1"/>
  <c r="D28" i="9" s="1"/>
  <c r="E28" i="9" s="1"/>
  <c r="F28" i="9" s="1"/>
  <c r="G28" i="9" s="1"/>
  <c r="H28" i="9" s="1"/>
  <c r="I28" i="9" s="1"/>
  <c r="J28" i="9" s="1"/>
  <c r="K28" i="9" s="1"/>
  <c r="L28" i="9" s="1"/>
  <c r="M28" i="9" s="1"/>
  <c r="N28" i="9" s="1"/>
  <c r="O28" i="9" s="1"/>
  <c r="P28" i="9" s="1"/>
  <c r="Q28" i="9" s="1"/>
  <c r="B27" i="9"/>
  <c r="C27" i="9" s="1"/>
  <c r="D27" i="9" s="1"/>
  <c r="E27" i="9" s="1"/>
  <c r="F27" i="9" s="1"/>
  <c r="G27" i="9" s="1"/>
  <c r="H27" i="9" s="1"/>
  <c r="I27" i="9" s="1"/>
  <c r="J27" i="9" s="1"/>
  <c r="K27" i="9" s="1"/>
  <c r="L27" i="9" s="1"/>
  <c r="M27" i="9" s="1"/>
  <c r="N27" i="9" s="1"/>
  <c r="O27" i="9" s="1"/>
  <c r="P27" i="9" s="1"/>
  <c r="Q27" i="9" s="1"/>
  <c r="B26" i="9"/>
  <c r="C26" i="9" s="1"/>
  <c r="D26" i="9" s="1"/>
  <c r="E26" i="9" s="1"/>
  <c r="F26" i="9" s="1"/>
  <c r="G26" i="9" s="1"/>
  <c r="H26" i="9" s="1"/>
  <c r="I26" i="9" s="1"/>
  <c r="J26" i="9" s="1"/>
  <c r="K26" i="9" s="1"/>
  <c r="L26" i="9" s="1"/>
  <c r="M26" i="9" s="1"/>
  <c r="N26" i="9" s="1"/>
  <c r="O26" i="9" s="1"/>
  <c r="P26" i="9" s="1"/>
  <c r="Q26" i="9" s="1"/>
  <c r="B25" i="9"/>
  <c r="C25" i="9" s="1"/>
  <c r="D25" i="9" s="1"/>
  <c r="E25" i="9" s="1"/>
  <c r="F25" i="9" s="1"/>
  <c r="G25" i="9" s="1"/>
  <c r="H25" i="9" s="1"/>
  <c r="I25" i="9" s="1"/>
  <c r="J25" i="9" s="1"/>
  <c r="K25" i="9" s="1"/>
  <c r="L25" i="9" s="1"/>
  <c r="M25" i="9" s="1"/>
  <c r="N25" i="9" s="1"/>
  <c r="O25" i="9" s="1"/>
  <c r="P25" i="9" s="1"/>
  <c r="Q25" i="9" s="1"/>
  <c r="B24" i="9"/>
  <c r="C24" i="9" s="1"/>
  <c r="D24" i="9" s="1"/>
  <c r="E24" i="9" s="1"/>
  <c r="F24" i="9" s="1"/>
  <c r="G24" i="9" s="1"/>
  <c r="H24" i="9" s="1"/>
  <c r="I24" i="9" s="1"/>
  <c r="J24" i="9" s="1"/>
  <c r="K24" i="9" s="1"/>
  <c r="L24" i="9" s="1"/>
  <c r="M24" i="9" s="1"/>
  <c r="N24" i="9" s="1"/>
  <c r="O24" i="9" s="1"/>
  <c r="P24" i="9" s="1"/>
  <c r="Q24" i="9" s="1"/>
  <c r="B23" i="9"/>
  <c r="C23" i="9" s="1"/>
  <c r="D23" i="9" s="1"/>
  <c r="E23" i="9" s="1"/>
  <c r="F23" i="9" s="1"/>
  <c r="G23" i="9" s="1"/>
  <c r="H23" i="9" s="1"/>
  <c r="I23" i="9" s="1"/>
  <c r="J23" i="9" s="1"/>
  <c r="K23" i="9" s="1"/>
  <c r="L23" i="9" s="1"/>
  <c r="M23" i="9" s="1"/>
  <c r="N23" i="9" s="1"/>
  <c r="O23" i="9" s="1"/>
  <c r="P23" i="9" s="1"/>
  <c r="Q23" i="9" s="1"/>
  <c r="B22" i="9"/>
  <c r="C22" i="9" s="1"/>
  <c r="D22" i="9" s="1"/>
  <c r="E22" i="9" s="1"/>
  <c r="F22" i="9" s="1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Q22" i="9" s="1"/>
  <c r="B21" i="9"/>
  <c r="C21" i="9" s="1"/>
  <c r="D21" i="9" s="1"/>
  <c r="E21" i="9" s="1"/>
  <c r="F21" i="9" s="1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Q21" i="9" s="1"/>
  <c r="B20" i="9"/>
  <c r="C20" i="9" s="1"/>
  <c r="D20" i="9" s="1"/>
  <c r="E20" i="9" s="1"/>
  <c r="F20" i="9" s="1"/>
  <c r="G20" i="9" s="1"/>
  <c r="H20" i="9" s="1"/>
  <c r="I20" i="9" s="1"/>
  <c r="J20" i="9" s="1"/>
  <c r="K20" i="9" s="1"/>
  <c r="L20" i="9" s="1"/>
  <c r="M20" i="9" s="1"/>
  <c r="N20" i="9" s="1"/>
  <c r="O20" i="9" s="1"/>
  <c r="P20" i="9" s="1"/>
  <c r="Q20" i="9" s="1"/>
  <c r="B19" i="9"/>
  <c r="C19" i="9" s="1"/>
  <c r="D19" i="9" s="1"/>
  <c r="D31" i="9" l="1"/>
  <c r="E19" i="9"/>
  <c r="AF16" i="8"/>
  <c r="Y16" i="8"/>
  <c r="I16" i="8"/>
  <c r="X16" i="8"/>
  <c r="P16" i="8"/>
  <c r="AG16" i="8"/>
  <c r="H16" i="8"/>
  <c r="Q16" i="8"/>
  <c r="C16" i="8"/>
  <c r="AC16" i="8"/>
  <c r="AB16" i="8"/>
  <c r="M16" i="8"/>
  <c r="AJ16" i="8"/>
  <c r="AE16" i="8"/>
  <c r="K16" i="8"/>
  <c r="AM16" i="8"/>
  <c r="AK16" i="8"/>
  <c r="R16" i="8"/>
  <c r="S16" i="8"/>
  <c r="J16" i="8"/>
  <c r="N16" i="8"/>
  <c r="F16" i="8"/>
  <c r="AD16" i="8"/>
  <c r="AA16" i="8"/>
  <c r="D16" i="8"/>
  <c r="AL16" i="8"/>
  <c r="W16" i="8"/>
  <c r="U16" i="8"/>
  <c r="AI16" i="8"/>
  <c r="L16" i="8"/>
  <c r="O16" i="8"/>
  <c r="B16" i="8"/>
  <c r="V16" i="8"/>
  <c r="G16" i="8"/>
  <c r="E16" i="8"/>
  <c r="T16" i="8"/>
  <c r="Z16" i="8"/>
  <c r="AH16" i="8"/>
  <c r="B31" i="9"/>
  <c r="B78" i="9"/>
  <c r="C78" i="9"/>
  <c r="C31" i="9"/>
  <c r="Q68" i="6"/>
  <c r="R68" i="6"/>
  <c r="S68" i="6" s="1"/>
  <c r="T68" i="6" s="1"/>
  <c r="U68" i="6" s="1"/>
  <c r="Q76" i="6"/>
  <c r="R76" i="6"/>
  <c r="S76" i="6"/>
  <c r="T76" i="6" s="1"/>
  <c r="U76" i="6" s="1"/>
  <c r="B68" i="6"/>
  <c r="C68" i="6" s="1"/>
  <c r="D68" i="6" s="1"/>
  <c r="E68" i="6" s="1"/>
  <c r="F68" i="6" s="1"/>
  <c r="G68" i="6" s="1"/>
  <c r="H68" i="6" s="1"/>
  <c r="I68" i="6" s="1"/>
  <c r="J68" i="6" s="1"/>
  <c r="K68" i="6" s="1"/>
  <c r="L68" i="6" s="1"/>
  <c r="M68" i="6" s="1"/>
  <c r="N68" i="6" s="1"/>
  <c r="O68" i="6" s="1"/>
  <c r="P68" i="6" s="1"/>
  <c r="B69" i="6"/>
  <c r="C69" i="6"/>
  <c r="D69" i="6" s="1"/>
  <c r="E69" i="6" s="1"/>
  <c r="F69" i="6" s="1"/>
  <c r="G69" i="6"/>
  <c r="H69" i="6" s="1"/>
  <c r="I69" i="6" s="1"/>
  <c r="J69" i="6" s="1"/>
  <c r="K69" i="6" s="1"/>
  <c r="L69" i="6" s="1"/>
  <c r="M69" i="6" s="1"/>
  <c r="N69" i="6" s="1"/>
  <c r="O69" i="6" s="1"/>
  <c r="P69" i="6" s="1"/>
  <c r="Q69" i="6" s="1"/>
  <c r="R69" i="6" s="1"/>
  <c r="S69" i="6" s="1"/>
  <c r="T69" i="6" s="1"/>
  <c r="U69" i="6" s="1"/>
  <c r="B70" i="6"/>
  <c r="C70" i="6"/>
  <c r="D70" i="6" s="1"/>
  <c r="E70" i="6" s="1"/>
  <c r="F70" i="6" s="1"/>
  <c r="G70" i="6" s="1"/>
  <c r="H70" i="6" s="1"/>
  <c r="I70" i="6" s="1"/>
  <c r="J70" i="6" s="1"/>
  <c r="K70" i="6" s="1"/>
  <c r="L70" i="6" s="1"/>
  <c r="M70" i="6" s="1"/>
  <c r="N70" i="6" s="1"/>
  <c r="O70" i="6" s="1"/>
  <c r="P70" i="6" s="1"/>
  <c r="Q70" i="6" s="1"/>
  <c r="R70" i="6" s="1"/>
  <c r="S70" i="6" s="1"/>
  <c r="T70" i="6" s="1"/>
  <c r="U70" i="6" s="1"/>
  <c r="B71" i="6"/>
  <c r="C71" i="6"/>
  <c r="D71" i="6" s="1"/>
  <c r="E71" i="6" s="1"/>
  <c r="F71" i="6" s="1"/>
  <c r="G71" i="6" s="1"/>
  <c r="H71" i="6" s="1"/>
  <c r="I71" i="6" s="1"/>
  <c r="J71" i="6" s="1"/>
  <c r="K71" i="6" s="1"/>
  <c r="L71" i="6" s="1"/>
  <c r="M71" i="6" s="1"/>
  <c r="N71" i="6" s="1"/>
  <c r="O71" i="6" s="1"/>
  <c r="P71" i="6" s="1"/>
  <c r="Q71" i="6" s="1"/>
  <c r="R71" i="6" s="1"/>
  <c r="S71" i="6" s="1"/>
  <c r="T71" i="6" s="1"/>
  <c r="U71" i="6" s="1"/>
  <c r="B72" i="6"/>
  <c r="C72" i="6" s="1"/>
  <c r="D72" i="6" s="1"/>
  <c r="E72" i="6" s="1"/>
  <c r="F72" i="6"/>
  <c r="G72" i="6" s="1"/>
  <c r="H72" i="6" s="1"/>
  <c r="I72" i="6" s="1"/>
  <c r="J72" i="6"/>
  <c r="K72" i="6" s="1"/>
  <c r="L72" i="6" s="1"/>
  <c r="M72" i="6" s="1"/>
  <c r="N72" i="6"/>
  <c r="O72" i="6" s="1"/>
  <c r="P72" i="6" s="1"/>
  <c r="Q72" i="6" s="1"/>
  <c r="R72" i="6" s="1"/>
  <c r="S72" i="6" s="1"/>
  <c r="T72" i="6" s="1"/>
  <c r="U72" i="6" s="1"/>
  <c r="B73" i="6"/>
  <c r="C73" i="6"/>
  <c r="D73" i="6" s="1"/>
  <c r="E73" i="6" s="1"/>
  <c r="F73" i="6" s="1"/>
  <c r="G73" i="6"/>
  <c r="H73" i="6" s="1"/>
  <c r="I73" i="6" s="1"/>
  <c r="J73" i="6" s="1"/>
  <c r="K73" i="6"/>
  <c r="L73" i="6" s="1"/>
  <c r="M73" i="6" s="1"/>
  <c r="N73" i="6" s="1"/>
  <c r="O73" i="6" s="1"/>
  <c r="P73" i="6" s="1"/>
  <c r="Q73" i="6" s="1"/>
  <c r="R73" i="6" s="1"/>
  <c r="S73" i="6" s="1"/>
  <c r="T73" i="6" s="1"/>
  <c r="U73" i="6" s="1"/>
  <c r="B74" i="6"/>
  <c r="C74" i="6"/>
  <c r="D74" i="6"/>
  <c r="E74" i="6" s="1"/>
  <c r="F74" i="6" s="1"/>
  <c r="G74" i="6" s="1"/>
  <c r="H74" i="6" s="1"/>
  <c r="I74" i="6" s="1"/>
  <c r="J74" i="6" s="1"/>
  <c r="K74" i="6" s="1"/>
  <c r="L74" i="6" s="1"/>
  <c r="M74" i="6" s="1"/>
  <c r="N74" i="6" s="1"/>
  <c r="O74" i="6" s="1"/>
  <c r="P74" i="6" s="1"/>
  <c r="Q74" i="6" s="1"/>
  <c r="R74" i="6" s="1"/>
  <c r="S74" i="6" s="1"/>
  <c r="T74" i="6" s="1"/>
  <c r="U74" i="6" s="1"/>
  <c r="B75" i="6"/>
  <c r="C75" i="6" s="1"/>
  <c r="D75" i="6" s="1"/>
  <c r="E75" i="6" s="1"/>
  <c r="F75" i="6" s="1"/>
  <c r="G75" i="6" s="1"/>
  <c r="H75" i="6" s="1"/>
  <c r="I75" i="6" s="1"/>
  <c r="J75" i="6" s="1"/>
  <c r="K75" i="6" s="1"/>
  <c r="L75" i="6" s="1"/>
  <c r="M75" i="6" s="1"/>
  <c r="N75" i="6" s="1"/>
  <c r="O75" i="6" s="1"/>
  <c r="P75" i="6" s="1"/>
  <c r="Q75" i="6" s="1"/>
  <c r="R75" i="6" s="1"/>
  <c r="S75" i="6" s="1"/>
  <c r="T75" i="6" s="1"/>
  <c r="U75" i="6" s="1"/>
  <c r="B76" i="6"/>
  <c r="C76" i="6" s="1"/>
  <c r="D76" i="6" s="1"/>
  <c r="E76" i="6" s="1"/>
  <c r="F76" i="6" s="1"/>
  <c r="G76" i="6" s="1"/>
  <c r="H76" i="6" s="1"/>
  <c r="I76" i="6" s="1"/>
  <c r="J76" i="6" s="1"/>
  <c r="K76" i="6" s="1"/>
  <c r="L76" i="6" s="1"/>
  <c r="M76" i="6" s="1"/>
  <c r="N76" i="6" s="1"/>
  <c r="O76" i="6" s="1"/>
  <c r="P76" i="6" s="1"/>
  <c r="B77" i="6"/>
  <c r="C77" i="6" s="1"/>
  <c r="D77" i="6" s="1"/>
  <c r="E77" i="6" s="1"/>
  <c r="F77" i="6" s="1"/>
  <c r="G77" i="6" s="1"/>
  <c r="H77" i="6" s="1"/>
  <c r="I77" i="6" s="1"/>
  <c r="J77" i="6" s="1"/>
  <c r="K77" i="6" s="1"/>
  <c r="L77" i="6" s="1"/>
  <c r="M77" i="6" s="1"/>
  <c r="N77" i="6" s="1"/>
  <c r="O77" i="6" s="1"/>
  <c r="P77" i="6" s="1"/>
  <c r="Q77" i="6" s="1"/>
  <c r="R77" i="6" s="1"/>
  <c r="S77" i="6" s="1"/>
  <c r="T77" i="6" s="1"/>
  <c r="U77" i="6" s="1"/>
  <c r="B67" i="6"/>
  <c r="C67" i="6" s="1"/>
  <c r="D67" i="6" s="1"/>
  <c r="B66" i="6"/>
  <c r="C66" i="6" s="1"/>
  <c r="D66" i="6" s="1"/>
  <c r="E66" i="6" s="1"/>
  <c r="B29" i="6"/>
  <c r="C29" i="6" s="1"/>
  <c r="D29" i="6" s="1"/>
  <c r="E29" i="6" s="1"/>
  <c r="F29" i="6" s="1"/>
  <c r="G29" i="6" s="1"/>
  <c r="H29" i="6" s="1"/>
  <c r="I29" i="6" s="1"/>
  <c r="J29" i="6" s="1"/>
  <c r="K29" i="6" s="1"/>
  <c r="L29" i="6" s="1"/>
  <c r="M29" i="6" s="1"/>
  <c r="N29" i="6" s="1"/>
  <c r="O29" i="6" s="1"/>
  <c r="P29" i="6" s="1"/>
  <c r="Q29" i="6" s="1"/>
  <c r="B30" i="6"/>
  <c r="C30" i="6" s="1"/>
  <c r="D30" i="6" s="1"/>
  <c r="E30" i="6" s="1"/>
  <c r="F30" i="6" s="1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Q30" i="6" s="1"/>
  <c r="B19" i="6"/>
  <c r="C19" i="6" s="1"/>
  <c r="D19" i="6" s="1"/>
  <c r="D31" i="6" s="1"/>
  <c r="B20" i="6"/>
  <c r="C20" i="6" s="1"/>
  <c r="D20" i="6" s="1"/>
  <c r="E20" i="6" s="1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B21" i="6"/>
  <c r="C21" i="6" s="1"/>
  <c r="D21" i="6" s="1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Q21" i="6" s="1"/>
  <c r="B22" i="6"/>
  <c r="C22" i="6" s="1"/>
  <c r="D22" i="6" s="1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Q22" i="6" s="1"/>
  <c r="B23" i="6"/>
  <c r="C23" i="6" s="1"/>
  <c r="D23" i="6" s="1"/>
  <c r="E23" i="6" s="1"/>
  <c r="F23" i="6" s="1"/>
  <c r="G23" i="6" s="1"/>
  <c r="H23" i="6" s="1"/>
  <c r="I23" i="6" s="1"/>
  <c r="J23" i="6" s="1"/>
  <c r="K23" i="6" s="1"/>
  <c r="L23" i="6" s="1"/>
  <c r="M23" i="6" s="1"/>
  <c r="N23" i="6" s="1"/>
  <c r="O23" i="6" s="1"/>
  <c r="P23" i="6" s="1"/>
  <c r="Q23" i="6" s="1"/>
  <c r="B24" i="6"/>
  <c r="C24" i="6" s="1"/>
  <c r="D24" i="6" s="1"/>
  <c r="E24" i="6" s="1"/>
  <c r="F24" i="6" s="1"/>
  <c r="G24" i="6" s="1"/>
  <c r="H24" i="6" s="1"/>
  <c r="I24" i="6" s="1"/>
  <c r="J24" i="6" s="1"/>
  <c r="K24" i="6" s="1"/>
  <c r="L24" i="6" s="1"/>
  <c r="M24" i="6" s="1"/>
  <c r="N24" i="6" s="1"/>
  <c r="O24" i="6" s="1"/>
  <c r="P24" i="6" s="1"/>
  <c r="Q24" i="6" s="1"/>
  <c r="B25" i="6"/>
  <c r="C25" i="6" s="1"/>
  <c r="D25" i="6" s="1"/>
  <c r="E25" i="6" s="1"/>
  <c r="F25" i="6" s="1"/>
  <c r="G25" i="6" s="1"/>
  <c r="H25" i="6" s="1"/>
  <c r="I25" i="6" s="1"/>
  <c r="J25" i="6" s="1"/>
  <c r="K25" i="6" s="1"/>
  <c r="L25" i="6" s="1"/>
  <c r="M25" i="6" s="1"/>
  <c r="N25" i="6" s="1"/>
  <c r="O25" i="6" s="1"/>
  <c r="P25" i="6" s="1"/>
  <c r="Q25" i="6" s="1"/>
  <c r="B26" i="6"/>
  <c r="C26" i="6" s="1"/>
  <c r="D26" i="6" s="1"/>
  <c r="E26" i="6" s="1"/>
  <c r="F26" i="6" s="1"/>
  <c r="G26" i="6" s="1"/>
  <c r="H26" i="6" s="1"/>
  <c r="I26" i="6" s="1"/>
  <c r="J26" i="6" s="1"/>
  <c r="K26" i="6" s="1"/>
  <c r="L26" i="6" s="1"/>
  <c r="M26" i="6" s="1"/>
  <c r="N26" i="6" s="1"/>
  <c r="O26" i="6" s="1"/>
  <c r="P26" i="6" s="1"/>
  <c r="Q26" i="6" s="1"/>
  <c r="B27" i="6"/>
  <c r="C27" i="6" s="1"/>
  <c r="D27" i="6" s="1"/>
  <c r="E27" i="6" s="1"/>
  <c r="F27" i="6" s="1"/>
  <c r="G27" i="6" s="1"/>
  <c r="H27" i="6" s="1"/>
  <c r="I27" i="6" s="1"/>
  <c r="J27" i="6" s="1"/>
  <c r="K27" i="6" s="1"/>
  <c r="L27" i="6" s="1"/>
  <c r="M27" i="6" s="1"/>
  <c r="N27" i="6" s="1"/>
  <c r="O27" i="6" s="1"/>
  <c r="P27" i="6" s="1"/>
  <c r="Q27" i="6" s="1"/>
  <c r="B28" i="6"/>
  <c r="C28" i="6" s="1"/>
  <c r="D28" i="6" s="1"/>
  <c r="E28" i="6" s="1"/>
  <c r="F28" i="6" s="1"/>
  <c r="G28" i="6" s="1"/>
  <c r="H28" i="6" s="1"/>
  <c r="I28" i="6" s="1"/>
  <c r="J28" i="6" s="1"/>
  <c r="K28" i="6" s="1"/>
  <c r="L28" i="6" s="1"/>
  <c r="M28" i="6" s="1"/>
  <c r="N28" i="6" s="1"/>
  <c r="O28" i="6" s="1"/>
  <c r="P28" i="6" s="1"/>
  <c r="Q28" i="6" s="1"/>
  <c r="E30" i="8" l="1"/>
  <c r="N28" i="8"/>
  <c r="M60" i="8" s="1"/>
  <c r="N24" i="8"/>
  <c r="M56" i="8" s="1"/>
  <c r="N20" i="8"/>
  <c r="M52" i="8" s="1"/>
  <c r="K60" i="8"/>
  <c r="J60" i="8"/>
  <c r="N27" i="8"/>
  <c r="M59" i="8" s="1"/>
  <c r="N23" i="8"/>
  <c r="M55" i="8" s="1"/>
  <c r="N19" i="8"/>
  <c r="M51" i="8" s="1"/>
  <c r="H60" i="8"/>
  <c r="J55" i="8"/>
  <c r="N29" i="8"/>
  <c r="M61" i="8" s="1"/>
  <c r="N25" i="8"/>
  <c r="M57" i="8" s="1"/>
  <c r="L60" i="8"/>
  <c r="G60" i="8"/>
  <c r="N26" i="8"/>
  <c r="M58" i="8" s="1"/>
  <c r="N22" i="8"/>
  <c r="M54" i="8" s="1"/>
  <c r="N21" i="8"/>
  <c r="M53" i="8" s="1"/>
  <c r="M50" i="8"/>
  <c r="F60" i="8"/>
  <c r="F52" i="8"/>
  <c r="L34" i="8"/>
  <c r="G30" i="8"/>
  <c r="K30" i="8"/>
  <c r="L30" i="8"/>
  <c r="B30" i="8"/>
  <c r="M26" i="8"/>
  <c r="B42" i="8" s="1"/>
  <c r="H43" i="8"/>
  <c r="I30" i="8"/>
  <c r="M22" i="8"/>
  <c r="B38" i="8" s="1"/>
  <c r="H30" i="8"/>
  <c r="D30" i="8"/>
  <c r="M29" i="8"/>
  <c r="M45" i="8" s="1"/>
  <c r="M25" i="8"/>
  <c r="M41" i="8" s="1"/>
  <c r="M21" i="8"/>
  <c r="M37" i="8" s="1"/>
  <c r="C30" i="8"/>
  <c r="M28" i="8"/>
  <c r="G44" i="8" s="1"/>
  <c r="M24" i="8"/>
  <c r="M20" i="8"/>
  <c r="I36" i="8" s="1"/>
  <c r="J30" i="8"/>
  <c r="F30" i="8"/>
  <c r="M27" i="8"/>
  <c r="M43" i="8" s="1"/>
  <c r="M23" i="8"/>
  <c r="I39" i="8" s="1"/>
  <c r="M19" i="8"/>
  <c r="E31" i="9"/>
  <c r="F19" i="9"/>
  <c r="D78" i="9"/>
  <c r="B31" i="6"/>
  <c r="C31" i="6"/>
  <c r="D78" i="6"/>
  <c r="B78" i="6"/>
  <c r="C78" i="6"/>
  <c r="E67" i="6"/>
  <c r="F67" i="6" s="1"/>
  <c r="G67" i="6" s="1"/>
  <c r="H67" i="6" s="1"/>
  <c r="I67" i="6" s="1"/>
  <c r="J67" i="6" s="1"/>
  <c r="K67" i="6" s="1"/>
  <c r="L67" i="6" s="1"/>
  <c r="M67" i="6" s="1"/>
  <c r="N67" i="6" s="1"/>
  <c r="O67" i="6" s="1"/>
  <c r="P67" i="6" s="1"/>
  <c r="Q67" i="6" s="1"/>
  <c r="R67" i="6" s="1"/>
  <c r="S67" i="6" s="1"/>
  <c r="T67" i="6" s="1"/>
  <c r="U67" i="6" s="1"/>
  <c r="F66" i="6"/>
  <c r="E19" i="6"/>
  <c r="K37" i="8" l="1"/>
  <c r="H59" i="8"/>
  <c r="L54" i="8"/>
  <c r="J50" i="8"/>
  <c r="F50" i="8"/>
  <c r="L58" i="8"/>
  <c r="L61" i="8"/>
  <c r="B43" i="8"/>
  <c r="E61" i="8"/>
  <c r="I61" i="8"/>
  <c r="G37" i="8"/>
  <c r="L52" i="8"/>
  <c r="J52" i="8"/>
  <c r="F37" i="8"/>
  <c r="J58" i="8"/>
  <c r="I58" i="8"/>
  <c r="D54" i="8"/>
  <c r="I44" i="8"/>
  <c r="C54" i="8"/>
  <c r="E37" i="8"/>
  <c r="K54" i="8"/>
  <c r="C61" i="8"/>
  <c r="G61" i="8"/>
  <c r="I50" i="8"/>
  <c r="B36" i="8"/>
  <c r="K55" i="8"/>
  <c r="L37" i="8"/>
  <c r="H58" i="8"/>
  <c r="I55" i="8"/>
  <c r="L59" i="8"/>
  <c r="F55" i="8"/>
  <c r="J36" i="8"/>
  <c r="J54" i="8"/>
  <c r="L55" i="8"/>
  <c r="H54" i="8"/>
  <c r="B37" i="8"/>
  <c r="H37" i="8"/>
  <c r="H55" i="8"/>
  <c r="I59" i="8"/>
  <c r="H52" i="8"/>
  <c r="D60" i="8"/>
  <c r="F54" i="8"/>
  <c r="C38" i="8"/>
  <c r="C57" i="8"/>
  <c r="C51" i="8"/>
  <c r="I56" i="8"/>
  <c r="L51" i="8"/>
  <c r="H53" i="8"/>
  <c r="H61" i="8"/>
  <c r="E51" i="8"/>
  <c r="C56" i="8"/>
  <c r="D52" i="8"/>
  <c r="F56" i="8"/>
  <c r="H56" i="8"/>
  <c r="K51" i="8"/>
  <c r="G57" i="8"/>
  <c r="H50" i="8"/>
  <c r="K56" i="8"/>
  <c r="D56" i="8"/>
  <c r="G38" i="8"/>
  <c r="F36" i="8"/>
  <c r="L42" i="8"/>
  <c r="L43" i="8"/>
  <c r="L53" i="8"/>
  <c r="D57" i="8"/>
  <c r="J53" i="8"/>
  <c r="L50" i="8"/>
  <c r="G56" i="8"/>
  <c r="K50" i="8"/>
  <c r="F57" i="8"/>
  <c r="I52" i="8"/>
  <c r="E58" i="8"/>
  <c r="E52" i="8"/>
  <c r="D55" i="8"/>
  <c r="C52" i="8"/>
  <c r="I57" i="8"/>
  <c r="F59" i="8"/>
  <c r="B41" i="8"/>
  <c r="C42" i="8"/>
  <c r="I51" i="8"/>
  <c r="E57" i="8"/>
  <c r="F51" i="8"/>
  <c r="D58" i="8"/>
  <c r="G53" i="8"/>
  <c r="K57" i="8"/>
  <c r="J56" i="8"/>
  <c r="G50" i="8"/>
  <c r="K52" i="8"/>
  <c r="G58" i="8"/>
  <c r="G51" i="8"/>
  <c r="L38" i="8"/>
  <c r="K42" i="8"/>
  <c r="J37" i="8"/>
  <c r="H51" i="8"/>
  <c r="E50" i="8"/>
  <c r="G52" i="8"/>
  <c r="C58" i="8"/>
  <c r="J57" i="8"/>
  <c r="J51" i="8"/>
  <c r="J59" i="8"/>
  <c r="E56" i="8"/>
  <c r="E54" i="8"/>
  <c r="C59" i="8"/>
  <c r="D50" i="8"/>
  <c r="H57" i="8"/>
  <c r="J61" i="8"/>
  <c r="I53" i="8"/>
  <c r="E59" i="8"/>
  <c r="G55" i="8"/>
  <c r="E43" i="8"/>
  <c r="E36" i="8"/>
  <c r="E53" i="8"/>
  <c r="K61" i="8"/>
  <c r="K59" i="8"/>
  <c r="L57" i="8"/>
  <c r="F58" i="8"/>
  <c r="K53" i="8"/>
  <c r="G54" i="8"/>
  <c r="G59" i="8"/>
  <c r="N30" i="8"/>
  <c r="G36" i="8"/>
  <c r="B44" i="8"/>
  <c r="H45" i="8"/>
  <c r="K36" i="8"/>
  <c r="D53" i="8"/>
  <c r="D61" i="8"/>
  <c r="C53" i="8"/>
  <c r="K58" i="8"/>
  <c r="I54" i="8"/>
  <c r="F53" i="8"/>
  <c r="F61" i="8"/>
  <c r="L56" i="8"/>
  <c r="C55" i="8"/>
  <c r="I60" i="8"/>
  <c r="D51" i="8"/>
  <c r="D59" i="8"/>
  <c r="E60" i="8"/>
  <c r="E55" i="8"/>
  <c r="C60" i="8"/>
  <c r="M35" i="8"/>
  <c r="F35" i="8"/>
  <c r="J35" i="8"/>
  <c r="C35" i="8"/>
  <c r="G35" i="8"/>
  <c r="K35" i="8"/>
  <c r="M40" i="8"/>
  <c r="D40" i="8"/>
  <c r="H40" i="8"/>
  <c r="L40" i="8"/>
  <c r="H35" i="8"/>
  <c r="J40" i="8"/>
  <c r="C46" i="8"/>
  <c r="E41" i="8"/>
  <c r="M34" i="8"/>
  <c r="D34" i="8"/>
  <c r="E34" i="8"/>
  <c r="I34" i="8"/>
  <c r="J41" i="8"/>
  <c r="C41" i="8"/>
  <c r="M39" i="8"/>
  <c r="F39" i="8"/>
  <c r="J39" i="8"/>
  <c r="C39" i="8"/>
  <c r="G39" i="8"/>
  <c r="K39" i="8"/>
  <c r="B35" i="8"/>
  <c r="M44" i="8"/>
  <c r="D44" i="8"/>
  <c r="H44" i="8"/>
  <c r="L44" i="8"/>
  <c r="C34" i="8"/>
  <c r="L41" i="8"/>
  <c r="D39" i="8"/>
  <c r="D41" i="8"/>
  <c r="F44" i="8"/>
  <c r="F34" i="8"/>
  <c r="E35" i="8"/>
  <c r="C40" i="8"/>
  <c r="I41" i="8"/>
  <c r="K44" i="8"/>
  <c r="K34" i="8"/>
  <c r="B34" i="8"/>
  <c r="F45" i="8"/>
  <c r="G41" i="8"/>
  <c r="C45" i="8"/>
  <c r="F43" i="8"/>
  <c r="J43" i="8"/>
  <c r="C43" i="8"/>
  <c r="G43" i="8"/>
  <c r="K43" i="8"/>
  <c r="B45" i="8"/>
  <c r="B40" i="8"/>
  <c r="D38" i="8"/>
  <c r="H38" i="8"/>
  <c r="E38" i="8"/>
  <c r="I38" i="8"/>
  <c r="M38" i="8"/>
  <c r="F38" i="8"/>
  <c r="J38" i="8"/>
  <c r="L45" i="8"/>
  <c r="H39" i="8"/>
  <c r="H41" i="8"/>
  <c r="J44" i="8"/>
  <c r="H34" i="8"/>
  <c r="I35" i="8"/>
  <c r="K38" i="8"/>
  <c r="G40" i="8"/>
  <c r="I43" i="8"/>
  <c r="E45" i="8"/>
  <c r="L35" i="8"/>
  <c r="J45" i="8"/>
  <c r="E40" i="8"/>
  <c r="K41" i="8"/>
  <c r="G45" i="8"/>
  <c r="B39" i="8"/>
  <c r="M36" i="8"/>
  <c r="D36" i="8"/>
  <c r="H36" i="8"/>
  <c r="L36" i="8"/>
  <c r="D35" i="8"/>
  <c r="D37" i="8"/>
  <c r="F40" i="8"/>
  <c r="D43" i="8"/>
  <c r="D45" i="8"/>
  <c r="D42" i="8"/>
  <c r="H42" i="8"/>
  <c r="E42" i="8"/>
  <c r="I42" i="8"/>
  <c r="M42" i="8"/>
  <c r="F42" i="8"/>
  <c r="J42" i="8"/>
  <c r="C36" i="8"/>
  <c r="I37" i="8"/>
  <c r="E39" i="8"/>
  <c r="K40" i="8"/>
  <c r="G42" i="8"/>
  <c r="C44" i="8"/>
  <c r="I45" i="8"/>
  <c r="G34" i="8"/>
  <c r="L39" i="8"/>
  <c r="F41" i="8"/>
  <c r="J34" i="8"/>
  <c r="C37" i="8"/>
  <c r="I40" i="8"/>
  <c r="E44" i="8"/>
  <c r="K45" i="8"/>
  <c r="E78" i="9"/>
  <c r="F66" i="9"/>
  <c r="G19" i="9"/>
  <c r="F31" i="9"/>
  <c r="F19" i="6"/>
  <c r="E31" i="6"/>
  <c r="E78" i="6"/>
  <c r="G66" i="6"/>
  <c r="F78" i="6"/>
  <c r="M62" i="8" l="1"/>
  <c r="E62" i="8"/>
  <c r="C62" i="8"/>
  <c r="H62" i="8"/>
  <c r="D62" i="8"/>
  <c r="H46" i="8"/>
  <c r="F62" i="8"/>
  <c r="K46" i="8"/>
  <c r="I62" i="8"/>
  <c r="G62" i="8"/>
  <c r="J62" i="8"/>
  <c r="K62" i="8"/>
  <c r="L62" i="8"/>
  <c r="M46" i="8"/>
  <c r="E46" i="8"/>
  <c r="G46" i="8"/>
  <c r="B46" i="8"/>
  <c r="J46" i="8"/>
  <c r="L46" i="8"/>
  <c r="F46" i="8"/>
  <c r="I46" i="8"/>
  <c r="D46" i="8"/>
  <c r="H19" i="9"/>
  <c r="G31" i="9"/>
  <c r="F78" i="9"/>
  <c r="G66" i="9"/>
  <c r="G19" i="6"/>
  <c r="F31" i="6"/>
  <c r="H66" i="6"/>
  <c r="G78" i="6"/>
  <c r="H66" i="9" l="1"/>
  <c r="G78" i="9"/>
  <c r="H31" i="9"/>
  <c r="I19" i="9"/>
  <c r="H19" i="6"/>
  <c r="G31" i="6"/>
  <c r="I66" i="6"/>
  <c r="H78" i="6"/>
  <c r="H78" i="9" l="1"/>
  <c r="I66" i="9"/>
  <c r="I31" i="9"/>
  <c r="J19" i="9"/>
  <c r="I19" i="6"/>
  <c r="H31" i="6"/>
  <c r="J66" i="6"/>
  <c r="I78" i="6"/>
  <c r="J66" i="9" l="1"/>
  <c r="I78" i="9"/>
  <c r="J31" i="9"/>
  <c r="K19" i="9"/>
  <c r="J19" i="6"/>
  <c r="I31" i="6"/>
  <c r="K66" i="6"/>
  <c r="J78" i="6"/>
  <c r="K31" i="9" l="1"/>
  <c r="L19" i="9"/>
  <c r="M19" i="9" s="1"/>
  <c r="J78" i="9"/>
  <c r="K66" i="9"/>
  <c r="K19" i="6"/>
  <c r="J31" i="6"/>
  <c r="L66" i="6"/>
  <c r="K78" i="6"/>
  <c r="K78" i="9" l="1"/>
  <c r="L31" i="9"/>
  <c r="L19" i="6"/>
  <c r="K31" i="6"/>
  <c r="M66" i="6"/>
  <c r="L78" i="6"/>
  <c r="M31" i="9" l="1"/>
  <c r="N19" i="9"/>
  <c r="L78" i="9"/>
  <c r="L31" i="6"/>
  <c r="M19" i="6"/>
  <c r="N66" i="6"/>
  <c r="M78" i="6"/>
  <c r="N66" i="9" l="1"/>
  <c r="M78" i="9"/>
  <c r="N31" i="9"/>
  <c r="O19" i="9"/>
  <c r="N19" i="6"/>
  <c r="M31" i="6"/>
  <c r="O66" i="6"/>
  <c r="N78" i="6"/>
  <c r="O31" i="9" l="1"/>
  <c r="P19" i="9"/>
  <c r="O66" i="9"/>
  <c r="N78" i="9"/>
  <c r="O19" i="6"/>
  <c r="N31" i="6"/>
  <c r="P66" i="6"/>
  <c r="O78" i="6"/>
  <c r="P66" i="9" l="1"/>
  <c r="O78" i="9"/>
  <c r="P31" i="9"/>
  <c r="Q19" i="9"/>
  <c r="Q31" i="9" s="1"/>
  <c r="P19" i="6"/>
  <c r="O31" i="6"/>
  <c r="P78" i="6"/>
  <c r="Q66" i="6"/>
  <c r="P78" i="9" l="1"/>
  <c r="Q66" i="9"/>
  <c r="Q19" i="6"/>
  <c r="Q31" i="6" s="1"/>
  <c r="P31" i="6"/>
  <c r="R66" i="6"/>
  <c r="Q78" i="6"/>
  <c r="Q78" i="9" l="1"/>
  <c r="S66" i="6"/>
  <c r="R78" i="6"/>
  <c r="T66" i="6" l="1"/>
  <c r="S78" i="6"/>
  <c r="U66" i="6" l="1"/>
  <c r="U78" i="6" s="1"/>
  <c r="T78" i="6"/>
</calcChain>
</file>

<file path=xl/comments1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包括CG</t>
        </r>
      </text>
    </comment>
    <comment ref="B19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包括CG</t>
        </r>
      </text>
    </comment>
  </commentList>
</comments>
</file>

<file path=xl/comments2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包括AMAZON和AMAZONDS
</t>
        </r>
      </text>
    </commen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包括CG</t>
        </r>
      </text>
    </comment>
    <comment ref="B48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包括AMAZON和AMAZONDS
</t>
        </r>
      </text>
    </comment>
    <comment ref="C48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包括CG</t>
        </r>
      </text>
    </comment>
  </commentList>
</comments>
</file>

<file path=xl/comments3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包括AMAZON和AMAZONDS
</t>
        </r>
      </text>
    </commen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包括CG</t>
        </r>
      </text>
    </comment>
    <comment ref="B48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包括AMAZON和AMAZONDS
</t>
        </r>
      </text>
    </comment>
    <comment ref="C48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包括CG</t>
        </r>
      </text>
    </comment>
  </commentList>
</comments>
</file>

<file path=xl/sharedStrings.xml><?xml version="1.0" encoding="utf-8"?>
<sst xmlns="http://schemas.openxmlformats.org/spreadsheetml/2006/main" count="814" uniqueCount="212">
  <si>
    <t>新产品的计划模式：</t>
    <phoneticPr fontId="3" type="noConversion"/>
  </si>
  <si>
    <t>销售基数</t>
    <phoneticPr fontId="3" type="noConversion"/>
  </si>
  <si>
    <t>备注</t>
    <phoneticPr fontId="3" type="noConversion"/>
  </si>
  <si>
    <t>Initial DD fcst qty</t>
    <phoneticPr fontId="3" type="noConversion"/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</si>
  <si>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</si>
  <si>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</si>
  <si>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</si>
  <si>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</si>
  <si>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</si>
  <si>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</si>
  <si>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</si>
  <si>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</si>
  <si>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</si>
  <si>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</t>
    <phoneticPr fontId="3" type="noConversion"/>
  </si>
  <si>
    <t>Y2</t>
    <phoneticPr fontId="3" type="noConversion"/>
  </si>
  <si>
    <t>Y3</t>
    <phoneticPr fontId="3" type="noConversion"/>
  </si>
  <si>
    <t>Y13</t>
  </si>
  <si>
    <t>Y14</t>
  </si>
  <si>
    <t>Division</t>
    <phoneticPr fontId="9" type="noConversion"/>
  </si>
  <si>
    <t>TGTDVS</t>
  </si>
  <si>
    <t>CSNSTORES</t>
  </si>
  <si>
    <t>KOHLDSN</t>
  </si>
  <si>
    <t>AMAZON</t>
  </si>
  <si>
    <t>BBBDROP</t>
  </si>
  <si>
    <t>MACY02</t>
  </si>
  <si>
    <t>JCPENNEY01</t>
  </si>
  <si>
    <t>OVERSTOCK01</t>
  </si>
  <si>
    <t>OLLIIX</t>
  </si>
  <si>
    <t>WALMARTDS</t>
  </si>
  <si>
    <t>DESINC</t>
  </si>
  <si>
    <t>销售预测</t>
    <phoneticPr fontId="3" type="noConversion"/>
  </si>
  <si>
    <t>DD * fineline index</t>
    <phoneticPr fontId="3" type="noConversion"/>
  </si>
  <si>
    <t>Y1</t>
    <phoneticPr fontId="9" type="noConversion"/>
  </si>
  <si>
    <t>Y2</t>
    <phoneticPr fontId="9" type="noConversion"/>
  </si>
  <si>
    <t>Y3</t>
    <phoneticPr fontId="9" type="noConversion"/>
  </si>
  <si>
    <t>Y4</t>
    <phoneticPr fontId="9" type="noConversion"/>
  </si>
  <si>
    <t>Y5</t>
    <phoneticPr fontId="9" type="noConversion"/>
  </si>
  <si>
    <t>Y6</t>
    <phoneticPr fontId="9" type="noConversion"/>
  </si>
  <si>
    <t>Y7</t>
    <phoneticPr fontId="9" type="noConversion"/>
  </si>
  <si>
    <t>Y8</t>
    <phoneticPr fontId="9" type="noConversion"/>
  </si>
  <si>
    <t>Y9</t>
    <phoneticPr fontId="9" type="noConversion"/>
  </si>
  <si>
    <t>Y10</t>
    <phoneticPr fontId="9" type="noConversion"/>
  </si>
  <si>
    <t>Y11</t>
    <phoneticPr fontId="9" type="noConversion"/>
  </si>
  <si>
    <t>Y12</t>
    <phoneticPr fontId="9" type="noConversion"/>
  </si>
  <si>
    <t>Y13</t>
    <phoneticPr fontId="9" type="noConversion"/>
  </si>
  <si>
    <t>Y14</t>
    <phoneticPr fontId="9" type="noConversion"/>
  </si>
  <si>
    <t>列表说明</t>
    <phoneticPr fontId="3" type="noConversion"/>
  </si>
  <si>
    <t>DD* fineline index* Y</t>
    <phoneticPr fontId="3" type="noConversion"/>
  </si>
  <si>
    <t>Division</t>
  </si>
  <si>
    <t>Ecom main customer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</si>
  <si>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</si>
  <si>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</si>
  <si>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</si>
  <si>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</si>
  <si>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</si>
  <si>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</si>
  <si>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</si>
  <si>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</si>
  <si>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</si>
  <si>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</si>
  <si>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</si>
  <si>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</si>
  <si>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</si>
  <si>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</si>
  <si>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</si>
  <si>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</si>
  <si>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</si>
  <si>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</si>
  <si>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</si>
  <si>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</si>
  <si>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Y</t>
  </si>
  <si>
    <t>Y15</t>
  </si>
  <si>
    <t>Y16</t>
  </si>
  <si>
    <t>Y17</t>
  </si>
  <si>
    <t>Y18</t>
  </si>
  <si>
    <t>Y19</t>
  </si>
  <si>
    <t>Y20</t>
  </si>
  <si>
    <t>时间点</t>
    <phoneticPr fontId="3" type="noConversion"/>
  </si>
  <si>
    <t>Y1</t>
  </si>
  <si>
    <t>Y2</t>
  </si>
  <si>
    <t>Y3</t>
  </si>
  <si>
    <t>不再需要转换计算DD，同正常产品完全切换成按系统规则计算平均销售DD；不再需要乘以Y项系数做销售预测</t>
    <phoneticPr fontId="3" type="noConversion"/>
  </si>
  <si>
    <t>Y0</t>
    <phoneticPr fontId="3" type="noConversion"/>
  </si>
  <si>
    <t>当新产品在有有效周销售前，其销售预测initial DD fcst * fineline index 再乘以下列Y项系数。[销售预测计算逻辑（initial DD fcst * fineline index * Y)]</t>
    <phoneticPr fontId="3" type="noConversion"/>
  </si>
  <si>
    <t>initial DD fcst * fineline index * Y</t>
    <phoneticPr fontId="3" type="noConversion"/>
  </si>
  <si>
    <t>有有效周销售（&gt;0)后</t>
    <phoneticPr fontId="3" type="noConversion"/>
  </si>
  <si>
    <t>无有效周销售前</t>
    <phoneticPr fontId="3" type="noConversion"/>
  </si>
  <si>
    <t>Heather's Comments by 20220402</t>
    <phoneticPr fontId="17" type="noConversion"/>
  </si>
  <si>
    <t>Only Adult/Youth bedding pending 90 days. Windows wait till Target setup</t>
  </si>
  <si>
    <r>
      <t>　</t>
    </r>
    <r>
      <rPr>
        <b/>
        <sz val="10"/>
        <color rgb="FFFF0000"/>
        <rFont val="Arial"/>
        <family val="2"/>
      </rPr>
      <t>Y</t>
    </r>
  </si>
  <si>
    <t>Normally 2-4 weeks, some times to 6 weeks</t>
  </si>
  <si>
    <r>
      <t>Will get online within a week.</t>
    </r>
    <r>
      <rPr>
        <sz val="8"/>
        <color rgb="FF000000"/>
        <rFont val="SimSun"/>
        <charset val="134"/>
      </rPr>
      <t>　</t>
    </r>
  </si>
  <si>
    <t>Normally 6-8 weeks, but Hard goods and Bath need 8-10 wks</t>
  </si>
  <si>
    <t>　Y</t>
  </si>
  <si>
    <t>Normally in 6-8 weeks, sometimes more than 8 weeks</t>
  </si>
  <si>
    <t>We almost stopped new setup's with WM</t>
  </si>
  <si>
    <t>Macy’s always has slow response for our new items setup; Actual time runs from 8 weeks to 12 weeks, extreme situation without response</t>
  </si>
  <si>
    <t>Offered items according to Target’s Launch date about 4 times/year;  Actual time runs from 8 weeks to 12 weeks and Target only accept items meeting their IMU; Does not accept everything.</t>
  </si>
  <si>
    <t>Y</t>
    <phoneticPr fontId="17" type="noConversion"/>
  </si>
  <si>
    <t>AMZ pending 90 days, after WF setup. Once the item becomes Open, it takes 1 to 2 wks</t>
  </si>
  <si>
    <t>Not fully setup. JCP has a team in Bangalore that does the setups for all suppliers and we have to get in line</t>
  </si>
  <si>
    <t>123STORES</t>
  </si>
  <si>
    <t>AMAZONDS</t>
  </si>
  <si>
    <t>AMERSIGNDS</t>
  </si>
  <si>
    <t>ASHFURNDS</t>
  </si>
  <si>
    <t>BEALLSDS</t>
  </si>
  <si>
    <t>BIGLOTSDS</t>
  </si>
  <si>
    <t>BLK01</t>
  </si>
  <si>
    <t>BLOOM02</t>
  </si>
  <si>
    <t>CASTLEGATE</t>
  </si>
  <si>
    <t>COSTCO01</t>
  </si>
  <si>
    <t>CUSTSERV</t>
  </si>
  <si>
    <t>FINGERHUTDS</t>
  </si>
  <si>
    <t>HDDS</t>
  </si>
  <si>
    <t>HOUZZ</t>
  </si>
  <si>
    <t>HSNDS</t>
  </si>
  <si>
    <t>KIRKLANDDS</t>
  </si>
  <si>
    <t>LAMPDS</t>
  </si>
  <si>
    <t>LIVSPACES</t>
  </si>
  <si>
    <t>MACY02F</t>
  </si>
  <si>
    <t>MARTHADS</t>
  </si>
  <si>
    <t>NEBFUR01</t>
  </si>
  <si>
    <t>NORDSTRACKDS</t>
  </si>
  <si>
    <t>OVERSCONSIGN</t>
  </si>
  <si>
    <t>ROOMECOM</t>
  </si>
  <si>
    <t>ZOLA</t>
  </si>
  <si>
    <t>Zulily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</si>
  <si>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</si>
  <si>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</si>
  <si>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</si>
  <si>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</si>
  <si>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</si>
  <si>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</si>
  <si>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</si>
  <si>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</si>
  <si>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</si>
  <si>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</si>
  <si>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</si>
  <si>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</si>
  <si>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TOTAL</t>
  </si>
  <si>
    <t>TOTAL</t>
    <phoneticPr fontId="3" type="noConversion"/>
  </si>
  <si>
    <t>PET</t>
    <phoneticPr fontId="3" type="noConversion"/>
  </si>
  <si>
    <t>一、新增尺码、颜色、附属项</t>
    <phoneticPr fontId="3" type="noConversion"/>
  </si>
  <si>
    <t>BLK01</t>
    <phoneticPr fontId="3" type="noConversion"/>
  </si>
  <si>
    <t>二、其他全新产品</t>
    <phoneticPr fontId="3" type="noConversion"/>
  </si>
  <si>
    <t>AVE</t>
    <phoneticPr fontId="3" type="noConversion"/>
  </si>
  <si>
    <t>Mainly A/B items</t>
  </si>
  <si>
    <t>TOTAL EX AMZ</t>
    <phoneticPr fontId="3" type="noConversion"/>
  </si>
  <si>
    <t>Include AMZ</t>
    <phoneticPr fontId="3" type="noConversion"/>
  </si>
  <si>
    <t>Exclude AMZ</t>
    <phoneticPr fontId="3" type="noConversion"/>
  </si>
  <si>
    <t>类型</t>
  </si>
  <si>
    <t>AMZ设置完成时间</t>
  </si>
  <si>
    <t>首单预测（按5个月举例）</t>
  </si>
  <si>
    <t>新增尺码、颜色、附属项</t>
  </si>
  <si>
    <t>Amazon和其他客户一样货到了就设置好</t>
  </si>
  <si>
    <t>完全考虑AMZ需求（5个月）</t>
  </si>
  <si>
    <t>其他全新产品</t>
  </si>
  <si>
    <t>Amazon等WF设置完成3个月后设置好</t>
  </si>
  <si>
    <t>考虑4个月后的AMZ需求（1个月）</t>
  </si>
  <si>
    <t>PET</t>
  </si>
  <si>
    <t>NON-AMZ:</t>
    <phoneticPr fontId="3" type="noConversion"/>
  </si>
  <si>
    <r>
      <t>当产品销售满</t>
    </r>
    <r>
      <rPr>
        <sz val="10"/>
        <color rgb="FFFF0000"/>
        <rFont val="宋体"/>
        <family val="3"/>
        <charset val="134"/>
      </rPr>
      <t>16周自然周</t>
    </r>
    <r>
      <rPr>
        <sz val="10"/>
        <rFont val="宋体"/>
        <family val="3"/>
        <charset val="134"/>
      </rPr>
      <t>之后，不再需要通过在卖客户的DD转换计算出全体客户的DD和乘以Y系数来作销售预测，同正常产品完全切换成按系统规则计算平均销售DD。[销售预测计算逻辑 （DD * fineline index）]</t>
    </r>
    <phoneticPr fontId="3" type="noConversion"/>
  </si>
  <si>
    <t>满16周自然周销售后</t>
    <phoneticPr fontId="3" type="noConversion"/>
  </si>
  <si>
    <t>AMZ:</t>
    <phoneticPr fontId="3" type="noConversion"/>
  </si>
  <si>
    <r>
      <t xml:space="preserve">initial DD fcst * fineline index * </t>
    </r>
    <r>
      <rPr>
        <sz val="10"/>
        <color rgb="FFFF0000"/>
        <rFont val="宋体"/>
        <family val="3"/>
        <charset val="134"/>
      </rPr>
      <t>Y-amz</t>
    </r>
    <phoneticPr fontId="3" type="noConversion"/>
  </si>
  <si>
    <t xml:space="preserve">Y0=第一单Incoming到货周, 系统应动态更新识别第一单Incoming的到货周，并据此到货时间周开始应用销售预测。
</t>
    <phoneticPr fontId="3" type="noConversion"/>
  </si>
  <si>
    <t>有有效周销售POS（&gt;0)后</t>
    <phoneticPr fontId="3" type="noConversion"/>
  </si>
  <si>
    <t>DD* fineline index* Y-amz</t>
    <phoneticPr fontId="3" type="noConversion"/>
  </si>
  <si>
    <r>
      <t>满</t>
    </r>
    <r>
      <rPr>
        <sz val="10"/>
        <color rgb="FFFF0000"/>
        <rFont val="宋体"/>
        <family val="3"/>
        <charset val="134"/>
      </rPr>
      <t>N</t>
    </r>
    <r>
      <rPr>
        <sz val="10"/>
        <rFont val="宋体"/>
        <family val="3"/>
        <charset val="134"/>
      </rPr>
      <t>周自然周销售后</t>
    </r>
    <phoneticPr fontId="3" type="noConversion"/>
  </si>
  <si>
    <t>不再需要转换计算DD，同正常产品完全切换成按系统规则计算平均销售DD；不再需要乘以Y-amz项系数做销售预测</t>
    <phoneticPr fontId="3" type="noConversion"/>
  </si>
  <si>
    <r>
      <t xml:space="preserve">设置 </t>
    </r>
    <r>
      <rPr>
        <sz val="10"/>
        <color rgb="FFFF0000"/>
        <rFont val="宋体"/>
        <family val="3"/>
        <charset val="134"/>
      </rPr>
      <t>16</t>
    </r>
    <r>
      <rPr>
        <sz val="10"/>
        <rFont val="宋体"/>
        <family val="3"/>
        <charset val="134"/>
      </rPr>
      <t xml:space="preserve"> 为常变量参数</t>
    </r>
    <phoneticPr fontId="3" type="noConversion"/>
  </si>
  <si>
    <r>
      <t>开发一新界面，用于维护和上导TOP客户的销售比重，格式如表‘Cus sales ratio%’</t>
    </r>
    <r>
      <rPr>
        <sz val="10"/>
        <color rgb="FFFF0000"/>
        <rFont val="宋体"/>
        <family val="3"/>
        <charset val="134"/>
      </rPr>
      <t>--更新数据为剔除了AMZ后其他客户的比重</t>
    </r>
    <phoneticPr fontId="3" type="noConversion"/>
  </si>
  <si>
    <t>…</t>
    <phoneticPr fontId="3" type="noConversion"/>
  </si>
  <si>
    <t>Y0-amz</t>
    <phoneticPr fontId="3" type="noConversion"/>
  </si>
  <si>
    <t>Y1-amz</t>
  </si>
  <si>
    <t>Y2-amz</t>
  </si>
  <si>
    <t>Y3-amz</t>
  </si>
  <si>
    <t>Y4-amz</t>
  </si>
  <si>
    <t>Y5-amz</t>
  </si>
  <si>
    <t>Y6-amz</t>
  </si>
  <si>
    <t>Y7-amz</t>
  </si>
  <si>
    <t>Y8-amz</t>
  </si>
  <si>
    <t>Y9-amz</t>
  </si>
  <si>
    <t>Y10-amz</t>
  </si>
  <si>
    <t>Y11-amz</t>
  </si>
  <si>
    <t>Y12-amz</t>
  </si>
  <si>
    <t>Y13-amz</t>
  </si>
  <si>
    <t>Y14-amz</t>
  </si>
  <si>
    <t>YN-amz</t>
    <phoneticPr fontId="3" type="noConversion"/>
  </si>
  <si>
    <t>分AMZ和NON-AMZ两中模式应用，用户在Product中分别维护AMZ和NON-AMZ维护新品的initial DD。以Item为单位，不区分DC.</t>
    <phoneticPr fontId="3" type="noConversion"/>
  </si>
  <si>
    <r>
      <t>开发一新界面，用于维护和上导Y参数，按division分别设置和应用，格式如表‘Y by division’</t>
    </r>
    <r>
      <rPr>
        <sz val="10"/>
        <color rgb="FFFF0000"/>
        <rFont val="宋体"/>
        <family val="3"/>
        <charset val="134"/>
      </rPr>
      <t>--更新数据和时间跨度</t>
    </r>
    <phoneticPr fontId="3" type="noConversion"/>
  </si>
  <si>
    <t>按算法规则计算各客户DD,然后转换为全部客户的DD,
(Cus A DD+Cus B DD…)/(customer A% + customer B%....)</t>
    <phoneticPr fontId="3" type="noConversion"/>
  </si>
  <si>
    <t>当新产品开始有有效周销售（销售数量&gt;0)后，切换成按系统规则计算，按算法规则计算各客户DD,然后转换为全部客户的DD。[DD计算逻辑(Cus A DD+Cus B DD…)/(customer A% + customer B%....)]
销售预测是转换来的全部客户的平均销售DD * fineline index 再乘以下列Y项系数。[销售预测计算逻辑 （DD*fineline index*Y）]</t>
    <phoneticPr fontId="3" type="noConversion"/>
  </si>
  <si>
    <t>用有效周POS转换为（POS/seasonlity fineline index/Y-amz）后按算法规则计算DD</t>
    <phoneticPr fontId="3" type="noConversion"/>
  </si>
  <si>
    <t>Y-Amz Code</t>
  </si>
  <si>
    <t>Y21</t>
  </si>
  <si>
    <t>Y22</t>
  </si>
  <si>
    <t>Y23</t>
  </si>
  <si>
    <t>Y24</t>
  </si>
  <si>
    <t>Y25</t>
  </si>
  <si>
    <t>Y26</t>
  </si>
  <si>
    <t>AMZ-100</t>
    <phoneticPr fontId="3" type="noConversion"/>
  </si>
  <si>
    <t>AMZ-200</t>
    <phoneticPr fontId="3" type="noConversion"/>
  </si>
  <si>
    <t>Y1: 在没有POS前，按【第一单Incoming到货周+Y0内的参数值+1】计；有POS后，按第一周POS计。
Y-amz code在Product界面中按item级别维护，系统作识别和匹配应用。
注：业务上，两种类型不同时间点加入AMZ的情况，设置不同的Y-amz参数（Y-amz100：Amazon等WF设置完成3个月后设置好，WF一个月，AMZ则四个月，AMZ来单后3-4周有POS计，Y0参数值为20；Y-amz200: Amazon和其他客户一样货到了就设置好, Y0参数值为4）</t>
    <phoneticPr fontId="3" type="noConversion"/>
  </si>
  <si>
    <t>Y0</t>
  </si>
  <si>
    <t>N取Y-amz设置的时间跨度（从Y1开始）。当前统一设置Y0-Y26,详见表Y-AMZ</t>
    <phoneticPr fontId="3" type="noConversion"/>
  </si>
  <si>
    <r>
      <t>取一位小数点，四舍五入</t>
    </r>
    <r>
      <rPr>
        <sz val="10"/>
        <color rgb="FFFF0000"/>
        <rFont val="Arial"/>
        <family val="2"/>
        <charset val="134"/>
      </rPr>
      <t/>
    </r>
    <phoneticPr fontId="3" type="noConversion"/>
  </si>
  <si>
    <r>
      <t>取一位小数点，四舍五入</t>
    </r>
    <r>
      <rPr>
        <sz val="10"/>
        <color rgb="FFFF0000"/>
        <rFont val="Arial"/>
        <family val="2"/>
        <charset val="134"/>
      </rPr>
      <t/>
    </r>
    <phoneticPr fontId="3" type="noConversion"/>
  </si>
  <si>
    <t>DLCROSCILL</t>
  </si>
  <si>
    <t>202205-202210 salesamount</t>
    <phoneticPr fontId="3" type="noConversion"/>
  </si>
  <si>
    <t>20220408v</t>
    <phoneticPr fontId="3" type="noConversion"/>
  </si>
  <si>
    <r>
      <rPr>
        <b/>
        <sz val="8"/>
        <color rgb="FFFF0000"/>
        <rFont val="SimSun"/>
        <charset val="134"/>
      </rPr>
      <t>　</t>
    </r>
    <r>
      <rPr>
        <b/>
        <sz val="8"/>
        <color rgb="FFFF0000"/>
        <rFont val="Arial"/>
        <family val="2"/>
      </rPr>
      <t>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</si>
</sst>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\$#,##0;\-\$#,##0"/>
    <numFmt numFmtId="178" formatCode="0.0_);[Red]\(0.0\)"/>
    <numFmt numFmtId="179" formatCode="0.0"/>
    <numFmt numFmtId="180" formatCode="0.0%"/>
  </numFmts>
  <fonts count="35">
    <font>
      <sz val="10"/>
      <color theme="1"/>
      <name val="Arial"/>
      <family val="2"/>
      <charset val="134"/>
    </font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9"/>
      <name val="Arial"/>
      <family val="2"/>
      <charset val="134"/>
    </font>
    <font>
      <sz val="10"/>
      <color theme="1"/>
      <name val="Arial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Arial"/>
      <family val="2"/>
    </font>
    <font>
      <sz val="9"/>
      <name val="宋体"/>
      <family val="2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Arial"/>
      <family val="2"/>
    </font>
    <font>
      <sz val="10"/>
      <color theme="1"/>
      <name val="Arial"/>
      <family val="2"/>
      <charset val="134"/>
    </font>
    <font>
      <sz val="7.5"/>
      <name val="宋体"/>
      <family val="3"/>
      <charset val="134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sz val="9"/>
      <name val="宋体"/>
      <family val="3"/>
      <charset val="134"/>
      <scheme val="minor"/>
    </font>
    <font>
      <b/>
      <sz val="10"/>
      <color rgb="FFFF0000"/>
      <name val="Arial"/>
      <family val="2"/>
    </font>
    <font>
      <b/>
      <sz val="10"/>
      <color rgb="FFFF0000"/>
      <name val="SimSun"/>
      <charset val="134"/>
    </font>
    <font>
      <sz val="8"/>
      <color rgb="FFFF0000"/>
      <name val="SimSun"/>
      <family val="3"/>
      <charset val="134"/>
    </font>
    <font>
      <sz val="8"/>
      <color rgb="FF000000"/>
      <name val="SimSun"/>
      <charset val="134"/>
    </font>
    <font>
      <sz val="8"/>
      <color rgb="FFFF0000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Arial"/>
      <family val="2"/>
      <charset val="134"/>
    </font>
    <font>
      <sz val="11"/>
      <name val="Calibri"/>
      <family val="2"/>
    </font>
    <font>
      <sz val="10"/>
      <name val="Arial"/>
      <family val="2"/>
      <charset val="134"/>
    </font>
    <font>
      <sz val="11"/>
      <color indexed="8"/>
      <name val="Calibri"/>
      <family val="2"/>
    </font>
    <font>
      <b/>
      <sz val="8"/>
      <color rgb="FFFF0000"/>
      <name val="Arial"/>
      <family val="2"/>
    </font>
    <font>
      <b/>
      <sz val="8"/>
      <color rgb="FFFF0000"/>
      <name val="SimSun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62778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/>
    <xf numFmtId="0" fontId="25" fillId="0" borderId="0"/>
  </cellStyleXfs>
  <cellXfs count="9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2" borderId="1" xfId="1" applyFont="1" applyFill="1" applyBorder="1" applyAlignment="1"/>
    <xf numFmtId="0" fontId="8" fillId="0" borderId="1" xfId="1" applyFont="1" applyBorder="1" applyAlignment="1"/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16" fillId="0" borderId="1" xfId="0" applyFont="1" applyBorder="1" applyAlignment="1">
      <alignment horizontal="justify" vertical="center"/>
    </xf>
    <xf numFmtId="0" fontId="16" fillId="5" borderId="1" xfId="0" applyFont="1" applyFill="1" applyBorder="1" applyAlignment="1">
      <alignment horizontal="justify" vertical="center"/>
    </xf>
    <xf numFmtId="0" fontId="16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/>
    </xf>
    <xf numFmtId="0" fontId="19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justify" vertical="center"/>
    </xf>
    <xf numFmtId="0" fontId="21" fillId="5" borderId="1" xfId="0" applyFont="1" applyFill="1" applyBorder="1" applyAlignment="1">
      <alignment horizontal="justify" vertical="center"/>
    </xf>
    <xf numFmtId="0" fontId="22" fillId="5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 wrapText="1"/>
    </xf>
    <xf numFmtId="0" fontId="19" fillId="3" borderId="1" xfId="0" applyFont="1" applyFill="1" applyBorder="1" applyAlignment="1">
      <alignment horizontal="justify" vertical="center"/>
    </xf>
    <xf numFmtId="0" fontId="1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19" fillId="3" borderId="1" xfId="0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justify" vertical="center"/>
    </xf>
    <xf numFmtId="0" fontId="24" fillId="0" borderId="1" xfId="0" applyFont="1" applyBorder="1" applyAlignment="1">
      <alignment horizontal="justify"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 wrapText="1"/>
    </xf>
    <xf numFmtId="177" fontId="4" fillId="0" borderId="1" xfId="0" applyNumberFormat="1" applyFont="1" applyBorder="1">
      <alignment vertical="center"/>
    </xf>
    <xf numFmtId="0" fontId="25" fillId="7" borderId="2" xfId="3" applyFont="1" applyFill="1" applyBorder="1" applyAlignment="1">
      <alignment horizontal="center" wrapText="1"/>
    </xf>
    <xf numFmtId="0" fontId="25" fillId="7" borderId="1" xfId="3" applyFont="1" applyFill="1" applyBorder="1" applyAlignment="1">
      <alignment horizontal="center"/>
    </xf>
    <xf numFmtId="0" fontId="25" fillId="7" borderId="1" xfId="3" applyFont="1" applyFill="1" applyBorder="1" applyAlignment="1">
      <alignment horizontal="center" wrapText="1"/>
    </xf>
    <xf numFmtId="0" fontId="25" fillId="0" borderId="1" xfId="3" applyFont="1" applyFill="1" applyBorder="1" applyAlignment="1">
      <alignment wrapText="1"/>
    </xf>
    <xf numFmtId="1" fontId="25" fillId="0" borderId="3" xfId="3" applyNumberFormat="1" applyFont="1" applyFill="1" applyBorder="1" applyAlignment="1">
      <alignment horizontal="right" wrapText="1"/>
    </xf>
    <xf numFmtId="0" fontId="8" fillId="0" borderId="0" xfId="0" applyFont="1">
      <alignment vertical="center"/>
    </xf>
    <xf numFmtId="0" fontId="25" fillId="7" borderId="5" xfId="3" applyFont="1" applyFill="1" applyBorder="1" applyAlignment="1">
      <alignment horizontal="center" wrapText="1"/>
    </xf>
    <xf numFmtId="177" fontId="4" fillId="0" borderId="5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0" fontId="26" fillId="7" borderId="1" xfId="3" applyFont="1" applyFill="1" applyBorder="1" applyAlignment="1">
      <alignment horizontal="center" wrapText="1"/>
    </xf>
    <xf numFmtId="0" fontId="8" fillId="0" borderId="1" xfId="0" applyFont="1" applyBorder="1">
      <alignment vertical="center"/>
    </xf>
    <xf numFmtId="9" fontId="4" fillId="0" borderId="0" xfId="2" applyFont="1">
      <alignment vertical="center"/>
    </xf>
    <xf numFmtId="9" fontId="4" fillId="0" borderId="1" xfId="2" applyFont="1" applyBorder="1">
      <alignment vertical="center"/>
    </xf>
    <xf numFmtId="9" fontId="15" fillId="0" borderId="1" xfId="0" applyNumberFormat="1" applyFont="1" applyBorder="1" applyAlignment="1">
      <alignment horizontal="justify" vertical="center"/>
    </xf>
    <xf numFmtId="9" fontId="4" fillId="0" borderId="1" xfId="2" applyFont="1" applyBorder="1" applyAlignment="1">
      <alignment vertical="center" wrapText="1"/>
    </xf>
    <xf numFmtId="0" fontId="20" fillId="0" borderId="0" xfId="0" applyFont="1" applyBorder="1" applyAlignment="1">
      <alignment horizontal="justify" vertical="center"/>
    </xf>
    <xf numFmtId="0" fontId="27" fillId="3" borderId="0" xfId="0" applyFont="1" applyFill="1">
      <alignment vertical="center"/>
    </xf>
    <xf numFmtId="0" fontId="8" fillId="0" borderId="0" xfId="0" applyFont="1" applyAlignment="1">
      <alignment vertical="center"/>
    </xf>
    <xf numFmtId="9" fontId="8" fillId="0" borderId="4" xfId="2" applyFont="1" applyFill="1" applyBorder="1">
      <alignment vertical="center"/>
    </xf>
    <xf numFmtId="9" fontId="8" fillId="0" borderId="0" xfId="0" applyNumberFormat="1" applyFont="1">
      <alignment vertical="center"/>
    </xf>
    <xf numFmtId="0" fontId="25" fillId="4" borderId="0" xfId="3" applyFont="1" applyFill="1" applyBorder="1" applyAlignment="1">
      <alignment wrapText="1"/>
    </xf>
    <xf numFmtId="0" fontId="4" fillId="4" borderId="0" xfId="0" applyFont="1" applyFill="1">
      <alignment vertical="center"/>
    </xf>
    <xf numFmtId="9" fontId="4" fillId="0" borderId="0" xfId="0" applyNumberFormat="1" applyFont="1">
      <alignment vertical="center"/>
    </xf>
    <xf numFmtId="0" fontId="28" fillId="5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7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9" fontId="4" fillId="4" borderId="1" xfId="2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78" fontId="14" fillId="0" borderId="1" xfId="2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30" fillId="8" borderId="1" xfId="0" applyNumberFormat="1" applyFont="1" applyFill="1" applyBorder="1" applyAlignment="1">
      <alignment horizontal="center"/>
    </xf>
    <xf numFmtId="179" fontId="31" fillId="0" borderId="1" xfId="0" applyNumberFormat="1" applyFont="1" applyBorder="1" applyAlignment="1"/>
    <xf numFmtId="180" fontId="31" fillId="0" borderId="1" xfId="2" applyNumberFormat="1" applyFont="1" applyBorder="1">
      <alignment vertical="center"/>
    </xf>
    <xf numFmtId="180" fontId="31" fillId="0" borderId="1" xfId="2" applyNumberFormat="1" applyFont="1" applyBorder="1" applyAlignment="1"/>
    <xf numFmtId="179" fontId="31" fillId="3" borderId="1" xfId="0" applyNumberFormat="1" applyFont="1" applyFill="1" applyBorder="1">
      <alignment vertical="center"/>
    </xf>
    <xf numFmtId="180" fontId="12" fillId="0" borderId="1" xfId="2" applyNumberFormat="1" applyFont="1" applyFill="1" applyBorder="1" applyAlignment="1">
      <alignment vertical="center"/>
    </xf>
    <xf numFmtId="180" fontId="4" fillId="0" borderId="1" xfId="2" applyNumberFormat="1" applyFont="1" applyBorder="1" applyAlignment="1">
      <alignment vertical="center"/>
    </xf>
    <xf numFmtId="180" fontId="4" fillId="0" borderId="1" xfId="2" applyNumberFormat="1" applyFont="1" applyBorder="1">
      <alignment vertical="center"/>
    </xf>
    <xf numFmtId="1" fontId="8" fillId="0" borderId="0" xfId="0" applyNumberFormat="1" applyFont="1">
      <alignment vertical="center"/>
    </xf>
    <xf numFmtId="180" fontId="8" fillId="0" borderId="0" xfId="2" applyNumberFormat="1" applyFont="1">
      <alignment vertical="center"/>
    </xf>
    <xf numFmtId="0" fontId="32" fillId="7" borderId="2" xfId="4" applyFont="1" applyFill="1" applyBorder="1" applyAlignment="1">
      <alignment horizontal="center"/>
    </xf>
    <xf numFmtId="0" fontId="32" fillId="0" borderId="3" xfId="4" applyFont="1" applyFill="1" applyBorder="1" applyAlignment="1">
      <alignment wrapText="1"/>
    </xf>
    <xf numFmtId="0" fontId="32" fillId="0" borderId="3" xfId="4" applyFont="1" applyFill="1" applyBorder="1" applyAlignment="1">
      <alignment horizontal="right" wrapText="1"/>
    </xf>
    <xf numFmtId="0" fontId="25" fillId="0" borderId="0" xfId="4"/>
    <xf numFmtId="0" fontId="15" fillId="3" borderId="0" xfId="0" applyFont="1" applyFill="1">
      <alignment vertical="center"/>
    </xf>
    <xf numFmtId="180" fontId="4" fillId="0" borderId="0" xfId="0" applyNumberFormat="1" applyFont="1">
      <alignment vertical="center"/>
    </xf>
    <xf numFmtId="0" fontId="15" fillId="0" borderId="0" xfId="0" applyFont="1">
      <alignment vertical="center"/>
    </xf>
    <xf numFmtId="0" fontId="6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horizontal="justify" vertical="center"/>
    </xf>
    <xf numFmtId="0" fontId="19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justify" vertical="center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justify" vertical="center"/>
    </xf>
    <xf numFmtId="0" fontId="33" fillId="3" borderId="1" xfId="0" applyFont="1" applyFill="1" applyBorder="1" applyAlignment="1">
      <alignment horizontal="justify" vertical="center"/>
    </xf>
  </cellXfs>
  <cellStyles count="5">
    <cellStyle name="百分比" xfId="2" builtinId="5"/>
    <cellStyle name="常规" xfId="0" builtinId="0"/>
    <cellStyle name="常规 2" xfId="1"/>
    <cellStyle name="常规_cus sales ratio% research_1" xfId="4"/>
    <cellStyle name="常规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workbookViewId="0">
      <selection activeCell="W26" sqref="W26"/>
    </sheetView>
  </sheetViews>
  <sheetFormatPr defaultColWidth="9.140625" defaultRowHeight="12" outlineLevelCol="1"/>
  <cols>
    <col min="1" max="1" width="19.85546875" style="3" customWidth="1"/>
    <col min="2" max="2" width="48.140625" style="3" customWidth="1"/>
    <col min="3" max="3" width="29" style="3" customWidth="1"/>
    <col min="4" max="4" width="5.28515625" style="3" bestFit="1" customWidth="1"/>
    <col min="5" max="13" width="5.28515625" style="3" bestFit="1" customWidth="1" outlineLevel="1"/>
    <col min="14" max="18" width="5.7109375" style="3" customWidth="1" outlineLevel="1"/>
    <col min="19" max="20" width="5.28515625" style="3" bestFit="1" customWidth="1" outlineLevel="1"/>
    <col min="21" max="21" width="61.42578125" style="3" customWidth="1"/>
    <col min="22" max="16384" width="9.140625" style="3"/>
  </cols>
  <sheetData>
    <row r="1" spans="1:21">
      <c r="A1" s="1" t="s">
        <v>0</v>
      </c>
    </row>
    <row r="3" spans="1:21">
      <c r="A3" s="9" t="s">
        <v>189</v>
      </c>
    </row>
    <row r="4" spans="1:21">
      <c r="A4" s="60" t="s">
        <v>160</v>
      </c>
    </row>
    <row r="5" spans="1:21" s="2" customFormat="1">
      <c r="A5" s="2" t="s">
        <v>83</v>
      </c>
    </row>
    <row r="6" spans="1:21" s="2" customFormat="1">
      <c r="A6" s="89" t="s">
        <v>192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21" s="2" customFormat="1">
      <c r="A7" s="2" t="s">
        <v>161</v>
      </c>
    </row>
    <row r="8" spans="1:21">
      <c r="A8" s="9"/>
    </row>
    <row r="9" spans="1:21">
      <c r="A9" s="2" t="s">
        <v>171</v>
      </c>
    </row>
    <row r="10" spans="1:21">
      <c r="A10" s="2" t="s">
        <v>190</v>
      </c>
    </row>
    <row r="11" spans="1:21">
      <c r="A11" s="2" t="s">
        <v>170</v>
      </c>
    </row>
    <row r="12" spans="1:21">
      <c r="A12" s="9"/>
    </row>
    <row r="13" spans="1:21">
      <c r="A13" s="1" t="s">
        <v>46</v>
      </c>
    </row>
    <row r="14" spans="1:21">
      <c r="A14" s="7" t="s">
        <v>77</v>
      </c>
      <c r="B14" s="7" t="s">
        <v>1</v>
      </c>
      <c r="C14" s="7" t="s">
        <v>30</v>
      </c>
      <c r="D14" s="10" t="s">
        <v>82</v>
      </c>
      <c r="E14" s="13" t="s">
        <v>13</v>
      </c>
      <c r="F14" s="13" t="s">
        <v>14</v>
      </c>
      <c r="G14" s="13" t="s">
        <v>15</v>
      </c>
      <c r="H14" s="13" t="s">
        <v>4</v>
      </c>
      <c r="I14" s="13" t="s">
        <v>5</v>
      </c>
      <c r="J14" s="13" t="s">
        <v>6</v>
      </c>
      <c r="K14" s="13" t="s">
        <v>7</v>
      </c>
      <c r="L14" s="13" t="s">
        <v>8</v>
      </c>
      <c r="M14" s="13" t="s">
        <v>9</v>
      </c>
      <c r="N14" s="13" t="s">
        <v>10</v>
      </c>
      <c r="O14" s="13" t="s">
        <v>11</v>
      </c>
      <c r="P14" s="13" t="s">
        <v>12</v>
      </c>
      <c r="Q14" s="13" t="s">
        <v>16</v>
      </c>
      <c r="R14" s="13" t="s">
        <v>17</v>
      </c>
      <c r="S14" s="13" t="s">
        <v>71</v>
      </c>
      <c r="T14" s="13" t="s">
        <v>72</v>
      </c>
      <c r="U14" s="7" t="s">
        <v>2</v>
      </c>
    </row>
    <row r="15" spans="1:21" s="6" customFormat="1" ht="36">
      <c r="A15" s="8" t="s">
        <v>86</v>
      </c>
      <c r="B15" s="8" t="s">
        <v>3</v>
      </c>
      <c r="C15" s="8" t="s">
        <v>84</v>
      </c>
      <c r="D15" s="68">
        <v>0</v>
      </c>
      <c r="E15" s="68">
        <v>0.10929293485244172</v>
      </c>
      <c r="F15" s="68">
        <v>0.10929293485244172</v>
      </c>
      <c r="G15" s="68">
        <v>0.10929293485244172</v>
      </c>
      <c r="H15" s="68">
        <v>0.27448280553291082</v>
      </c>
      <c r="I15" s="68">
        <v>0.27448280553291082</v>
      </c>
      <c r="J15" s="68">
        <v>0.41983942508282179</v>
      </c>
      <c r="K15" s="68">
        <v>0.41983942508282179</v>
      </c>
      <c r="L15" s="68">
        <v>0.70481023774716034</v>
      </c>
      <c r="M15" s="68">
        <v>0.70481023774716034</v>
      </c>
      <c r="N15" s="68">
        <v>0.70481023774716034</v>
      </c>
      <c r="O15" s="68">
        <v>0.70481023774716034</v>
      </c>
      <c r="P15" s="68">
        <v>1</v>
      </c>
      <c r="Q15" s="68">
        <v>1</v>
      </c>
      <c r="R15" s="68">
        <v>1</v>
      </c>
      <c r="S15" s="68">
        <v>1</v>
      </c>
      <c r="T15" s="68">
        <v>1</v>
      </c>
      <c r="U15" s="11" t="s">
        <v>165</v>
      </c>
    </row>
    <row r="16" spans="1:21" s="6" customFormat="1"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spans="1:21" s="6" customFormat="1">
      <c r="A17" s="11" t="s">
        <v>77</v>
      </c>
      <c r="B17" s="11" t="s">
        <v>1</v>
      </c>
      <c r="C17" s="11"/>
      <c r="D17" s="11" t="s">
        <v>82</v>
      </c>
      <c r="E17" s="64" t="s">
        <v>13</v>
      </c>
      <c r="F17" s="64" t="s">
        <v>14</v>
      </c>
      <c r="G17" s="64" t="s">
        <v>15</v>
      </c>
      <c r="H17" s="64" t="s">
        <v>4</v>
      </c>
      <c r="I17" s="64" t="s">
        <v>5</v>
      </c>
      <c r="J17" s="64" t="s">
        <v>6</v>
      </c>
      <c r="K17" s="64" t="s">
        <v>7</v>
      </c>
      <c r="L17" s="64" t="s">
        <v>8</v>
      </c>
      <c r="M17" s="64" t="s">
        <v>9</v>
      </c>
      <c r="N17" s="64" t="s">
        <v>10</v>
      </c>
      <c r="O17" s="64" t="s">
        <v>11</v>
      </c>
      <c r="P17" s="64" t="s">
        <v>12</v>
      </c>
      <c r="Q17" s="64" t="s">
        <v>16</v>
      </c>
      <c r="R17" s="64" t="s">
        <v>17</v>
      </c>
      <c r="S17" s="64" t="s">
        <v>71</v>
      </c>
      <c r="T17" s="64" t="s">
        <v>72</v>
      </c>
      <c r="U17" s="11"/>
    </row>
    <row r="18" spans="1:21" s="6" customFormat="1" ht="36">
      <c r="A18" s="8" t="s">
        <v>85</v>
      </c>
      <c r="B18" s="61" t="s">
        <v>191</v>
      </c>
      <c r="C18" s="8" t="s">
        <v>47</v>
      </c>
      <c r="D18" s="68">
        <v>0</v>
      </c>
      <c r="E18" s="68">
        <v>0.10929293485244172</v>
      </c>
      <c r="F18" s="68">
        <v>0.10929293485244172</v>
      </c>
      <c r="G18" s="68">
        <v>0.10929293485244172</v>
      </c>
      <c r="H18" s="68">
        <v>0.27448280553291082</v>
      </c>
      <c r="I18" s="68">
        <v>0.27448280553291082</v>
      </c>
      <c r="J18" s="68">
        <v>0.41983942508282179</v>
      </c>
      <c r="K18" s="68">
        <v>0.41983942508282179</v>
      </c>
      <c r="L18" s="68">
        <v>0.70481023774716034</v>
      </c>
      <c r="M18" s="68">
        <v>0.70481023774716034</v>
      </c>
      <c r="N18" s="68">
        <v>0.70481023774716034</v>
      </c>
      <c r="O18" s="68">
        <v>0.70481023774716034</v>
      </c>
      <c r="P18" s="68">
        <v>1</v>
      </c>
      <c r="Q18" s="68">
        <v>1</v>
      </c>
      <c r="R18" s="68">
        <v>1</v>
      </c>
      <c r="S18" s="68">
        <v>1</v>
      </c>
      <c r="T18" s="68">
        <v>1</v>
      </c>
      <c r="U18" s="62"/>
    </row>
    <row r="19" spans="1:21" s="6" customFormat="1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12"/>
    </row>
    <row r="20" spans="1:21" s="6" customFormat="1">
      <c r="A20" s="11" t="s">
        <v>77</v>
      </c>
      <c r="B20" s="11" t="s">
        <v>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s="6" customFormat="1" ht="24">
      <c r="A21" s="8" t="s">
        <v>162</v>
      </c>
      <c r="B21" s="8" t="s">
        <v>81</v>
      </c>
      <c r="C21" s="8" t="s">
        <v>31</v>
      </c>
      <c r="D21" s="8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s="6" customFormat="1"/>
    <row r="23" spans="1:21" s="6" customFormat="1">
      <c r="A23" s="66" t="s">
        <v>163</v>
      </c>
    </row>
    <row r="24" spans="1:21" s="6" customFormat="1">
      <c r="A24" s="67" t="s">
        <v>46</v>
      </c>
    </row>
    <row r="25" spans="1:21" s="6" customFormat="1" ht="26.25" customHeight="1">
      <c r="A25" s="11" t="s">
        <v>77</v>
      </c>
      <c r="B25" s="11" t="s">
        <v>1</v>
      </c>
      <c r="C25" s="11" t="s">
        <v>30</v>
      </c>
      <c r="D25" s="11" t="s">
        <v>173</v>
      </c>
      <c r="E25" s="11" t="s">
        <v>174</v>
      </c>
      <c r="F25" s="11" t="s">
        <v>175</v>
      </c>
      <c r="G25" s="11" t="s">
        <v>176</v>
      </c>
      <c r="H25" s="11" t="s">
        <v>177</v>
      </c>
      <c r="I25" s="11" t="s">
        <v>178</v>
      </c>
      <c r="J25" s="11" t="s">
        <v>179</v>
      </c>
      <c r="K25" s="11" t="s">
        <v>180</v>
      </c>
      <c r="L25" s="11" t="s">
        <v>181</v>
      </c>
      <c r="M25" s="11" t="s">
        <v>182</v>
      </c>
      <c r="N25" s="11" t="s">
        <v>183</v>
      </c>
      <c r="O25" s="11" t="s">
        <v>184</v>
      </c>
      <c r="P25" s="11" t="s">
        <v>185</v>
      </c>
      <c r="Q25" s="11" t="s">
        <v>186</v>
      </c>
      <c r="R25" s="11" t="s">
        <v>187</v>
      </c>
      <c r="S25" s="64" t="s">
        <v>172</v>
      </c>
      <c r="T25" s="64" t="s">
        <v>188</v>
      </c>
      <c r="U25" s="11" t="s">
        <v>2</v>
      </c>
    </row>
    <row r="26" spans="1:21" s="6" customFormat="1" ht="84">
      <c r="A26" s="8" t="s">
        <v>86</v>
      </c>
      <c r="B26" s="8" t="s">
        <v>3</v>
      </c>
      <c r="C26" s="8" t="s">
        <v>164</v>
      </c>
      <c r="D26" s="68">
        <v>20</v>
      </c>
      <c r="E26" s="68">
        <v>0.27448280553291082</v>
      </c>
      <c r="F26" s="68">
        <v>0.27448280553291082</v>
      </c>
      <c r="G26" s="68">
        <v>0.27448280553291082</v>
      </c>
      <c r="H26" s="68">
        <v>0.27448280553291082</v>
      </c>
      <c r="I26" s="68">
        <v>0.27448280553291082</v>
      </c>
      <c r="J26" s="68">
        <v>0.41983942508282179</v>
      </c>
      <c r="K26" s="68">
        <v>0.41983942508282179</v>
      </c>
      <c r="L26" s="68">
        <v>0.70481023774716034</v>
      </c>
      <c r="M26" s="68">
        <v>0.70481023774716034</v>
      </c>
      <c r="N26" s="68">
        <v>0.70481023774716034</v>
      </c>
      <c r="O26" s="68">
        <v>0.70481023774716034</v>
      </c>
      <c r="P26" s="68">
        <v>1</v>
      </c>
      <c r="Q26" s="68">
        <v>1</v>
      </c>
      <c r="R26" s="68">
        <v>1</v>
      </c>
      <c r="S26" s="68" t="s">
        <v>172</v>
      </c>
      <c r="T26" s="68">
        <v>1</v>
      </c>
      <c r="U26" s="62" t="s">
        <v>203</v>
      </c>
    </row>
    <row r="27" spans="1:21" s="6" customFormat="1"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</row>
    <row r="28" spans="1:21" s="6" customFormat="1">
      <c r="A28" s="11" t="s">
        <v>77</v>
      </c>
      <c r="B28" s="11" t="s">
        <v>1</v>
      </c>
      <c r="C28" s="11"/>
      <c r="D28" s="70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11"/>
    </row>
    <row r="29" spans="1:21" s="6" customFormat="1" ht="24">
      <c r="A29" s="8" t="s">
        <v>166</v>
      </c>
      <c r="B29" s="61" t="s">
        <v>193</v>
      </c>
      <c r="C29" s="62" t="s">
        <v>167</v>
      </c>
      <c r="D29" s="68">
        <v>20</v>
      </c>
      <c r="E29" s="68">
        <v>0.27448280553291082</v>
      </c>
      <c r="F29" s="68">
        <v>0.27448280553291082</v>
      </c>
      <c r="G29" s="68">
        <v>0.27448280553291082</v>
      </c>
      <c r="H29" s="68">
        <v>0.27448280553291082</v>
      </c>
      <c r="I29" s="68">
        <v>0.27448280553291082</v>
      </c>
      <c r="J29" s="68">
        <v>0.41983942508282179</v>
      </c>
      <c r="K29" s="68">
        <v>0.41983942508282179</v>
      </c>
      <c r="L29" s="68">
        <v>0.70481023774716034</v>
      </c>
      <c r="M29" s="68">
        <v>0.70481023774716034</v>
      </c>
      <c r="N29" s="68">
        <v>0.70481023774716034</v>
      </c>
      <c r="O29" s="68">
        <v>0.70481023774716034</v>
      </c>
      <c r="P29" s="68">
        <v>1</v>
      </c>
      <c r="Q29" s="68">
        <v>1</v>
      </c>
      <c r="R29" s="68">
        <v>1</v>
      </c>
      <c r="S29" s="68" t="s">
        <v>172</v>
      </c>
      <c r="T29" s="68">
        <v>1</v>
      </c>
      <c r="U29" s="62"/>
    </row>
    <row r="30" spans="1:21" s="6" customFormat="1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12"/>
    </row>
    <row r="31" spans="1:21" s="6" customFormat="1">
      <c r="A31" s="11" t="s">
        <v>77</v>
      </c>
      <c r="B31" s="11" t="s">
        <v>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s="6" customFormat="1" ht="24">
      <c r="A32" s="8" t="s">
        <v>168</v>
      </c>
      <c r="B32" s="8" t="s">
        <v>169</v>
      </c>
      <c r="C32" s="8" t="s">
        <v>31</v>
      </c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62" t="s">
        <v>205</v>
      </c>
    </row>
  </sheetData>
  <mergeCells count="1">
    <mergeCell ref="A6:U6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workbookViewId="0">
      <selection activeCell="B14" sqref="B14"/>
    </sheetView>
  </sheetViews>
  <sheetFormatPr defaultRowHeight="12.75"/>
  <cols>
    <col min="1" max="1" width="9.140625" style="15"/>
    <col min="2" max="2" width="13.5703125" style="15" bestFit="1" customWidth="1"/>
    <col min="3" max="16384" width="9.140625" style="15"/>
  </cols>
  <sheetData>
    <row r="1" spans="1:12" ht="25.5">
      <c r="A1" s="63" t="s">
        <v>48</v>
      </c>
      <c r="B1" s="63" t="s">
        <v>20</v>
      </c>
      <c r="C1" s="63" t="s">
        <v>21</v>
      </c>
      <c r="D1" s="63" t="s">
        <v>23</v>
      </c>
      <c r="E1" s="63" t="s">
        <v>24</v>
      </c>
      <c r="F1" s="63" t="s">
        <v>26</v>
      </c>
      <c r="G1" s="63" t="s">
        <v>19</v>
      </c>
      <c r="H1" s="63" t="s">
        <v>25</v>
      </c>
      <c r="I1" s="63" t="s">
        <v>27</v>
      </c>
      <c r="J1" s="63" t="s">
        <v>107</v>
      </c>
      <c r="K1" s="63" t="s">
        <v>28</v>
      </c>
      <c r="L1" s="63" t="s">
        <v>139</v>
      </c>
    </row>
    <row r="2" spans="1:12">
      <c r="A2" s="47" t="s">
        <v>127</v>
      </c>
      <c r="B2" s="47">
        <v>9.3110635032837216E-2</v>
      </c>
      <c r="C2" s="47">
        <v>0.13848257382422044</v>
      </c>
      <c r="D2" s="47">
        <v>0.17981042592492566</v>
      </c>
      <c r="E2" s="47">
        <v>0.13508573009363495</v>
      </c>
      <c r="F2" s="47">
        <v>8.3396631650869288E-2</v>
      </c>
      <c r="G2" s="47">
        <v>9.5605682852480181E-2</v>
      </c>
      <c r="H2" s="47">
        <v>0.11199223665855476</v>
      </c>
      <c r="I2" s="47">
        <v>8.082417284570706E-2</v>
      </c>
      <c r="J2" s="47">
        <v>7.2883024171922606E-2</v>
      </c>
      <c r="K2" s="47">
        <v>8.8088869448478407E-3</v>
      </c>
      <c r="L2" s="47">
        <v>1</v>
      </c>
    </row>
    <row r="3" spans="1:12">
      <c r="A3" s="47" t="s">
        <v>128</v>
      </c>
      <c r="B3" s="47">
        <v>0.16213412404607958</v>
      </c>
      <c r="C3" s="47">
        <v>0.28528321412433166</v>
      </c>
      <c r="D3" s="47">
        <v>5.4485241202523606E-2</v>
      </c>
      <c r="E3" s="47">
        <v>1.2433576659748667E-2</v>
      </c>
      <c r="F3" s="47">
        <v>0.12118161994862424</v>
      </c>
      <c r="G3" s="47">
        <v>9.6969869099653605E-2</v>
      </c>
      <c r="H3" s="47">
        <v>2.064225414364812E-2</v>
      </c>
      <c r="I3" s="47">
        <v>0.2233252593198726</v>
      </c>
      <c r="J3" s="47">
        <v>2.3544841455517877E-2</v>
      </c>
      <c r="K3" s="47">
        <v>0</v>
      </c>
      <c r="L3" s="47">
        <v>1</v>
      </c>
    </row>
    <row r="4" spans="1:12">
      <c r="A4" s="47" t="s">
        <v>129</v>
      </c>
      <c r="B4" s="47">
        <v>4.7150777165753825E-2</v>
      </c>
      <c r="C4" s="47">
        <v>0.1418403809351427</v>
      </c>
      <c r="D4" s="47">
        <v>0.17643186031655839</v>
      </c>
      <c r="E4" s="47">
        <v>0.2773730784935336</v>
      </c>
      <c r="F4" s="47">
        <v>2.9705623113885461E-2</v>
      </c>
      <c r="G4" s="47">
        <v>0.1155272603088412</v>
      </c>
      <c r="H4" s="47">
        <v>0.11222507703831876</v>
      </c>
      <c r="I4" s="47">
        <v>4.6845209151856346E-2</v>
      </c>
      <c r="J4" s="47">
        <v>4.2850806522374073E-2</v>
      </c>
      <c r="K4" s="47">
        <v>1.0049926953735537E-2</v>
      </c>
      <c r="L4" s="47">
        <v>1</v>
      </c>
    </row>
    <row r="5" spans="1:12">
      <c r="A5" s="47" t="s">
        <v>130</v>
      </c>
      <c r="B5" s="47">
        <v>5.7821448863371955E-2</v>
      </c>
      <c r="C5" s="47">
        <v>0.13894317830270644</v>
      </c>
      <c r="D5" s="47">
        <v>0.25098874603715454</v>
      </c>
      <c r="E5" s="47">
        <v>0.15542059120983964</v>
      </c>
      <c r="F5" s="47">
        <v>3.0915901421587955E-2</v>
      </c>
      <c r="G5" s="47">
        <v>0.14571886888631813</v>
      </c>
      <c r="H5" s="47">
        <v>0.10807418119665485</v>
      </c>
      <c r="I5" s="47">
        <v>4.234693282576156E-2</v>
      </c>
      <c r="J5" s="47">
        <v>6.431661393509748E-2</v>
      </c>
      <c r="K5" s="47">
        <v>5.4535373215075294E-3</v>
      </c>
      <c r="L5" s="47">
        <v>1</v>
      </c>
    </row>
    <row r="6" spans="1:12">
      <c r="A6" s="47" t="s">
        <v>131</v>
      </c>
      <c r="B6" s="47">
        <v>4.1476842521268584E-2</v>
      </c>
      <c r="C6" s="47">
        <v>0.2220752016827727</v>
      </c>
      <c r="D6" s="47">
        <v>0.13704854605272412</v>
      </c>
      <c r="E6" s="47">
        <v>0.20837211127922289</v>
      </c>
      <c r="F6" s="47">
        <v>4.8921984053201979E-2</v>
      </c>
      <c r="G6" s="47">
        <v>0.15687417159231443</v>
      </c>
      <c r="H6" s="47">
        <v>7.9311926304429181E-2</v>
      </c>
      <c r="I6" s="47">
        <v>5.7594291155361167E-2</v>
      </c>
      <c r="J6" s="47">
        <v>2.2634407036485418E-2</v>
      </c>
      <c r="K6" s="47">
        <v>2.5690518322219507E-2</v>
      </c>
      <c r="L6" s="47">
        <v>1</v>
      </c>
    </row>
    <row r="7" spans="1:12">
      <c r="A7" s="47" t="s">
        <v>132</v>
      </c>
      <c r="B7" s="47">
        <v>0.48957022440718789</v>
      </c>
      <c r="C7" s="47">
        <v>3.6253855211594674E-2</v>
      </c>
      <c r="D7" s="47">
        <v>4.0801723110961412E-2</v>
      </c>
      <c r="E7" s="47">
        <v>6.7725163003949845E-2</v>
      </c>
      <c r="F7" s="47">
        <v>0.13848647619668403</v>
      </c>
      <c r="G7" s="47">
        <v>1.4694932917501898E-2</v>
      </c>
      <c r="H7" s="47">
        <v>7.7005341578890579E-3</v>
      </c>
      <c r="I7" s="47">
        <v>0.20286272837224401</v>
      </c>
      <c r="J7" s="47">
        <v>1.9043626219872221E-3</v>
      </c>
      <c r="K7" s="47">
        <v>0</v>
      </c>
      <c r="L7" s="47">
        <v>1</v>
      </c>
    </row>
    <row r="8" spans="1:12">
      <c r="A8" s="47" t="s">
        <v>133</v>
      </c>
      <c r="B8" s="47">
        <v>0.24537889132496005</v>
      </c>
      <c r="C8" s="47">
        <v>3.5249911345323966E-2</v>
      </c>
      <c r="D8" s="47">
        <v>6.7656963189025005E-2</v>
      </c>
      <c r="E8" s="47">
        <v>3.1302224765903906E-3</v>
      </c>
      <c r="F8" s="47">
        <v>0.27738769051886125</v>
      </c>
      <c r="G8" s="47">
        <v>9.0853642854543754E-2</v>
      </c>
      <c r="H8" s="47">
        <v>5.7820711071767804E-2</v>
      </c>
      <c r="I8" s="47">
        <v>0.22252196721892772</v>
      </c>
      <c r="J8" s="47">
        <v>0</v>
      </c>
      <c r="K8" s="47">
        <v>0</v>
      </c>
      <c r="L8" s="47">
        <v>1</v>
      </c>
    </row>
    <row r="9" spans="1:12">
      <c r="A9" s="47" t="s">
        <v>134</v>
      </c>
      <c r="B9" s="47">
        <v>0.21156465347141201</v>
      </c>
      <c r="C9" s="47">
        <v>0</v>
      </c>
      <c r="D9" s="47">
        <v>0.18181834371202371</v>
      </c>
      <c r="E9" s="47">
        <v>9.5322252282670786E-2</v>
      </c>
      <c r="F9" s="47">
        <v>3.1501498036098183E-2</v>
      </c>
      <c r="G9" s="47">
        <v>0</v>
      </c>
      <c r="H9" s="47">
        <v>0</v>
      </c>
      <c r="I9" s="47">
        <v>0.19232026772319888</v>
      </c>
      <c r="J9" s="47">
        <v>0.28747298477459649</v>
      </c>
      <c r="K9" s="47">
        <v>0</v>
      </c>
      <c r="L9" s="47">
        <v>1</v>
      </c>
    </row>
    <row r="10" spans="1:12">
      <c r="A10" s="47" t="s">
        <v>135</v>
      </c>
      <c r="B10" s="47">
        <v>8.483561760968604E-2</v>
      </c>
      <c r="C10" s="47">
        <v>0.14609686692778365</v>
      </c>
      <c r="D10" s="47">
        <v>0.20615650977332683</v>
      </c>
      <c r="E10" s="47">
        <v>0</v>
      </c>
      <c r="F10" s="47">
        <v>2.4814419807947123E-2</v>
      </c>
      <c r="G10" s="47">
        <v>0</v>
      </c>
      <c r="H10" s="47">
        <v>5.7678701512017067E-2</v>
      </c>
      <c r="I10" s="47">
        <v>0.48041788436923938</v>
      </c>
      <c r="J10" s="47">
        <v>0</v>
      </c>
      <c r="K10" s="47">
        <v>0</v>
      </c>
      <c r="L10" s="47">
        <v>1</v>
      </c>
    </row>
    <row r="11" spans="1:12">
      <c r="A11" s="47" t="s">
        <v>136</v>
      </c>
      <c r="B11" s="47">
        <v>4.6584913849740749E-2</v>
      </c>
      <c r="C11" s="47">
        <v>0.172710289607269</v>
      </c>
      <c r="D11" s="47">
        <v>0.25477966376521005</v>
      </c>
      <c r="E11" s="47">
        <v>0.15465296312343557</v>
      </c>
      <c r="F11" s="47">
        <v>1.9112500117216841E-2</v>
      </c>
      <c r="G11" s="47">
        <v>0.13055900998211514</v>
      </c>
      <c r="H11" s="47">
        <v>8.5111002874207989E-2</v>
      </c>
      <c r="I11" s="47">
        <v>6.6471136657154012E-2</v>
      </c>
      <c r="J11" s="47">
        <v>4.3209863819422899E-2</v>
      </c>
      <c r="K11" s="47">
        <v>2.680865620422767E-2</v>
      </c>
      <c r="L11" s="47">
        <v>1</v>
      </c>
    </row>
    <row r="12" spans="1:12">
      <c r="A12" s="47" t="s">
        <v>137</v>
      </c>
      <c r="B12" s="47">
        <v>0.14723970458998417</v>
      </c>
      <c r="C12" s="47">
        <v>0.14100744443559485</v>
      </c>
      <c r="D12" s="47">
        <v>0.17001076094741921</v>
      </c>
      <c r="E12" s="47">
        <v>0.18571585057380849</v>
      </c>
      <c r="F12" s="47">
        <v>5.5798437057673907E-2</v>
      </c>
      <c r="G12" s="47">
        <v>7.5745805415018977E-2</v>
      </c>
      <c r="H12" s="47">
        <v>0.16755997126878922</v>
      </c>
      <c r="I12" s="47">
        <v>2.5718270053839282E-2</v>
      </c>
      <c r="J12" s="47">
        <v>2.106203127025337E-2</v>
      </c>
      <c r="K12" s="47">
        <v>1.0141724387618534E-2</v>
      </c>
      <c r="L12" s="47">
        <v>1</v>
      </c>
    </row>
    <row r="13" spans="1:12">
      <c r="A13" s="47" t="s">
        <v>138</v>
      </c>
      <c r="B13" s="47">
        <v>8.204069574047132E-2</v>
      </c>
      <c r="C13" s="47">
        <v>0.12847320487730271</v>
      </c>
      <c r="D13" s="47">
        <v>0.19538042012936072</v>
      </c>
      <c r="E13" s="47">
        <v>0.12141006317570853</v>
      </c>
      <c r="F13" s="47">
        <v>6.1677798326614484E-2</v>
      </c>
      <c r="G13" s="47">
        <v>0.18579559829057612</v>
      </c>
      <c r="H13" s="47">
        <v>0.10649578915793961</v>
      </c>
      <c r="I13" s="47">
        <v>5.0364879764023936E-2</v>
      </c>
      <c r="J13" s="47">
        <v>4.4713332937390875E-2</v>
      </c>
      <c r="K13" s="47">
        <v>2.3648217600611903E-2</v>
      </c>
      <c r="L13" s="47">
        <v>1</v>
      </c>
    </row>
    <row r="14" spans="1:12">
      <c r="A14" s="47" t="s">
        <v>139</v>
      </c>
      <c r="B14" s="47">
        <v>0.19648253625530956</v>
      </c>
      <c r="C14" s="47">
        <v>0.12208640386322404</v>
      </c>
      <c r="D14" s="47">
        <v>0.1413579870498595</v>
      </c>
      <c r="E14" s="47">
        <v>0.12947693492351012</v>
      </c>
      <c r="F14" s="47">
        <v>8.7181632606821297E-2</v>
      </c>
      <c r="G14" s="47">
        <v>8.8249790793460278E-2</v>
      </c>
      <c r="H14" s="47">
        <v>7.8135819774241666E-2</v>
      </c>
      <c r="I14" s="47">
        <v>0.10838600939225732</v>
      </c>
      <c r="J14" s="47">
        <v>3.8890570323532131E-2</v>
      </c>
      <c r="K14" s="47">
        <v>9.7523150177842213E-3</v>
      </c>
      <c r="L14" s="47">
        <v>1</v>
      </c>
    </row>
    <row r="16" spans="1:12">
      <c r="A16" s="14" t="s">
        <v>206</v>
      </c>
    </row>
    <row r="18" spans="1:12">
      <c r="A18" s="88" t="s">
        <v>210</v>
      </c>
    </row>
    <row r="19" spans="1:12" ht="25.5">
      <c r="A19" s="63" t="s">
        <v>48</v>
      </c>
      <c r="B19" s="63" t="s">
        <v>20</v>
      </c>
      <c r="C19" s="63" t="s">
        <v>21</v>
      </c>
      <c r="D19" s="63" t="s">
        <v>23</v>
      </c>
      <c r="E19" s="63" t="s">
        <v>24</v>
      </c>
      <c r="F19" s="63" t="s">
        <v>26</v>
      </c>
      <c r="G19" s="63" t="s">
        <v>19</v>
      </c>
      <c r="H19" s="63" t="s">
        <v>25</v>
      </c>
      <c r="I19" s="63" t="s">
        <v>27</v>
      </c>
      <c r="J19" s="63" t="s">
        <v>107</v>
      </c>
      <c r="K19" s="63" t="s">
        <v>28</v>
      </c>
      <c r="L19" s="63" t="s">
        <v>139</v>
      </c>
    </row>
    <row r="20" spans="1:12">
      <c r="A20" s="47" t="s">
        <v>127</v>
      </c>
      <c r="B20" s="79">
        <v>0.10101018965924795</v>
      </c>
      <c r="C20" s="79">
        <v>0.14062919780143024</v>
      </c>
      <c r="D20" s="79">
        <v>0.14434161486290825</v>
      </c>
      <c r="E20" s="79">
        <v>0.12968626686502957</v>
      </c>
      <c r="F20" s="79">
        <v>0.10929293485244172</v>
      </c>
      <c r="G20" s="79">
        <v>8.3232428259717217E-2</v>
      </c>
      <c r="H20" s="79">
        <v>0.145356619549911</v>
      </c>
      <c r="I20" s="79">
        <v>6.2609970330922943E-2</v>
      </c>
      <c r="J20" s="79">
        <v>6.4179681021221138E-2</v>
      </c>
      <c r="K20" s="79">
        <v>1.9661096797169993E-2</v>
      </c>
      <c r="L20" s="79">
        <v>1</v>
      </c>
    </row>
    <row r="21" spans="1:12">
      <c r="A21" s="47" t="s">
        <v>128</v>
      </c>
      <c r="B21" s="79">
        <v>0.18424751258945973</v>
      </c>
      <c r="C21" s="79">
        <v>0.13305537291338301</v>
      </c>
      <c r="D21" s="79">
        <v>0.15673735032487759</v>
      </c>
      <c r="E21" s="79">
        <v>7.969192800053114E-2</v>
      </c>
      <c r="F21" s="79">
        <v>0.13261936814207237</v>
      </c>
      <c r="G21" s="79">
        <v>0.10139698973481517</v>
      </c>
      <c r="H21" s="79">
        <v>3.4749688487650384E-3</v>
      </c>
      <c r="I21" s="79">
        <v>0.19387470354694505</v>
      </c>
      <c r="J21" s="79">
        <v>1.4901805899150944E-2</v>
      </c>
      <c r="K21" s="79">
        <v>0</v>
      </c>
      <c r="L21" s="79">
        <v>1</v>
      </c>
    </row>
    <row r="22" spans="1:12">
      <c r="A22" s="47" t="s">
        <v>129</v>
      </c>
      <c r="B22" s="79">
        <v>4.1067694352957547E-2</v>
      </c>
      <c r="C22" s="79">
        <v>0.18683758142319168</v>
      </c>
      <c r="D22" s="79">
        <v>0.25498035980466383</v>
      </c>
      <c r="E22" s="79">
        <v>0.14463803871206737</v>
      </c>
      <c r="F22" s="79">
        <v>4.5050692141927501E-2</v>
      </c>
      <c r="G22" s="79">
        <v>0.11652169385127797</v>
      </c>
      <c r="H22" s="79">
        <v>9.7782074695362542E-2</v>
      </c>
      <c r="I22" s="79">
        <v>4.1641540274559456E-2</v>
      </c>
      <c r="J22" s="79">
        <v>4.6992145422450261E-2</v>
      </c>
      <c r="K22" s="79">
        <v>2.4488179321541785E-2</v>
      </c>
      <c r="L22" s="79">
        <v>1</v>
      </c>
    </row>
    <row r="23" spans="1:12">
      <c r="A23" s="47" t="s">
        <v>130</v>
      </c>
      <c r="B23" s="79">
        <v>5.4780367511372212E-2</v>
      </c>
      <c r="C23" s="79">
        <v>0.16728237783672958</v>
      </c>
      <c r="D23" s="79">
        <v>0.21564477745398081</v>
      </c>
      <c r="E23" s="79">
        <v>0.14201822540760498</v>
      </c>
      <c r="F23" s="79">
        <v>4.5479018414119901E-2</v>
      </c>
      <c r="G23" s="79">
        <v>0.1714219956744461</v>
      </c>
      <c r="H23" s="79">
        <v>0.12283348998235247</v>
      </c>
      <c r="I23" s="79">
        <v>3.0006108515190352E-2</v>
      </c>
      <c r="J23" s="79">
        <v>3.7868283965878755E-2</v>
      </c>
      <c r="K23" s="79">
        <v>1.266535523832486E-2</v>
      </c>
      <c r="L23" s="79">
        <v>1</v>
      </c>
    </row>
    <row r="24" spans="1:12">
      <c r="A24" s="47" t="s">
        <v>131</v>
      </c>
      <c r="B24" s="79">
        <v>4.0174977093734916E-2</v>
      </c>
      <c r="C24" s="79">
        <v>0.25983280786505208</v>
      </c>
      <c r="D24" s="79">
        <v>0.14068659234666372</v>
      </c>
      <c r="E24" s="79">
        <v>0.17858260314249599</v>
      </c>
      <c r="F24" s="79">
        <v>6.4587653798418229E-2</v>
      </c>
      <c r="G24" s="79">
        <v>0.15287580442278603</v>
      </c>
      <c r="H24" s="79">
        <v>5.6872790809367378E-2</v>
      </c>
      <c r="I24" s="79">
        <v>4.626219916395026E-2</v>
      </c>
      <c r="J24" s="79">
        <v>2.806407269821232E-2</v>
      </c>
      <c r="K24" s="79">
        <v>3.2060498659319044E-2</v>
      </c>
      <c r="L24" s="79">
        <v>1</v>
      </c>
    </row>
    <row r="25" spans="1:12">
      <c r="A25" s="47" t="s">
        <v>132</v>
      </c>
      <c r="B25" s="79">
        <v>0.52952707920962383</v>
      </c>
      <c r="C25" s="79">
        <v>4.119239830212925E-2</v>
      </c>
      <c r="D25" s="79">
        <v>3.7218298529948811E-2</v>
      </c>
      <c r="E25" s="79">
        <v>5.374534931940237E-2</v>
      </c>
      <c r="F25" s="79">
        <v>0.14501813887430934</v>
      </c>
      <c r="G25" s="79">
        <v>1.1247093332974908E-2</v>
      </c>
      <c r="H25" s="79">
        <v>4.9761834920538806E-3</v>
      </c>
      <c r="I25" s="79">
        <v>0.17443612053338506</v>
      </c>
      <c r="J25" s="79">
        <v>2.6393384061727172E-3</v>
      </c>
      <c r="K25" s="79">
        <v>0</v>
      </c>
      <c r="L25" s="79">
        <v>1</v>
      </c>
    </row>
    <row r="26" spans="1:12">
      <c r="A26" s="47" t="s">
        <v>133</v>
      </c>
      <c r="B26" s="79">
        <v>0.29361650383171728</v>
      </c>
      <c r="C26" s="79">
        <v>3.5025261712243023E-2</v>
      </c>
      <c r="D26" s="79">
        <v>6.9846693731521511E-2</v>
      </c>
      <c r="E26" s="79">
        <v>2.2257156691598428E-2</v>
      </c>
      <c r="F26" s="79">
        <v>0.32775383975145311</v>
      </c>
      <c r="G26" s="79">
        <v>5.5376974524234096E-2</v>
      </c>
      <c r="H26" s="79">
        <v>2.1522960578613134E-2</v>
      </c>
      <c r="I26" s="79">
        <v>0.17460060917861955</v>
      </c>
      <c r="J26" s="79">
        <v>0</v>
      </c>
      <c r="K26" s="79">
        <v>0</v>
      </c>
      <c r="L26" s="79">
        <v>1</v>
      </c>
    </row>
    <row r="27" spans="1:12">
      <c r="A27" s="47" t="s">
        <v>134</v>
      </c>
      <c r="B27" s="79">
        <v>0.16605010418722163</v>
      </c>
      <c r="C27" s="79">
        <v>0</v>
      </c>
      <c r="D27" s="79">
        <v>0.20087983026139783</v>
      </c>
      <c r="E27" s="79">
        <v>0.16809683457702407</v>
      </c>
      <c r="F27" s="79">
        <v>0.12534594126829432</v>
      </c>
      <c r="G27" s="79">
        <v>0</v>
      </c>
      <c r="H27" s="79">
        <v>0</v>
      </c>
      <c r="I27" s="79">
        <v>5.8242649607955561E-2</v>
      </c>
      <c r="J27" s="79">
        <v>0.2813846400981066</v>
      </c>
      <c r="K27" s="79">
        <v>0</v>
      </c>
      <c r="L27" s="79">
        <v>1</v>
      </c>
    </row>
    <row r="28" spans="1:12">
      <c r="A28" s="47" t="s">
        <v>135</v>
      </c>
      <c r="B28" s="79">
        <v>0.2453594697027211</v>
      </c>
      <c r="C28" s="79">
        <v>4.2378494995619791E-2</v>
      </c>
      <c r="D28" s="79">
        <v>0.21259020328458456</v>
      </c>
      <c r="E28" s="79">
        <v>0</v>
      </c>
      <c r="F28" s="79">
        <v>6.937547738175949E-2</v>
      </c>
      <c r="G28" s="79">
        <v>0</v>
      </c>
      <c r="H28" s="79">
        <v>0</v>
      </c>
      <c r="I28" s="79">
        <v>0.42924827680451133</v>
      </c>
      <c r="J28" s="79">
        <v>1.0480778308036912E-3</v>
      </c>
      <c r="K28" s="79">
        <v>0</v>
      </c>
      <c r="L28" s="79">
        <v>1</v>
      </c>
    </row>
    <row r="29" spans="1:12">
      <c r="A29" s="47" t="s">
        <v>136</v>
      </c>
      <c r="B29" s="79">
        <v>3.4783961975519792E-2</v>
      </c>
      <c r="C29" s="79">
        <v>0.26863062806117782</v>
      </c>
      <c r="D29" s="79">
        <v>0.16346910143896842</v>
      </c>
      <c r="E29" s="79">
        <v>0.15113906018807297</v>
      </c>
      <c r="F29" s="79">
        <v>2.6513905450746854E-2</v>
      </c>
      <c r="G29" s="79">
        <v>0.1693762682213143</v>
      </c>
      <c r="H29" s="79">
        <v>6.0774981492657768E-2</v>
      </c>
      <c r="I29" s="79">
        <v>3.3075877292020321E-2</v>
      </c>
      <c r="J29" s="79">
        <v>4.3703618750487637E-2</v>
      </c>
      <c r="K29" s="79">
        <v>4.8532597129034176E-2</v>
      </c>
      <c r="L29" s="79">
        <v>1</v>
      </c>
    </row>
    <row r="30" spans="1:12">
      <c r="A30" s="47" t="s">
        <v>137</v>
      </c>
      <c r="B30" s="79">
        <v>0.11405624540692672</v>
      </c>
      <c r="C30" s="79">
        <v>0.11847418025700311</v>
      </c>
      <c r="D30" s="79">
        <v>0.16376708803679302</v>
      </c>
      <c r="E30" s="79">
        <v>0.21136541596169456</v>
      </c>
      <c r="F30" s="79">
        <v>7.7998487148532053E-2</v>
      </c>
      <c r="G30" s="79">
        <v>0.10261492351672756</v>
      </c>
      <c r="H30" s="79">
        <v>0.15597999880457117</v>
      </c>
      <c r="I30" s="79">
        <v>2.0893206852261488E-2</v>
      </c>
      <c r="J30" s="79">
        <v>1.591155019085817E-2</v>
      </c>
      <c r="K30" s="79">
        <v>1.8938903824632047E-2</v>
      </c>
      <c r="L30" s="79">
        <v>1</v>
      </c>
    </row>
    <row r="31" spans="1:12">
      <c r="A31" s="47" t="s">
        <v>138</v>
      </c>
      <c r="B31" s="79">
        <v>0.10332455620955922</v>
      </c>
      <c r="C31" s="79">
        <v>0.12964835170865049</v>
      </c>
      <c r="D31" s="79">
        <v>0.17384122228003285</v>
      </c>
      <c r="E31" s="79">
        <v>0.10035807582384353</v>
      </c>
      <c r="F31" s="79">
        <v>8.290658048718115E-2</v>
      </c>
      <c r="G31" s="79">
        <v>0.17063976482511087</v>
      </c>
      <c r="H31" s="79">
        <v>9.8990573156219605E-2</v>
      </c>
      <c r="I31" s="79">
        <v>5.1827187538013957E-2</v>
      </c>
      <c r="J31" s="79">
        <v>4.6695655017042752E-2</v>
      </c>
      <c r="K31" s="79">
        <v>4.1768032954345689E-2</v>
      </c>
      <c r="L31" s="79">
        <v>1</v>
      </c>
    </row>
    <row r="32" spans="1:12">
      <c r="A32" s="47" t="s">
        <v>139</v>
      </c>
      <c r="B32" s="79">
        <v>0.20634446622478717</v>
      </c>
      <c r="C32" s="79">
        <v>0.13422020362837556</v>
      </c>
      <c r="D32" s="79">
        <v>0.12372459654564973</v>
      </c>
      <c r="E32" s="79">
        <v>0.11783843054992549</v>
      </c>
      <c r="F32" s="79">
        <v>0.1047536972205917</v>
      </c>
      <c r="G32" s="79">
        <v>8.6857411957281791E-2</v>
      </c>
      <c r="H32" s="79">
        <v>8.4583780454445104E-2</v>
      </c>
      <c r="I32" s="79">
        <v>8.8061388496628645E-2</v>
      </c>
      <c r="J32" s="79">
        <v>3.5789603845027392E-2</v>
      </c>
      <c r="K32" s="79">
        <v>1.7826421077287366E-2</v>
      </c>
      <c r="L32" s="79">
        <v>1</v>
      </c>
    </row>
    <row r="34" spans="2:11">
      <c r="B34" s="57">
        <f>B2-B20</f>
        <v>-7.8995546264107319E-3</v>
      </c>
      <c r="C34" s="57">
        <f t="shared" ref="C34:K34" si="0">C2-C20</f>
        <v>-2.1466239772097995E-3</v>
      </c>
      <c r="D34" s="57">
        <f t="shared" si="0"/>
        <v>3.5468811062017408E-2</v>
      </c>
      <c r="E34" s="57">
        <f t="shared" si="0"/>
        <v>5.3994632286053779E-3</v>
      </c>
      <c r="F34" s="57">
        <f t="shared" si="0"/>
        <v>-2.5896303201572435E-2</v>
      </c>
      <c r="G34" s="57">
        <f t="shared" si="0"/>
        <v>1.2373254592762964E-2</v>
      </c>
      <c r="H34" s="57">
        <f t="shared" si="0"/>
        <v>-3.3364382891356237E-2</v>
      </c>
      <c r="I34" s="57">
        <f t="shared" si="0"/>
        <v>1.8214202514784117E-2</v>
      </c>
      <c r="J34" s="57">
        <f t="shared" si="0"/>
        <v>8.7033431507014675E-3</v>
      </c>
      <c r="K34" s="57">
        <f t="shared" si="0"/>
        <v>-1.0852209852322152E-2</v>
      </c>
    </row>
    <row r="35" spans="2:11">
      <c r="B35" s="57">
        <f t="shared" ref="B35:K35" si="1">B3-B21</f>
        <v>-2.2113388543380158E-2</v>
      </c>
      <c r="C35" s="57">
        <f t="shared" si="1"/>
        <v>0.15222784121094865</v>
      </c>
      <c r="D35" s="57">
        <f t="shared" si="1"/>
        <v>-0.102252109122354</v>
      </c>
      <c r="E35" s="57">
        <f t="shared" si="1"/>
        <v>-6.725835134078248E-2</v>
      </c>
      <c r="F35" s="57">
        <f t="shared" si="1"/>
        <v>-1.143774819344813E-2</v>
      </c>
      <c r="G35" s="57">
        <f t="shared" si="1"/>
        <v>-4.4271206351615688E-3</v>
      </c>
      <c r="H35" s="57">
        <f t="shared" si="1"/>
        <v>1.7167285294883081E-2</v>
      </c>
      <c r="I35" s="57">
        <f t="shared" si="1"/>
        <v>2.9450555772927545E-2</v>
      </c>
      <c r="J35" s="57">
        <f t="shared" si="1"/>
        <v>8.6430355563669337E-3</v>
      </c>
      <c r="K35" s="57">
        <f t="shared" si="1"/>
        <v>0</v>
      </c>
    </row>
    <row r="36" spans="2:11">
      <c r="B36" s="57">
        <f t="shared" ref="B36:K36" si="2">B4-B22</f>
        <v>6.0830828127962783E-3</v>
      </c>
      <c r="C36" s="57">
        <f t="shared" si="2"/>
        <v>-4.4997200488048977E-2</v>
      </c>
      <c r="D36" s="57">
        <f t="shared" si="2"/>
        <v>-7.8548499488105439E-2</v>
      </c>
      <c r="E36" s="57">
        <f t="shared" si="2"/>
        <v>0.13273503978146622</v>
      </c>
      <c r="F36" s="57">
        <f t="shared" si="2"/>
        <v>-1.534506902804204E-2</v>
      </c>
      <c r="G36" s="57">
        <f t="shared" si="2"/>
        <v>-9.9443354243677895E-4</v>
      </c>
      <c r="H36" s="57">
        <f t="shared" si="2"/>
        <v>1.4443002342956215E-2</v>
      </c>
      <c r="I36" s="57">
        <f t="shared" si="2"/>
        <v>5.2036688772968895E-3</v>
      </c>
      <c r="J36" s="57">
        <f t="shared" si="2"/>
        <v>-4.1413389000761885E-3</v>
      </c>
      <c r="K36" s="57">
        <f t="shared" si="2"/>
        <v>-1.4438252367806248E-2</v>
      </c>
    </row>
    <row r="37" spans="2:11">
      <c r="B37" s="57">
        <f t="shared" ref="B37:K37" si="3">B5-B23</f>
        <v>3.0410813519997429E-3</v>
      </c>
      <c r="C37" s="57">
        <f t="shared" si="3"/>
        <v>-2.8339199534023141E-2</v>
      </c>
      <c r="D37" s="57">
        <f t="shared" si="3"/>
        <v>3.5343968583173735E-2</v>
      </c>
      <c r="E37" s="57">
        <f t="shared" si="3"/>
        <v>1.3402365802234667E-2</v>
      </c>
      <c r="F37" s="57">
        <f t="shared" si="3"/>
        <v>-1.4563116992531946E-2</v>
      </c>
      <c r="G37" s="57">
        <f t="shared" si="3"/>
        <v>-2.5703126788127972E-2</v>
      </c>
      <c r="H37" s="57">
        <f t="shared" si="3"/>
        <v>-1.4759308785697617E-2</v>
      </c>
      <c r="I37" s="57">
        <f t="shared" si="3"/>
        <v>1.2340824310571208E-2</v>
      </c>
      <c r="J37" s="57">
        <f t="shared" si="3"/>
        <v>2.6448329969218726E-2</v>
      </c>
      <c r="K37" s="57">
        <f t="shared" si="3"/>
        <v>-7.2118179168173301E-3</v>
      </c>
    </row>
    <row r="38" spans="2:11">
      <c r="B38" s="57">
        <f t="shared" ref="B38:K38" si="4">B6-B24</f>
        <v>1.3018654275336675E-3</v>
      </c>
      <c r="C38" s="57">
        <f t="shared" si="4"/>
        <v>-3.7757606182279385E-2</v>
      </c>
      <c r="D38" s="57">
        <f t="shared" si="4"/>
        <v>-3.6380462939396008E-3</v>
      </c>
      <c r="E38" s="57">
        <f t="shared" si="4"/>
        <v>2.97895081367269E-2</v>
      </c>
      <c r="F38" s="57">
        <f t="shared" si="4"/>
        <v>-1.566566974521625E-2</v>
      </c>
      <c r="G38" s="57">
        <f t="shared" si="4"/>
        <v>3.998367169528394E-3</v>
      </c>
      <c r="H38" s="57">
        <f t="shared" si="4"/>
        <v>2.2439135495061803E-2</v>
      </c>
      <c r="I38" s="57">
        <f t="shared" si="4"/>
        <v>1.1332091991410907E-2</v>
      </c>
      <c r="J38" s="57">
        <f t="shared" si="4"/>
        <v>-5.4296656617269026E-3</v>
      </c>
      <c r="K38" s="57">
        <f t="shared" si="4"/>
        <v>-6.3699803370995366E-3</v>
      </c>
    </row>
    <row r="39" spans="2:11">
      <c r="B39" s="57">
        <f t="shared" ref="B39:K39" si="5">B7-B25</f>
        <v>-3.9956854802435937E-2</v>
      </c>
      <c r="C39" s="57">
        <f t="shared" si="5"/>
        <v>-4.9385430905345765E-3</v>
      </c>
      <c r="D39" s="57">
        <f t="shared" si="5"/>
        <v>3.5834245810126009E-3</v>
      </c>
      <c r="E39" s="57">
        <f t="shared" si="5"/>
        <v>1.3979813684547475E-2</v>
      </c>
      <c r="F39" s="57">
        <f t="shared" si="5"/>
        <v>-6.5316626776253106E-3</v>
      </c>
      <c r="G39" s="57">
        <f t="shared" si="5"/>
        <v>3.4478395845269905E-3</v>
      </c>
      <c r="H39" s="57">
        <f t="shared" si="5"/>
        <v>2.7243506658351773E-3</v>
      </c>
      <c r="I39" s="57">
        <f t="shared" si="5"/>
        <v>2.8426607838858947E-2</v>
      </c>
      <c r="J39" s="57">
        <f t="shared" si="5"/>
        <v>-7.3497578418549509E-4</v>
      </c>
      <c r="K39" s="57">
        <f t="shared" si="5"/>
        <v>0</v>
      </c>
    </row>
    <row r="40" spans="2:11">
      <c r="B40" s="57">
        <f t="shared" ref="B40:K40" si="6">B8-B26</f>
        <v>-4.8237612506757233E-2</v>
      </c>
      <c r="C40" s="57">
        <f t="shared" si="6"/>
        <v>2.2464963308094221E-4</v>
      </c>
      <c r="D40" s="57">
        <f t="shared" si="6"/>
        <v>-2.1897305424965069E-3</v>
      </c>
      <c r="E40" s="57">
        <f t="shared" si="6"/>
        <v>-1.9126934215008037E-2</v>
      </c>
      <c r="F40" s="57">
        <f t="shared" si="6"/>
        <v>-5.0366149232591861E-2</v>
      </c>
      <c r="G40" s="57">
        <f t="shared" si="6"/>
        <v>3.5476668330309657E-2</v>
      </c>
      <c r="H40" s="57">
        <f t="shared" si="6"/>
        <v>3.6297750493154674E-2</v>
      </c>
      <c r="I40" s="57">
        <f>I8-I26</f>
        <v>4.7921358040308171E-2</v>
      </c>
      <c r="J40" s="57">
        <f t="shared" si="6"/>
        <v>0</v>
      </c>
      <c r="K40" s="57">
        <f t="shared" si="6"/>
        <v>0</v>
      </c>
    </row>
    <row r="41" spans="2:11">
      <c r="B41" s="57">
        <f t="shared" ref="B41:K41" si="7">B9-B27</f>
        <v>4.5514549284190381E-2</v>
      </c>
      <c r="C41" s="57">
        <f t="shared" si="7"/>
        <v>0</v>
      </c>
      <c r="D41" s="57">
        <f t="shared" si="7"/>
        <v>-1.9061486549374118E-2</v>
      </c>
      <c r="E41" s="57">
        <f t="shared" si="7"/>
        <v>-7.2774582294353282E-2</v>
      </c>
      <c r="F41" s="57">
        <f t="shared" si="7"/>
        <v>-9.3844443232196137E-2</v>
      </c>
      <c r="G41" s="57">
        <f t="shared" si="7"/>
        <v>0</v>
      </c>
      <c r="H41" s="57">
        <f t="shared" si="7"/>
        <v>0</v>
      </c>
      <c r="I41" s="57">
        <f>I9-I27</f>
        <v>0.13407761811524332</v>
      </c>
      <c r="J41" s="57">
        <f t="shared" si="7"/>
        <v>6.0883446764898874E-3</v>
      </c>
      <c r="K41" s="57">
        <f t="shared" si="7"/>
        <v>0</v>
      </c>
    </row>
    <row r="42" spans="2:11">
      <c r="B42" s="57">
        <f t="shared" ref="B42:K42" si="8">B10-B28</f>
        <v>-0.16052385209303505</v>
      </c>
      <c r="C42" s="57">
        <f t="shared" si="8"/>
        <v>0.10371837193216385</v>
      </c>
      <c r="D42" s="57">
        <f t="shared" si="8"/>
        <v>-6.4336935112577209E-3</v>
      </c>
      <c r="E42" s="57">
        <f t="shared" si="8"/>
        <v>0</v>
      </c>
      <c r="F42" s="57">
        <f t="shared" si="8"/>
        <v>-4.4561057573812367E-2</v>
      </c>
      <c r="G42" s="57">
        <f t="shared" si="8"/>
        <v>0</v>
      </c>
      <c r="H42" s="57">
        <f t="shared" si="8"/>
        <v>5.7678701512017067E-2</v>
      </c>
      <c r="I42" s="57">
        <f t="shared" si="8"/>
        <v>5.1169607564728048E-2</v>
      </c>
      <c r="J42" s="57">
        <f t="shared" si="8"/>
        <v>-1.0480778308036912E-3</v>
      </c>
      <c r="K42" s="57">
        <f t="shared" si="8"/>
        <v>0</v>
      </c>
    </row>
    <row r="43" spans="2:11">
      <c r="B43" s="57">
        <f t="shared" ref="B43:K43" si="9">B11-B29</f>
        <v>1.1800951874220957E-2</v>
      </c>
      <c r="C43" s="57">
        <f t="shared" si="9"/>
        <v>-9.5920338453908821E-2</v>
      </c>
      <c r="D43" s="57">
        <f t="shared" si="9"/>
        <v>9.1310562326241629E-2</v>
      </c>
      <c r="E43" s="57">
        <f t="shared" si="9"/>
        <v>3.5139029353626061E-3</v>
      </c>
      <c r="F43" s="57">
        <f t="shared" si="9"/>
        <v>-7.4014053335300124E-3</v>
      </c>
      <c r="G43" s="57">
        <f t="shared" si="9"/>
        <v>-3.8817258239199154E-2</v>
      </c>
      <c r="H43" s="57">
        <f t="shared" si="9"/>
        <v>2.4336021381550221E-2</v>
      </c>
      <c r="I43" s="57">
        <f t="shared" si="9"/>
        <v>3.3395259365133691E-2</v>
      </c>
      <c r="J43" s="57">
        <f t="shared" si="9"/>
        <v>-4.9375493106473822E-4</v>
      </c>
      <c r="K43" s="57">
        <f t="shared" si="9"/>
        <v>-2.1723940924806506E-2</v>
      </c>
    </row>
    <row r="44" spans="2:11">
      <c r="B44" s="57">
        <f t="shared" ref="B44:K44" si="10">B12-B30</f>
        <v>3.3183459183057457E-2</v>
      </c>
      <c r="C44" s="57">
        <f t="shared" si="10"/>
        <v>2.2533264178591736E-2</v>
      </c>
      <c r="D44" s="57">
        <f t="shared" si="10"/>
        <v>6.2436729106261912E-3</v>
      </c>
      <c r="E44" s="57">
        <f t="shared" si="10"/>
        <v>-2.564956538788607E-2</v>
      </c>
      <c r="F44" s="57">
        <f t="shared" si="10"/>
        <v>-2.2200050090858146E-2</v>
      </c>
      <c r="G44" s="57">
        <f t="shared" si="10"/>
        <v>-2.6869118101708583E-2</v>
      </c>
      <c r="H44" s="57">
        <f t="shared" si="10"/>
        <v>1.1579972464218047E-2</v>
      </c>
      <c r="I44" s="57">
        <f t="shared" si="10"/>
        <v>4.8250632015777936E-3</v>
      </c>
      <c r="J44" s="57">
        <f t="shared" si="10"/>
        <v>5.1504810793952006E-3</v>
      </c>
      <c r="K44" s="57">
        <f t="shared" si="10"/>
        <v>-8.7971794370135126E-3</v>
      </c>
    </row>
    <row r="45" spans="2:11">
      <c r="B45" s="57">
        <f t="shared" ref="B45:K45" si="11">B13-B31</f>
        <v>-2.1283860469087895E-2</v>
      </c>
      <c r="C45" s="57">
        <f t="shared" si="11"/>
        <v>-1.1751468313477842E-3</v>
      </c>
      <c r="D45" s="57">
        <f t="shared" si="11"/>
        <v>2.1539197849327868E-2</v>
      </c>
      <c r="E45" s="57">
        <f t="shared" si="11"/>
        <v>2.1051987351865004E-2</v>
      </c>
      <c r="F45" s="57">
        <f t="shared" si="11"/>
        <v>-2.1228782160566666E-2</v>
      </c>
      <c r="G45" s="57">
        <f t="shared" si="11"/>
        <v>1.5155833465465257E-2</v>
      </c>
      <c r="H45" s="57">
        <f t="shared" si="11"/>
        <v>7.5052160017200081E-3</v>
      </c>
      <c r="I45" s="57">
        <f t="shared" si="11"/>
        <v>-1.4623077739900209E-3</v>
      </c>
      <c r="J45" s="57">
        <f t="shared" si="11"/>
        <v>-1.982322079651877E-3</v>
      </c>
      <c r="K45" s="57">
        <f t="shared" si="11"/>
        <v>-1.8119815353733786E-2</v>
      </c>
    </row>
    <row r="46" spans="2:11">
      <c r="B46" s="57">
        <f t="shared" ref="B46:K46" si="12">B14-B32</f>
        <v>-9.8619299694776008E-3</v>
      </c>
      <c r="C46" s="57">
        <f t="shared" si="12"/>
        <v>-1.2133799765151512E-2</v>
      </c>
      <c r="D46" s="57">
        <f t="shared" si="12"/>
        <v>1.763339050420977E-2</v>
      </c>
      <c r="E46" s="57">
        <f t="shared" si="12"/>
        <v>1.1638504373584629E-2</v>
      </c>
      <c r="F46" s="57">
        <f t="shared" si="12"/>
        <v>-1.7572064613770408E-2</v>
      </c>
      <c r="G46" s="57">
        <f t="shared" si="12"/>
        <v>1.3923788361784872E-3</v>
      </c>
      <c r="H46" s="57">
        <f t="shared" si="12"/>
        <v>-6.4479606802034378E-3</v>
      </c>
      <c r="I46" s="57">
        <f t="shared" si="12"/>
        <v>2.032462089562867E-2</v>
      </c>
      <c r="J46" s="57">
        <f t="shared" si="12"/>
        <v>3.1009664785047394E-3</v>
      </c>
      <c r="K46" s="57">
        <f t="shared" si="12"/>
        <v>-8.0741060595031448E-3</v>
      </c>
    </row>
    <row r="47" spans="2:11">
      <c r="B47" s="87"/>
      <c r="C47" s="87"/>
      <c r="D47" s="87"/>
      <c r="E47" s="87"/>
      <c r="F47" s="87"/>
      <c r="G47" s="87"/>
      <c r="H47" s="87"/>
      <c r="I47" s="87"/>
      <c r="J47" s="87"/>
      <c r="K47" s="87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T20" sqref="T20"/>
    </sheetView>
  </sheetViews>
  <sheetFormatPr defaultRowHeight="12.75"/>
  <cols>
    <col min="1" max="1" width="8.85546875" bestFit="1" customWidth="1"/>
    <col min="2" max="8" width="7" bestFit="1" customWidth="1"/>
    <col min="9" max="17" width="8" bestFit="1" customWidth="1"/>
  </cols>
  <sheetData>
    <row r="1" spans="1:17">
      <c r="A1" s="4" t="s">
        <v>48</v>
      </c>
      <c r="B1" s="4" t="s">
        <v>78</v>
      </c>
      <c r="C1" s="4" t="s">
        <v>79</v>
      </c>
      <c r="D1" s="4" t="s">
        <v>80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16</v>
      </c>
      <c r="O1" s="4" t="s">
        <v>17</v>
      </c>
      <c r="P1" s="4" t="s">
        <v>71</v>
      </c>
      <c r="Q1" s="4" t="s">
        <v>72</v>
      </c>
    </row>
    <row r="2" spans="1:17">
      <c r="A2" s="5" t="s">
        <v>127</v>
      </c>
      <c r="B2" s="77">
        <v>8.3396631650869288E-2</v>
      </c>
      <c r="C2" s="77">
        <v>0.1765072666837065</v>
      </c>
      <c r="D2" s="77">
        <v>0.1765072666837065</v>
      </c>
      <c r="E2" s="77">
        <v>0.24939029085562911</v>
      </c>
      <c r="F2" s="77">
        <v>0.24939029085562911</v>
      </c>
      <c r="G2" s="77">
        <v>0.36138252751418387</v>
      </c>
      <c r="H2" s="77">
        <v>0.36138252751418387</v>
      </c>
      <c r="I2" s="77">
        <v>0.67967552726333003</v>
      </c>
      <c r="J2" s="77">
        <v>0.67967552726333003</v>
      </c>
      <c r="K2" s="77">
        <v>0.67967552726333003</v>
      </c>
      <c r="L2" s="77">
        <v>0.67967552726333003</v>
      </c>
      <c r="M2" s="77">
        <v>1</v>
      </c>
      <c r="N2" s="77">
        <v>1</v>
      </c>
      <c r="O2" s="77">
        <v>1</v>
      </c>
      <c r="P2" s="77">
        <v>1</v>
      </c>
      <c r="Q2" s="77">
        <v>1</v>
      </c>
    </row>
    <row r="3" spans="1:17">
      <c r="A3" s="5" t="s">
        <v>128</v>
      </c>
      <c r="B3" s="77">
        <v>0.34450687926849682</v>
      </c>
      <c r="C3" s="77">
        <v>0.5066410033145764</v>
      </c>
      <c r="D3" s="77">
        <v>0.5066410033145764</v>
      </c>
      <c r="E3" s="77">
        <v>0.53018584477009423</v>
      </c>
      <c r="F3" s="77">
        <v>0.53018584477009423</v>
      </c>
      <c r="G3" s="77">
        <v>0.5508280989137424</v>
      </c>
      <c r="H3" s="77">
        <v>0.5508280989137424</v>
      </c>
      <c r="I3" s="77">
        <v>0.89059655424059769</v>
      </c>
      <c r="J3" s="77">
        <v>0.89059655424059769</v>
      </c>
      <c r="K3" s="77">
        <v>0.89059655424059769</v>
      </c>
      <c r="L3" s="77">
        <v>0.89059655424059769</v>
      </c>
      <c r="M3" s="77">
        <v>1</v>
      </c>
      <c r="N3" s="77">
        <v>1</v>
      </c>
      <c r="O3" s="77">
        <v>1</v>
      </c>
      <c r="P3" s="77">
        <v>1</v>
      </c>
      <c r="Q3" s="77">
        <v>1</v>
      </c>
    </row>
    <row r="4" spans="1:17">
      <c r="A4" s="5" t="s">
        <v>129</v>
      </c>
      <c r="B4" s="77">
        <v>7.6550832265741803E-2</v>
      </c>
      <c r="C4" s="77">
        <v>0.12370160943149563</v>
      </c>
      <c r="D4" s="77">
        <v>0.12370160943149563</v>
      </c>
      <c r="E4" s="77">
        <v>0.16655241595386971</v>
      </c>
      <c r="F4" s="77">
        <v>0.16655241595386971</v>
      </c>
      <c r="G4" s="77">
        <v>0.27877749299218846</v>
      </c>
      <c r="H4" s="77">
        <v>0.27877749299218846</v>
      </c>
      <c r="I4" s="77">
        <v>0.59704973424388963</v>
      </c>
      <c r="J4" s="77">
        <v>0.59704973424388963</v>
      </c>
      <c r="K4" s="77">
        <v>0.59704973424388963</v>
      </c>
      <c r="L4" s="77">
        <v>0.59704973424388963</v>
      </c>
      <c r="M4" s="77">
        <v>0.99999999999999989</v>
      </c>
      <c r="N4" s="77">
        <v>0.99999999999999989</v>
      </c>
      <c r="O4" s="77">
        <v>0.99999999999999989</v>
      </c>
      <c r="P4" s="77">
        <v>0.99999999999999989</v>
      </c>
      <c r="Q4" s="77">
        <v>0.99999999999999989</v>
      </c>
    </row>
    <row r="5" spans="1:17">
      <c r="A5" s="5" t="s">
        <v>130</v>
      </c>
      <c r="B5" s="77">
        <v>7.3262834247349515E-2</v>
      </c>
      <c r="C5" s="77">
        <v>0.13108428311072146</v>
      </c>
      <c r="D5" s="77">
        <v>0.13108428311072146</v>
      </c>
      <c r="E5" s="77">
        <v>0.19540089704581892</v>
      </c>
      <c r="F5" s="77">
        <v>0.19540089704581892</v>
      </c>
      <c r="G5" s="77">
        <v>0.30347507824247377</v>
      </c>
      <c r="H5" s="77">
        <v>0.30347507824247377</v>
      </c>
      <c r="I5" s="77">
        <v>0.69340700258233468</v>
      </c>
      <c r="J5" s="77">
        <v>0.69340700258233468</v>
      </c>
      <c r="K5" s="77">
        <v>0.69340700258233468</v>
      </c>
      <c r="L5" s="77">
        <v>0.69340700258233468</v>
      </c>
      <c r="M5" s="77">
        <v>1</v>
      </c>
      <c r="N5" s="77">
        <v>1</v>
      </c>
      <c r="O5" s="77">
        <v>1</v>
      </c>
      <c r="P5" s="77">
        <v>1</v>
      </c>
      <c r="Q5" s="77">
        <v>1</v>
      </c>
    </row>
    <row r="6" spans="1:17">
      <c r="A6" s="5" t="s">
        <v>131</v>
      </c>
      <c r="B6" s="77">
        <v>0.10651627520856315</v>
      </c>
      <c r="C6" s="77">
        <v>0.14799311772983173</v>
      </c>
      <c r="D6" s="77">
        <v>0.14799311772983173</v>
      </c>
      <c r="E6" s="77">
        <v>0.17062752476631715</v>
      </c>
      <c r="F6" s="77">
        <v>0.17062752476631715</v>
      </c>
      <c r="G6" s="77">
        <v>0.24993945107074633</v>
      </c>
      <c r="H6" s="77">
        <v>0.24993945107074633</v>
      </c>
      <c r="I6" s="77">
        <v>0.60906319880624316</v>
      </c>
      <c r="J6" s="77">
        <v>0.60906319880624316</v>
      </c>
      <c r="K6" s="77">
        <v>0.60906319880624316</v>
      </c>
      <c r="L6" s="77">
        <v>0.60906319880624316</v>
      </c>
      <c r="M6" s="77">
        <v>0.99999999999999989</v>
      </c>
      <c r="N6" s="77">
        <v>0.99999999999999989</v>
      </c>
      <c r="O6" s="77">
        <v>0.99999999999999989</v>
      </c>
      <c r="P6" s="77">
        <v>0.99999999999999989</v>
      </c>
      <c r="Q6" s="77">
        <v>0.99999999999999989</v>
      </c>
    </row>
    <row r="7" spans="1:17">
      <c r="A7" s="5" t="s">
        <v>132</v>
      </c>
      <c r="B7" s="77">
        <v>0.34134920456892803</v>
      </c>
      <c r="C7" s="77">
        <v>0.83091942897611593</v>
      </c>
      <c r="D7" s="77">
        <v>0.83091942897611593</v>
      </c>
      <c r="E7" s="77">
        <v>0.83282379159810316</v>
      </c>
      <c r="F7" s="77">
        <v>0.83282379159810316</v>
      </c>
      <c r="G7" s="77">
        <v>0.84052432575599223</v>
      </c>
      <c r="H7" s="77">
        <v>0.84052432575599223</v>
      </c>
      <c r="I7" s="77">
        <v>0.91757990407854828</v>
      </c>
      <c r="J7" s="77">
        <v>0.91757990407854828</v>
      </c>
      <c r="K7" s="77">
        <v>0.91757990407854828</v>
      </c>
      <c r="L7" s="77">
        <v>0.91757990407854828</v>
      </c>
      <c r="M7" s="77">
        <v>1</v>
      </c>
      <c r="N7" s="77">
        <v>1</v>
      </c>
      <c r="O7" s="77">
        <v>1</v>
      </c>
      <c r="P7" s="77">
        <v>1</v>
      </c>
      <c r="Q7" s="77">
        <v>1</v>
      </c>
    </row>
    <row r="8" spans="1:17">
      <c r="A8" s="5" t="s">
        <v>133</v>
      </c>
      <c r="B8" s="77">
        <v>0.49990965773778895</v>
      </c>
      <c r="C8" s="77">
        <v>0.745288549062749</v>
      </c>
      <c r="D8" s="77">
        <v>0.745288549062749</v>
      </c>
      <c r="E8" s="77">
        <v>0.745288549062749</v>
      </c>
      <c r="F8" s="77">
        <v>0.745288549062749</v>
      </c>
      <c r="G8" s="77">
        <v>0.80310926013451678</v>
      </c>
      <c r="H8" s="77">
        <v>0.80310926013451678</v>
      </c>
      <c r="I8" s="77">
        <v>0.90601613466886577</v>
      </c>
      <c r="J8" s="77">
        <v>0.90601613466886577</v>
      </c>
      <c r="K8" s="77">
        <v>0.90601613466886577</v>
      </c>
      <c r="L8" s="77">
        <v>0.90601613466886577</v>
      </c>
      <c r="M8" s="77">
        <v>0.99999999999999989</v>
      </c>
      <c r="N8" s="77">
        <v>0.99999999999999989</v>
      </c>
      <c r="O8" s="77">
        <v>0.99999999999999989</v>
      </c>
      <c r="P8" s="77">
        <v>0.99999999999999989</v>
      </c>
      <c r="Q8" s="77">
        <v>0.99999999999999989</v>
      </c>
    </row>
    <row r="9" spans="1:17">
      <c r="A9" s="5" t="s">
        <v>159</v>
      </c>
      <c r="B9" s="77">
        <v>0.22382176575929708</v>
      </c>
      <c r="C9" s="77">
        <v>0.43538641923070909</v>
      </c>
      <c r="D9" s="77">
        <v>0.43538641923070909</v>
      </c>
      <c r="E9" s="77">
        <v>0.72285940400530557</v>
      </c>
      <c r="F9" s="77">
        <v>0.72285940400530557</v>
      </c>
      <c r="G9" s="77">
        <v>0.72285940400530557</v>
      </c>
      <c r="H9" s="77">
        <v>0.72285940400530557</v>
      </c>
      <c r="I9" s="77">
        <v>0.90467774771732934</v>
      </c>
      <c r="J9" s="77">
        <v>0.90467774771732934</v>
      </c>
      <c r="K9" s="77">
        <v>0.90467774771732934</v>
      </c>
      <c r="L9" s="77">
        <v>0.90467774771732934</v>
      </c>
      <c r="M9" s="77">
        <v>1.0000000000000002</v>
      </c>
      <c r="N9" s="77">
        <v>1.0000000000000002</v>
      </c>
      <c r="O9" s="77">
        <v>1.0000000000000002</v>
      </c>
      <c r="P9" s="77">
        <v>1.0000000000000002</v>
      </c>
      <c r="Q9" s="77">
        <v>1.0000000000000002</v>
      </c>
    </row>
    <row r="10" spans="1:17">
      <c r="A10" s="5" t="s">
        <v>135</v>
      </c>
      <c r="B10" s="77">
        <v>0.50523230417718645</v>
      </c>
      <c r="C10" s="77">
        <v>0.59006792178687251</v>
      </c>
      <c r="D10" s="77">
        <v>0.59006792178687251</v>
      </c>
      <c r="E10" s="77">
        <v>0.59006792178687251</v>
      </c>
      <c r="F10" s="77">
        <v>0.59006792178687251</v>
      </c>
      <c r="G10" s="77">
        <v>0.64774662329888955</v>
      </c>
      <c r="H10" s="77">
        <v>0.64774662329888955</v>
      </c>
      <c r="I10" s="77">
        <v>1</v>
      </c>
      <c r="J10" s="77">
        <v>1</v>
      </c>
      <c r="K10" s="77">
        <v>1</v>
      </c>
      <c r="L10" s="77">
        <v>1</v>
      </c>
      <c r="M10" s="77">
        <v>1</v>
      </c>
      <c r="N10" s="77">
        <v>1</v>
      </c>
      <c r="O10" s="77">
        <v>1</v>
      </c>
      <c r="P10" s="77">
        <v>1</v>
      </c>
      <c r="Q10" s="77">
        <v>1</v>
      </c>
    </row>
    <row r="11" spans="1:17">
      <c r="A11" s="5" t="s">
        <v>136</v>
      </c>
      <c r="B11" s="78">
        <v>8.558363677437085E-2</v>
      </c>
      <c r="C11" s="78">
        <v>0.13216855062411159</v>
      </c>
      <c r="D11" s="78">
        <v>0.13216855062411159</v>
      </c>
      <c r="E11" s="78">
        <v>0.1753784144435345</v>
      </c>
      <c r="F11" s="78">
        <v>0.1753784144435345</v>
      </c>
      <c r="G11" s="78">
        <v>0.2604894173177425</v>
      </c>
      <c r="H11" s="78">
        <v>0.2604894173177425</v>
      </c>
      <c r="I11" s="78">
        <v>0.68797937069022153</v>
      </c>
      <c r="J11" s="78">
        <v>0.68797937069022153</v>
      </c>
      <c r="K11" s="78">
        <v>0.68797937069022153</v>
      </c>
      <c r="L11" s="78">
        <v>0.68797937069022153</v>
      </c>
      <c r="M11" s="78">
        <v>0.99999999999999989</v>
      </c>
      <c r="N11" s="78">
        <v>0.99999999999999989</v>
      </c>
      <c r="O11" s="78">
        <v>0.99999999999999989</v>
      </c>
      <c r="P11" s="78">
        <v>0.99999999999999989</v>
      </c>
      <c r="Q11" s="78">
        <v>0.99999999999999989</v>
      </c>
    </row>
    <row r="12" spans="1:17">
      <c r="A12" s="5" t="s">
        <v>137</v>
      </c>
      <c r="B12" s="78">
        <v>5.5798437057673907E-2</v>
      </c>
      <c r="C12" s="78">
        <v>0.20303814164765807</v>
      </c>
      <c r="D12" s="78">
        <v>0.20303814164765807</v>
      </c>
      <c r="E12" s="78">
        <v>0.22410017291791146</v>
      </c>
      <c r="F12" s="78">
        <v>0.22410017291791146</v>
      </c>
      <c r="G12" s="78">
        <v>0.3916601441867007</v>
      </c>
      <c r="H12" s="78">
        <v>0.3916601441867007</v>
      </c>
      <c r="I12" s="78">
        <v>0.70267834956971476</v>
      </c>
      <c r="J12" s="78">
        <v>0.70267834956971476</v>
      </c>
      <c r="K12" s="78">
        <v>0.70267834956971476</v>
      </c>
      <c r="L12" s="78">
        <v>0.70267834956971476</v>
      </c>
      <c r="M12" s="78">
        <v>1</v>
      </c>
      <c r="N12" s="78">
        <v>1</v>
      </c>
      <c r="O12" s="78">
        <v>1</v>
      </c>
      <c r="P12" s="78">
        <v>1</v>
      </c>
      <c r="Q12" s="78">
        <v>1</v>
      </c>
    </row>
    <row r="13" spans="1:17">
      <c r="A13" s="5" t="s">
        <v>138</v>
      </c>
      <c r="B13" s="78">
        <v>6.1677798326614484E-2</v>
      </c>
      <c r="C13" s="78">
        <v>0.14371849406708581</v>
      </c>
      <c r="D13" s="78">
        <v>0.14371849406708581</v>
      </c>
      <c r="E13" s="78">
        <v>0.18843182700447669</v>
      </c>
      <c r="F13" s="78">
        <v>0.18843182700447669</v>
      </c>
      <c r="G13" s="78">
        <v>0.29492761616241631</v>
      </c>
      <c r="H13" s="78">
        <v>0.29492761616241631</v>
      </c>
      <c r="I13" s="78">
        <v>0.61878124116907973</v>
      </c>
      <c r="J13" s="78">
        <v>0.61878124116907973</v>
      </c>
      <c r="K13" s="78">
        <v>0.61878124116907973</v>
      </c>
      <c r="L13" s="78">
        <v>0.61878124116907973</v>
      </c>
      <c r="M13" s="78">
        <v>1.0000000000000002</v>
      </c>
      <c r="N13" s="78">
        <v>1.0000000000000002</v>
      </c>
      <c r="O13" s="78">
        <v>1.0000000000000002</v>
      </c>
      <c r="P13" s="78">
        <v>1.0000000000000002</v>
      </c>
      <c r="Q13" s="78">
        <v>1.0000000000000002</v>
      </c>
    </row>
    <row r="15" spans="1:17">
      <c r="A15" s="14" t="s">
        <v>207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workbookViewId="0">
      <selection activeCell="A5" sqref="A5"/>
    </sheetView>
  </sheetViews>
  <sheetFormatPr defaultRowHeight="12.75"/>
  <cols>
    <col min="1" max="1" width="12.5703125" bestFit="1" customWidth="1"/>
    <col min="2" max="2" width="5.28515625" bestFit="1" customWidth="1"/>
    <col min="3" max="10" width="7" bestFit="1" customWidth="1"/>
    <col min="11" max="28" width="8" bestFit="1" customWidth="1"/>
  </cols>
  <sheetData>
    <row r="1" spans="1:28" ht="15">
      <c r="A1" s="72" t="s">
        <v>194</v>
      </c>
      <c r="B1" s="72" t="s">
        <v>204</v>
      </c>
      <c r="C1" s="72" t="s">
        <v>78</v>
      </c>
      <c r="D1" s="72" t="s">
        <v>79</v>
      </c>
      <c r="E1" s="72" t="s">
        <v>80</v>
      </c>
      <c r="F1" s="72" t="s">
        <v>4</v>
      </c>
      <c r="G1" s="72" t="s">
        <v>5</v>
      </c>
      <c r="H1" s="72" t="s">
        <v>6</v>
      </c>
      <c r="I1" s="72" t="s">
        <v>7</v>
      </c>
      <c r="J1" s="72" t="s">
        <v>8</v>
      </c>
      <c r="K1" s="72" t="s">
        <v>9</v>
      </c>
      <c r="L1" s="72" t="s">
        <v>10</v>
      </c>
      <c r="M1" s="72" t="s">
        <v>11</v>
      </c>
      <c r="N1" s="72" t="s">
        <v>12</v>
      </c>
      <c r="O1" s="72" t="s">
        <v>16</v>
      </c>
      <c r="P1" s="72" t="s">
        <v>17</v>
      </c>
      <c r="Q1" s="72" t="s">
        <v>71</v>
      </c>
      <c r="R1" s="72" t="s">
        <v>72</v>
      </c>
      <c r="S1" s="72" t="s">
        <v>73</v>
      </c>
      <c r="T1" s="72" t="s">
        <v>74</v>
      </c>
      <c r="U1" s="72" t="s">
        <v>75</v>
      </c>
      <c r="V1" s="72" t="s">
        <v>76</v>
      </c>
      <c r="W1" s="72" t="s">
        <v>195</v>
      </c>
      <c r="X1" s="72" t="s">
        <v>196</v>
      </c>
      <c r="Y1" s="72" t="s">
        <v>197</v>
      </c>
      <c r="Z1" s="72" t="s">
        <v>198</v>
      </c>
      <c r="AA1" s="72" t="s">
        <v>199</v>
      </c>
      <c r="AB1" s="72" t="s">
        <v>200</v>
      </c>
    </row>
    <row r="2" spans="1:28">
      <c r="A2" s="73" t="s">
        <v>201</v>
      </c>
      <c r="B2" s="76">
        <v>20</v>
      </c>
      <c r="C2" s="74">
        <v>0.5</v>
      </c>
      <c r="D2" s="74">
        <v>0.5</v>
      </c>
      <c r="E2" s="74">
        <v>0.5</v>
      </c>
      <c r="F2" s="74">
        <v>0.5</v>
      </c>
      <c r="G2" s="74">
        <v>0.75</v>
      </c>
      <c r="H2" s="74">
        <v>0.75</v>
      </c>
      <c r="I2" s="74">
        <v>0.75</v>
      </c>
      <c r="J2" s="74">
        <v>0.75</v>
      </c>
      <c r="K2" s="75">
        <v>1</v>
      </c>
      <c r="L2" s="75">
        <v>1</v>
      </c>
      <c r="M2" s="75">
        <v>1</v>
      </c>
      <c r="N2" s="75">
        <v>1</v>
      </c>
      <c r="O2" s="75">
        <v>1</v>
      </c>
      <c r="P2" s="75">
        <v>1</v>
      </c>
      <c r="Q2" s="75">
        <v>1</v>
      </c>
      <c r="R2" s="75">
        <v>1</v>
      </c>
      <c r="S2" s="75">
        <v>1</v>
      </c>
      <c r="T2" s="75">
        <v>1</v>
      </c>
      <c r="U2" s="75">
        <v>1</v>
      </c>
      <c r="V2" s="75">
        <v>1</v>
      </c>
      <c r="W2" s="75">
        <v>1</v>
      </c>
      <c r="X2" s="75">
        <v>1</v>
      </c>
      <c r="Y2" s="75">
        <v>1</v>
      </c>
      <c r="Z2" s="75">
        <v>1</v>
      </c>
      <c r="AA2" s="75">
        <v>1</v>
      </c>
      <c r="AB2" s="75">
        <v>1</v>
      </c>
    </row>
    <row r="3" spans="1:28">
      <c r="A3" s="73" t="s">
        <v>202</v>
      </c>
      <c r="B3" s="76">
        <v>4</v>
      </c>
      <c r="C3" s="74">
        <v>0.5</v>
      </c>
      <c r="D3" s="74">
        <v>0.5</v>
      </c>
      <c r="E3" s="74">
        <v>0.5</v>
      </c>
      <c r="F3" s="74">
        <v>0.5</v>
      </c>
      <c r="G3" s="74">
        <v>0.75</v>
      </c>
      <c r="H3" s="74">
        <v>0.75</v>
      </c>
      <c r="I3" s="74">
        <v>0.75</v>
      </c>
      <c r="J3" s="74">
        <v>0.75</v>
      </c>
      <c r="K3" s="75">
        <v>1</v>
      </c>
      <c r="L3" s="75">
        <v>1</v>
      </c>
      <c r="M3" s="75">
        <v>1</v>
      </c>
      <c r="N3" s="75">
        <v>1</v>
      </c>
      <c r="O3" s="75">
        <v>1</v>
      </c>
      <c r="P3" s="75">
        <v>1</v>
      </c>
      <c r="Q3" s="75">
        <v>1</v>
      </c>
      <c r="R3" s="75">
        <v>1</v>
      </c>
      <c r="S3" s="75">
        <v>1</v>
      </c>
      <c r="T3" s="75">
        <v>1</v>
      </c>
      <c r="U3" s="75">
        <v>1</v>
      </c>
      <c r="V3" s="75">
        <v>1</v>
      </c>
      <c r="W3" s="75">
        <v>1</v>
      </c>
      <c r="X3" s="75">
        <v>1</v>
      </c>
      <c r="Y3" s="75">
        <v>1</v>
      </c>
      <c r="Z3" s="75">
        <v>1</v>
      </c>
      <c r="AA3" s="75">
        <v>1</v>
      </c>
      <c r="AB3" s="75">
        <v>1</v>
      </c>
    </row>
    <row r="5" spans="1:28">
      <c r="A5" s="14" t="s">
        <v>206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7"/>
  <sheetViews>
    <sheetView topLeftCell="A47" workbookViewId="0">
      <selection activeCell="A65" sqref="A65:Q77"/>
    </sheetView>
  </sheetViews>
  <sheetFormatPr defaultRowHeight="12.75" outlineLevelRow="1"/>
  <cols>
    <col min="1" max="1" width="14.85546875" style="15" customWidth="1"/>
    <col min="2" max="12" width="6.140625" style="15" bestFit="1" customWidth="1"/>
    <col min="13" max="14" width="6.42578125" style="15" bestFit="1" customWidth="1"/>
    <col min="15" max="16" width="6" style="15" bestFit="1" customWidth="1"/>
    <col min="17" max="18" width="6.42578125" style="15" bestFit="1" customWidth="1"/>
    <col min="19" max="21" width="6" style="15" bestFit="1" customWidth="1"/>
    <col min="22" max="22" width="58.140625" style="16" customWidth="1"/>
    <col min="23" max="16384" width="9.140625" style="15"/>
  </cols>
  <sheetData>
    <row r="1" spans="1:13" s="33" customFormat="1" ht="38.25" hidden="1" outlineLevel="1">
      <c r="A1" s="49" t="s">
        <v>48</v>
      </c>
      <c r="B1" s="49"/>
      <c r="C1" s="49" t="s">
        <v>20</v>
      </c>
      <c r="D1" s="49" t="s">
        <v>21</v>
      </c>
      <c r="E1" s="49" t="s">
        <v>23</v>
      </c>
      <c r="F1" s="49" t="s">
        <v>24</v>
      </c>
      <c r="G1" s="49" t="s">
        <v>26</v>
      </c>
      <c r="H1" s="49" t="s">
        <v>19</v>
      </c>
      <c r="I1" s="49" t="s">
        <v>25</v>
      </c>
      <c r="J1" s="49" t="s">
        <v>27</v>
      </c>
      <c r="K1" s="49" t="s">
        <v>107</v>
      </c>
      <c r="L1" s="49" t="s">
        <v>28</v>
      </c>
      <c r="M1" s="49" t="s">
        <v>139</v>
      </c>
    </row>
    <row r="2" spans="1:13" hidden="1" outlineLevel="1">
      <c r="A2" s="47" t="s">
        <v>127</v>
      </c>
      <c r="B2" s="47"/>
      <c r="C2" s="47">
        <v>0.10101018965924795</v>
      </c>
      <c r="D2" s="47">
        <v>0.14062919780143024</v>
      </c>
      <c r="E2" s="47">
        <v>0.14434161486290825</v>
      </c>
      <c r="F2" s="47">
        <v>0.12968626686502957</v>
      </c>
      <c r="G2" s="47">
        <v>0.10929293485244172</v>
      </c>
      <c r="H2" s="47">
        <v>8.3232428259717217E-2</v>
      </c>
      <c r="I2" s="47">
        <v>0.145356619549911</v>
      </c>
      <c r="J2" s="47">
        <v>6.2609970330922943E-2</v>
      </c>
      <c r="K2" s="47">
        <v>6.4179681021221138E-2</v>
      </c>
      <c r="L2" s="47">
        <v>1.9661096797169993E-2</v>
      </c>
      <c r="M2" s="47">
        <v>1</v>
      </c>
    </row>
    <row r="3" spans="1:13" hidden="1" outlineLevel="1">
      <c r="A3" s="47" t="s">
        <v>128</v>
      </c>
      <c r="B3" s="47"/>
      <c r="C3" s="47">
        <v>0.18424751258945973</v>
      </c>
      <c r="D3" s="47">
        <v>0.13305537291338301</v>
      </c>
      <c r="E3" s="47">
        <v>0.15673735032487759</v>
      </c>
      <c r="F3" s="47">
        <v>7.969192800053114E-2</v>
      </c>
      <c r="G3" s="47">
        <v>0.13261936814207237</v>
      </c>
      <c r="H3" s="47">
        <v>0.10139698973481517</v>
      </c>
      <c r="I3" s="47">
        <v>3.4749688487650384E-3</v>
      </c>
      <c r="J3" s="47">
        <v>0.19387470354694505</v>
      </c>
      <c r="K3" s="47">
        <v>1.4901805899150944E-2</v>
      </c>
      <c r="L3" s="47">
        <v>0</v>
      </c>
      <c r="M3" s="47">
        <v>1</v>
      </c>
    </row>
    <row r="4" spans="1:13" hidden="1" outlineLevel="1">
      <c r="A4" s="47" t="s">
        <v>129</v>
      </c>
      <c r="B4" s="47"/>
      <c r="C4" s="47">
        <v>4.1067694352957547E-2</v>
      </c>
      <c r="D4" s="47">
        <v>0.18683758142319168</v>
      </c>
      <c r="E4" s="47">
        <v>0.25498035980466383</v>
      </c>
      <c r="F4" s="47">
        <v>0.14463803871206737</v>
      </c>
      <c r="G4" s="47">
        <v>4.5050692141927501E-2</v>
      </c>
      <c r="H4" s="47">
        <v>0.11652169385127797</v>
      </c>
      <c r="I4" s="47">
        <v>9.7782074695362542E-2</v>
      </c>
      <c r="J4" s="47">
        <v>4.1641540274559456E-2</v>
      </c>
      <c r="K4" s="47">
        <v>4.6992145422450261E-2</v>
      </c>
      <c r="L4" s="47">
        <v>2.4488179321541785E-2</v>
      </c>
      <c r="M4" s="47">
        <v>1</v>
      </c>
    </row>
    <row r="5" spans="1:13" hidden="1" outlineLevel="1">
      <c r="A5" s="47" t="s">
        <v>130</v>
      </c>
      <c r="B5" s="47"/>
      <c r="C5" s="47">
        <v>5.4780367511372212E-2</v>
      </c>
      <c r="D5" s="47">
        <v>0.16728237783672958</v>
      </c>
      <c r="E5" s="47">
        <v>0.21564477745398081</v>
      </c>
      <c r="F5" s="47">
        <v>0.14201822540760498</v>
      </c>
      <c r="G5" s="47">
        <v>4.5479018414119901E-2</v>
      </c>
      <c r="H5" s="47">
        <v>0.1714219956744461</v>
      </c>
      <c r="I5" s="47">
        <v>0.12283348998235247</v>
      </c>
      <c r="J5" s="47">
        <v>3.0006108515190352E-2</v>
      </c>
      <c r="K5" s="47">
        <v>3.7868283965878755E-2</v>
      </c>
      <c r="L5" s="47">
        <v>1.266535523832486E-2</v>
      </c>
      <c r="M5" s="47">
        <v>1</v>
      </c>
    </row>
    <row r="6" spans="1:13" hidden="1" outlineLevel="1">
      <c r="A6" s="47" t="s">
        <v>131</v>
      </c>
      <c r="B6" s="47"/>
      <c r="C6" s="47">
        <v>4.0174977093734916E-2</v>
      </c>
      <c r="D6" s="47">
        <v>0.25983280786505208</v>
      </c>
      <c r="E6" s="47">
        <v>0.14068659234666372</v>
      </c>
      <c r="F6" s="47">
        <v>0.17858260314249599</v>
      </c>
      <c r="G6" s="47">
        <v>6.4587653798418229E-2</v>
      </c>
      <c r="H6" s="47">
        <v>0.15287580442278603</v>
      </c>
      <c r="I6" s="47">
        <v>5.6872790809367378E-2</v>
      </c>
      <c r="J6" s="47">
        <v>4.626219916395026E-2</v>
      </c>
      <c r="K6" s="47">
        <v>2.806407269821232E-2</v>
      </c>
      <c r="L6" s="47">
        <v>3.2060498659319044E-2</v>
      </c>
      <c r="M6" s="47">
        <v>1</v>
      </c>
    </row>
    <row r="7" spans="1:13" hidden="1" outlineLevel="1">
      <c r="A7" s="47" t="s">
        <v>132</v>
      </c>
      <c r="B7" s="47"/>
      <c r="C7" s="47">
        <v>0.52952707920962383</v>
      </c>
      <c r="D7" s="47">
        <v>4.119239830212925E-2</v>
      </c>
      <c r="E7" s="47">
        <v>3.7218298529948811E-2</v>
      </c>
      <c r="F7" s="47">
        <v>5.374534931940237E-2</v>
      </c>
      <c r="G7" s="47">
        <v>0.14501813887430934</v>
      </c>
      <c r="H7" s="47">
        <v>1.1247093332974908E-2</v>
      </c>
      <c r="I7" s="47">
        <v>4.9761834920538806E-3</v>
      </c>
      <c r="J7" s="47">
        <v>0.17443612053338506</v>
      </c>
      <c r="K7" s="47">
        <v>2.6393384061727172E-3</v>
      </c>
      <c r="L7" s="47">
        <v>0</v>
      </c>
      <c r="M7" s="47">
        <v>1</v>
      </c>
    </row>
    <row r="8" spans="1:13" hidden="1" outlineLevel="1">
      <c r="A8" s="47" t="s">
        <v>133</v>
      </c>
      <c r="B8" s="47"/>
      <c r="C8" s="47">
        <v>0.29361650383171728</v>
      </c>
      <c r="D8" s="47">
        <v>3.5025261712243023E-2</v>
      </c>
      <c r="E8" s="47">
        <v>6.9846693731521511E-2</v>
      </c>
      <c r="F8" s="47">
        <v>2.2257156691598428E-2</v>
      </c>
      <c r="G8" s="47">
        <v>0.32775383975145311</v>
      </c>
      <c r="H8" s="47">
        <v>5.5376974524234096E-2</v>
      </c>
      <c r="I8" s="47">
        <v>2.1522960578613134E-2</v>
      </c>
      <c r="J8" s="47">
        <v>0.17460060917861955</v>
      </c>
      <c r="K8" s="47">
        <v>0</v>
      </c>
      <c r="L8" s="47">
        <v>0</v>
      </c>
      <c r="M8" s="47">
        <v>1</v>
      </c>
    </row>
    <row r="9" spans="1:13" hidden="1" outlineLevel="1">
      <c r="A9" s="47" t="s">
        <v>134</v>
      </c>
      <c r="B9" s="47"/>
      <c r="C9" s="47">
        <v>0.16605010418722163</v>
      </c>
      <c r="D9" s="47">
        <v>0</v>
      </c>
      <c r="E9" s="47">
        <v>0.20087983026139783</v>
      </c>
      <c r="F9" s="47">
        <v>0.16809683457702407</v>
      </c>
      <c r="G9" s="47">
        <v>0.12534594126829432</v>
      </c>
      <c r="H9" s="47">
        <v>0</v>
      </c>
      <c r="I9" s="47">
        <v>0</v>
      </c>
      <c r="J9" s="47">
        <v>5.8242649607955561E-2</v>
      </c>
      <c r="K9" s="47">
        <v>0.2813846400981066</v>
      </c>
      <c r="L9" s="47">
        <v>0</v>
      </c>
      <c r="M9" s="47">
        <v>1</v>
      </c>
    </row>
    <row r="10" spans="1:13" hidden="1" outlineLevel="1">
      <c r="A10" s="47" t="s">
        <v>135</v>
      </c>
      <c r="B10" s="47"/>
      <c r="C10" s="47">
        <v>0.2453594697027211</v>
      </c>
      <c r="D10" s="47">
        <v>4.2378494995619791E-2</v>
      </c>
      <c r="E10" s="47">
        <v>0.21259020328458456</v>
      </c>
      <c r="F10" s="47">
        <v>0</v>
      </c>
      <c r="G10" s="47">
        <v>6.937547738175949E-2</v>
      </c>
      <c r="H10" s="47">
        <v>0</v>
      </c>
      <c r="I10" s="47">
        <v>0</v>
      </c>
      <c r="J10" s="47">
        <v>0.42924827680451133</v>
      </c>
      <c r="K10" s="47">
        <v>1.0480778308036912E-3</v>
      </c>
      <c r="L10" s="47">
        <v>0</v>
      </c>
      <c r="M10" s="47">
        <v>1</v>
      </c>
    </row>
    <row r="11" spans="1:13" hidden="1" outlineLevel="1">
      <c r="A11" s="47" t="s">
        <v>136</v>
      </c>
      <c r="B11" s="47"/>
      <c r="C11" s="47">
        <v>3.4783961975519792E-2</v>
      </c>
      <c r="D11" s="47">
        <v>0.26863062806117782</v>
      </c>
      <c r="E11" s="47">
        <v>0.16346910143896842</v>
      </c>
      <c r="F11" s="47">
        <v>0.15113906018807297</v>
      </c>
      <c r="G11" s="47">
        <v>2.6513905450746854E-2</v>
      </c>
      <c r="H11" s="47">
        <v>0.1693762682213143</v>
      </c>
      <c r="I11" s="47">
        <v>6.0774981492657768E-2</v>
      </c>
      <c r="J11" s="47">
        <v>3.3075877292020321E-2</v>
      </c>
      <c r="K11" s="47">
        <v>4.3703618750487637E-2</v>
      </c>
      <c r="L11" s="47">
        <v>4.8532597129034176E-2</v>
      </c>
      <c r="M11" s="47">
        <v>1</v>
      </c>
    </row>
    <row r="12" spans="1:13" hidden="1" outlineLevel="1">
      <c r="A12" s="47" t="s">
        <v>137</v>
      </c>
      <c r="B12" s="47"/>
      <c r="C12" s="47">
        <v>0.11405624540692672</v>
      </c>
      <c r="D12" s="47">
        <v>0.11847418025700311</v>
      </c>
      <c r="E12" s="47">
        <v>0.16376708803679302</v>
      </c>
      <c r="F12" s="47">
        <v>0.21136541596169456</v>
      </c>
      <c r="G12" s="47">
        <v>7.7998487148532053E-2</v>
      </c>
      <c r="H12" s="47">
        <v>0.10261492351672756</v>
      </c>
      <c r="I12" s="47">
        <v>0.15597999880457117</v>
      </c>
      <c r="J12" s="47">
        <v>2.0893206852261488E-2</v>
      </c>
      <c r="K12" s="47">
        <v>1.591155019085817E-2</v>
      </c>
      <c r="L12" s="47">
        <v>1.8938903824632047E-2</v>
      </c>
      <c r="M12" s="47">
        <v>1</v>
      </c>
    </row>
    <row r="13" spans="1:13" hidden="1" outlineLevel="1">
      <c r="A13" s="47" t="s">
        <v>138</v>
      </c>
      <c r="B13" s="47"/>
      <c r="C13" s="47">
        <v>0.10332455620955922</v>
      </c>
      <c r="D13" s="47">
        <v>0.12964835170865049</v>
      </c>
      <c r="E13" s="47">
        <v>0.17384122228003285</v>
      </c>
      <c r="F13" s="47">
        <v>0.10035807582384353</v>
      </c>
      <c r="G13" s="47">
        <v>8.290658048718115E-2</v>
      </c>
      <c r="H13" s="47">
        <v>0.17063976482511087</v>
      </c>
      <c r="I13" s="47">
        <v>9.8990573156219605E-2</v>
      </c>
      <c r="J13" s="47">
        <v>5.1827187538013957E-2</v>
      </c>
      <c r="K13" s="47">
        <v>4.6695655017042752E-2</v>
      </c>
      <c r="L13" s="47">
        <v>4.1768032954345689E-2</v>
      </c>
      <c r="M13" s="47">
        <v>1</v>
      </c>
    </row>
    <row r="14" spans="1:13" hidden="1" outlineLevel="1">
      <c r="A14" s="47" t="s">
        <v>139</v>
      </c>
      <c r="B14" s="47"/>
      <c r="C14" s="47">
        <v>0.20634446622478717</v>
      </c>
      <c r="D14" s="47">
        <v>0.13422020362837556</v>
      </c>
      <c r="E14" s="47">
        <v>0.12372459654564973</v>
      </c>
      <c r="F14" s="47">
        <v>0.11783843054992549</v>
      </c>
      <c r="G14" s="47">
        <v>0.1047536972205917</v>
      </c>
      <c r="H14" s="47">
        <v>8.6857411957281791E-2</v>
      </c>
      <c r="I14" s="47">
        <v>8.4583780454445104E-2</v>
      </c>
      <c r="J14" s="47">
        <v>8.8061388496628645E-2</v>
      </c>
      <c r="K14" s="47">
        <v>3.5789603845027392E-2</v>
      </c>
      <c r="L14" s="47">
        <v>1.7826421077287366E-2</v>
      </c>
      <c r="M14" s="47">
        <v>1</v>
      </c>
    </row>
    <row r="15" spans="1:13" hidden="1" collapsed="1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13" hidden="1"/>
    <row r="17" spans="1:22" s="40" customFormat="1" hidden="1">
      <c r="A17" s="51" t="s">
        <v>142</v>
      </c>
      <c r="V17" s="52"/>
    </row>
    <row r="18" spans="1:22" hidden="1">
      <c r="A18" s="4" t="s">
        <v>18</v>
      </c>
      <c r="B18" s="4" t="s">
        <v>32</v>
      </c>
      <c r="C18" s="4" t="s">
        <v>33</v>
      </c>
      <c r="D18" s="4" t="s">
        <v>34</v>
      </c>
      <c r="E18" s="4" t="s">
        <v>35</v>
      </c>
      <c r="F18" s="4" t="s">
        <v>36</v>
      </c>
      <c r="G18" s="4" t="s">
        <v>37</v>
      </c>
      <c r="H18" s="4" t="s">
        <v>38</v>
      </c>
      <c r="I18" s="4" t="s">
        <v>39</v>
      </c>
      <c r="J18" s="4" t="s">
        <v>40</v>
      </c>
      <c r="K18" s="4" t="s">
        <v>41</v>
      </c>
      <c r="L18" s="4" t="s">
        <v>42</v>
      </c>
      <c r="M18" s="4" t="s">
        <v>43</v>
      </c>
      <c r="N18" s="4" t="s">
        <v>44</v>
      </c>
      <c r="O18" s="4" t="s">
        <v>45</v>
      </c>
      <c r="P18" s="4" t="s">
        <v>71</v>
      </c>
      <c r="Q18" s="4" t="s">
        <v>72</v>
      </c>
    </row>
    <row r="19" spans="1:22" hidden="1">
      <c r="A19" s="47" t="s">
        <v>127</v>
      </c>
      <c r="B19" s="48">
        <f>G2</f>
        <v>0.10929293485244172</v>
      </c>
      <c r="C19" s="48">
        <f>B19</f>
        <v>0.10929293485244172</v>
      </c>
      <c r="D19" s="48">
        <f t="shared" ref="D19:D30" si="0">C19</f>
        <v>0.10929293485244172</v>
      </c>
      <c r="E19" s="48">
        <f>D19+C2+B2+K2</f>
        <v>0.27448280553291082</v>
      </c>
      <c r="F19" s="48">
        <f>E19</f>
        <v>0.27448280553291082</v>
      </c>
      <c r="G19" s="48">
        <f>F19+I2</f>
        <v>0.41983942508282179</v>
      </c>
      <c r="H19" s="48">
        <f>G19</f>
        <v>0.41983942508282179</v>
      </c>
      <c r="I19" s="48">
        <f>H19+D2+E2</f>
        <v>0.70481023774716034</v>
      </c>
      <c r="J19" s="48">
        <f>I19</f>
        <v>0.70481023774716034</v>
      </c>
      <c r="K19" s="48">
        <f t="shared" ref="K19:L19" si="1">J19</f>
        <v>0.70481023774716034</v>
      </c>
      <c r="L19" s="48">
        <f t="shared" si="1"/>
        <v>0.70481023774716034</v>
      </c>
      <c r="M19" s="48">
        <f>L19+L2+F2+H2+J2</f>
        <v>1</v>
      </c>
      <c r="N19" s="48">
        <f>M19</f>
        <v>1</v>
      </c>
      <c r="O19" s="48">
        <f t="shared" ref="O19:Q19" si="2">N19</f>
        <v>1</v>
      </c>
      <c r="P19" s="48">
        <f t="shared" si="2"/>
        <v>1</v>
      </c>
      <c r="Q19" s="48">
        <f t="shared" si="2"/>
        <v>1</v>
      </c>
    </row>
    <row r="20" spans="1:22" hidden="1">
      <c r="A20" s="47" t="s">
        <v>128</v>
      </c>
      <c r="B20" s="48">
        <f>J3+G3</f>
        <v>0.32649407168901745</v>
      </c>
      <c r="C20" s="48">
        <f t="shared" ref="C20:C28" si="3">B20</f>
        <v>0.32649407168901745</v>
      </c>
      <c r="D20" s="48">
        <f t="shared" si="0"/>
        <v>0.32649407168901745</v>
      </c>
      <c r="E20" s="48">
        <f t="shared" ref="E20:E28" si="4">D20+C3+B3+K3</f>
        <v>0.52564339017762807</v>
      </c>
      <c r="F20" s="48">
        <f t="shared" ref="F20:F28" si="5">E20</f>
        <v>0.52564339017762807</v>
      </c>
      <c r="G20" s="48">
        <f t="shared" ref="G20:G28" si="6">F20+I3</f>
        <v>0.52911835902639315</v>
      </c>
      <c r="H20" s="48">
        <f t="shared" ref="H20:H28" si="7">G20</f>
        <v>0.52911835902639315</v>
      </c>
      <c r="I20" s="48">
        <f t="shared" ref="I20:I28" si="8">H20+D3+E3</f>
        <v>0.8189110822646537</v>
      </c>
      <c r="J20" s="48">
        <f t="shared" ref="J20:L30" si="9">I20</f>
        <v>0.8189110822646537</v>
      </c>
      <c r="K20" s="48">
        <f t="shared" si="9"/>
        <v>0.8189110822646537</v>
      </c>
      <c r="L20" s="48">
        <f t="shared" si="9"/>
        <v>0.8189110822646537</v>
      </c>
      <c r="M20" s="48">
        <f t="shared" ref="M20:M28" si="10">L20+L3+F3+H3</f>
        <v>1</v>
      </c>
      <c r="N20" s="48">
        <f t="shared" ref="N20:Q30" si="11">M20</f>
        <v>1</v>
      </c>
      <c r="O20" s="48">
        <f t="shared" si="11"/>
        <v>1</v>
      </c>
      <c r="P20" s="48">
        <f t="shared" si="11"/>
        <v>1</v>
      </c>
      <c r="Q20" s="48">
        <f t="shared" si="11"/>
        <v>1</v>
      </c>
    </row>
    <row r="21" spans="1:22" hidden="1">
      <c r="A21" s="47" t="s">
        <v>129</v>
      </c>
      <c r="B21" s="48">
        <f t="shared" ref="B21:B28" si="12">J4+G4</f>
        <v>8.6692232416486964E-2</v>
      </c>
      <c r="C21" s="48">
        <f t="shared" si="3"/>
        <v>8.6692232416486964E-2</v>
      </c>
      <c r="D21" s="48">
        <f t="shared" si="0"/>
        <v>8.6692232416486964E-2</v>
      </c>
      <c r="E21" s="48">
        <f t="shared" si="4"/>
        <v>0.17475207219189476</v>
      </c>
      <c r="F21" s="48">
        <f t="shared" si="5"/>
        <v>0.17475207219189476</v>
      </c>
      <c r="G21" s="48">
        <f t="shared" si="6"/>
        <v>0.2725341468872573</v>
      </c>
      <c r="H21" s="48">
        <f t="shared" si="7"/>
        <v>0.2725341468872573</v>
      </c>
      <c r="I21" s="48">
        <f t="shared" si="8"/>
        <v>0.71435208811511286</v>
      </c>
      <c r="J21" s="48">
        <f t="shared" si="9"/>
        <v>0.71435208811511286</v>
      </c>
      <c r="K21" s="48">
        <f t="shared" si="9"/>
        <v>0.71435208811511286</v>
      </c>
      <c r="L21" s="48">
        <f t="shared" si="9"/>
        <v>0.71435208811511286</v>
      </c>
      <c r="M21" s="48">
        <f t="shared" si="10"/>
        <v>1</v>
      </c>
      <c r="N21" s="48">
        <f t="shared" si="11"/>
        <v>1</v>
      </c>
      <c r="O21" s="48">
        <f t="shared" si="11"/>
        <v>1</v>
      </c>
      <c r="P21" s="48">
        <f t="shared" si="11"/>
        <v>1</v>
      </c>
      <c r="Q21" s="48">
        <f t="shared" si="11"/>
        <v>1</v>
      </c>
    </row>
    <row r="22" spans="1:22" hidden="1">
      <c r="A22" s="47" t="s">
        <v>130</v>
      </c>
      <c r="B22" s="48">
        <f t="shared" si="12"/>
        <v>7.5485126929310253E-2</v>
      </c>
      <c r="C22" s="48">
        <f t="shared" si="3"/>
        <v>7.5485126929310253E-2</v>
      </c>
      <c r="D22" s="48">
        <f t="shared" si="0"/>
        <v>7.5485126929310253E-2</v>
      </c>
      <c r="E22" s="48">
        <f t="shared" si="4"/>
        <v>0.16813377840656124</v>
      </c>
      <c r="F22" s="48">
        <f t="shared" si="5"/>
        <v>0.16813377840656124</v>
      </c>
      <c r="G22" s="48">
        <f t="shared" si="6"/>
        <v>0.29096726838891374</v>
      </c>
      <c r="H22" s="48">
        <f t="shared" si="7"/>
        <v>0.29096726838891374</v>
      </c>
      <c r="I22" s="48">
        <f t="shared" si="8"/>
        <v>0.67389442367962415</v>
      </c>
      <c r="J22" s="48">
        <f t="shared" si="9"/>
        <v>0.67389442367962415</v>
      </c>
      <c r="K22" s="48">
        <f t="shared" si="9"/>
        <v>0.67389442367962415</v>
      </c>
      <c r="L22" s="48">
        <f t="shared" si="9"/>
        <v>0.67389442367962415</v>
      </c>
      <c r="M22" s="48">
        <f t="shared" si="10"/>
        <v>1.0000000000000002</v>
      </c>
      <c r="N22" s="48">
        <f t="shared" si="11"/>
        <v>1.0000000000000002</v>
      </c>
      <c r="O22" s="48">
        <f t="shared" si="11"/>
        <v>1.0000000000000002</v>
      </c>
      <c r="P22" s="48">
        <f t="shared" si="11"/>
        <v>1.0000000000000002</v>
      </c>
      <c r="Q22" s="48">
        <f t="shared" si="11"/>
        <v>1.0000000000000002</v>
      </c>
    </row>
    <row r="23" spans="1:22" hidden="1">
      <c r="A23" s="47" t="s">
        <v>131</v>
      </c>
      <c r="B23" s="48">
        <f t="shared" si="12"/>
        <v>0.11084985296236849</v>
      </c>
      <c r="C23" s="48">
        <f t="shared" si="3"/>
        <v>0.11084985296236849</v>
      </c>
      <c r="D23" s="48">
        <f t="shared" si="0"/>
        <v>0.11084985296236849</v>
      </c>
      <c r="E23" s="48">
        <f t="shared" si="4"/>
        <v>0.17908890275431572</v>
      </c>
      <c r="F23" s="48">
        <f t="shared" si="5"/>
        <v>0.17908890275431572</v>
      </c>
      <c r="G23" s="48">
        <f t="shared" si="6"/>
        <v>0.2359616935636831</v>
      </c>
      <c r="H23" s="48">
        <f t="shared" si="7"/>
        <v>0.2359616935636831</v>
      </c>
      <c r="I23" s="48">
        <f t="shared" si="8"/>
        <v>0.63648109377539885</v>
      </c>
      <c r="J23" s="48">
        <f t="shared" si="9"/>
        <v>0.63648109377539885</v>
      </c>
      <c r="K23" s="48">
        <f t="shared" si="9"/>
        <v>0.63648109377539885</v>
      </c>
      <c r="L23" s="48">
        <f t="shared" si="9"/>
        <v>0.63648109377539885</v>
      </c>
      <c r="M23" s="48">
        <f t="shared" si="10"/>
        <v>0.99999999999999989</v>
      </c>
      <c r="N23" s="48">
        <f t="shared" si="11"/>
        <v>0.99999999999999989</v>
      </c>
      <c r="O23" s="48">
        <f t="shared" si="11"/>
        <v>0.99999999999999989</v>
      </c>
      <c r="P23" s="48">
        <f t="shared" si="11"/>
        <v>0.99999999999999989</v>
      </c>
      <c r="Q23" s="48">
        <f t="shared" si="11"/>
        <v>0.99999999999999989</v>
      </c>
    </row>
    <row r="24" spans="1:22" hidden="1">
      <c r="A24" s="47" t="s">
        <v>132</v>
      </c>
      <c r="B24" s="48">
        <f t="shared" si="12"/>
        <v>0.3194542594076944</v>
      </c>
      <c r="C24" s="48">
        <f t="shared" si="3"/>
        <v>0.3194542594076944</v>
      </c>
      <c r="D24" s="48">
        <f t="shared" si="0"/>
        <v>0.3194542594076944</v>
      </c>
      <c r="E24" s="48">
        <f t="shared" si="4"/>
        <v>0.85162067702349087</v>
      </c>
      <c r="F24" s="48">
        <f t="shared" si="5"/>
        <v>0.85162067702349087</v>
      </c>
      <c r="G24" s="48">
        <f t="shared" si="6"/>
        <v>0.85659686051554473</v>
      </c>
      <c r="H24" s="48">
        <f t="shared" si="7"/>
        <v>0.85659686051554473</v>
      </c>
      <c r="I24" s="48">
        <f t="shared" si="8"/>
        <v>0.93500755734762286</v>
      </c>
      <c r="J24" s="48">
        <f t="shared" si="9"/>
        <v>0.93500755734762286</v>
      </c>
      <c r="K24" s="48">
        <f t="shared" si="9"/>
        <v>0.93500755734762286</v>
      </c>
      <c r="L24" s="48">
        <f t="shared" si="9"/>
        <v>0.93500755734762286</v>
      </c>
      <c r="M24" s="48">
        <f t="shared" si="10"/>
        <v>1</v>
      </c>
      <c r="N24" s="48">
        <f t="shared" si="11"/>
        <v>1</v>
      </c>
      <c r="O24" s="48">
        <f t="shared" si="11"/>
        <v>1</v>
      </c>
      <c r="P24" s="48">
        <f t="shared" si="11"/>
        <v>1</v>
      </c>
      <c r="Q24" s="48">
        <f t="shared" si="11"/>
        <v>1</v>
      </c>
    </row>
    <row r="25" spans="1:22" hidden="1">
      <c r="A25" s="47" t="s">
        <v>133</v>
      </c>
      <c r="B25" s="48">
        <f t="shared" si="12"/>
        <v>0.50235444893007264</v>
      </c>
      <c r="C25" s="48">
        <f t="shared" si="3"/>
        <v>0.50235444893007264</v>
      </c>
      <c r="D25" s="48">
        <f t="shared" si="0"/>
        <v>0.50235444893007264</v>
      </c>
      <c r="E25" s="48">
        <f t="shared" si="4"/>
        <v>0.79597095276178997</v>
      </c>
      <c r="F25" s="48">
        <f t="shared" si="5"/>
        <v>0.79597095276178997</v>
      </c>
      <c r="G25" s="48">
        <f t="shared" si="6"/>
        <v>0.81749391334040311</v>
      </c>
      <c r="H25" s="48">
        <f t="shared" si="7"/>
        <v>0.81749391334040311</v>
      </c>
      <c r="I25" s="48">
        <f t="shared" si="8"/>
        <v>0.92236586878416771</v>
      </c>
      <c r="J25" s="48">
        <f t="shared" si="9"/>
        <v>0.92236586878416771</v>
      </c>
      <c r="K25" s="48">
        <f t="shared" si="9"/>
        <v>0.92236586878416771</v>
      </c>
      <c r="L25" s="48">
        <f t="shared" si="9"/>
        <v>0.92236586878416771</v>
      </c>
      <c r="M25" s="48">
        <f t="shared" si="10"/>
        <v>1.0000000000000002</v>
      </c>
      <c r="N25" s="48">
        <f t="shared" si="11"/>
        <v>1.0000000000000002</v>
      </c>
      <c r="O25" s="48">
        <f t="shared" si="11"/>
        <v>1.0000000000000002</v>
      </c>
      <c r="P25" s="48">
        <f t="shared" si="11"/>
        <v>1.0000000000000002</v>
      </c>
      <c r="Q25" s="48">
        <f t="shared" si="11"/>
        <v>1.0000000000000002</v>
      </c>
    </row>
    <row r="26" spans="1:22" hidden="1">
      <c r="A26" s="47" t="s">
        <v>141</v>
      </c>
      <c r="B26" s="48">
        <f t="shared" si="12"/>
        <v>0.18358859087624987</v>
      </c>
      <c r="C26" s="48">
        <f t="shared" si="3"/>
        <v>0.18358859087624987</v>
      </c>
      <c r="D26" s="48">
        <f t="shared" si="0"/>
        <v>0.18358859087624987</v>
      </c>
      <c r="E26" s="48">
        <f t="shared" si="4"/>
        <v>0.63102333516157816</v>
      </c>
      <c r="F26" s="48">
        <f t="shared" si="5"/>
        <v>0.63102333516157816</v>
      </c>
      <c r="G26" s="48">
        <f t="shared" si="6"/>
        <v>0.63102333516157816</v>
      </c>
      <c r="H26" s="48">
        <f t="shared" si="7"/>
        <v>0.63102333516157816</v>
      </c>
      <c r="I26" s="48">
        <f t="shared" si="8"/>
        <v>0.83190316542297604</v>
      </c>
      <c r="J26" s="48">
        <f t="shared" si="9"/>
        <v>0.83190316542297604</v>
      </c>
      <c r="K26" s="48">
        <f t="shared" si="9"/>
        <v>0.83190316542297604</v>
      </c>
      <c r="L26" s="48">
        <f t="shared" si="9"/>
        <v>0.83190316542297604</v>
      </c>
      <c r="M26" s="48">
        <f t="shared" si="10"/>
        <v>1</v>
      </c>
      <c r="N26" s="48">
        <f t="shared" si="11"/>
        <v>1</v>
      </c>
      <c r="O26" s="48">
        <f t="shared" si="11"/>
        <v>1</v>
      </c>
      <c r="P26" s="48">
        <f t="shared" si="11"/>
        <v>1</v>
      </c>
      <c r="Q26" s="48">
        <f t="shared" si="11"/>
        <v>1</v>
      </c>
    </row>
    <row r="27" spans="1:22" hidden="1">
      <c r="A27" s="47" t="s">
        <v>135</v>
      </c>
      <c r="B27" s="48">
        <f t="shared" si="12"/>
        <v>0.49862375418627081</v>
      </c>
      <c r="C27" s="48">
        <f t="shared" si="3"/>
        <v>0.49862375418627081</v>
      </c>
      <c r="D27" s="48">
        <f t="shared" si="0"/>
        <v>0.49862375418627081</v>
      </c>
      <c r="E27" s="48">
        <f t="shared" si="4"/>
        <v>0.74503130171979559</v>
      </c>
      <c r="F27" s="48">
        <f t="shared" si="5"/>
        <v>0.74503130171979559</v>
      </c>
      <c r="G27" s="48">
        <f t="shared" si="6"/>
        <v>0.74503130171979559</v>
      </c>
      <c r="H27" s="48">
        <f t="shared" si="7"/>
        <v>0.74503130171979559</v>
      </c>
      <c r="I27" s="48">
        <f t="shared" si="8"/>
        <v>0.99999999999999989</v>
      </c>
      <c r="J27" s="48">
        <f t="shared" si="9"/>
        <v>0.99999999999999989</v>
      </c>
      <c r="K27" s="48">
        <f t="shared" si="9"/>
        <v>0.99999999999999989</v>
      </c>
      <c r="L27" s="48">
        <f t="shared" si="9"/>
        <v>0.99999999999999989</v>
      </c>
      <c r="M27" s="48">
        <f t="shared" si="10"/>
        <v>0.99999999999999989</v>
      </c>
      <c r="N27" s="48">
        <f t="shared" si="11"/>
        <v>0.99999999999999989</v>
      </c>
      <c r="O27" s="48">
        <f t="shared" si="11"/>
        <v>0.99999999999999989</v>
      </c>
      <c r="P27" s="48">
        <f t="shared" si="11"/>
        <v>0.99999999999999989</v>
      </c>
      <c r="Q27" s="48">
        <f t="shared" si="11"/>
        <v>0.99999999999999989</v>
      </c>
    </row>
    <row r="28" spans="1:22" hidden="1">
      <c r="A28" s="47" t="s">
        <v>136</v>
      </c>
      <c r="B28" s="48">
        <f t="shared" si="12"/>
        <v>5.9589782742767175E-2</v>
      </c>
      <c r="C28" s="48">
        <f t="shared" si="3"/>
        <v>5.9589782742767175E-2</v>
      </c>
      <c r="D28" s="48">
        <f t="shared" si="0"/>
        <v>5.9589782742767175E-2</v>
      </c>
      <c r="E28" s="48">
        <f t="shared" si="4"/>
        <v>0.13807736346877461</v>
      </c>
      <c r="F28" s="48">
        <f t="shared" si="5"/>
        <v>0.13807736346877461</v>
      </c>
      <c r="G28" s="48">
        <f t="shared" si="6"/>
        <v>0.19885234496143239</v>
      </c>
      <c r="H28" s="48">
        <f t="shared" si="7"/>
        <v>0.19885234496143239</v>
      </c>
      <c r="I28" s="48">
        <f t="shared" si="8"/>
        <v>0.63095207446157864</v>
      </c>
      <c r="J28" s="48">
        <f t="shared" si="9"/>
        <v>0.63095207446157864</v>
      </c>
      <c r="K28" s="48">
        <f t="shared" si="9"/>
        <v>0.63095207446157864</v>
      </c>
      <c r="L28" s="48">
        <f t="shared" si="9"/>
        <v>0.63095207446157864</v>
      </c>
      <c r="M28" s="48">
        <f t="shared" si="10"/>
        <v>1</v>
      </c>
      <c r="N28" s="48">
        <f t="shared" si="11"/>
        <v>1</v>
      </c>
      <c r="O28" s="48">
        <f t="shared" si="11"/>
        <v>1</v>
      </c>
      <c r="P28" s="48">
        <f t="shared" si="11"/>
        <v>1</v>
      </c>
      <c r="Q28" s="48">
        <f t="shared" si="11"/>
        <v>1</v>
      </c>
    </row>
    <row r="29" spans="1:22" hidden="1">
      <c r="A29" s="47" t="s">
        <v>137</v>
      </c>
      <c r="B29" s="48">
        <f>G12</f>
        <v>7.7998487148532053E-2</v>
      </c>
      <c r="C29" s="48">
        <f>B29</f>
        <v>7.7998487148532053E-2</v>
      </c>
      <c r="D29" s="48">
        <f t="shared" si="0"/>
        <v>7.7998487148532053E-2</v>
      </c>
      <c r="E29" s="48">
        <f>D29+C12+B12+K12</f>
        <v>0.20796628274631693</v>
      </c>
      <c r="F29" s="48">
        <f>E29</f>
        <v>0.20796628274631693</v>
      </c>
      <c r="G29" s="48">
        <f>F29+I12</f>
        <v>0.3639462815508881</v>
      </c>
      <c r="H29" s="48">
        <f>G29</f>
        <v>0.3639462815508881</v>
      </c>
      <c r="I29" s="48">
        <f>H29+D12+E12</f>
        <v>0.64618754984468429</v>
      </c>
      <c r="J29" s="48">
        <f>I29</f>
        <v>0.64618754984468429</v>
      </c>
      <c r="K29" s="48">
        <f t="shared" si="9"/>
        <v>0.64618754984468429</v>
      </c>
      <c r="L29" s="48">
        <f t="shared" si="9"/>
        <v>0.64618754984468429</v>
      </c>
      <c r="M29" s="48">
        <f>L29+L12+F12+H12+J12</f>
        <v>0.99999999999999989</v>
      </c>
      <c r="N29" s="48">
        <f>M29</f>
        <v>0.99999999999999989</v>
      </c>
      <c r="O29" s="48">
        <f t="shared" si="11"/>
        <v>0.99999999999999989</v>
      </c>
      <c r="P29" s="48">
        <f t="shared" si="11"/>
        <v>0.99999999999999989</v>
      </c>
      <c r="Q29" s="48">
        <f t="shared" si="11"/>
        <v>0.99999999999999989</v>
      </c>
    </row>
    <row r="30" spans="1:22" hidden="1">
      <c r="A30" s="47" t="s">
        <v>138</v>
      </c>
      <c r="B30" s="48">
        <f>G13</f>
        <v>8.290658048718115E-2</v>
      </c>
      <c r="C30" s="48">
        <f>B30</f>
        <v>8.290658048718115E-2</v>
      </c>
      <c r="D30" s="48">
        <f t="shared" si="0"/>
        <v>8.290658048718115E-2</v>
      </c>
      <c r="E30" s="48">
        <f>D30+C13+B13+K13</f>
        <v>0.23292679171378311</v>
      </c>
      <c r="F30" s="48">
        <f>E30</f>
        <v>0.23292679171378311</v>
      </c>
      <c r="G30" s="48">
        <f>F30+I13</f>
        <v>0.33191736487000273</v>
      </c>
      <c r="H30" s="48">
        <f>G30</f>
        <v>0.33191736487000273</v>
      </c>
      <c r="I30" s="48">
        <f>H30+D13+E13</f>
        <v>0.63540693885868604</v>
      </c>
      <c r="J30" s="48">
        <f>I30</f>
        <v>0.63540693885868604</v>
      </c>
      <c r="K30" s="48">
        <f t="shared" si="9"/>
        <v>0.63540693885868604</v>
      </c>
      <c r="L30" s="48">
        <f t="shared" si="9"/>
        <v>0.63540693885868604</v>
      </c>
      <c r="M30" s="48">
        <f>L30+L13+F13+H13+J13</f>
        <v>1</v>
      </c>
      <c r="N30" s="48">
        <f>M30</f>
        <v>1</v>
      </c>
      <c r="O30" s="48">
        <f t="shared" si="11"/>
        <v>1</v>
      </c>
      <c r="P30" s="48">
        <f t="shared" si="11"/>
        <v>1</v>
      </c>
      <c r="Q30" s="48">
        <f t="shared" si="11"/>
        <v>1</v>
      </c>
    </row>
    <row r="31" spans="1:22" s="40" customFormat="1" hidden="1">
      <c r="A31" s="53" t="s">
        <v>145</v>
      </c>
      <c r="B31" s="54">
        <f>AVERAGE(B19:B30)</f>
        <v>0.20277751021903279</v>
      </c>
      <c r="C31" s="54">
        <f t="shared" ref="C31:Q31" si="13">AVERAGE(C19:C30)</f>
        <v>0.20277751021903279</v>
      </c>
      <c r="D31" s="54">
        <f t="shared" si="13"/>
        <v>0.20277751021903279</v>
      </c>
      <c r="E31" s="54">
        <f t="shared" si="13"/>
        <v>0.41039313780490333</v>
      </c>
      <c r="F31" s="54">
        <f t="shared" si="13"/>
        <v>0.41039313780490333</v>
      </c>
      <c r="G31" s="54">
        <f t="shared" si="13"/>
        <v>0.47444019125572612</v>
      </c>
      <c r="H31" s="54">
        <f t="shared" si="13"/>
        <v>0.47444019125572612</v>
      </c>
      <c r="I31" s="54">
        <f t="shared" si="13"/>
        <v>0.76252267335847213</v>
      </c>
      <c r="J31" s="54">
        <f t="shared" si="13"/>
        <v>0.76252267335847213</v>
      </c>
      <c r="K31" s="54">
        <f t="shared" si="13"/>
        <v>0.76252267335847213</v>
      </c>
      <c r="L31" s="54">
        <f t="shared" si="13"/>
        <v>0.76252267335847213</v>
      </c>
      <c r="M31" s="54">
        <f t="shared" si="13"/>
        <v>1</v>
      </c>
      <c r="N31" s="54">
        <f t="shared" si="13"/>
        <v>1</v>
      </c>
      <c r="O31" s="54">
        <f t="shared" si="13"/>
        <v>1</v>
      </c>
      <c r="P31" s="54">
        <f t="shared" si="13"/>
        <v>1</v>
      </c>
      <c r="Q31" s="54">
        <f t="shared" si="13"/>
        <v>1</v>
      </c>
      <c r="R31" s="54"/>
      <c r="V31" s="52"/>
    </row>
    <row r="32" spans="1:22" s="40" customFormat="1" hidden="1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V32" s="52"/>
    </row>
    <row r="33" spans="1:23" hidden="1" outlineLevel="1">
      <c r="A33" s="17" t="s">
        <v>49</v>
      </c>
      <c r="B33" s="17" t="s">
        <v>50</v>
      </c>
      <c r="C33" s="17" t="s">
        <v>51</v>
      </c>
      <c r="D33" s="17" t="s">
        <v>52</v>
      </c>
      <c r="E33" s="17" t="s">
        <v>53</v>
      </c>
      <c r="F33" s="17" t="s">
        <v>54</v>
      </c>
      <c r="G33" s="17" t="s">
        <v>55</v>
      </c>
      <c r="H33" s="17" t="s">
        <v>56</v>
      </c>
      <c r="I33" s="17" t="s">
        <v>57</v>
      </c>
      <c r="J33" s="17" t="s">
        <v>58</v>
      </c>
      <c r="K33" s="17" t="s">
        <v>59</v>
      </c>
      <c r="L33" s="17" t="s">
        <v>60</v>
      </c>
      <c r="M33" s="17" t="s">
        <v>61</v>
      </c>
      <c r="N33" s="17" t="s">
        <v>62</v>
      </c>
      <c r="O33" s="17" t="s">
        <v>63</v>
      </c>
      <c r="P33" s="17" t="s">
        <v>64</v>
      </c>
      <c r="Q33" s="17" t="s">
        <v>65</v>
      </c>
      <c r="R33" s="17" t="s">
        <v>66</v>
      </c>
      <c r="S33" s="17" t="s">
        <v>67</v>
      </c>
      <c r="T33" s="17" t="s">
        <v>68</v>
      </c>
      <c r="U33" s="17" t="s">
        <v>69</v>
      </c>
      <c r="V33" s="18" t="s">
        <v>87</v>
      </c>
    </row>
    <row r="34" spans="1:23" hidden="1" outlineLevel="1">
      <c r="A34" s="19" t="s">
        <v>29</v>
      </c>
      <c r="B34" s="20" t="s">
        <v>70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2"/>
      <c r="O34" s="22"/>
      <c r="P34" s="22"/>
      <c r="Q34" s="22"/>
      <c r="R34" s="22"/>
      <c r="S34" s="22"/>
      <c r="T34" s="22"/>
      <c r="U34" s="22"/>
      <c r="V34" s="23"/>
    </row>
    <row r="35" spans="1:23" hidden="1" outlineLevel="1">
      <c r="A35" s="19" t="s">
        <v>27</v>
      </c>
      <c r="B35" s="20" t="s">
        <v>70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/>
      <c r="O35" s="22"/>
      <c r="P35" s="22"/>
      <c r="Q35" s="22"/>
      <c r="R35" s="22"/>
      <c r="S35" s="22"/>
      <c r="T35" s="22"/>
      <c r="U35" s="22"/>
      <c r="V35" s="24" t="s">
        <v>88</v>
      </c>
    </row>
    <row r="36" spans="1:23" hidden="1" outlineLevel="1">
      <c r="A36" s="25" t="s">
        <v>20</v>
      </c>
      <c r="B36" s="21"/>
      <c r="C36" s="21"/>
      <c r="D36" s="21"/>
      <c r="E36" s="26" t="s">
        <v>89</v>
      </c>
      <c r="F36" s="21"/>
      <c r="G36" s="21"/>
      <c r="H36" s="21"/>
      <c r="I36" s="21"/>
      <c r="J36" s="21"/>
      <c r="K36" s="21"/>
      <c r="L36" s="21"/>
      <c r="M36" s="21"/>
      <c r="N36" s="22"/>
      <c r="O36" s="22"/>
      <c r="P36" s="22"/>
      <c r="Q36" s="22"/>
      <c r="R36" s="22"/>
      <c r="S36" s="22"/>
      <c r="T36" s="22"/>
      <c r="U36" s="22"/>
      <c r="V36" s="24" t="s">
        <v>90</v>
      </c>
    </row>
    <row r="37" spans="1:23" hidden="1" outlineLevel="1">
      <c r="A37" s="25" t="s">
        <v>26</v>
      </c>
      <c r="B37" s="20" t="s">
        <v>70</v>
      </c>
      <c r="C37" s="21"/>
      <c r="D37" s="21"/>
      <c r="E37" s="27"/>
      <c r="F37" s="21"/>
      <c r="G37" s="21"/>
      <c r="H37" s="21"/>
      <c r="I37" s="21"/>
      <c r="J37" s="21"/>
      <c r="K37" s="21"/>
      <c r="L37" s="21"/>
      <c r="M37" s="21"/>
      <c r="N37" s="22"/>
      <c r="O37" s="22"/>
      <c r="P37" s="22"/>
      <c r="Q37" s="22"/>
      <c r="R37" s="22"/>
      <c r="S37" s="22"/>
      <c r="T37" s="22"/>
      <c r="U37" s="22"/>
      <c r="V37" s="18" t="s">
        <v>91</v>
      </c>
    </row>
    <row r="38" spans="1:23" hidden="1" outlineLevel="1">
      <c r="A38" s="25" t="s">
        <v>21</v>
      </c>
      <c r="B38" s="21"/>
      <c r="C38" s="21"/>
      <c r="D38" s="21"/>
      <c r="E38" s="21"/>
      <c r="F38" s="21"/>
      <c r="G38" s="21"/>
      <c r="H38" s="21"/>
      <c r="I38" s="20" t="s">
        <v>70</v>
      </c>
      <c r="J38" s="21"/>
      <c r="K38" s="21"/>
      <c r="L38" s="21"/>
      <c r="M38" s="21"/>
      <c r="N38" s="22"/>
      <c r="O38" s="22"/>
      <c r="P38" s="22"/>
      <c r="Q38" s="22"/>
      <c r="R38" s="22"/>
      <c r="S38" s="22"/>
      <c r="T38" s="22"/>
      <c r="U38" s="22"/>
      <c r="V38" s="24" t="s">
        <v>92</v>
      </c>
    </row>
    <row r="39" spans="1:23" hidden="1" outlineLevel="1">
      <c r="A39" s="25" t="s">
        <v>23</v>
      </c>
      <c r="B39" s="21"/>
      <c r="C39" s="21"/>
      <c r="D39" s="21"/>
      <c r="E39" s="28"/>
      <c r="F39" s="21"/>
      <c r="G39" s="21"/>
      <c r="H39" s="21"/>
      <c r="I39" s="29" t="s">
        <v>93</v>
      </c>
      <c r="J39" s="21"/>
      <c r="K39" s="21"/>
      <c r="L39" s="21"/>
      <c r="M39" s="21"/>
      <c r="N39" s="22"/>
      <c r="O39" s="22"/>
      <c r="P39" s="22"/>
      <c r="Q39" s="22"/>
      <c r="R39" s="22"/>
      <c r="S39" s="22"/>
      <c r="T39" s="22"/>
      <c r="U39" s="22"/>
      <c r="V39" s="24" t="s">
        <v>94</v>
      </c>
    </row>
    <row r="40" spans="1:23" hidden="1" outlineLevel="1">
      <c r="A40" s="25" t="s">
        <v>28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0" t="s">
        <v>70</v>
      </c>
      <c r="N40" s="22"/>
      <c r="O40" s="22"/>
      <c r="P40" s="22"/>
      <c r="Q40" s="22"/>
      <c r="R40" s="22"/>
      <c r="S40" s="22"/>
      <c r="T40" s="22"/>
      <c r="U40" s="22"/>
      <c r="V40" s="24" t="s">
        <v>95</v>
      </c>
    </row>
    <row r="41" spans="1:23" ht="22.5" hidden="1" outlineLevel="1">
      <c r="A41" s="25" t="s">
        <v>24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0" t="s">
        <v>70</v>
      </c>
      <c r="N41" s="22"/>
      <c r="O41" s="22"/>
      <c r="P41" s="22"/>
      <c r="Q41" s="22"/>
      <c r="R41" s="22"/>
      <c r="S41" s="22"/>
      <c r="T41" s="22"/>
      <c r="U41" s="22"/>
      <c r="V41" s="24" t="s">
        <v>96</v>
      </c>
    </row>
    <row r="42" spans="1:23" ht="33.75" hidden="1" outlineLevel="1">
      <c r="A42" s="25" t="s">
        <v>19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0" t="s">
        <v>70</v>
      </c>
      <c r="N42" s="22"/>
      <c r="O42" s="22"/>
      <c r="P42" s="22"/>
      <c r="Q42" s="22"/>
      <c r="R42" s="22"/>
      <c r="S42" s="22"/>
      <c r="T42" s="22"/>
      <c r="U42" s="22"/>
      <c r="V42" s="24" t="s">
        <v>97</v>
      </c>
    </row>
    <row r="43" spans="1:23" ht="22.5" hidden="1" outlineLevel="1">
      <c r="A43" s="25" t="s">
        <v>22</v>
      </c>
      <c r="B43" s="21"/>
      <c r="C43" s="21"/>
      <c r="D43" s="21"/>
      <c r="E43" s="30" t="s">
        <v>98</v>
      </c>
      <c r="F43" s="21"/>
      <c r="G43" s="21"/>
      <c r="H43" s="21"/>
      <c r="I43" s="21"/>
      <c r="J43" s="21"/>
      <c r="K43" s="21"/>
      <c r="L43" s="21"/>
      <c r="M43" s="21"/>
      <c r="N43" s="22"/>
      <c r="O43" s="22"/>
      <c r="P43" s="22"/>
      <c r="R43" s="22"/>
      <c r="S43" s="22"/>
      <c r="T43" s="22"/>
      <c r="U43" s="22"/>
      <c r="V43" s="24" t="s">
        <v>99</v>
      </c>
    </row>
    <row r="44" spans="1:23" ht="22.5" hidden="1" outlineLevel="1">
      <c r="A44" s="25" t="s">
        <v>25</v>
      </c>
      <c r="B44" s="21"/>
      <c r="C44" s="21"/>
      <c r="D44" s="21"/>
      <c r="E44" s="31"/>
      <c r="F44" s="21"/>
      <c r="G44" s="26" t="s">
        <v>93</v>
      </c>
      <c r="H44" s="21"/>
      <c r="I44" s="21"/>
      <c r="J44" s="21"/>
      <c r="K44" s="21"/>
      <c r="L44" s="21"/>
      <c r="M44" s="21"/>
      <c r="N44" s="22"/>
      <c r="O44" s="22"/>
      <c r="P44" s="22"/>
      <c r="Q44" s="22"/>
      <c r="R44" s="22"/>
      <c r="S44" s="22"/>
      <c r="T44" s="22"/>
      <c r="U44" s="22"/>
      <c r="V44" s="24" t="s">
        <v>100</v>
      </c>
    </row>
    <row r="45" spans="1:23" hidden="1" outlineLevel="1">
      <c r="A45" s="25" t="s">
        <v>143</v>
      </c>
      <c r="B45" s="21"/>
      <c r="C45" s="21"/>
      <c r="D45" s="21"/>
      <c r="E45" s="26" t="s">
        <v>89</v>
      </c>
      <c r="F45" s="21"/>
      <c r="G45" s="21"/>
      <c r="H45" s="21"/>
      <c r="I45" s="21"/>
      <c r="J45" s="21"/>
      <c r="K45" s="21"/>
      <c r="L45" s="21"/>
      <c r="M45" s="21"/>
      <c r="N45" s="22"/>
      <c r="O45" s="22"/>
      <c r="P45" s="22"/>
      <c r="Q45" s="22"/>
      <c r="R45" s="22"/>
      <c r="S45" s="22"/>
      <c r="T45" s="22"/>
      <c r="U45" s="22"/>
      <c r="V45" s="24" t="s">
        <v>146</v>
      </c>
    </row>
    <row r="46" spans="1:23" hidden="1" outlineLevel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spans="1:23" s="33" customFormat="1" collapsed="1"/>
    <row r="48" spans="1:23" ht="38.25" outlineLevel="1">
      <c r="A48" s="49" t="s">
        <v>48</v>
      </c>
      <c r="B48" s="49"/>
      <c r="C48" s="49" t="s">
        <v>20</v>
      </c>
      <c r="D48" s="49" t="s">
        <v>21</v>
      </c>
      <c r="E48" s="49" t="s">
        <v>23</v>
      </c>
      <c r="F48" s="49" t="s">
        <v>24</v>
      </c>
      <c r="G48" s="49" t="s">
        <v>26</v>
      </c>
      <c r="H48" s="49" t="s">
        <v>19</v>
      </c>
      <c r="I48" s="49" t="s">
        <v>25</v>
      </c>
      <c r="J48" s="49" t="s">
        <v>27</v>
      </c>
      <c r="K48" s="49" t="s">
        <v>107</v>
      </c>
      <c r="L48" s="49" t="s">
        <v>28</v>
      </c>
      <c r="M48" s="49" t="s">
        <v>139</v>
      </c>
    </row>
    <row r="49" spans="1:22" outlineLevel="1">
      <c r="A49" s="47" t="s">
        <v>127</v>
      </c>
      <c r="B49" s="47"/>
      <c r="C49" s="47">
        <v>9.3110635032837216E-2</v>
      </c>
      <c r="D49" s="47">
        <v>0.13848257382422044</v>
      </c>
      <c r="E49" s="47">
        <v>0.17981042592492566</v>
      </c>
      <c r="F49" s="47">
        <v>0.13508573009363495</v>
      </c>
      <c r="G49" s="47">
        <v>8.3396631650869288E-2</v>
      </c>
      <c r="H49" s="47">
        <v>9.5605682852480181E-2</v>
      </c>
      <c r="I49" s="47">
        <v>0.11199223665855476</v>
      </c>
      <c r="J49" s="47">
        <v>8.082417284570706E-2</v>
      </c>
      <c r="K49" s="47">
        <v>7.2883024171922606E-2</v>
      </c>
      <c r="L49" s="47">
        <v>8.8088869448478407E-3</v>
      </c>
      <c r="M49" s="47">
        <v>1</v>
      </c>
    </row>
    <row r="50" spans="1:22" outlineLevel="1">
      <c r="A50" s="47" t="s">
        <v>128</v>
      </c>
      <c r="B50" s="47"/>
      <c r="C50" s="47">
        <v>0.16213412404607958</v>
      </c>
      <c r="D50" s="47">
        <v>0.28528321412433166</v>
      </c>
      <c r="E50" s="47">
        <v>5.4485241202523606E-2</v>
      </c>
      <c r="F50" s="47">
        <v>1.2433576659748667E-2</v>
      </c>
      <c r="G50" s="47">
        <v>0.12118161994862424</v>
      </c>
      <c r="H50" s="47">
        <v>9.6969869099653605E-2</v>
      </c>
      <c r="I50" s="47">
        <v>2.064225414364812E-2</v>
      </c>
      <c r="J50" s="47">
        <v>0.2233252593198726</v>
      </c>
      <c r="K50" s="47">
        <v>2.3544841455517877E-2</v>
      </c>
      <c r="L50" s="47">
        <v>0</v>
      </c>
      <c r="M50" s="47">
        <v>1</v>
      </c>
    </row>
    <row r="51" spans="1:22" outlineLevel="1">
      <c r="A51" s="47" t="s">
        <v>129</v>
      </c>
      <c r="B51" s="47"/>
      <c r="C51" s="47">
        <v>4.7150777165753825E-2</v>
      </c>
      <c r="D51" s="47">
        <v>0.1418403809351427</v>
      </c>
      <c r="E51" s="47">
        <v>0.17643186031655839</v>
      </c>
      <c r="F51" s="47">
        <v>0.2773730784935336</v>
      </c>
      <c r="G51" s="47">
        <v>2.9705623113885461E-2</v>
      </c>
      <c r="H51" s="47">
        <v>0.1155272603088412</v>
      </c>
      <c r="I51" s="47">
        <v>0.11222507703831876</v>
      </c>
      <c r="J51" s="47">
        <v>4.6845209151856346E-2</v>
      </c>
      <c r="K51" s="47">
        <v>4.2850806522374073E-2</v>
      </c>
      <c r="L51" s="47">
        <v>1.0049926953735537E-2</v>
      </c>
      <c r="M51" s="47">
        <v>1</v>
      </c>
    </row>
    <row r="52" spans="1:22" outlineLevel="1">
      <c r="A52" s="47" t="s">
        <v>130</v>
      </c>
      <c r="B52" s="47"/>
      <c r="C52" s="47">
        <v>5.7821448863371955E-2</v>
      </c>
      <c r="D52" s="47">
        <v>0.13894317830270644</v>
      </c>
      <c r="E52" s="47">
        <v>0.25098874603715454</v>
      </c>
      <c r="F52" s="47">
        <v>0.15542059120983964</v>
      </c>
      <c r="G52" s="47">
        <v>3.0915901421587955E-2</v>
      </c>
      <c r="H52" s="47">
        <v>0.14571886888631813</v>
      </c>
      <c r="I52" s="47">
        <v>0.10807418119665485</v>
      </c>
      <c r="J52" s="47">
        <v>4.234693282576156E-2</v>
      </c>
      <c r="K52" s="47">
        <v>6.431661393509748E-2</v>
      </c>
      <c r="L52" s="47">
        <v>5.4535373215075294E-3</v>
      </c>
      <c r="M52" s="47">
        <v>1</v>
      </c>
    </row>
    <row r="53" spans="1:22" outlineLevel="1">
      <c r="A53" s="47" t="s">
        <v>131</v>
      </c>
      <c r="B53" s="47"/>
      <c r="C53" s="47">
        <v>4.1476842521268584E-2</v>
      </c>
      <c r="D53" s="47">
        <v>0.2220752016827727</v>
      </c>
      <c r="E53" s="47">
        <v>0.13704854605272412</v>
      </c>
      <c r="F53" s="47">
        <v>0.20837211127922289</v>
      </c>
      <c r="G53" s="47">
        <v>4.8921984053201979E-2</v>
      </c>
      <c r="H53" s="47">
        <v>0.15687417159231443</v>
      </c>
      <c r="I53" s="47">
        <v>7.9311926304429181E-2</v>
      </c>
      <c r="J53" s="47">
        <v>5.7594291155361167E-2</v>
      </c>
      <c r="K53" s="47">
        <v>2.2634407036485418E-2</v>
      </c>
      <c r="L53" s="47">
        <v>2.5690518322219507E-2</v>
      </c>
      <c r="M53" s="47">
        <v>1</v>
      </c>
    </row>
    <row r="54" spans="1:22" outlineLevel="1">
      <c r="A54" s="47" t="s">
        <v>132</v>
      </c>
      <c r="B54" s="47"/>
      <c r="C54" s="47">
        <v>0.48957022440718789</v>
      </c>
      <c r="D54" s="47">
        <v>3.6253855211594674E-2</v>
      </c>
      <c r="E54" s="47">
        <v>4.0801723110961412E-2</v>
      </c>
      <c r="F54" s="47">
        <v>6.7725163003949845E-2</v>
      </c>
      <c r="G54" s="47">
        <v>0.13848647619668403</v>
      </c>
      <c r="H54" s="47">
        <v>1.4694932917501898E-2</v>
      </c>
      <c r="I54" s="47">
        <v>7.7005341578890579E-3</v>
      </c>
      <c r="J54" s="47">
        <v>0.20286272837224401</v>
      </c>
      <c r="K54" s="47">
        <v>1.9043626219872221E-3</v>
      </c>
      <c r="L54" s="47">
        <v>0</v>
      </c>
      <c r="M54" s="47">
        <v>1</v>
      </c>
    </row>
    <row r="55" spans="1:22" outlineLevel="1">
      <c r="A55" s="47" t="s">
        <v>133</v>
      </c>
      <c r="B55" s="47"/>
      <c r="C55" s="47">
        <v>0.24537889132496005</v>
      </c>
      <c r="D55" s="47">
        <v>3.5249911345323966E-2</v>
      </c>
      <c r="E55" s="47">
        <v>6.7656963189025005E-2</v>
      </c>
      <c r="F55" s="47">
        <v>3.1302224765903906E-3</v>
      </c>
      <c r="G55" s="47">
        <v>0.27738769051886125</v>
      </c>
      <c r="H55" s="47">
        <v>9.0853642854543754E-2</v>
      </c>
      <c r="I55" s="47">
        <v>5.7820711071767804E-2</v>
      </c>
      <c r="J55" s="47">
        <v>0.22252196721892772</v>
      </c>
      <c r="K55" s="47">
        <v>0</v>
      </c>
      <c r="L55" s="47">
        <v>0</v>
      </c>
      <c r="M55" s="47">
        <v>1</v>
      </c>
    </row>
    <row r="56" spans="1:22" outlineLevel="1">
      <c r="A56" s="47" t="s">
        <v>134</v>
      </c>
      <c r="B56" s="47"/>
      <c r="C56" s="47">
        <v>0.21156465347141201</v>
      </c>
      <c r="D56" s="47">
        <v>0</v>
      </c>
      <c r="E56" s="47">
        <v>0.18181834371202371</v>
      </c>
      <c r="F56" s="47">
        <v>9.5322252282670786E-2</v>
      </c>
      <c r="G56" s="47">
        <v>3.1501498036098183E-2</v>
      </c>
      <c r="H56" s="47">
        <v>0</v>
      </c>
      <c r="I56" s="47">
        <v>0</v>
      </c>
      <c r="J56" s="47">
        <v>0.19232026772319888</v>
      </c>
      <c r="K56" s="47">
        <v>0.28747298477459649</v>
      </c>
      <c r="L56" s="47">
        <v>0</v>
      </c>
      <c r="M56" s="47">
        <v>1</v>
      </c>
    </row>
    <row r="57" spans="1:22" outlineLevel="1">
      <c r="A57" s="47" t="s">
        <v>135</v>
      </c>
      <c r="B57" s="47"/>
      <c r="C57" s="47">
        <v>8.483561760968604E-2</v>
      </c>
      <c r="D57" s="47">
        <v>0.14609686692778365</v>
      </c>
      <c r="E57" s="47">
        <v>0.20615650977332683</v>
      </c>
      <c r="F57" s="47">
        <v>0</v>
      </c>
      <c r="G57" s="47">
        <v>2.4814419807947123E-2</v>
      </c>
      <c r="H57" s="47">
        <v>0</v>
      </c>
      <c r="I57" s="47">
        <v>5.7678701512017067E-2</v>
      </c>
      <c r="J57" s="47">
        <v>0.48041788436923938</v>
      </c>
      <c r="K57" s="47">
        <v>0</v>
      </c>
      <c r="L57" s="47">
        <v>0</v>
      </c>
      <c r="M57" s="47">
        <v>1</v>
      </c>
    </row>
    <row r="58" spans="1:22" outlineLevel="1">
      <c r="A58" s="47" t="s">
        <v>136</v>
      </c>
      <c r="B58" s="47"/>
      <c r="C58" s="47">
        <v>4.6584913849740749E-2</v>
      </c>
      <c r="D58" s="47">
        <v>0.172710289607269</v>
      </c>
      <c r="E58" s="47">
        <v>0.25477966376521005</v>
      </c>
      <c r="F58" s="47">
        <v>0.15465296312343557</v>
      </c>
      <c r="G58" s="47">
        <v>1.9112500117216841E-2</v>
      </c>
      <c r="H58" s="47">
        <v>0.13055900998211514</v>
      </c>
      <c r="I58" s="47">
        <v>8.5111002874207989E-2</v>
      </c>
      <c r="J58" s="47">
        <v>6.6471136657154012E-2</v>
      </c>
      <c r="K58" s="47">
        <v>4.3209863819422899E-2</v>
      </c>
      <c r="L58" s="47">
        <v>2.680865620422767E-2</v>
      </c>
      <c r="M58" s="47">
        <v>1</v>
      </c>
    </row>
    <row r="59" spans="1:22" outlineLevel="1">
      <c r="A59" s="47" t="s">
        <v>137</v>
      </c>
      <c r="B59" s="47"/>
      <c r="C59" s="47">
        <v>0.14723970458998417</v>
      </c>
      <c r="D59" s="47">
        <v>0.14100744443559485</v>
      </c>
      <c r="E59" s="47">
        <v>0.17001076094741921</v>
      </c>
      <c r="F59" s="47">
        <v>0.18571585057380849</v>
      </c>
      <c r="G59" s="47">
        <v>5.5798437057673907E-2</v>
      </c>
      <c r="H59" s="47">
        <v>7.5745805415018977E-2</v>
      </c>
      <c r="I59" s="47">
        <v>0.16755997126878922</v>
      </c>
      <c r="J59" s="47">
        <v>2.5718270053839282E-2</v>
      </c>
      <c r="K59" s="47">
        <v>2.106203127025337E-2</v>
      </c>
      <c r="L59" s="47">
        <v>1.0141724387618534E-2</v>
      </c>
      <c r="M59" s="47">
        <v>1</v>
      </c>
    </row>
    <row r="60" spans="1:22" outlineLevel="1">
      <c r="A60" s="47" t="s">
        <v>138</v>
      </c>
      <c r="B60" s="47"/>
      <c r="C60" s="47">
        <v>8.204069574047132E-2</v>
      </c>
      <c r="D60" s="47">
        <v>0.12847320487730271</v>
      </c>
      <c r="E60" s="47">
        <v>0.19538042012936072</v>
      </c>
      <c r="F60" s="47">
        <v>0.12141006317570853</v>
      </c>
      <c r="G60" s="47">
        <v>6.1677798326614484E-2</v>
      </c>
      <c r="H60" s="47">
        <v>0.18579559829057612</v>
      </c>
      <c r="I60" s="47">
        <v>0.10649578915793961</v>
      </c>
      <c r="J60" s="47">
        <v>5.0364879764023936E-2</v>
      </c>
      <c r="K60" s="47">
        <v>4.4713332937390875E-2</v>
      </c>
      <c r="L60" s="47">
        <v>2.3648217600611903E-2</v>
      </c>
      <c r="M60" s="47">
        <v>1</v>
      </c>
    </row>
    <row r="61" spans="1:22" outlineLevel="1">
      <c r="A61" s="47" t="s">
        <v>139</v>
      </c>
      <c r="B61" s="47"/>
      <c r="C61" s="47">
        <v>0.19648253625530956</v>
      </c>
      <c r="D61" s="47">
        <v>0.12208640386322404</v>
      </c>
      <c r="E61" s="47">
        <v>0.1413579870498595</v>
      </c>
      <c r="F61" s="47">
        <v>0.12947693492351012</v>
      </c>
      <c r="G61" s="47">
        <v>8.7181632606821297E-2</v>
      </c>
      <c r="H61" s="47">
        <v>8.8249790793460278E-2</v>
      </c>
      <c r="I61" s="47">
        <v>7.8135819774241666E-2</v>
      </c>
      <c r="J61" s="47">
        <v>0.10838600939225732</v>
      </c>
      <c r="K61" s="47">
        <v>3.8890570323532131E-2</v>
      </c>
      <c r="L61" s="47">
        <v>9.7523150177842213E-3</v>
      </c>
      <c r="M61" s="47">
        <v>1</v>
      </c>
    </row>
    <row r="64" spans="1:22" s="40" customFormat="1">
      <c r="A64" s="51" t="s">
        <v>144</v>
      </c>
      <c r="V64" s="52"/>
    </row>
    <row r="65" spans="1:22">
      <c r="A65" s="4" t="s">
        <v>18</v>
      </c>
      <c r="B65" s="4" t="s">
        <v>32</v>
      </c>
      <c r="C65" s="4" t="s">
        <v>33</v>
      </c>
      <c r="D65" s="4" t="s">
        <v>34</v>
      </c>
      <c r="E65" s="4" t="s">
        <v>35</v>
      </c>
      <c r="F65" s="4" t="s">
        <v>36</v>
      </c>
      <c r="G65" s="4" t="s">
        <v>37</v>
      </c>
      <c r="H65" s="4" t="s">
        <v>38</v>
      </c>
      <c r="I65" s="4" t="s">
        <v>39</v>
      </c>
      <c r="J65" s="4" t="s">
        <v>40</v>
      </c>
      <c r="K65" s="4" t="s">
        <v>41</v>
      </c>
      <c r="L65" s="4" t="s">
        <v>42</v>
      </c>
      <c r="M65" s="4" t="s">
        <v>43</v>
      </c>
      <c r="N65" s="4" t="s">
        <v>44</v>
      </c>
      <c r="O65" s="4" t="s">
        <v>45</v>
      </c>
      <c r="P65" s="4" t="s">
        <v>71</v>
      </c>
      <c r="Q65" s="4" t="s">
        <v>72</v>
      </c>
      <c r="R65" s="40"/>
      <c r="S65" s="40"/>
      <c r="T65" s="40"/>
      <c r="U65" s="40"/>
    </row>
    <row r="66" spans="1:22">
      <c r="A66" s="47" t="s">
        <v>127</v>
      </c>
      <c r="B66" s="48">
        <f>G49</f>
        <v>8.3396631650869288E-2</v>
      </c>
      <c r="C66" s="48">
        <f>B66+C49</f>
        <v>0.1765072666837065</v>
      </c>
      <c r="D66" s="48">
        <f>C66</f>
        <v>0.1765072666837065</v>
      </c>
      <c r="E66" s="48">
        <f>D66+K49</f>
        <v>0.24939029085562911</v>
      </c>
      <c r="F66" s="48">
        <f>E66</f>
        <v>0.24939029085562911</v>
      </c>
      <c r="G66" s="48">
        <f>F66+I49</f>
        <v>0.36138252751418387</v>
      </c>
      <c r="H66" s="48">
        <f>G66</f>
        <v>0.36138252751418387</v>
      </c>
      <c r="I66" s="48">
        <f>H66+D49+E49</f>
        <v>0.67967552726333003</v>
      </c>
      <c r="J66" s="48">
        <f>I66</f>
        <v>0.67967552726333003</v>
      </c>
      <c r="K66" s="48">
        <f t="shared" ref="K66" si="14">J66</f>
        <v>0.67967552726333003</v>
      </c>
      <c r="L66" s="48">
        <f>K66</f>
        <v>0.67967552726333003</v>
      </c>
      <c r="M66" s="48">
        <f>L66+L49+F49+H49+J49</f>
        <v>1</v>
      </c>
      <c r="N66" s="48">
        <f>M66</f>
        <v>1</v>
      </c>
      <c r="O66" s="48">
        <f t="shared" ref="O66:P66" si="15">N66</f>
        <v>1</v>
      </c>
      <c r="P66" s="48">
        <f t="shared" si="15"/>
        <v>1</v>
      </c>
      <c r="Q66" s="48">
        <f>P66+B49</f>
        <v>1</v>
      </c>
      <c r="R66" s="40"/>
      <c r="S66" s="40"/>
      <c r="T66" s="40"/>
      <c r="U66" s="40"/>
    </row>
    <row r="67" spans="1:22">
      <c r="A67" s="47" t="s">
        <v>128</v>
      </c>
      <c r="B67" s="48">
        <f>J50+G50</f>
        <v>0.34450687926849682</v>
      </c>
      <c r="C67" s="48">
        <f>B67+C50</f>
        <v>0.5066410033145764</v>
      </c>
      <c r="D67" s="48">
        <f t="shared" ref="D66:D77" si="16">C67</f>
        <v>0.5066410033145764</v>
      </c>
      <c r="E67" s="48">
        <f t="shared" ref="E67:E77" si="17">D67+K50</f>
        <v>0.53018584477009423</v>
      </c>
      <c r="F67" s="48">
        <f t="shared" ref="F67:F75" si="18">E67</f>
        <v>0.53018584477009423</v>
      </c>
      <c r="G67" s="48">
        <f t="shared" ref="G67:G75" si="19">F67+I50</f>
        <v>0.5508280989137424</v>
      </c>
      <c r="H67" s="48">
        <f t="shared" ref="H67:H75" si="20">G67</f>
        <v>0.5508280989137424</v>
      </c>
      <c r="I67" s="48">
        <f t="shared" ref="I67:I75" si="21">H67+D50+E50</f>
        <v>0.89059655424059769</v>
      </c>
      <c r="J67" s="48">
        <f t="shared" ref="J67:L77" si="22">I67</f>
        <v>0.89059655424059769</v>
      </c>
      <c r="K67" s="48">
        <f t="shared" si="22"/>
        <v>0.89059655424059769</v>
      </c>
      <c r="L67" s="48">
        <f t="shared" si="22"/>
        <v>0.89059655424059769</v>
      </c>
      <c r="M67" s="48">
        <f t="shared" ref="M67:M75" si="23">L67+L50+F50+H50</f>
        <v>1</v>
      </c>
      <c r="N67" s="48">
        <f t="shared" ref="N67:P77" si="24">M67</f>
        <v>1</v>
      </c>
      <c r="O67" s="48">
        <f t="shared" si="24"/>
        <v>1</v>
      </c>
      <c r="P67" s="48">
        <f t="shared" si="24"/>
        <v>1</v>
      </c>
      <c r="Q67" s="48">
        <f t="shared" ref="Q67:Q77" si="25">P67+B50</f>
        <v>1</v>
      </c>
      <c r="R67" s="40"/>
      <c r="S67" s="40"/>
      <c r="T67" s="40"/>
      <c r="U67" s="40"/>
    </row>
    <row r="68" spans="1:22">
      <c r="A68" s="47" t="s">
        <v>129</v>
      </c>
      <c r="B68" s="48">
        <f t="shared" ref="B68:B75" si="26">J51+G51</f>
        <v>7.6550832265741803E-2</v>
      </c>
      <c r="C68" s="48">
        <f t="shared" ref="C67:C77" si="27">B68+C51</f>
        <v>0.12370160943149563</v>
      </c>
      <c r="D68" s="48">
        <f t="shared" si="16"/>
        <v>0.12370160943149563</v>
      </c>
      <c r="E68" s="48">
        <f t="shared" si="17"/>
        <v>0.16655241595386971</v>
      </c>
      <c r="F68" s="48">
        <f t="shared" si="18"/>
        <v>0.16655241595386971</v>
      </c>
      <c r="G68" s="48">
        <f t="shared" si="19"/>
        <v>0.27877749299218846</v>
      </c>
      <c r="H68" s="48">
        <f t="shared" si="20"/>
        <v>0.27877749299218846</v>
      </c>
      <c r="I68" s="48">
        <f t="shared" si="21"/>
        <v>0.59704973424388963</v>
      </c>
      <c r="J68" s="48">
        <f t="shared" si="22"/>
        <v>0.59704973424388963</v>
      </c>
      <c r="K68" s="48">
        <f t="shared" si="22"/>
        <v>0.59704973424388963</v>
      </c>
      <c r="L68" s="48">
        <f t="shared" si="22"/>
        <v>0.59704973424388963</v>
      </c>
      <c r="M68" s="48">
        <f t="shared" si="23"/>
        <v>0.99999999999999989</v>
      </c>
      <c r="N68" s="48">
        <f t="shared" si="24"/>
        <v>0.99999999999999989</v>
      </c>
      <c r="O68" s="48">
        <f t="shared" si="24"/>
        <v>0.99999999999999989</v>
      </c>
      <c r="P68" s="48">
        <f t="shared" si="24"/>
        <v>0.99999999999999989</v>
      </c>
      <c r="Q68" s="48">
        <f t="shared" si="25"/>
        <v>0.99999999999999989</v>
      </c>
      <c r="R68" s="40"/>
      <c r="S68" s="40"/>
      <c r="T68" s="40"/>
      <c r="U68" s="40"/>
    </row>
    <row r="69" spans="1:22">
      <c r="A69" s="47" t="s">
        <v>130</v>
      </c>
      <c r="B69" s="48">
        <f t="shared" si="26"/>
        <v>7.3262834247349515E-2</v>
      </c>
      <c r="C69" s="48">
        <f t="shared" si="27"/>
        <v>0.13108428311072146</v>
      </c>
      <c r="D69" s="48">
        <f t="shared" si="16"/>
        <v>0.13108428311072146</v>
      </c>
      <c r="E69" s="48">
        <f t="shared" si="17"/>
        <v>0.19540089704581892</v>
      </c>
      <c r="F69" s="48">
        <f t="shared" si="18"/>
        <v>0.19540089704581892</v>
      </c>
      <c r="G69" s="48">
        <f t="shared" si="19"/>
        <v>0.30347507824247377</v>
      </c>
      <c r="H69" s="48">
        <f t="shared" si="20"/>
        <v>0.30347507824247377</v>
      </c>
      <c r="I69" s="48">
        <f t="shared" si="21"/>
        <v>0.69340700258233468</v>
      </c>
      <c r="J69" s="48">
        <f t="shared" si="22"/>
        <v>0.69340700258233468</v>
      </c>
      <c r="K69" s="48">
        <f t="shared" si="22"/>
        <v>0.69340700258233468</v>
      </c>
      <c r="L69" s="48">
        <f t="shared" si="22"/>
        <v>0.69340700258233468</v>
      </c>
      <c r="M69" s="48">
        <f t="shared" si="23"/>
        <v>1</v>
      </c>
      <c r="N69" s="48">
        <f t="shared" si="24"/>
        <v>1</v>
      </c>
      <c r="O69" s="48">
        <f t="shared" si="24"/>
        <v>1</v>
      </c>
      <c r="P69" s="48">
        <f t="shared" si="24"/>
        <v>1</v>
      </c>
      <c r="Q69" s="48">
        <f t="shared" si="25"/>
        <v>1</v>
      </c>
      <c r="R69" s="40"/>
      <c r="S69" s="40"/>
      <c r="T69" s="40"/>
      <c r="U69" s="40"/>
    </row>
    <row r="70" spans="1:22">
      <c r="A70" s="47" t="s">
        <v>131</v>
      </c>
      <c r="B70" s="48">
        <f t="shared" si="26"/>
        <v>0.10651627520856315</v>
      </c>
      <c r="C70" s="48">
        <f t="shared" si="27"/>
        <v>0.14799311772983173</v>
      </c>
      <c r="D70" s="48">
        <f t="shared" si="16"/>
        <v>0.14799311772983173</v>
      </c>
      <c r="E70" s="48">
        <f t="shared" si="17"/>
        <v>0.17062752476631715</v>
      </c>
      <c r="F70" s="48">
        <f t="shared" si="18"/>
        <v>0.17062752476631715</v>
      </c>
      <c r="G70" s="48">
        <f t="shared" si="19"/>
        <v>0.24993945107074633</v>
      </c>
      <c r="H70" s="48">
        <f t="shared" si="20"/>
        <v>0.24993945107074633</v>
      </c>
      <c r="I70" s="48">
        <f t="shared" si="21"/>
        <v>0.60906319880624316</v>
      </c>
      <c r="J70" s="48">
        <f t="shared" si="22"/>
        <v>0.60906319880624316</v>
      </c>
      <c r="K70" s="48">
        <f t="shared" si="22"/>
        <v>0.60906319880624316</v>
      </c>
      <c r="L70" s="48">
        <f t="shared" si="22"/>
        <v>0.60906319880624316</v>
      </c>
      <c r="M70" s="48">
        <f t="shared" si="23"/>
        <v>0.99999999999999989</v>
      </c>
      <c r="N70" s="48">
        <f t="shared" si="24"/>
        <v>0.99999999999999989</v>
      </c>
      <c r="O70" s="48">
        <f t="shared" si="24"/>
        <v>0.99999999999999989</v>
      </c>
      <c r="P70" s="48">
        <f t="shared" si="24"/>
        <v>0.99999999999999989</v>
      </c>
      <c r="Q70" s="48">
        <f t="shared" si="25"/>
        <v>0.99999999999999989</v>
      </c>
      <c r="R70" s="40"/>
      <c r="S70" s="40"/>
      <c r="T70" s="40"/>
      <c r="U70" s="40"/>
    </row>
    <row r="71" spans="1:22">
      <c r="A71" s="47" t="s">
        <v>132</v>
      </c>
      <c r="B71" s="48">
        <f t="shared" si="26"/>
        <v>0.34134920456892803</v>
      </c>
      <c r="C71" s="48">
        <f t="shared" si="27"/>
        <v>0.83091942897611593</v>
      </c>
      <c r="D71" s="48">
        <f t="shared" si="16"/>
        <v>0.83091942897611593</v>
      </c>
      <c r="E71" s="48">
        <f t="shared" si="17"/>
        <v>0.83282379159810316</v>
      </c>
      <c r="F71" s="48">
        <f t="shared" si="18"/>
        <v>0.83282379159810316</v>
      </c>
      <c r="G71" s="48">
        <f t="shared" si="19"/>
        <v>0.84052432575599223</v>
      </c>
      <c r="H71" s="48">
        <f t="shared" si="20"/>
        <v>0.84052432575599223</v>
      </c>
      <c r="I71" s="48">
        <f t="shared" si="21"/>
        <v>0.91757990407854828</v>
      </c>
      <c r="J71" s="48">
        <f t="shared" si="22"/>
        <v>0.91757990407854828</v>
      </c>
      <c r="K71" s="48">
        <f t="shared" si="22"/>
        <v>0.91757990407854828</v>
      </c>
      <c r="L71" s="48">
        <f t="shared" si="22"/>
        <v>0.91757990407854828</v>
      </c>
      <c r="M71" s="48">
        <f t="shared" si="23"/>
        <v>1</v>
      </c>
      <c r="N71" s="48">
        <f t="shared" si="24"/>
        <v>1</v>
      </c>
      <c r="O71" s="48">
        <f t="shared" si="24"/>
        <v>1</v>
      </c>
      <c r="P71" s="48">
        <f t="shared" si="24"/>
        <v>1</v>
      </c>
      <c r="Q71" s="48">
        <f t="shared" si="25"/>
        <v>1</v>
      </c>
      <c r="R71" s="40"/>
      <c r="S71" s="40"/>
      <c r="T71" s="40"/>
      <c r="U71" s="40"/>
    </row>
    <row r="72" spans="1:22">
      <c r="A72" s="47" t="s">
        <v>133</v>
      </c>
      <c r="B72" s="48">
        <f t="shared" si="26"/>
        <v>0.49990965773778895</v>
      </c>
      <c r="C72" s="48">
        <f t="shared" si="27"/>
        <v>0.745288549062749</v>
      </c>
      <c r="D72" s="48">
        <f t="shared" si="16"/>
        <v>0.745288549062749</v>
      </c>
      <c r="E72" s="48">
        <f t="shared" si="17"/>
        <v>0.745288549062749</v>
      </c>
      <c r="F72" s="48">
        <f t="shared" si="18"/>
        <v>0.745288549062749</v>
      </c>
      <c r="G72" s="48">
        <f t="shared" si="19"/>
        <v>0.80310926013451678</v>
      </c>
      <c r="H72" s="48">
        <f t="shared" si="20"/>
        <v>0.80310926013451678</v>
      </c>
      <c r="I72" s="48">
        <f t="shared" si="21"/>
        <v>0.90601613466886577</v>
      </c>
      <c r="J72" s="48">
        <f t="shared" si="22"/>
        <v>0.90601613466886577</v>
      </c>
      <c r="K72" s="48">
        <f t="shared" si="22"/>
        <v>0.90601613466886577</v>
      </c>
      <c r="L72" s="48">
        <f t="shared" si="22"/>
        <v>0.90601613466886577</v>
      </c>
      <c r="M72" s="48">
        <f t="shared" si="23"/>
        <v>0.99999999999999989</v>
      </c>
      <c r="N72" s="48">
        <f t="shared" si="24"/>
        <v>0.99999999999999989</v>
      </c>
      <c r="O72" s="48">
        <f t="shared" si="24"/>
        <v>0.99999999999999989</v>
      </c>
      <c r="P72" s="48">
        <f t="shared" si="24"/>
        <v>0.99999999999999989</v>
      </c>
      <c r="Q72" s="48">
        <f t="shared" si="25"/>
        <v>0.99999999999999989</v>
      </c>
      <c r="R72" s="40"/>
      <c r="S72" s="40"/>
      <c r="T72" s="40"/>
      <c r="U72" s="40"/>
    </row>
    <row r="73" spans="1:22">
      <c r="A73" s="47" t="s">
        <v>141</v>
      </c>
      <c r="B73" s="48">
        <f t="shared" si="26"/>
        <v>0.22382176575929708</v>
      </c>
      <c r="C73" s="48">
        <f t="shared" si="27"/>
        <v>0.43538641923070909</v>
      </c>
      <c r="D73" s="48">
        <f t="shared" si="16"/>
        <v>0.43538641923070909</v>
      </c>
      <c r="E73" s="48">
        <f t="shared" si="17"/>
        <v>0.72285940400530557</v>
      </c>
      <c r="F73" s="48">
        <f t="shared" si="18"/>
        <v>0.72285940400530557</v>
      </c>
      <c r="G73" s="48">
        <f t="shared" si="19"/>
        <v>0.72285940400530557</v>
      </c>
      <c r="H73" s="48">
        <f t="shared" si="20"/>
        <v>0.72285940400530557</v>
      </c>
      <c r="I73" s="48">
        <f t="shared" si="21"/>
        <v>0.90467774771732934</v>
      </c>
      <c r="J73" s="48">
        <f t="shared" si="22"/>
        <v>0.90467774771732934</v>
      </c>
      <c r="K73" s="48">
        <f t="shared" si="22"/>
        <v>0.90467774771732934</v>
      </c>
      <c r="L73" s="48">
        <f t="shared" si="22"/>
        <v>0.90467774771732934</v>
      </c>
      <c r="M73" s="48">
        <f t="shared" si="23"/>
        <v>1.0000000000000002</v>
      </c>
      <c r="N73" s="48">
        <f t="shared" si="24"/>
        <v>1.0000000000000002</v>
      </c>
      <c r="O73" s="48">
        <f t="shared" si="24"/>
        <v>1.0000000000000002</v>
      </c>
      <c r="P73" s="48">
        <f t="shared" si="24"/>
        <v>1.0000000000000002</v>
      </c>
      <c r="Q73" s="48">
        <f t="shared" si="25"/>
        <v>1.0000000000000002</v>
      </c>
      <c r="R73" s="40"/>
      <c r="S73" s="40"/>
      <c r="T73" s="40"/>
      <c r="U73" s="40"/>
    </row>
    <row r="74" spans="1:22">
      <c r="A74" s="47" t="s">
        <v>135</v>
      </c>
      <c r="B74" s="48">
        <f t="shared" si="26"/>
        <v>0.50523230417718645</v>
      </c>
      <c r="C74" s="48">
        <f t="shared" si="27"/>
        <v>0.59006792178687251</v>
      </c>
      <c r="D74" s="48">
        <f t="shared" si="16"/>
        <v>0.59006792178687251</v>
      </c>
      <c r="E74" s="48">
        <f t="shared" si="17"/>
        <v>0.59006792178687251</v>
      </c>
      <c r="F74" s="48">
        <f t="shared" si="18"/>
        <v>0.59006792178687251</v>
      </c>
      <c r="G74" s="48">
        <f t="shared" si="19"/>
        <v>0.64774662329888955</v>
      </c>
      <c r="H74" s="48">
        <f t="shared" si="20"/>
        <v>0.64774662329888955</v>
      </c>
      <c r="I74" s="48">
        <f t="shared" si="21"/>
        <v>1</v>
      </c>
      <c r="J74" s="48">
        <f t="shared" si="22"/>
        <v>1</v>
      </c>
      <c r="K74" s="48">
        <f t="shared" si="22"/>
        <v>1</v>
      </c>
      <c r="L74" s="48">
        <f t="shared" si="22"/>
        <v>1</v>
      </c>
      <c r="M74" s="48">
        <f t="shared" si="23"/>
        <v>1</v>
      </c>
      <c r="N74" s="48">
        <f t="shared" si="24"/>
        <v>1</v>
      </c>
      <c r="O74" s="48">
        <f t="shared" si="24"/>
        <v>1</v>
      </c>
      <c r="P74" s="48">
        <f t="shared" si="24"/>
        <v>1</v>
      </c>
      <c r="Q74" s="48">
        <f t="shared" si="25"/>
        <v>1</v>
      </c>
      <c r="R74" s="40"/>
      <c r="S74" s="40"/>
      <c r="T74" s="40"/>
      <c r="U74" s="40"/>
    </row>
    <row r="75" spans="1:22">
      <c r="A75" s="47" t="s">
        <v>136</v>
      </c>
      <c r="B75" s="48">
        <f t="shared" si="26"/>
        <v>8.558363677437085E-2</v>
      </c>
      <c r="C75" s="48">
        <f t="shared" si="27"/>
        <v>0.13216855062411159</v>
      </c>
      <c r="D75" s="48">
        <f t="shared" si="16"/>
        <v>0.13216855062411159</v>
      </c>
      <c r="E75" s="48">
        <f t="shared" si="17"/>
        <v>0.1753784144435345</v>
      </c>
      <c r="F75" s="48">
        <f t="shared" si="18"/>
        <v>0.1753784144435345</v>
      </c>
      <c r="G75" s="48">
        <f t="shared" si="19"/>
        <v>0.2604894173177425</v>
      </c>
      <c r="H75" s="48">
        <f t="shared" si="20"/>
        <v>0.2604894173177425</v>
      </c>
      <c r="I75" s="48">
        <f t="shared" si="21"/>
        <v>0.68797937069022153</v>
      </c>
      <c r="J75" s="48">
        <f t="shared" si="22"/>
        <v>0.68797937069022153</v>
      </c>
      <c r="K75" s="48">
        <f t="shared" si="22"/>
        <v>0.68797937069022153</v>
      </c>
      <c r="L75" s="48">
        <f t="shared" si="22"/>
        <v>0.68797937069022153</v>
      </c>
      <c r="M75" s="48">
        <f t="shared" si="23"/>
        <v>0.99999999999999989</v>
      </c>
      <c r="N75" s="48">
        <f t="shared" si="24"/>
        <v>0.99999999999999989</v>
      </c>
      <c r="O75" s="48">
        <f t="shared" si="24"/>
        <v>0.99999999999999989</v>
      </c>
      <c r="P75" s="48">
        <f t="shared" si="24"/>
        <v>0.99999999999999989</v>
      </c>
      <c r="Q75" s="48">
        <f t="shared" si="25"/>
        <v>0.99999999999999989</v>
      </c>
      <c r="R75" s="40"/>
      <c r="S75" s="40"/>
      <c r="T75" s="40"/>
      <c r="U75" s="40"/>
    </row>
    <row r="76" spans="1:22">
      <c r="A76" s="47" t="s">
        <v>137</v>
      </c>
      <c r="B76" s="48">
        <f>G59</f>
        <v>5.5798437057673907E-2</v>
      </c>
      <c r="C76" s="48">
        <f t="shared" si="27"/>
        <v>0.20303814164765807</v>
      </c>
      <c r="D76" s="48">
        <f t="shared" si="16"/>
        <v>0.20303814164765807</v>
      </c>
      <c r="E76" s="48">
        <f t="shared" si="17"/>
        <v>0.22410017291791146</v>
      </c>
      <c r="F76" s="48">
        <f>E76</f>
        <v>0.22410017291791146</v>
      </c>
      <c r="G76" s="48">
        <f>F76+I59</f>
        <v>0.3916601441867007</v>
      </c>
      <c r="H76" s="48">
        <f>G76</f>
        <v>0.3916601441867007</v>
      </c>
      <c r="I76" s="48">
        <f>H76+D59+E59</f>
        <v>0.70267834956971476</v>
      </c>
      <c r="J76" s="48">
        <f>I76</f>
        <v>0.70267834956971476</v>
      </c>
      <c r="K76" s="48">
        <f t="shared" si="22"/>
        <v>0.70267834956971476</v>
      </c>
      <c r="L76" s="48">
        <f t="shared" si="22"/>
        <v>0.70267834956971476</v>
      </c>
      <c r="M76" s="48">
        <f>L76+L59+F59+H59+J59</f>
        <v>1</v>
      </c>
      <c r="N76" s="48">
        <f>M76</f>
        <v>1</v>
      </c>
      <c r="O76" s="48">
        <f t="shared" si="24"/>
        <v>1</v>
      </c>
      <c r="P76" s="48">
        <f t="shared" si="24"/>
        <v>1</v>
      </c>
      <c r="Q76" s="48">
        <f t="shared" si="25"/>
        <v>1</v>
      </c>
      <c r="R76" s="40"/>
      <c r="S76" s="40"/>
      <c r="T76" s="40"/>
      <c r="U76" s="40"/>
    </row>
    <row r="77" spans="1:22">
      <c r="A77" s="47" t="s">
        <v>138</v>
      </c>
      <c r="B77" s="48">
        <f>G60</f>
        <v>6.1677798326614484E-2</v>
      </c>
      <c r="C77" s="48">
        <f t="shared" si="27"/>
        <v>0.14371849406708581</v>
      </c>
      <c r="D77" s="48">
        <f t="shared" si="16"/>
        <v>0.14371849406708581</v>
      </c>
      <c r="E77" s="48">
        <f>D77+K60</f>
        <v>0.18843182700447669</v>
      </c>
      <c r="F77" s="48">
        <f>E77</f>
        <v>0.18843182700447669</v>
      </c>
      <c r="G77" s="48">
        <f>F77+I60</f>
        <v>0.29492761616241631</v>
      </c>
      <c r="H77" s="48">
        <f>G77</f>
        <v>0.29492761616241631</v>
      </c>
      <c r="I77" s="48">
        <f>H77+D60+E60</f>
        <v>0.61878124116907973</v>
      </c>
      <c r="J77" s="48">
        <f>I77</f>
        <v>0.61878124116907973</v>
      </c>
      <c r="K77" s="48">
        <f t="shared" si="22"/>
        <v>0.61878124116907973</v>
      </c>
      <c r="L77" s="48">
        <f t="shared" si="22"/>
        <v>0.61878124116907973</v>
      </c>
      <c r="M77" s="48">
        <f>L77+L60+F60+H60+J60</f>
        <v>1.0000000000000002</v>
      </c>
      <c r="N77" s="48">
        <f>M77</f>
        <v>1.0000000000000002</v>
      </c>
      <c r="O77" s="48">
        <f t="shared" si="24"/>
        <v>1.0000000000000002</v>
      </c>
      <c r="P77" s="48">
        <f t="shared" si="24"/>
        <v>1.0000000000000002</v>
      </c>
      <c r="Q77" s="48">
        <f t="shared" si="25"/>
        <v>1.0000000000000002</v>
      </c>
      <c r="R77" s="40"/>
      <c r="S77" s="40"/>
      <c r="T77" s="40"/>
      <c r="U77" s="40"/>
    </row>
    <row r="78" spans="1:22" s="40" customFormat="1">
      <c r="A78" s="53" t="s">
        <v>145</v>
      </c>
      <c r="B78" s="54">
        <f>AVERAGE(B66:B77)</f>
        <v>0.20480052142023999</v>
      </c>
      <c r="C78" s="54">
        <f t="shared" ref="C78:Q78" si="28">AVERAGE(C66:C77)</f>
        <v>0.34720956547213611</v>
      </c>
      <c r="D78" s="54">
        <f t="shared" si="28"/>
        <v>0.34720956547213611</v>
      </c>
      <c r="E78" s="54">
        <f t="shared" si="28"/>
        <v>0.39925892118422346</v>
      </c>
      <c r="F78" s="54">
        <f t="shared" si="28"/>
        <v>0.39925892118422346</v>
      </c>
      <c r="G78" s="54">
        <f t="shared" si="28"/>
        <v>0.47547661996624152</v>
      </c>
      <c r="H78" s="54">
        <f t="shared" si="28"/>
        <v>0.47547661996624152</v>
      </c>
      <c r="I78" s="54">
        <f t="shared" si="28"/>
        <v>0.7672920637525128</v>
      </c>
      <c r="J78" s="54">
        <f t="shared" si="28"/>
        <v>0.7672920637525128</v>
      </c>
      <c r="K78" s="54">
        <f t="shared" si="28"/>
        <v>0.7672920637525128</v>
      </c>
      <c r="L78" s="54">
        <f t="shared" si="28"/>
        <v>0.7672920637525128</v>
      </c>
      <c r="M78" s="54">
        <f t="shared" si="28"/>
        <v>1</v>
      </c>
      <c r="N78" s="54">
        <f t="shared" si="28"/>
        <v>1</v>
      </c>
      <c r="O78" s="54">
        <f t="shared" si="28"/>
        <v>1</v>
      </c>
      <c r="P78" s="54">
        <f t="shared" si="28"/>
        <v>1</v>
      </c>
      <c r="Q78" s="54">
        <f t="shared" si="28"/>
        <v>1</v>
      </c>
      <c r="V78" s="52"/>
    </row>
    <row r="79" spans="1:22" s="40" customFormat="1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2"/>
    </row>
    <row r="80" spans="1:22" outlineLevel="1">
      <c r="A80" s="17" t="s">
        <v>49</v>
      </c>
      <c r="B80" s="17" t="s">
        <v>50</v>
      </c>
      <c r="C80" s="17" t="s">
        <v>51</v>
      </c>
      <c r="D80" s="17" t="s">
        <v>52</v>
      </c>
      <c r="E80" s="17" t="s">
        <v>53</v>
      </c>
      <c r="F80" s="17" t="s">
        <v>54</v>
      </c>
      <c r="G80" s="17" t="s">
        <v>55</v>
      </c>
      <c r="H80" s="17" t="s">
        <v>56</v>
      </c>
      <c r="I80" s="17" t="s">
        <v>57</v>
      </c>
      <c r="J80" s="17" t="s">
        <v>58</v>
      </c>
      <c r="K80" s="17" t="s">
        <v>59</v>
      </c>
      <c r="L80" s="17" t="s">
        <v>60</v>
      </c>
      <c r="M80" s="17" t="s">
        <v>61</v>
      </c>
      <c r="N80" s="17" t="s">
        <v>62</v>
      </c>
      <c r="O80" s="17" t="s">
        <v>63</v>
      </c>
      <c r="P80" s="17" t="s">
        <v>64</v>
      </c>
      <c r="Q80" s="17" t="s">
        <v>65</v>
      </c>
      <c r="R80" s="17" t="s">
        <v>66</v>
      </c>
      <c r="S80" s="17" t="s">
        <v>67</v>
      </c>
      <c r="T80" s="17" t="s">
        <v>68</v>
      </c>
      <c r="U80" s="17" t="s">
        <v>69</v>
      </c>
      <c r="V80" s="18" t="s">
        <v>87</v>
      </c>
    </row>
    <row r="81" spans="1:22" outlineLevel="1">
      <c r="A81" s="19" t="s">
        <v>29</v>
      </c>
      <c r="B81" s="20" t="s">
        <v>70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2"/>
      <c r="O81" s="22"/>
      <c r="P81" s="22"/>
      <c r="Q81" s="22"/>
      <c r="R81" s="22"/>
      <c r="S81" s="22"/>
      <c r="T81" s="22"/>
      <c r="U81" s="22"/>
      <c r="V81" s="23"/>
    </row>
    <row r="82" spans="1:22" outlineLevel="1">
      <c r="A82" s="19" t="s">
        <v>27</v>
      </c>
      <c r="B82" s="20" t="s">
        <v>70</v>
      </c>
      <c r="C82" s="21"/>
      <c r="D82" s="21"/>
      <c r="E82" s="90"/>
      <c r="F82" s="90"/>
      <c r="G82" s="90"/>
      <c r="H82" s="90"/>
      <c r="I82" s="90"/>
      <c r="J82" s="90"/>
      <c r="K82" s="90"/>
      <c r="L82" s="90"/>
      <c r="M82" s="90"/>
      <c r="N82" s="91"/>
      <c r="O82" s="91"/>
      <c r="P82" s="91"/>
      <c r="Q82" s="91"/>
      <c r="R82" s="91"/>
      <c r="S82" s="22"/>
      <c r="T82" s="22"/>
      <c r="U82" s="22"/>
      <c r="V82" s="24" t="s">
        <v>88</v>
      </c>
    </row>
    <row r="83" spans="1:22" outlineLevel="1">
      <c r="A83" s="25" t="s">
        <v>20</v>
      </c>
      <c r="B83" s="21"/>
      <c r="C83" s="96" t="s">
        <v>211</v>
      </c>
      <c r="D83" s="21"/>
      <c r="E83" s="90"/>
      <c r="F83" s="90"/>
      <c r="G83" s="90"/>
      <c r="H83" s="90"/>
      <c r="I83" s="90"/>
      <c r="J83" s="90"/>
      <c r="K83" s="90"/>
      <c r="L83" s="90"/>
      <c r="M83" s="90"/>
      <c r="N83" s="91"/>
      <c r="O83" s="91"/>
      <c r="P83" s="91"/>
      <c r="Q83" s="91"/>
      <c r="R83" s="91"/>
      <c r="S83" s="22"/>
      <c r="T83" s="22"/>
      <c r="U83" s="22"/>
      <c r="V83" s="24" t="s">
        <v>90</v>
      </c>
    </row>
    <row r="84" spans="1:22" outlineLevel="1">
      <c r="A84" s="25" t="s">
        <v>26</v>
      </c>
      <c r="B84" s="20" t="s">
        <v>70</v>
      </c>
      <c r="C84" s="21"/>
      <c r="D84" s="21"/>
      <c r="E84" s="92"/>
      <c r="F84" s="90"/>
      <c r="G84" s="90"/>
      <c r="H84" s="90"/>
      <c r="I84" s="90"/>
      <c r="J84" s="90"/>
      <c r="K84" s="90"/>
      <c r="L84" s="90"/>
      <c r="M84" s="90"/>
      <c r="N84" s="91"/>
      <c r="O84" s="91"/>
      <c r="P84" s="91"/>
      <c r="Q84" s="91"/>
      <c r="R84" s="91"/>
      <c r="S84" s="22"/>
      <c r="T84" s="22"/>
      <c r="U84" s="22"/>
      <c r="V84" s="18" t="s">
        <v>91</v>
      </c>
    </row>
    <row r="85" spans="1:22" outlineLevel="1">
      <c r="A85" s="25" t="s">
        <v>21</v>
      </c>
      <c r="B85" s="21"/>
      <c r="C85" s="21"/>
      <c r="D85" s="21"/>
      <c r="E85" s="90"/>
      <c r="F85" s="90"/>
      <c r="G85" s="90"/>
      <c r="H85" s="90"/>
      <c r="I85" s="93" t="s">
        <v>70</v>
      </c>
      <c r="J85" s="90"/>
      <c r="K85" s="90"/>
      <c r="L85" s="90"/>
      <c r="M85" s="90"/>
      <c r="N85" s="91"/>
      <c r="O85" s="91"/>
      <c r="P85" s="91"/>
      <c r="Q85" s="91"/>
      <c r="R85" s="91"/>
      <c r="S85" s="22"/>
      <c r="T85" s="22"/>
      <c r="U85" s="22"/>
      <c r="V85" s="24" t="s">
        <v>92</v>
      </c>
    </row>
    <row r="86" spans="1:22" outlineLevel="1">
      <c r="A86" s="25" t="s">
        <v>23</v>
      </c>
      <c r="B86" s="21"/>
      <c r="C86" s="21"/>
      <c r="D86" s="21"/>
      <c r="E86" s="94"/>
      <c r="F86" s="90"/>
      <c r="G86" s="90"/>
      <c r="H86" s="90"/>
      <c r="I86" s="92" t="s">
        <v>93</v>
      </c>
      <c r="J86" s="90"/>
      <c r="K86" s="90"/>
      <c r="L86" s="90"/>
      <c r="M86" s="90"/>
      <c r="N86" s="91"/>
      <c r="O86" s="91"/>
      <c r="P86" s="91"/>
      <c r="Q86" s="91"/>
      <c r="R86" s="91"/>
      <c r="S86" s="22"/>
      <c r="T86" s="22"/>
      <c r="U86" s="22"/>
      <c r="V86" s="24" t="s">
        <v>94</v>
      </c>
    </row>
    <row r="87" spans="1:22" outlineLevel="1">
      <c r="A87" s="25" t="s">
        <v>28</v>
      </c>
      <c r="B87" s="21"/>
      <c r="C87" s="21"/>
      <c r="D87" s="21"/>
      <c r="E87" s="90"/>
      <c r="F87" s="90"/>
      <c r="G87" s="90"/>
      <c r="H87" s="90"/>
      <c r="I87" s="90"/>
      <c r="J87" s="90"/>
      <c r="K87" s="90"/>
      <c r="L87" s="90"/>
      <c r="M87" s="93" t="s">
        <v>70</v>
      </c>
      <c r="N87" s="91"/>
      <c r="O87" s="91"/>
      <c r="P87" s="91"/>
      <c r="Q87" s="91"/>
      <c r="R87" s="91"/>
      <c r="S87" s="22"/>
      <c r="T87" s="22"/>
      <c r="U87" s="22"/>
      <c r="V87" s="24" t="s">
        <v>95</v>
      </c>
    </row>
    <row r="88" spans="1:22" ht="22.5" outlineLevel="1">
      <c r="A88" s="25" t="s">
        <v>24</v>
      </c>
      <c r="B88" s="21"/>
      <c r="C88" s="21"/>
      <c r="D88" s="21"/>
      <c r="E88" s="90"/>
      <c r="F88" s="90"/>
      <c r="G88" s="90"/>
      <c r="H88" s="90"/>
      <c r="I88" s="90"/>
      <c r="J88" s="90"/>
      <c r="K88" s="90"/>
      <c r="L88" s="90"/>
      <c r="M88" s="93" t="s">
        <v>70</v>
      </c>
      <c r="N88" s="91"/>
      <c r="O88" s="91"/>
      <c r="P88" s="91"/>
      <c r="Q88" s="91"/>
      <c r="R88" s="91"/>
      <c r="S88" s="22"/>
      <c r="T88" s="22"/>
      <c r="U88" s="22"/>
      <c r="V88" s="24" t="s">
        <v>96</v>
      </c>
    </row>
    <row r="89" spans="1:22" ht="33.75" outlineLevel="1">
      <c r="A89" s="25" t="s">
        <v>19</v>
      </c>
      <c r="B89" s="21"/>
      <c r="C89" s="21"/>
      <c r="D89" s="21"/>
      <c r="E89" s="90"/>
      <c r="F89" s="90"/>
      <c r="G89" s="90"/>
      <c r="H89" s="90"/>
      <c r="I89" s="90"/>
      <c r="J89" s="90"/>
      <c r="K89" s="90"/>
      <c r="L89" s="90"/>
      <c r="M89" s="93" t="s">
        <v>70</v>
      </c>
      <c r="N89" s="91"/>
      <c r="O89" s="91"/>
      <c r="P89" s="91"/>
      <c r="Q89" s="91"/>
      <c r="R89" s="91"/>
      <c r="S89" s="22"/>
      <c r="T89" s="22"/>
      <c r="U89" s="22"/>
      <c r="V89" s="24" t="s">
        <v>97</v>
      </c>
    </row>
    <row r="90" spans="1:22" ht="22.5" outlineLevel="1">
      <c r="A90" s="25" t="s">
        <v>22</v>
      </c>
      <c r="B90" s="21"/>
      <c r="C90" s="21"/>
      <c r="D90" s="21"/>
      <c r="E90" s="90"/>
      <c r="F90" s="90"/>
      <c r="G90" s="90"/>
      <c r="H90" s="90"/>
      <c r="I90" s="90"/>
      <c r="J90" s="90"/>
      <c r="K90" s="90"/>
      <c r="L90" s="90"/>
      <c r="M90" s="90"/>
      <c r="N90" s="91"/>
      <c r="O90" s="91"/>
      <c r="P90" s="91"/>
      <c r="Q90" s="93" t="s">
        <v>70</v>
      </c>
      <c r="R90" s="91"/>
      <c r="S90" s="22"/>
      <c r="T90" s="22"/>
      <c r="U90" s="22"/>
      <c r="V90" s="24" t="s">
        <v>99</v>
      </c>
    </row>
    <row r="91" spans="1:22" ht="22.5" outlineLevel="1">
      <c r="A91" s="25" t="s">
        <v>25</v>
      </c>
      <c r="B91" s="21"/>
      <c r="C91" s="21"/>
      <c r="D91" s="21"/>
      <c r="E91" s="95"/>
      <c r="F91" s="90"/>
      <c r="G91" s="90" t="s">
        <v>93</v>
      </c>
      <c r="H91" s="90"/>
      <c r="I91" s="90"/>
      <c r="J91" s="90"/>
      <c r="K91" s="90"/>
      <c r="L91" s="90"/>
      <c r="M91" s="90"/>
      <c r="N91" s="91"/>
      <c r="O91" s="91"/>
      <c r="P91" s="91"/>
      <c r="Q91" s="91"/>
      <c r="R91" s="91"/>
      <c r="S91" s="22"/>
      <c r="T91" s="22"/>
      <c r="U91" s="22"/>
      <c r="V91" s="24" t="s">
        <v>100</v>
      </c>
    </row>
    <row r="92" spans="1:22" outlineLevel="1">
      <c r="A92" s="25" t="s">
        <v>143</v>
      </c>
      <c r="B92" s="21"/>
      <c r="C92" s="21"/>
      <c r="D92" s="21"/>
      <c r="E92" s="90" t="s">
        <v>89</v>
      </c>
      <c r="F92" s="90"/>
      <c r="G92" s="90"/>
      <c r="H92" s="90"/>
      <c r="I92" s="90"/>
      <c r="J92" s="90"/>
      <c r="K92" s="90"/>
      <c r="L92" s="90"/>
      <c r="M92" s="90"/>
      <c r="N92" s="91"/>
      <c r="O92" s="91"/>
      <c r="P92" s="91"/>
      <c r="Q92" s="91"/>
      <c r="R92" s="91"/>
      <c r="S92" s="22"/>
      <c r="T92" s="22"/>
      <c r="U92" s="22"/>
      <c r="V92" s="24" t="s">
        <v>146</v>
      </c>
    </row>
    <row r="93" spans="1:22">
      <c r="V93" s="15"/>
    </row>
    <row r="94" spans="1:22"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15"/>
    </row>
    <row r="95" spans="1:22"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15"/>
    </row>
    <row r="96" spans="1:22"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15"/>
    </row>
    <row r="97" spans="2:22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15"/>
    </row>
    <row r="98" spans="2:22"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15"/>
    </row>
    <row r="99" spans="2:22"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15"/>
    </row>
    <row r="100" spans="2:22"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15"/>
    </row>
    <row r="101" spans="2:22"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15"/>
    </row>
    <row r="102" spans="2:22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15"/>
    </row>
    <row r="103" spans="2:22"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15"/>
    </row>
    <row r="104" spans="2:22"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15"/>
    </row>
    <row r="105" spans="2:22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15"/>
    </row>
    <row r="106" spans="2:22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15"/>
    </row>
    <row r="107" spans="2:22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15"/>
    </row>
    <row r="108" spans="2:22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15"/>
    </row>
    <row r="109" spans="2:22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15"/>
    </row>
    <row r="110" spans="2:22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15"/>
    </row>
    <row r="111" spans="2:22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15"/>
    </row>
    <row r="112" spans="2:22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15"/>
    </row>
    <row r="113" spans="2:22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15"/>
    </row>
    <row r="114" spans="2:22"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V114" s="15"/>
    </row>
    <row r="115" spans="2:22"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V115" s="15"/>
    </row>
    <row r="116" spans="2:22">
      <c r="V116" s="15"/>
    </row>
    <row r="117" spans="2:22">
      <c r="V117" s="15"/>
    </row>
    <row r="118" spans="2:22">
      <c r="V118" s="15"/>
    </row>
    <row r="119" spans="2:22">
      <c r="V119" s="15"/>
    </row>
    <row r="120" spans="2:22">
      <c r="V120" s="15"/>
    </row>
    <row r="121" spans="2:22">
      <c r="V121" s="15"/>
    </row>
    <row r="122" spans="2:22">
      <c r="V122" s="15"/>
    </row>
    <row r="123" spans="2:22">
      <c r="V123" s="15"/>
    </row>
    <row r="124" spans="2:22">
      <c r="V124" s="15"/>
    </row>
    <row r="125" spans="2:22">
      <c r="V125" s="15"/>
    </row>
    <row r="126" spans="2:22">
      <c r="V126" s="15"/>
    </row>
    <row r="127" spans="2:22">
      <c r="V127" s="15"/>
    </row>
    <row r="128" spans="2:22">
      <c r="V128" s="15"/>
    </row>
    <row r="129" spans="22:22">
      <c r="V129" s="15"/>
    </row>
    <row r="130" spans="22:22">
      <c r="V130" s="15"/>
    </row>
    <row r="131" spans="22:22">
      <c r="V131" s="15"/>
    </row>
    <row r="132" spans="22:22">
      <c r="V132" s="15"/>
    </row>
    <row r="133" spans="22:22">
      <c r="V133" s="15"/>
    </row>
    <row r="134" spans="22:22">
      <c r="V134" s="15"/>
    </row>
    <row r="135" spans="22:22">
      <c r="V135" s="15"/>
    </row>
    <row r="136" spans="22:22">
      <c r="V136" s="15"/>
    </row>
    <row r="137" spans="22:22">
      <c r="V137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7"/>
  <sheetViews>
    <sheetView workbookViewId="0">
      <selection activeCell="F20" sqref="F20"/>
    </sheetView>
  </sheetViews>
  <sheetFormatPr defaultRowHeight="12.75" outlineLevelRow="1"/>
  <cols>
    <col min="1" max="1" width="14.85546875" style="15" customWidth="1"/>
    <col min="2" max="12" width="6.140625" style="15" bestFit="1" customWidth="1"/>
    <col min="13" max="14" width="6.42578125" style="15" bestFit="1" customWidth="1"/>
    <col min="15" max="16" width="6" style="15" bestFit="1" customWidth="1"/>
    <col min="17" max="18" width="6.42578125" style="15" bestFit="1" customWidth="1"/>
    <col min="19" max="21" width="6" style="15" bestFit="1" customWidth="1"/>
    <col min="22" max="22" width="58.140625" style="16" customWidth="1"/>
    <col min="23" max="16384" width="9.140625" style="15"/>
  </cols>
  <sheetData>
    <row r="1" spans="1:13" s="33" customFormat="1" ht="38.25" outlineLevel="1">
      <c r="A1" s="49" t="s">
        <v>48</v>
      </c>
      <c r="B1" s="49" t="s">
        <v>22</v>
      </c>
      <c r="C1" s="49" t="s">
        <v>20</v>
      </c>
      <c r="D1" s="49" t="s">
        <v>21</v>
      </c>
      <c r="E1" s="49" t="s">
        <v>23</v>
      </c>
      <c r="F1" s="49" t="s">
        <v>24</v>
      </c>
      <c r="G1" s="49" t="s">
        <v>26</v>
      </c>
      <c r="H1" s="49" t="s">
        <v>19</v>
      </c>
      <c r="I1" s="49" t="s">
        <v>25</v>
      </c>
      <c r="J1" s="49" t="s">
        <v>27</v>
      </c>
      <c r="K1" s="49" t="s">
        <v>107</v>
      </c>
      <c r="L1" s="49" t="s">
        <v>28</v>
      </c>
      <c r="M1" s="49" t="s">
        <v>139</v>
      </c>
    </row>
    <row r="2" spans="1:13" outlineLevel="1">
      <c r="A2" s="47" t="s">
        <v>127</v>
      </c>
      <c r="B2" s="47">
        <v>0.29054489550207774</v>
      </c>
      <c r="C2" s="47">
        <v>7.1662194660056702E-2</v>
      </c>
      <c r="D2" s="47">
        <v>9.9770102221672693E-2</v>
      </c>
      <c r="E2" s="47">
        <v>0.10240389545596343</v>
      </c>
      <c r="F2" s="47">
        <v>9.2006584010674991E-2</v>
      </c>
      <c r="G2" s="47">
        <v>7.7538430516623666E-2</v>
      </c>
      <c r="H2" s="47">
        <v>5.9049671088613497E-2</v>
      </c>
      <c r="I2" s="47">
        <v>0.10312399571224685</v>
      </c>
      <c r="J2" s="47">
        <v>4.4418963043736749E-2</v>
      </c>
      <c r="K2" s="47">
        <v>4.5532602305553768E-2</v>
      </c>
      <c r="L2" s="47">
        <v>1.3948665482780002E-2</v>
      </c>
      <c r="M2" s="47">
        <v>1</v>
      </c>
    </row>
    <row r="3" spans="1:13" outlineLevel="1">
      <c r="A3" s="47" t="s">
        <v>128</v>
      </c>
      <c r="B3" s="47">
        <v>0.26448297728414227</v>
      </c>
      <c r="C3" s="47">
        <v>0.13551718190260192</v>
      </c>
      <c r="D3" s="47">
        <v>9.7864491741599655E-2</v>
      </c>
      <c r="E3" s="47">
        <v>0.11528298925932634</v>
      </c>
      <c r="F3" s="47">
        <v>5.8614769617437161E-2</v>
      </c>
      <c r="G3" s="47">
        <v>9.7543802810315328E-2</v>
      </c>
      <c r="H3" s="47">
        <v>7.4579212002101644E-2</v>
      </c>
      <c r="I3" s="47">
        <v>2.5558987416740126E-3</v>
      </c>
      <c r="J3" s="47">
        <v>0.14259814473276855</v>
      </c>
      <c r="K3" s="47">
        <v>1.0960531908033106E-2</v>
      </c>
      <c r="L3" s="47">
        <v>0</v>
      </c>
      <c r="M3" s="47">
        <v>1</v>
      </c>
    </row>
    <row r="4" spans="1:13" outlineLevel="1">
      <c r="A4" s="47" t="s">
        <v>129</v>
      </c>
      <c r="B4" s="47">
        <v>0.22724725294467521</v>
      </c>
      <c r="C4" s="47">
        <v>3.1735173626476383E-2</v>
      </c>
      <c r="D4" s="47">
        <v>0.14437925429794424</v>
      </c>
      <c r="E4" s="47">
        <v>0.19703677348420903</v>
      </c>
      <c r="F4" s="47">
        <v>0.11176944174344444</v>
      </c>
      <c r="G4" s="47">
        <v>3.4813046109418204E-2</v>
      </c>
      <c r="H4" s="47">
        <v>9.0042459015114581E-2</v>
      </c>
      <c r="I4" s="47">
        <v>7.5561366833610338E-2</v>
      </c>
      <c r="J4" s="47">
        <v>3.2178614638780752E-2</v>
      </c>
      <c r="K4" s="47">
        <v>3.6313309465221738E-2</v>
      </c>
      <c r="L4" s="47">
        <v>1.8923307841104811E-2</v>
      </c>
      <c r="M4" s="47">
        <v>1</v>
      </c>
    </row>
    <row r="5" spans="1:13" outlineLevel="1">
      <c r="A5" s="47" t="s">
        <v>130</v>
      </c>
      <c r="B5" s="47">
        <v>0.28890674948830464</v>
      </c>
      <c r="C5" s="47">
        <v>3.8953949597886943E-2</v>
      </c>
      <c r="D5" s="47">
        <v>0.11895336980924563</v>
      </c>
      <c r="E5" s="47">
        <v>0.1533435457556224</v>
      </c>
      <c r="F5" s="47">
        <v>0.10098820153699646</v>
      </c>
      <c r="G5" s="47">
        <v>3.2339823034177768E-2</v>
      </c>
      <c r="H5" s="47">
        <v>0.12189702411334366</v>
      </c>
      <c r="I5" s="47">
        <v>8.7346065663246777E-2</v>
      </c>
      <c r="J5" s="47">
        <v>2.1337141239273369E-2</v>
      </c>
      <c r="K5" s="47">
        <v>2.6927881136596641E-2</v>
      </c>
      <c r="L5" s="47">
        <v>9.006248625305753E-3</v>
      </c>
      <c r="M5" s="47">
        <v>1</v>
      </c>
    </row>
    <row r="6" spans="1:13" outlineLevel="1">
      <c r="A6" s="47" t="s">
        <v>131</v>
      </c>
      <c r="B6" s="47">
        <v>0.22295404213632414</v>
      </c>
      <c r="C6" s="47">
        <v>3.1217803557952475E-2</v>
      </c>
      <c r="D6" s="47">
        <v>0.20190203307190779</v>
      </c>
      <c r="E6" s="47">
        <v>0.10931994790858977</v>
      </c>
      <c r="F6" s="47">
        <v>0.13876688991664946</v>
      </c>
      <c r="G6" s="47">
        <v>5.0187575311959366E-2</v>
      </c>
      <c r="H6" s="47">
        <v>0.11879152588188373</v>
      </c>
      <c r="I6" s="47">
        <v>4.4192772210845326E-2</v>
      </c>
      <c r="J6" s="47">
        <v>3.5947854862231871E-2</v>
      </c>
      <c r="K6" s="47">
        <v>2.180707425133822E-2</v>
      </c>
      <c r="L6" s="47">
        <v>2.4912480890317654E-2</v>
      </c>
      <c r="M6" s="47">
        <v>1</v>
      </c>
    </row>
    <row r="7" spans="1:13" outlineLevel="1">
      <c r="A7" s="47" t="s">
        <v>132</v>
      </c>
      <c r="B7" s="47">
        <v>2.303108127848558E-2</v>
      </c>
      <c r="C7" s="47">
        <v>0.51733149800918787</v>
      </c>
      <c r="D7" s="47">
        <v>4.0243692828777156E-2</v>
      </c>
      <c r="E7" s="47">
        <v>3.6361120871458617E-2</v>
      </c>
      <c r="F7" s="47">
        <v>5.2507535810886616E-2</v>
      </c>
      <c r="G7" s="47">
        <v>0.14167821433104041</v>
      </c>
      <c r="H7" s="47">
        <v>1.0988060612276447E-2</v>
      </c>
      <c r="I7" s="47">
        <v>4.8615766055917289E-3</v>
      </c>
      <c r="J7" s="47">
        <v>0.17041866806347694</v>
      </c>
      <c r="K7" s="47">
        <v>2.5785515888187244E-3</v>
      </c>
      <c r="L7" s="47">
        <v>0</v>
      </c>
      <c r="M7" s="47">
        <v>1</v>
      </c>
    </row>
    <row r="8" spans="1:13" outlineLevel="1">
      <c r="A8" s="47" t="s">
        <v>133</v>
      </c>
      <c r="B8" s="47">
        <v>9.7193223798110059E-2</v>
      </c>
      <c r="C8" s="47">
        <v>0.26507896926398256</v>
      </c>
      <c r="D8" s="47">
        <v>3.1621043612057614E-2</v>
      </c>
      <c r="E8" s="47">
        <v>6.3058068396115691E-2</v>
      </c>
      <c r="F8" s="47">
        <v>2.0093911880162303E-2</v>
      </c>
      <c r="G8" s="47">
        <v>0.29589838745380026</v>
      </c>
      <c r="H8" s="47">
        <v>4.9994707846037982E-2</v>
      </c>
      <c r="I8" s="47">
        <v>1.9431074654298088E-2</v>
      </c>
      <c r="J8" s="47">
        <v>0.15763061309543563</v>
      </c>
      <c r="K8" s="47">
        <v>0</v>
      </c>
      <c r="L8" s="47">
        <v>0</v>
      </c>
      <c r="M8" s="47">
        <v>1</v>
      </c>
    </row>
    <row r="9" spans="1:13" outlineLevel="1">
      <c r="A9" s="47" t="s">
        <v>141</v>
      </c>
      <c r="B9" s="47">
        <v>0.12799254129253454</v>
      </c>
      <c r="C9" s="47">
        <v>0.144796929370409</v>
      </c>
      <c r="D9" s="47">
        <v>0</v>
      </c>
      <c r="E9" s="47">
        <v>0.17516871029182857</v>
      </c>
      <c r="F9" s="47">
        <v>0.14658169353627998</v>
      </c>
      <c r="G9" s="47">
        <v>0.10930259570466054</v>
      </c>
      <c r="H9" s="47">
        <v>0</v>
      </c>
      <c r="I9" s="47">
        <v>0</v>
      </c>
      <c r="J9" s="47">
        <v>5.078802487302269E-2</v>
      </c>
      <c r="K9" s="47">
        <v>0.24536950493126472</v>
      </c>
      <c r="L9" s="47">
        <v>0</v>
      </c>
      <c r="M9" s="47">
        <v>1</v>
      </c>
    </row>
    <row r="10" spans="1:13" outlineLevel="1">
      <c r="A10" s="47" t="s">
        <v>135</v>
      </c>
      <c r="B10" s="47">
        <v>0.14478879836280706</v>
      </c>
      <c r="C10" s="47">
        <v>0.20983416691752857</v>
      </c>
      <c r="D10" s="47">
        <v>3.624256362877977E-2</v>
      </c>
      <c r="E10" s="47">
        <v>0.1818095232073047</v>
      </c>
      <c r="F10" s="47">
        <v>0</v>
      </c>
      <c r="G10" s="47">
        <v>5.9330685375808441E-2</v>
      </c>
      <c r="H10" s="47">
        <v>0</v>
      </c>
      <c r="I10" s="47">
        <v>0</v>
      </c>
      <c r="J10" s="47">
        <v>0.36709793460668061</v>
      </c>
      <c r="K10" s="47">
        <v>8.963279010909275E-4</v>
      </c>
      <c r="L10" s="47">
        <v>0</v>
      </c>
      <c r="M10" s="47">
        <v>1</v>
      </c>
    </row>
    <row r="11" spans="1:13" outlineLevel="1">
      <c r="A11" s="47" t="s">
        <v>136</v>
      </c>
      <c r="B11" s="47">
        <v>0.2400704559009994</v>
      </c>
      <c r="C11" s="47">
        <v>2.6433360366013733E-2</v>
      </c>
      <c r="D11" s="47">
        <v>0.2041403507135591</v>
      </c>
      <c r="E11" s="47">
        <v>0.12422499973078857</v>
      </c>
      <c r="F11" s="47">
        <v>0.11485503710427371</v>
      </c>
      <c r="G11" s="47">
        <v>2.0148700081470065E-2</v>
      </c>
      <c r="H11" s="47">
        <v>0.12871403029061343</v>
      </c>
      <c r="I11" s="47">
        <v>4.6184703978340617E-2</v>
      </c>
      <c r="J11" s="47">
        <v>2.5135336351199491E-2</v>
      </c>
      <c r="K11" s="47">
        <v>3.3211671072534608E-2</v>
      </c>
      <c r="L11" s="47">
        <v>3.6881354410207408E-2</v>
      </c>
      <c r="M11" s="47">
        <v>1</v>
      </c>
    </row>
    <row r="12" spans="1:13" outlineLevel="1">
      <c r="A12" s="47" t="s">
        <v>137</v>
      </c>
      <c r="B12" s="47">
        <v>0.24971167153112572</v>
      </c>
      <c r="C12" s="47">
        <v>8.557506971779881E-2</v>
      </c>
      <c r="D12" s="47">
        <v>8.8889794671747013E-2</v>
      </c>
      <c r="E12" s="47">
        <v>0.12287253474134047</v>
      </c>
      <c r="F12" s="47">
        <v>0.15858500463802822</v>
      </c>
      <c r="G12" s="47">
        <v>5.8521354545773126E-2</v>
      </c>
      <c r="H12" s="47">
        <v>7.6990779441326943E-2</v>
      </c>
      <c r="I12" s="47">
        <v>0.11702997257765878</v>
      </c>
      <c r="J12" s="47">
        <v>1.567592924553771E-2</v>
      </c>
      <c r="K12" s="47">
        <v>1.1938250396047579E-2</v>
      </c>
      <c r="L12" s="47">
        <v>1.4209638493615957E-2</v>
      </c>
      <c r="M12" s="47">
        <v>1</v>
      </c>
    </row>
    <row r="13" spans="1:13" outlineLevel="1">
      <c r="A13" s="47" t="s">
        <v>138</v>
      </c>
      <c r="B13" s="47">
        <v>0.3664401597197251</v>
      </c>
      <c r="C13" s="47">
        <v>6.5462289329158624E-2</v>
      </c>
      <c r="D13" s="47">
        <v>8.2139989001133507E-2</v>
      </c>
      <c r="E13" s="47">
        <v>0.11013881702186537</v>
      </c>
      <c r="F13" s="47">
        <v>6.3582846489790013E-2</v>
      </c>
      <c r="G13" s="47">
        <v>5.2526279891642248E-2</v>
      </c>
      <c r="H13" s="47">
        <v>0.10811050214806091</v>
      </c>
      <c r="I13" s="47">
        <v>6.2716451718107358E-2</v>
      </c>
      <c r="J13" s="47">
        <v>3.2835624658759978E-2</v>
      </c>
      <c r="K13" s="47">
        <v>2.9584491734380422E-2</v>
      </c>
      <c r="L13" s="47">
        <v>2.646254828737651E-2</v>
      </c>
      <c r="M13" s="47">
        <v>1</v>
      </c>
    </row>
    <row r="14" spans="1:13" outlineLevel="1">
      <c r="A14" s="47" t="s">
        <v>139</v>
      </c>
      <c r="B14" s="47">
        <v>0.22082871836225867</v>
      </c>
      <c r="C14" s="47">
        <v>0.16077768220722305</v>
      </c>
      <c r="D14" s="47">
        <v>0.10458052808280001</v>
      </c>
      <c r="E14" s="47">
        <v>9.6402652460586366E-2</v>
      </c>
      <c r="F14" s="47">
        <v>9.1816320957765415E-2</v>
      </c>
      <c r="G14" s="47">
        <v>8.1621072519660332E-2</v>
      </c>
      <c r="H14" s="47">
        <v>6.7676800994492525E-2</v>
      </c>
      <c r="I14" s="47">
        <v>6.5905252622455321E-2</v>
      </c>
      <c r="J14" s="47">
        <v>6.8614904937717186E-2</v>
      </c>
      <c r="K14" s="47">
        <v>2.7886231497237027E-2</v>
      </c>
      <c r="L14" s="47">
        <v>1.3889835357804041E-2</v>
      </c>
      <c r="M14" s="47">
        <v>1</v>
      </c>
    </row>
    <row r="15" spans="1:13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7" spans="1:22" s="40" customFormat="1">
      <c r="A17" s="51" t="s">
        <v>142</v>
      </c>
      <c r="V17" s="52"/>
    </row>
    <row r="18" spans="1:22">
      <c r="A18" s="4" t="s">
        <v>18</v>
      </c>
      <c r="B18" s="4" t="s">
        <v>32</v>
      </c>
      <c r="C18" s="4" t="s">
        <v>33</v>
      </c>
      <c r="D18" s="4" t="s">
        <v>34</v>
      </c>
      <c r="E18" s="4" t="s">
        <v>35</v>
      </c>
      <c r="F18" s="4" t="s">
        <v>36</v>
      </c>
      <c r="G18" s="4" t="s">
        <v>37</v>
      </c>
      <c r="H18" s="4" t="s">
        <v>38</v>
      </c>
      <c r="I18" s="4" t="s">
        <v>39</v>
      </c>
      <c r="J18" s="4" t="s">
        <v>40</v>
      </c>
      <c r="K18" s="4" t="s">
        <v>41</v>
      </c>
      <c r="L18" s="4" t="s">
        <v>42</v>
      </c>
      <c r="M18" s="4" t="s">
        <v>43</v>
      </c>
      <c r="N18" s="4" t="s">
        <v>44</v>
      </c>
      <c r="O18" s="4" t="s">
        <v>45</v>
      </c>
      <c r="P18" s="4" t="s">
        <v>71</v>
      </c>
      <c r="Q18" s="4" t="s">
        <v>72</v>
      </c>
    </row>
    <row r="19" spans="1:22">
      <c r="A19" s="47" t="s">
        <v>127</v>
      </c>
      <c r="B19" s="48">
        <f>G2</f>
        <v>7.7538430516623666E-2</v>
      </c>
      <c r="C19" s="48">
        <f>B19</f>
        <v>7.7538430516623666E-2</v>
      </c>
      <c r="D19" s="48">
        <f t="shared" ref="D19:D30" si="0">C19</f>
        <v>7.7538430516623666E-2</v>
      </c>
      <c r="E19" s="48">
        <f>D19+C2+B2+K2</f>
        <v>0.48527812298431189</v>
      </c>
      <c r="F19" s="48">
        <f>E19</f>
        <v>0.48527812298431189</v>
      </c>
      <c r="G19" s="48">
        <f>F19+I2</f>
        <v>0.58840211869655878</v>
      </c>
      <c r="H19" s="48">
        <f>G19</f>
        <v>0.58840211869655878</v>
      </c>
      <c r="I19" s="48">
        <f>H19+D2+E2</f>
        <v>0.79057611637419489</v>
      </c>
      <c r="J19" s="48">
        <f>I19</f>
        <v>0.79057611637419489</v>
      </c>
      <c r="K19" s="48">
        <f t="shared" ref="K19:L19" si="1">J19</f>
        <v>0.79057611637419489</v>
      </c>
      <c r="L19" s="48">
        <f t="shared" si="1"/>
        <v>0.79057611637419489</v>
      </c>
      <c r="M19" s="48">
        <f>L19+L2+F2+H2+J2</f>
        <v>1</v>
      </c>
      <c r="N19" s="48">
        <f>M19</f>
        <v>1</v>
      </c>
      <c r="O19" s="48">
        <f t="shared" ref="O19:Q19" si="2">N19</f>
        <v>1</v>
      </c>
      <c r="P19" s="48">
        <f t="shared" si="2"/>
        <v>1</v>
      </c>
      <c r="Q19" s="48">
        <f t="shared" si="2"/>
        <v>1</v>
      </c>
    </row>
    <row r="20" spans="1:22">
      <c r="A20" s="47" t="s">
        <v>128</v>
      </c>
      <c r="B20" s="48">
        <f>J3+G3</f>
        <v>0.24014194754308388</v>
      </c>
      <c r="C20" s="48">
        <f t="shared" ref="C20:C28" si="3">B20</f>
        <v>0.24014194754308388</v>
      </c>
      <c r="D20" s="48">
        <f t="shared" si="0"/>
        <v>0.24014194754308388</v>
      </c>
      <c r="E20" s="48">
        <f t="shared" ref="E20:E28" si="4">D20+C3+B3+K3</f>
        <v>0.65110263863786122</v>
      </c>
      <c r="F20" s="48">
        <f t="shared" ref="F20:F28" si="5">E20</f>
        <v>0.65110263863786122</v>
      </c>
      <c r="G20" s="48">
        <f t="shared" ref="G20:G28" si="6">F20+I3</f>
        <v>0.65365853737953528</v>
      </c>
      <c r="H20" s="48">
        <f t="shared" ref="H20:H28" si="7">G20</f>
        <v>0.65365853737953528</v>
      </c>
      <c r="I20" s="48">
        <f t="shared" ref="I20:I28" si="8">H20+D3+E3</f>
        <v>0.86680601838046123</v>
      </c>
      <c r="J20" s="48">
        <f t="shared" ref="J20:L20" si="9">I20</f>
        <v>0.86680601838046123</v>
      </c>
      <c r="K20" s="48">
        <f t="shared" si="9"/>
        <v>0.86680601838046123</v>
      </c>
      <c r="L20" s="48">
        <f t="shared" si="9"/>
        <v>0.86680601838046123</v>
      </c>
      <c r="M20" s="48">
        <f t="shared" ref="M20:M28" si="10">L20+L3+F3+H3</f>
        <v>1</v>
      </c>
      <c r="N20" s="48">
        <f t="shared" ref="N20:Q20" si="11">M20</f>
        <v>1</v>
      </c>
      <c r="O20" s="48">
        <f t="shared" si="11"/>
        <v>1</v>
      </c>
      <c r="P20" s="48">
        <f t="shared" si="11"/>
        <v>1</v>
      </c>
      <c r="Q20" s="48">
        <f t="shared" si="11"/>
        <v>1</v>
      </c>
    </row>
    <row r="21" spans="1:22">
      <c r="A21" s="47" t="s">
        <v>129</v>
      </c>
      <c r="B21" s="48">
        <f t="shared" ref="B21:B28" si="12">J4+G4</f>
        <v>6.6991660748198956E-2</v>
      </c>
      <c r="C21" s="48">
        <f t="shared" si="3"/>
        <v>6.6991660748198956E-2</v>
      </c>
      <c r="D21" s="48">
        <f t="shared" si="0"/>
        <v>6.6991660748198956E-2</v>
      </c>
      <c r="E21" s="48">
        <f t="shared" si="4"/>
        <v>0.36228739678457222</v>
      </c>
      <c r="F21" s="48">
        <f t="shared" si="5"/>
        <v>0.36228739678457222</v>
      </c>
      <c r="G21" s="48">
        <f t="shared" si="6"/>
        <v>0.43784876361818259</v>
      </c>
      <c r="H21" s="48">
        <f t="shared" si="7"/>
        <v>0.43784876361818259</v>
      </c>
      <c r="I21" s="48">
        <f t="shared" si="8"/>
        <v>0.77926479140033578</v>
      </c>
      <c r="J21" s="48">
        <f t="shared" ref="J21:L21" si="13">I21</f>
        <v>0.77926479140033578</v>
      </c>
      <c r="K21" s="48">
        <f t="shared" si="13"/>
        <v>0.77926479140033578</v>
      </c>
      <c r="L21" s="48">
        <f t="shared" si="13"/>
        <v>0.77926479140033578</v>
      </c>
      <c r="M21" s="48">
        <f t="shared" si="10"/>
        <v>0.99999999999999956</v>
      </c>
      <c r="N21" s="48">
        <f t="shared" ref="N21:Q21" si="14">M21</f>
        <v>0.99999999999999956</v>
      </c>
      <c r="O21" s="48">
        <f t="shared" si="14"/>
        <v>0.99999999999999956</v>
      </c>
      <c r="P21" s="48">
        <f t="shared" si="14"/>
        <v>0.99999999999999956</v>
      </c>
      <c r="Q21" s="48">
        <f t="shared" si="14"/>
        <v>0.99999999999999956</v>
      </c>
    </row>
    <row r="22" spans="1:22">
      <c r="A22" s="47" t="s">
        <v>130</v>
      </c>
      <c r="B22" s="48">
        <f t="shared" si="12"/>
        <v>5.3676964273451137E-2</v>
      </c>
      <c r="C22" s="48">
        <f t="shared" si="3"/>
        <v>5.3676964273451137E-2</v>
      </c>
      <c r="D22" s="48">
        <f t="shared" si="0"/>
        <v>5.3676964273451137E-2</v>
      </c>
      <c r="E22" s="48">
        <f t="shared" si="4"/>
        <v>0.4084655444962394</v>
      </c>
      <c r="F22" s="48">
        <f t="shared" si="5"/>
        <v>0.4084655444962394</v>
      </c>
      <c r="G22" s="48">
        <f t="shared" si="6"/>
        <v>0.49581161015948616</v>
      </c>
      <c r="H22" s="48">
        <f t="shared" si="7"/>
        <v>0.49581161015948616</v>
      </c>
      <c r="I22" s="48">
        <f t="shared" si="8"/>
        <v>0.76810852572435417</v>
      </c>
      <c r="J22" s="48">
        <f t="shared" ref="J22:L22" si="15">I22</f>
        <v>0.76810852572435417</v>
      </c>
      <c r="K22" s="48">
        <f t="shared" si="15"/>
        <v>0.76810852572435417</v>
      </c>
      <c r="L22" s="48">
        <f t="shared" si="15"/>
        <v>0.76810852572435417</v>
      </c>
      <c r="M22" s="48">
        <f t="shared" si="10"/>
        <v>1</v>
      </c>
      <c r="N22" s="48">
        <f t="shared" ref="N22:Q22" si="16">M22</f>
        <v>1</v>
      </c>
      <c r="O22" s="48">
        <f t="shared" si="16"/>
        <v>1</v>
      </c>
      <c r="P22" s="48">
        <f t="shared" si="16"/>
        <v>1</v>
      </c>
      <c r="Q22" s="48">
        <f t="shared" si="16"/>
        <v>1</v>
      </c>
    </row>
    <row r="23" spans="1:22">
      <c r="A23" s="47" t="s">
        <v>131</v>
      </c>
      <c r="B23" s="48">
        <f t="shared" si="12"/>
        <v>8.613543017419123E-2</v>
      </c>
      <c r="C23" s="48">
        <f t="shared" si="3"/>
        <v>8.613543017419123E-2</v>
      </c>
      <c r="D23" s="48">
        <f t="shared" si="0"/>
        <v>8.613543017419123E-2</v>
      </c>
      <c r="E23" s="48">
        <f t="shared" si="4"/>
        <v>0.36211435011980608</v>
      </c>
      <c r="F23" s="48">
        <f t="shared" si="5"/>
        <v>0.36211435011980608</v>
      </c>
      <c r="G23" s="48">
        <f t="shared" si="6"/>
        <v>0.40630712233065142</v>
      </c>
      <c r="H23" s="48">
        <f t="shared" si="7"/>
        <v>0.40630712233065142</v>
      </c>
      <c r="I23" s="48">
        <f t="shared" si="8"/>
        <v>0.71752910331114905</v>
      </c>
      <c r="J23" s="48">
        <f t="shared" ref="J23:L23" si="17">I23</f>
        <v>0.71752910331114905</v>
      </c>
      <c r="K23" s="48">
        <f t="shared" si="17"/>
        <v>0.71752910331114905</v>
      </c>
      <c r="L23" s="48">
        <f t="shared" si="17"/>
        <v>0.71752910331114905</v>
      </c>
      <c r="M23" s="48">
        <f t="shared" si="10"/>
        <v>0.99999999999999978</v>
      </c>
      <c r="N23" s="48">
        <f t="shared" ref="N23:Q23" si="18">M23</f>
        <v>0.99999999999999978</v>
      </c>
      <c r="O23" s="48">
        <f t="shared" si="18"/>
        <v>0.99999999999999978</v>
      </c>
      <c r="P23" s="48">
        <f t="shared" si="18"/>
        <v>0.99999999999999978</v>
      </c>
      <c r="Q23" s="48">
        <f t="shared" si="18"/>
        <v>0.99999999999999978</v>
      </c>
    </row>
    <row r="24" spans="1:22">
      <c r="A24" s="47" t="s">
        <v>132</v>
      </c>
      <c r="B24" s="48">
        <f t="shared" si="12"/>
        <v>0.31209688239451738</v>
      </c>
      <c r="C24" s="48">
        <f t="shared" si="3"/>
        <v>0.31209688239451738</v>
      </c>
      <c r="D24" s="48">
        <f t="shared" si="0"/>
        <v>0.31209688239451738</v>
      </c>
      <c r="E24" s="48">
        <f t="shared" si="4"/>
        <v>0.85503801327100959</v>
      </c>
      <c r="F24" s="48">
        <f t="shared" si="5"/>
        <v>0.85503801327100959</v>
      </c>
      <c r="G24" s="48">
        <f t="shared" si="6"/>
        <v>0.85989958987660131</v>
      </c>
      <c r="H24" s="48">
        <f t="shared" si="7"/>
        <v>0.85989958987660131</v>
      </c>
      <c r="I24" s="48">
        <f t="shared" si="8"/>
        <v>0.93650440357683706</v>
      </c>
      <c r="J24" s="48">
        <f t="shared" ref="J24:L24" si="19">I24</f>
        <v>0.93650440357683706</v>
      </c>
      <c r="K24" s="48">
        <f t="shared" si="19"/>
        <v>0.93650440357683706</v>
      </c>
      <c r="L24" s="48">
        <f t="shared" si="19"/>
        <v>0.93650440357683706</v>
      </c>
      <c r="M24" s="48">
        <f t="shared" si="10"/>
        <v>1.0000000000000002</v>
      </c>
      <c r="N24" s="48">
        <f t="shared" ref="N24:Q24" si="20">M24</f>
        <v>1.0000000000000002</v>
      </c>
      <c r="O24" s="48">
        <f t="shared" si="20"/>
        <v>1.0000000000000002</v>
      </c>
      <c r="P24" s="48">
        <f t="shared" si="20"/>
        <v>1.0000000000000002</v>
      </c>
      <c r="Q24" s="48">
        <f t="shared" si="20"/>
        <v>1.0000000000000002</v>
      </c>
    </row>
    <row r="25" spans="1:22">
      <c r="A25" s="47" t="s">
        <v>133</v>
      </c>
      <c r="B25" s="48">
        <f t="shared" si="12"/>
        <v>0.45352900054923589</v>
      </c>
      <c r="C25" s="48">
        <f t="shared" si="3"/>
        <v>0.45352900054923589</v>
      </c>
      <c r="D25" s="48">
        <f t="shared" si="0"/>
        <v>0.45352900054923589</v>
      </c>
      <c r="E25" s="48">
        <f t="shared" si="4"/>
        <v>0.81580119361132841</v>
      </c>
      <c r="F25" s="48">
        <f t="shared" si="5"/>
        <v>0.81580119361132841</v>
      </c>
      <c r="G25" s="48">
        <f t="shared" si="6"/>
        <v>0.83523226826562647</v>
      </c>
      <c r="H25" s="48">
        <f t="shared" si="7"/>
        <v>0.83523226826562647</v>
      </c>
      <c r="I25" s="48">
        <f t="shared" si="8"/>
        <v>0.92991138027379983</v>
      </c>
      <c r="J25" s="48">
        <f t="shared" ref="J25:L25" si="21">I25</f>
        <v>0.92991138027379983</v>
      </c>
      <c r="K25" s="48">
        <f t="shared" si="21"/>
        <v>0.92991138027379983</v>
      </c>
      <c r="L25" s="48">
        <f t="shared" si="21"/>
        <v>0.92991138027379983</v>
      </c>
      <c r="M25" s="48">
        <f t="shared" si="10"/>
        <v>1</v>
      </c>
      <c r="N25" s="48">
        <f t="shared" ref="N25:Q25" si="22">M25</f>
        <v>1</v>
      </c>
      <c r="O25" s="48">
        <f t="shared" si="22"/>
        <v>1</v>
      </c>
      <c r="P25" s="48">
        <f t="shared" si="22"/>
        <v>1</v>
      </c>
      <c r="Q25" s="48">
        <f t="shared" si="22"/>
        <v>1</v>
      </c>
    </row>
    <row r="26" spans="1:22">
      <c r="A26" s="47" t="s">
        <v>141</v>
      </c>
      <c r="B26" s="48">
        <f t="shared" si="12"/>
        <v>0.16009062057768322</v>
      </c>
      <c r="C26" s="48">
        <f t="shared" si="3"/>
        <v>0.16009062057768322</v>
      </c>
      <c r="D26" s="48">
        <f t="shared" si="0"/>
        <v>0.16009062057768322</v>
      </c>
      <c r="E26" s="48">
        <f t="shared" si="4"/>
        <v>0.67824959617189151</v>
      </c>
      <c r="F26" s="48">
        <f t="shared" si="5"/>
        <v>0.67824959617189151</v>
      </c>
      <c r="G26" s="48">
        <f t="shared" si="6"/>
        <v>0.67824959617189151</v>
      </c>
      <c r="H26" s="48">
        <f t="shared" si="7"/>
        <v>0.67824959617189151</v>
      </c>
      <c r="I26" s="48">
        <f t="shared" si="8"/>
        <v>0.85341830646372008</v>
      </c>
      <c r="J26" s="48">
        <f t="shared" ref="J26:L26" si="23">I26</f>
        <v>0.85341830646372008</v>
      </c>
      <c r="K26" s="48">
        <f t="shared" si="23"/>
        <v>0.85341830646372008</v>
      </c>
      <c r="L26" s="48">
        <f t="shared" si="23"/>
        <v>0.85341830646372008</v>
      </c>
      <c r="M26" s="48">
        <f t="shared" si="10"/>
        <v>1</v>
      </c>
      <c r="N26" s="48">
        <f t="shared" ref="N26:Q26" si="24">M26</f>
        <v>1</v>
      </c>
      <c r="O26" s="48">
        <f t="shared" si="24"/>
        <v>1</v>
      </c>
      <c r="P26" s="48">
        <f t="shared" si="24"/>
        <v>1</v>
      </c>
      <c r="Q26" s="48">
        <f t="shared" si="24"/>
        <v>1</v>
      </c>
    </row>
    <row r="27" spans="1:22">
      <c r="A27" s="47" t="s">
        <v>135</v>
      </c>
      <c r="B27" s="48">
        <f t="shared" si="12"/>
        <v>0.42642861998248904</v>
      </c>
      <c r="C27" s="48">
        <f t="shared" si="3"/>
        <v>0.42642861998248904</v>
      </c>
      <c r="D27" s="48">
        <f t="shared" si="0"/>
        <v>0.42642861998248904</v>
      </c>
      <c r="E27" s="48">
        <f t="shared" si="4"/>
        <v>0.78194791316391554</v>
      </c>
      <c r="F27" s="48">
        <f t="shared" si="5"/>
        <v>0.78194791316391554</v>
      </c>
      <c r="G27" s="48">
        <f t="shared" si="6"/>
        <v>0.78194791316391554</v>
      </c>
      <c r="H27" s="48">
        <f t="shared" si="7"/>
        <v>0.78194791316391554</v>
      </c>
      <c r="I27" s="48">
        <f t="shared" si="8"/>
        <v>1</v>
      </c>
      <c r="J27" s="48">
        <f t="shared" ref="J27:L27" si="25">I27</f>
        <v>1</v>
      </c>
      <c r="K27" s="48">
        <f t="shared" si="25"/>
        <v>1</v>
      </c>
      <c r="L27" s="48">
        <f t="shared" si="25"/>
        <v>1</v>
      </c>
      <c r="M27" s="48">
        <f t="shared" si="10"/>
        <v>1</v>
      </c>
      <c r="N27" s="48">
        <f t="shared" ref="N27:Q27" si="26">M27</f>
        <v>1</v>
      </c>
      <c r="O27" s="48">
        <f t="shared" si="26"/>
        <v>1</v>
      </c>
      <c r="P27" s="48">
        <f t="shared" si="26"/>
        <v>1</v>
      </c>
      <c r="Q27" s="48">
        <f t="shared" si="26"/>
        <v>1</v>
      </c>
    </row>
    <row r="28" spans="1:22">
      <c r="A28" s="47" t="s">
        <v>136</v>
      </c>
      <c r="B28" s="48">
        <f t="shared" si="12"/>
        <v>4.5284036432669553E-2</v>
      </c>
      <c r="C28" s="48">
        <f t="shared" si="3"/>
        <v>4.5284036432669553E-2</v>
      </c>
      <c r="D28" s="48">
        <f t="shared" si="0"/>
        <v>4.5284036432669553E-2</v>
      </c>
      <c r="E28" s="48">
        <f t="shared" si="4"/>
        <v>0.34499952377221726</v>
      </c>
      <c r="F28" s="48">
        <f t="shared" si="5"/>
        <v>0.34499952377221726</v>
      </c>
      <c r="G28" s="48">
        <f t="shared" si="6"/>
        <v>0.39118422775055789</v>
      </c>
      <c r="H28" s="48">
        <f t="shared" si="7"/>
        <v>0.39118422775055789</v>
      </c>
      <c r="I28" s="48">
        <f t="shared" si="8"/>
        <v>0.71954957819490561</v>
      </c>
      <c r="J28" s="48">
        <f t="shared" ref="J28:L29" si="27">I28</f>
        <v>0.71954957819490561</v>
      </c>
      <c r="K28" s="48">
        <f t="shared" si="27"/>
        <v>0.71954957819490561</v>
      </c>
      <c r="L28" s="48">
        <f t="shared" si="27"/>
        <v>0.71954957819490561</v>
      </c>
      <c r="M28" s="48">
        <f t="shared" si="10"/>
        <v>1.0000000000000002</v>
      </c>
      <c r="N28" s="48">
        <f t="shared" ref="N28:Q29" si="28">M28</f>
        <v>1.0000000000000002</v>
      </c>
      <c r="O28" s="48">
        <f t="shared" si="28"/>
        <v>1.0000000000000002</v>
      </c>
      <c r="P28" s="48">
        <f t="shared" si="28"/>
        <v>1.0000000000000002</v>
      </c>
      <c r="Q28" s="48">
        <f t="shared" si="28"/>
        <v>1.0000000000000002</v>
      </c>
    </row>
    <row r="29" spans="1:22">
      <c r="A29" s="47" t="s">
        <v>137</v>
      </c>
      <c r="B29" s="48">
        <f>G12</f>
        <v>5.8521354545773126E-2</v>
      </c>
      <c r="C29" s="48">
        <f>B29</f>
        <v>5.8521354545773126E-2</v>
      </c>
      <c r="D29" s="48">
        <f t="shared" si="0"/>
        <v>5.8521354545773126E-2</v>
      </c>
      <c r="E29" s="48">
        <f>D29+C12+B12+K12</f>
        <v>0.40574634619074523</v>
      </c>
      <c r="F29" s="48">
        <f>E29</f>
        <v>0.40574634619074523</v>
      </c>
      <c r="G29" s="48">
        <f>F29+I12</f>
        <v>0.52277631876840402</v>
      </c>
      <c r="H29" s="48">
        <f>G29</f>
        <v>0.52277631876840402</v>
      </c>
      <c r="I29" s="48">
        <f>H29+D12+E12</f>
        <v>0.7345386481814915</v>
      </c>
      <c r="J29" s="48">
        <f>I29</f>
        <v>0.7345386481814915</v>
      </c>
      <c r="K29" s="48">
        <f t="shared" si="27"/>
        <v>0.7345386481814915</v>
      </c>
      <c r="L29" s="48">
        <f t="shared" si="27"/>
        <v>0.7345386481814915</v>
      </c>
      <c r="M29" s="48">
        <f>L29+L12+F12+H12+J12</f>
        <v>1.0000000000000004</v>
      </c>
      <c r="N29" s="48">
        <f>M29</f>
        <v>1.0000000000000004</v>
      </c>
      <c r="O29" s="48">
        <f t="shared" si="28"/>
        <v>1.0000000000000004</v>
      </c>
      <c r="P29" s="48">
        <f t="shared" si="28"/>
        <v>1.0000000000000004</v>
      </c>
      <c r="Q29" s="48">
        <f t="shared" si="28"/>
        <v>1.0000000000000004</v>
      </c>
    </row>
    <row r="30" spans="1:22">
      <c r="A30" s="47" t="s">
        <v>138</v>
      </c>
      <c r="B30" s="48">
        <f>G13</f>
        <v>5.2526279891642248E-2</v>
      </c>
      <c r="C30" s="48">
        <f>B30</f>
        <v>5.2526279891642248E-2</v>
      </c>
      <c r="D30" s="48">
        <f t="shared" si="0"/>
        <v>5.2526279891642248E-2</v>
      </c>
      <c r="E30" s="48">
        <f>D30+C13+B13+K13</f>
        <v>0.5140132206749064</v>
      </c>
      <c r="F30" s="48">
        <f>E30</f>
        <v>0.5140132206749064</v>
      </c>
      <c r="G30" s="48">
        <f>F30+I13</f>
        <v>0.57672967239301376</v>
      </c>
      <c r="H30" s="48">
        <f>G30</f>
        <v>0.57672967239301376</v>
      </c>
      <c r="I30" s="48">
        <f>H30+D13+E13</f>
        <v>0.76900847841601261</v>
      </c>
      <c r="J30" s="48">
        <f>I30</f>
        <v>0.76900847841601261</v>
      </c>
      <c r="K30" s="48">
        <f t="shared" ref="K30:L30" si="29">J30</f>
        <v>0.76900847841601261</v>
      </c>
      <c r="L30" s="48">
        <f t="shared" si="29"/>
        <v>0.76900847841601261</v>
      </c>
      <c r="M30" s="48">
        <f>L30+L13+F13+H13+J13</f>
        <v>1</v>
      </c>
      <c r="N30" s="48">
        <f>M30</f>
        <v>1</v>
      </c>
      <c r="O30" s="48">
        <f t="shared" ref="O30:Q30" si="30">N30</f>
        <v>1</v>
      </c>
      <c r="P30" s="48">
        <f t="shared" si="30"/>
        <v>1</v>
      </c>
      <c r="Q30" s="48">
        <f t="shared" si="30"/>
        <v>1</v>
      </c>
    </row>
    <row r="31" spans="1:22" s="40" customFormat="1">
      <c r="A31" s="53" t="s">
        <v>145</v>
      </c>
      <c r="B31" s="54">
        <f>AVERAGE(B19:B30)</f>
        <v>0.16941343563579661</v>
      </c>
      <c r="C31" s="54">
        <f t="shared" ref="C31:Q31" si="31">AVERAGE(C19:C30)</f>
        <v>0.16941343563579661</v>
      </c>
      <c r="D31" s="54">
        <f t="shared" si="31"/>
        <v>0.16941343563579661</v>
      </c>
      <c r="E31" s="54">
        <f t="shared" si="31"/>
        <v>0.55542032165656707</v>
      </c>
      <c r="F31" s="54">
        <f t="shared" si="31"/>
        <v>0.55542032165656707</v>
      </c>
      <c r="G31" s="54">
        <f t="shared" si="31"/>
        <v>0.60233731154786874</v>
      </c>
      <c r="H31" s="54">
        <f t="shared" si="31"/>
        <v>0.60233731154786874</v>
      </c>
      <c r="I31" s="54">
        <f t="shared" si="31"/>
        <v>0.82210127919143838</v>
      </c>
      <c r="J31" s="54">
        <f t="shared" si="31"/>
        <v>0.82210127919143838</v>
      </c>
      <c r="K31" s="54">
        <f t="shared" si="31"/>
        <v>0.82210127919143838</v>
      </c>
      <c r="L31" s="54">
        <f t="shared" si="31"/>
        <v>0.82210127919143838</v>
      </c>
      <c r="M31" s="54">
        <f t="shared" si="31"/>
        <v>1</v>
      </c>
      <c r="N31" s="54">
        <f t="shared" si="31"/>
        <v>1</v>
      </c>
      <c r="O31" s="54">
        <f t="shared" si="31"/>
        <v>1</v>
      </c>
      <c r="P31" s="54">
        <f t="shared" si="31"/>
        <v>1</v>
      </c>
      <c r="Q31" s="54">
        <f t="shared" si="31"/>
        <v>1</v>
      </c>
      <c r="R31" s="54"/>
      <c r="V31" s="52"/>
    </row>
    <row r="32" spans="1:22" s="40" customFormat="1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V32" s="52"/>
    </row>
    <row r="33" spans="1:23" outlineLevel="1">
      <c r="A33" s="17" t="s">
        <v>49</v>
      </c>
      <c r="B33" s="17" t="s">
        <v>50</v>
      </c>
      <c r="C33" s="17" t="s">
        <v>51</v>
      </c>
      <c r="D33" s="17" t="s">
        <v>52</v>
      </c>
      <c r="E33" s="17" t="s">
        <v>53</v>
      </c>
      <c r="F33" s="17" t="s">
        <v>54</v>
      </c>
      <c r="G33" s="17" t="s">
        <v>55</v>
      </c>
      <c r="H33" s="17" t="s">
        <v>56</v>
      </c>
      <c r="I33" s="17" t="s">
        <v>57</v>
      </c>
      <c r="J33" s="17" t="s">
        <v>58</v>
      </c>
      <c r="K33" s="17" t="s">
        <v>59</v>
      </c>
      <c r="L33" s="17" t="s">
        <v>60</v>
      </c>
      <c r="M33" s="17" t="s">
        <v>61</v>
      </c>
      <c r="N33" s="17" t="s">
        <v>62</v>
      </c>
      <c r="O33" s="17" t="s">
        <v>63</v>
      </c>
      <c r="P33" s="17" t="s">
        <v>64</v>
      </c>
      <c r="Q33" s="17" t="s">
        <v>65</v>
      </c>
      <c r="R33" s="17" t="s">
        <v>66</v>
      </c>
      <c r="S33" s="17" t="s">
        <v>67</v>
      </c>
      <c r="T33" s="17" t="s">
        <v>68</v>
      </c>
      <c r="U33" s="17" t="s">
        <v>69</v>
      </c>
      <c r="V33" s="18" t="s">
        <v>87</v>
      </c>
    </row>
    <row r="34" spans="1:23" outlineLevel="1">
      <c r="A34" s="19" t="s">
        <v>29</v>
      </c>
      <c r="B34" s="20" t="s">
        <v>70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2"/>
      <c r="O34" s="22"/>
      <c r="P34" s="22"/>
      <c r="Q34" s="22"/>
      <c r="R34" s="22"/>
      <c r="S34" s="22"/>
      <c r="T34" s="22"/>
      <c r="U34" s="22"/>
      <c r="V34" s="23"/>
    </row>
    <row r="35" spans="1:23" outlineLevel="1">
      <c r="A35" s="19" t="s">
        <v>27</v>
      </c>
      <c r="B35" s="20" t="s">
        <v>70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/>
      <c r="O35" s="22"/>
      <c r="P35" s="22"/>
      <c r="Q35" s="22"/>
      <c r="R35" s="22"/>
      <c r="S35" s="22"/>
      <c r="T35" s="22"/>
      <c r="U35" s="22"/>
      <c r="V35" s="24" t="s">
        <v>88</v>
      </c>
    </row>
    <row r="36" spans="1:23" outlineLevel="1">
      <c r="A36" s="25" t="s">
        <v>20</v>
      </c>
      <c r="B36" s="21"/>
      <c r="C36" s="21"/>
      <c r="D36" s="21"/>
      <c r="E36" s="26" t="s">
        <v>89</v>
      </c>
      <c r="F36" s="21"/>
      <c r="G36" s="21"/>
      <c r="H36" s="21"/>
      <c r="I36" s="21"/>
      <c r="J36" s="21"/>
      <c r="K36" s="21"/>
      <c r="L36" s="21"/>
      <c r="M36" s="21"/>
      <c r="N36" s="22"/>
      <c r="O36" s="22"/>
      <c r="P36" s="22"/>
      <c r="Q36" s="22"/>
      <c r="R36" s="22"/>
      <c r="S36" s="22"/>
      <c r="T36" s="22"/>
      <c r="U36" s="22"/>
      <c r="V36" s="24" t="s">
        <v>90</v>
      </c>
    </row>
    <row r="37" spans="1:23" outlineLevel="1">
      <c r="A37" s="25" t="s">
        <v>26</v>
      </c>
      <c r="B37" s="20" t="s">
        <v>70</v>
      </c>
      <c r="C37" s="21"/>
      <c r="D37" s="21"/>
      <c r="E37" s="27"/>
      <c r="F37" s="21"/>
      <c r="G37" s="21"/>
      <c r="H37" s="21"/>
      <c r="I37" s="21"/>
      <c r="J37" s="21"/>
      <c r="K37" s="21"/>
      <c r="L37" s="21"/>
      <c r="M37" s="21"/>
      <c r="N37" s="22"/>
      <c r="O37" s="22"/>
      <c r="P37" s="22"/>
      <c r="Q37" s="22"/>
      <c r="R37" s="22"/>
      <c r="S37" s="22"/>
      <c r="T37" s="22"/>
      <c r="U37" s="22"/>
      <c r="V37" s="18" t="s">
        <v>91</v>
      </c>
    </row>
    <row r="38" spans="1:23" outlineLevel="1">
      <c r="A38" s="25" t="s">
        <v>21</v>
      </c>
      <c r="B38" s="21"/>
      <c r="C38" s="21"/>
      <c r="D38" s="21"/>
      <c r="E38" s="21"/>
      <c r="F38" s="21"/>
      <c r="G38" s="21"/>
      <c r="H38" s="21"/>
      <c r="I38" s="20" t="s">
        <v>70</v>
      </c>
      <c r="J38" s="21"/>
      <c r="K38" s="21"/>
      <c r="L38" s="21"/>
      <c r="M38" s="21"/>
      <c r="N38" s="22"/>
      <c r="O38" s="22"/>
      <c r="P38" s="22"/>
      <c r="Q38" s="22"/>
      <c r="R38" s="22"/>
      <c r="S38" s="22"/>
      <c r="T38" s="22"/>
      <c r="U38" s="22"/>
      <c r="V38" s="24" t="s">
        <v>92</v>
      </c>
    </row>
    <row r="39" spans="1:23" outlineLevel="1">
      <c r="A39" s="25" t="s">
        <v>23</v>
      </c>
      <c r="B39" s="21"/>
      <c r="C39" s="21"/>
      <c r="D39" s="21"/>
      <c r="E39" s="28"/>
      <c r="F39" s="21"/>
      <c r="G39" s="21"/>
      <c r="H39" s="21"/>
      <c r="I39" s="29" t="s">
        <v>93</v>
      </c>
      <c r="J39" s="21"/>
      <c r="K39" s="21"/>
      <c r="L39" s="21"/>
      <c r="M39" s="21"/>
      <c r="N39" s="22"/>
      <c r="O39" s="22"/>
      <c r="P39" s="22"/>
      <c r="Q39" s="22"/>
      <c r="R39" s="22"/>
      <c r="S39" s="22"/>
      <c r="T39" s="22"/>
      <c r="U39" s="22"/>
      <c r="V39" s="24" t="s">
        <v>94</v>
      </c>
    </row>
    <row r="40" spans="1:23" outlineLevel="1">
      <c r="A40" s="25" t="s">
        <v>28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0" t="s">
        <v>70</v>
      </c>
      <c r="N40" s="22"/>
      <c r="O40" s="22"/>
      <c r="P40" s="22"/>
      <c r="Q40" s="22"/>
      <c r="R40" s="22"/>
      <c r="S40" s="22"/>
      <c r="T40" s="22"/>
      <c r="U40" s="22"/>
      <c r="V40" s="24" t="s">
        <v>95</v>
      </c>
    </row>
    <row r="41" spans="1:23" ht="22.5" outlineLevel="1">
      <c r="A41" s="25" t="s">
        <v>24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0" t="s">
        <v>70</v>
      </c>
      <c r="N41" s="22"/>
      <c r="O41" s="22"/>
      <c r="P41" s="22"/>
      <c r="Q41" s="22"/>
      <c r="R41" s="22"/>
      <c r="S41" s="22"/>
      <c r="T41" s="22"/>
      <c r="U41" s="22"/>
      <c r="V41" s="24" t="s">
        <v>96</v>
      </c>
    </row>
    <row r="42" spans="1:23" ht="33.75" outlineLevel="1">
      <c r="A42" s="25" t="s">
        <v>19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0" t="s">
        <v>70</v>
      </c>
      <c r="N42" s="22"/>
      <c r="O42" s="22"/>
      <c r="P42" s="22"/>
      <c r="Q42" s="22"/>
      <c r="R42" s="22"/>
      <c r="S42" s="22"/>
      <c r="T42" s="22"/>
      <c r="U42" s="22"/>
      <c r="V42" s="24" t="s">
        <v>97</v>
      </c>
    </row>
    <row r="43" spans="1:23" ht="22.5" outlineLevel="1">
      <c r="A43" s="25" t="s">
        <v>22</v>
      </c>
      <c r="B43" s="21"/>
      <c r="C43" s="21"/>
      <c r="D43" s="21"/>
      <c r="E43" s="30" t="s">
        <v>98</v>
      </c>
      <c r="F43" s="21"/>
      <c r="G43" s="21"/>
      <c r="H43" s="21"/>
      <c r="I43" s="21"/>
      <c r="J43" s="21"/>
      <c r="K43" s="21"/>
      <c r="L43" s="21"/>
      <c r="M43" s="21"/>
      <c r="N43" s="22"/>
      <c r="O43" s="22"/>
      <c r="P43" s="22"/>
      <c r="R43" s="22"/>
      <c r="S43" s="22"/>
      <c r="T43" s="22"/>
      <c r="U43" s="22"/>
      <c r="V43" s="24" t="s">
        <v>99</v>
      </c>
    </row>
    <row r="44" spans="1:23" ht="22.5" outlineLevel="1">
      <c r="A44" s="25" t="s">
        <v>25</v>
      </c>
      <c r="B44" s="21"/>
      <c r="C44" s="21"/>
      <c r="D44" s="21"/>
      <c r="E44" s="31"/>
      <c r="F44" s="21"/>
      <c r="G44" s="26" t="s">
        <v>93</v>
      </c>
      <c r="H44" s="21"/>
      <c r="I44" s="21"/>
      <c r="J44" s="21"/>
      <c r="K44" s="21"/>
      <c r="L44" s="21"/>
      <c r="M44" s="21"/>
      <c r="N44" s="22"/>
      <c r="O44" s="22"/>
      <c r="P44" s="22"/>
      <c r="Q44" s="22"/>
      <c r="R44" s="22"/>
      <c r="S44" s="22"/>
      <c r="T44" s="22"/>
      <c r="U44" s="22"/>
      <c r="V44" s="24" t="s">
        <v>100</v>
      </c>
    </row>
    <row r="45" spans="1:23" outlineLevel="1">
      <c r="A45" s="25" t="s">
        <v>143</v>
      </c>
      <c r="B45" s="21"/>
      <c r="C45" s="21"/>
      <c r="D45" s="21"/>
      <c r="E45" s="26" t="s">
        <v>89</v>
      </c>
      <c r="F45" s="21"/>
      <c r="G45" s="21"/>
      <c r="H45" s="21"/>
      <c r="I45" s="21"/>
      <c r="J45" s="21"/>
      <c r="K45" s="21"/>
      <c r="L45" s="21"/>
      <c r="M45" s="21"/>
      <c r="N45" s="22"/>
      <c r="O45" s="22"/>
      <c r="P45" s="22"/>
      <c r="Q45" s="22"/>
      <c r="R45" s="22"/>
      <c r="S45" s="22"/>
      <c r="T45" s="22"/>
      <c r="U45" s="22"/>
      <c r="V45" s="24" t="s">
        <v>146</v>
      </c>
    </row>
    <row r="46" spans="1:23" outlineLevel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spans="1:23" s="33" customFormat="1"/>
    <row r="48" spans="1:23" ht="38.25" outlineLevel="1">
      <c r="A48" s="49" t="s">
        <v>48</v>
      </c>
      <c r="B48" s="49" t="s">
        <v>22</v>
      </c>
      <c r="C48" s="49" t="s">
        <v>20</v>
      </c>
      <c r="D48" s="49" t="s">
        <v>21</v>
      </c>
      <c r="E48" s="49" t="s">
        <v>23</v>
      </c>
      <c r="F48" s="49" t="s">
        <v>24</v>
      </c>
      <c r="G48" s="49" t="s">
        <v>26</v>
      </c>
      <c r="H48" s="49" t="s">
        <v>19</v>
      </c>
      <c r="I48" s="49" t="s">
        <v>25</v>
      </c>
      <c r="J48" s="49" t="s">
        <v>27</v>
      </c>
      <c r="K48" s="49" t="s">
        <v>107</v>
      </c>
      <c r="L48" s="49" t="s">
        <v>28</v>
      </c>
      <c r="M48" s="49" t="s">
        <v>139</v>
      </c>
    </row>
    <row r="49" spans="1:22" outlineLevel="1">
      <c r="A49" s="47" t="s">
        <v>127</v>
      </c>
      <c r="B49" s="47">
        <v>0.29054489550207774</v>
      </c>
      <c r="C49" s="47">
        <v>7.1662194660056702E-2</v>
      </c>
      <c r="D49" s="47">
        <v>9.9770102221672693E-2</v>
      </c>
      <c r="E49" s="47">
        <v>0.10240389545596343</v>
      </c>
      <c r="F49" s="47">
        <v>9.2006584010674991E-2</v>
      </c>
      <c r="G49" s="47">
        <v>7.7538430516623666E-2</v>
      </c>
      <c r="H49" s="47">
        <v>5.9049671088613497E-2</v>
      </c>
      <c r="I49" s="47">
        <v>0.10312399571224685</v>
      </c>
      <c r="J49" s="47">
        <v>4.4418963043736749E-2</v>
      </c>
      <c r="K49" s="47">
        <v>4.5532602305553768E-2</v>
      </c>
      <c r="L49" s="47">
        <v>1.3948665482780002E-2</v>
      </c>
      <c r="M49" s="47">
        <v>1</v>
      </c>
    </row>
    <row r="50" spans="1:22" outlineLevel="1">
      <c r="A50" s="47" t="s">
        <v>128</v>
      </c>
      <c r="B50" s="47">
        <v>0.26448297728414227</v>
      </c>
      <c r="C50" s="47">
        <v>0.13551718190260192</v>
      </c>
      <c r="D50" s="47">
        <v>9.7864491741599655E-2</v>
      </c>
      <c r="E50" s="47">
        <v>0.11528298925932634</v>
      </c>
      <c r="F50" s="47">
        <v>5.8614769617437161E-2</v>
      </c>
      <c r="G50" s="47">
        <v>9.7543802810315328E-2</v>
      </c>
      <c r="H50" s="47">
        <v>7.4579212002101644E-2</v>
      </c>
      <c r="I50" s="47">
        <v>2.5558987416740126E-3</v>
      </c>
      <c r="J50" s="47">
        <v>0.14259814473276855</v>
      </c>
      <c r="K50" s="47">
        <v>1.0960531908033106E-2</v>
      </c>
      <c r="L50" s="47">
        <v>0</v>
      </c>
      <c r="M50" s="47">
        <v>1</v>
      </c>
    </row>
    <row r="51" spans="1:22" outlineLevel="1">
      <c r="A51" s="47" t="s">
        <v>129</v>
      </c>
      <c r="B51" s="47">
        <v>0.22724725294467521</v>
      </c>
      <c r="C51" s="47">
        <v>3.1735173626476383E-2</v>
      </c>
      <c r="D51" s="47">
        <v>0.14437925429794424</v>
      </c>
      <c r="E51" s="47">
        <v>0.19703677348420903</v>
      </c>
      <c r="F51" s="47">
        <v>0.11176944174344444</v>
      </c>
      <c r="G51" s="47">
        <v>3.4813046109418204E-2</v>
      </c>
      <c r="H51" s="47">
        <v>9.0042459015114581E-2</v>
      </c>
      <c r="I51" s="47">
        <v>7.5561366833610338E-2</v>
      </c>
      <c r="J51" s="47">
        <v>3.2178614638780752E-2</v>
      </c>
      <c r="K51" s="47">
        <v>3.6313309465221738E-2</v>
      </c>
      <c r="L51" s="47">
        <v>1.8923307841104811E-2</v>
      </c>
      <c r="M51" s="47">
        <v>1</v>
      </c>
    </row>
    <row r="52" spans="1:22" outlineLevel="1">
      <c r="A52" s="47" t="s">
        <v>130</v>
      </c>
      <c r="B52" s="47">
        <v>0.28890674948830464</v>
      </c>
      <c r="C52" s="47">
        <v>3.8953949597886943E-2</v>
      </c>
      <c r="D52" s="47">
        <v>0.11895336980924563</v>
      </c>
      <c r="E52" s="47">
        <v>0.1533435457556224</v>
      </c>
      <c r="F52" s="47">
        <v>0.10098820153699646</v>
      </c>
      <c r="G52" s="47">
        <v>3.2339823034177768E-2</v>
      </c>
      <c r="H52" s="47">
        <v>0.12189702411334366</v>
      </c>
      <c r="I52" s="47">
        <v>8.7346065663246777E-2</v>
      </c>
      <c r="J52" s="47">
        <v>2.1337141239273369E-2</v>
      </c>
      <c r="K52" s="47">
        <v>2.6927881136596641E-2</v>
      </c>
      <c r="L52" s="47">
        <v>9.006248625305753E-3</v>
      </c>
      <c r="M52" s="47">
        <v>1</v>
      </c>
    </row>
    <row r="53" spans="1:22" outlineLevel="1">
      <c r="A53" s="47" t="s">
        <v>131</v>
      </c>
      <c r="B53" s="47">
        <v>0.22295404213632414</v>
      </c>
      <c r="C53" s="47">
        <v>3.1217803557952475E-2</v>
      </c>
      <c r="D53" s="47">
        <v>0.20190203307190779</v>
      </c>
      <c r="E53" s="47">
        <v>0.10931994790858977</v>
      </c>
      <c r="F53" s="47">
        <v>0.13876688991664946</v>
      </c>
      <c r="G53" s="47">
        <v>5.0187575311959366E-2</v>
      </c>
      <c r="H53" s="47">
        <v>0.11879152588188373</v>
      </c>
      <c r="I53" s="47">
        <v>4.4192772210845326E-2</v>
      </c>
      <c r="J53" s="47">
        <v>3.5947854862231871E-2</v>
      </c>
      <c r="K53" s="47">
        <v>2.180707425133822E-2</v>
      </c>
      <c r="L53" s="47">
        <v>2.4912480890317654E-2</v>
      </c>
      <c r="M53" s="47">
        <v>1</v>
      </c>
    </row>
    <row r="54" spans="1:22" outlineLevel="1">
      <c r="A54" s="47" t="s">
        <v>132</v>
      </c>
      <c r="B54" s="47">
        <v>2.303108127848558E-2</v>
      </c>
      <c r="C54" s="47">
        <v>0.51733149800918787</v>
      </c>
      <c r="D54" s="47">
        <v>4.0243692828777156E-2</v>
      </c>
      <c r="E54" s="47">
        <v>3.6361120871458617E-2</v>
      </c>
      <c r="F54" s="47">
        <v>5.2507535810886616E-2</v>
      </c>
      <c r="G54" s="47">
        <v>0.14167821433104041</v>
      </c>
      <c r="H54" s="47">
        <v>1.0988060612276447E-2</v>
      </c>
      <c r="I54" s="47">
        <v>4.8615766055917289E-3</v>
      </c>
      <c r="J54" s="47">
        <v>0.17041866806347694</v>
      </c>
      <c r="K54" s="47">
        <v>2.5785515888187244E-3</v>
      </c>
      <c r="L54" s="47">
        <v>0</v>
      </c>
      <c r="M54" s="47">
        <v>1</v>
      </c>
    </row>
    <row r="55" spans="1:22" outlineLevel="1">
      <c r="A55" s="47" t="s">
        <v>133</v>
      </c>
      <c r="B55" s="47">
        <v>9.7193223798110059E-2</v>
      </c>
      <c r="C55" s="47">
        <v>0.26507896926398256</v>
      </c>
      <c r="D55" s="47">
        <v>3.1621043612057614E-2</v>
      </c>
      <c r="E55" s="47">
        <v>6.3058068396115691E-2</v>
      </c>
      <c r="F55" s="47">
        <v>2.0093911880162303E-2</v>
      </c>
      <c r="G55" s="47">
        <v>0.29589838745380026</v>
      </c>
      <c r="H55" s="47">
        <v>4.9994707846037982E-2</v>
      </c>
      <c r="I55" s="47">
        <v>1.9431074654298088E-2</v>
      </c>
      <c r="J55" s="47">
        <v>0.15763061309543563</v>
      </c>
      <c r="K55" s="47">
        <v>0</v>
      </c>
      <c r="L55" s="47">
        <v>0</v>
      </c>
      <c r="M55" s="47">
        <v>1</v>
      </c>
    </row>
    <row r="56" spans="1:22" outlineLevel="1">
      <c r="A56" s="47" t="s">
        <v>141</v>
      </c>
      <c r="B56" s="47">
        <v>0.12799254129253454</v>
      </c>
      <c r="C56" s="47">
        <v>0.144796929370409</v>
      </c>
      <c r="D56" s="47">
        <v>0</v>
      </c>
      <c r="E56" s="47">
        <v>0.17516871029182857</v>
      </c>
      <c r="F56" s="47">
        <v>0.14658169353627998</v>
      </c>
      <c r="G56" s="47">
        <v>0.10930259570466054</v>
      </c>
      <c r="H56" s="47">
        <v>0</v>
      </c>
      <c r="I56" s="47">
        <v>0</v>
      </c>
      <c r="J56" s="47">
        <v>5.078802487302269E-2</v>
      </c>
      <c r="K56" s="47">
        <v>0.24536950493126472</v>
      </c>
      <c r="L56" s="47">
        <v>0</v>
      </c>
      <c r="M56" s="47">
        <v>1</v>
      </c>
    </row>
    <row r="57" spans="1:22" outlineLevel="1">
      <c r="A57" s="47" t="s">
        <v>135</v>
      </c>
      <c r="B57" s="47">
        <v>0.14478879836280706</v>
      </c>
      <c r="C57" s="47">
        <v>0.20983416691752857</v>
      </c>
      <c r="D57" s="47">
        <v>3.624256362877977E-2</v>
      </c>
      <c r="E57" s="47">
        <v>0.1818095232073047</v>
      </c>
      <c r="F57" s="47">
        <v>0</v>
      </c>
      <c r="G57" s="47">
        <v>5.9330685375808441E-2</v>
      </c>
      <c r="H57" s="47">
        <v>0</v>
      </c>
      <c r="I57" s="47">
        <v>0</v>
      </c>
      <c r="J57" s="47">
        <v>0.36709793460668061</v>
      </c>
      <c r="K57" s="47">
        <v>8.963279010909275E-4</v>
      </c>
      <c r="L57" s="47">
        <v>0</v>
      </c>
      <c r="M57" s="47">
        <v>1</v>
      </c>
    </row>
    <row r="58" spans="1:22" outlineLevel="1">
      <c r="A58" s="47" t="s">
        <v>136</v>
      </c>
      <c r="B58" s="47">
        <v>0.2400704559009994</v>
      </c>
      <c r="C58" s="47">
        <v>2.6433360366013733E-2</v>
      </c>
      <c r="D58" s="47">
        <v>0.2041403507135591</v>
      </c>
      <c r="E58" s="47">
        <v>0.12422499973078857</v>
      </c>
      <c r="F58" s="47">
        <v>0.11485503710427371</v>
      </c>
      <c r="G58" s="47">
        <v>2.0148700081470065E-2</v>
      </c>
      <c r="H58" s="47">
        <v>0.12871403029061343</v>
      </c>
      <c r="I58" s="47">
        <v>4.6184703978340617E-2</v>
      </c>
      <c r="J58" s="47">
        <v>2.5135336351199491E-2</v>
      </c>
      <c r="K58" s="47">
        <v>3.3211671072534608E-2</v>
      </c>
      <c r="L58" s="47">
        <v>3.6881354410207408E-2</v>
      </c>
      <c r="M58" s="47">
        <v>1</v>
      </c>
    </row>
    <row r="59" spans="1:22" outlineLevel="1">
      <c r="A59" s="47" t="s">
        <v>137</v>
      </c>
      <c r="B59" s="47">
        <v>0.24971167153112572</v>
      </c>
      <c r="C59" s="47">
        <v>8.557506971779881E-2</v>
      </c>
      <c r="D59" s="47">
        <v>8.8889794671747013E-2</v>
      </c>
      <c r="E59" s="47">
        <v>0.12287253474134047</v>
      </c>
      <c r="F59" s="47">
        <v>0.15858500463802822</v>
      </c>
      <c r="G59" s="47">
        <v>5.8521354545773126E-2</v>
      </c>
      <c r="H59" s="47">
        <v>7.6990779441326943E-2</v>
      </c>
      <c r="I59" s="47">
        <v>0.11702997257765878</v>
      </c>
      <c r="J59" s="47">
        <v>1.567592924553771E-2</v>
      </c>
      <c r="K59" s="47">
        <v>1.1938250396047579E-2</v>
      </c>
      <c r="L59" s="47">
        <v>1.4209638493615957E-2</v>
      </c>
      <c r="M59" s="47">
        <v>1</v>
      </c>
    </row>
    <row r="60" spans="1:22" outlineLevel="1">
      <c r="A60" s="47" t="s">
        <v>138</v>
      </c>
      <c r="B60" s="47">
        <v>0.3664401597197251</v>
      </c>
      <c r="C60" s="47">
        <v>6.5462289329158624E-2</v>
      </c>
      <c r="D60" s="47">
        <v>8.2139989001133507E-2</v>
      </c>
      <c r="E60" s="47">
        <v>0.11013881702186537</v>
      </c>
      <c r="F60" s="47">
        <v>6.3582846489790013E-2</v>
      </c>
      <c r="G60" s="47">
        <v>5.2526279891642248E-2</v>
      </c>
      <c r="H60" s="47">
        <v>0.10811050214806091</v>
      </c>
      <c r="I60" s="47">
        <v>6.2716451718107358E-2</v>
      </c>
      <c r="J60" s="47">
        <v>3.2835624658759978E-2</v>
      </c>
      <c r="K60" s="47">
        <v>2.9584491734380422E-2</v>
      </c>
      <c r="L60" s="47">
        <v>2.646254828737651E-2</v>
      </c>
      <c r="M60" s="47">
        <v>1</v>
      </c>
    </row>
    <row r="61" spans="1:22" outlineLevel="1">
      <c r="A61" s="47" t="s">
        <v>139</v>
      </c>
      <c r="B61" s="47">
        <v>0.22082871836225867</v>
      </c>
      <c r="C61" s="47">
        <v>0.16077768220722305</v>
      </c>
      <c r="D61" s="47">
        <v>0.10458052808280001</v>
      </c>
      <c r="E61" s="47">
        <v>9.6402652460586366E-2</v>
      </c>
      <c r="F61" s="47">
        <v>9.1816320957765415E-2</v>
      </c>
      <c r="G61" s="47">
        <v>8.1621072519660332E-2</v>
      </c>
      <c r="H61" s="47">
        <v>6.7676800994492525E-2</v>
      </c>
      <c r="I61" s="47">
        <v>6.5905252622455321E-2</v>
      </c>
      <c r="J61" s="47">
        <v>6.8614904937717186E-2</v>
      </c>
      <c r="K61" s="47">
        <v>2.7886231497237027E-2</v>
      </c>
      <c r="L61" s="47">
        <v>1.3889835357804041E-2</v>
      </c>
      <c r="M61" s="47">
        <v>1</v>
      </c>
    </row>
    <row r="64" spans="1:22" s="40" customFormat="1">
      <c r="A64" s="51" t="s">
        <v>144</v>
      </c>
      <c r="V64" s="52"/>
    </row>
    <row r="65" spans="1:22">
      <c r="A65" s="4" t="s">
        <v>18</v>
      </c>
      <c r="B65" s="4" t="s">
        <v>32</v>
      </c>
      <c r="C65" s="4" t="s">
        <v>33</v>
      </c>
      <c r="D65" s="4" t="s">
        <v>34</v>
      </c>
      <c r="E65" s="4" t="s">
        <v>35</v>
      </c>
      <c r="F65" s="4" t="s">
        <v>36</v>
      </c>
      <c r="G65" s="4" t="s">
        <v>37</v>
      </c>
      <c r="H65" s="4" t="s">
        <v>38</v>
      </c>
      <c r="I65" s="4" t="s">
        <v>39</v>
      </c>
      <c r="J65" s="4" t="s">
        <v>40</v>
      </c>
      <c r="K65" s="4" t="s">
        <v>41</v>
      </c>
      <c r="L65" s="4" t="s">
        <v>42</v>
      </c>
      <c r="M65" s="4" t="s">
        <v>43</v>
      </c>
      <c r="N65" s="4" t="s">
        <v>44</v>
      </c>
      <c r="O65" s="4" t="s">
        <v>45</v>
      </c>
      <c r="P65" s="4" t="s">
        <v>71</v>
      </c>
      <c r="Q65" s="4" t="s">
        <v>72</v>
      </c>
      <c r="R65" s="4" t="s">
        <v>73</v>
      </c>
      <c r="S65" s="4" t="s">
        <v>74</v>
      </c>
      <c r="T65" s="4" t="s">
        <v>75</v>
      </c>
      <c r="U65" s="4" t="s">
        <v>76</v>
      </c>
    </row>
    <row r="66" spans="1:22">
      <c r="A66" s="47" t="s">
        <v>127</v>
      </c>
      <c r="B66" s="48">
        <f>G49</f>
        <v>7.7538430516623666E-2</v>
      </c>
      <c r="C66" s="48">
        <f>B66</f>
        <v>7.7538430516623666E-2</v>
      </c>
      <c r="D66" s="48">
        <f t="shared" ref="D66:D77" si="32">C66</f>
        <v>7.7538430516623666E-2</v>
      </c>
      <c r="E66" s="48">
        <f>D66+C49+K49</f>
        <v>0.19473322748223415</v>
      </c>
      <c r="F66" s="48">
        <f>E66</f>
        <v>0.19473322748223415</v>
      </c>
      <c r="G66" s="48">
        <f>F66+I49</f>
        <v>0.29785722319448099</v>
      </c>
      <c r="H66" s="48">
        <f>G66</f>
        <v>0.29785722319448099</v>
      </c>
      <c r="I66" s="48">
        <f>H66+D49+E49</f>
        <v>0.50003122087211715</v>
      </c>
      <c r="J66" s="48">
        <f>I66</f>
        <v>0.50003122087211715</v>
      </c>
      <c r="K66" s="48">
        <f t="shared" ref="K66:L66" si="33">J66</f>
        <v>0.50003122087211715</v>
      </c>
      <c r="L66" s="48">
        <f t="shared" si="33"/>
        <v>0.50003122087211715</v>
      </c>
      <c r="M66" s="48">
        <f>L66+L49+F49+H49+J49</f>
        <v>0.70945510449792226</v>
      </c>
      <c r="N66" s="48">
        <f>M66</f>
        <v>0.70945510449792226</v>
      </c>
      <c r="O66" s="48">
        <f t="shared" ref="O66:P66" si="34">N66</f>
        <v>0.70945510449792226</v>
      </c>
      <c r="P66" s="48">
        <f t="shared" si="34"/>
        <v>0.70945510449792226</v>
      </c>
      <c r="Q66" s="48">
        <f>P66+B49</f>
        <v>1</v>
      </c>
      <c r="R66" s="48">
        <f>Q66</f>
        <v>1</v>
      </c>
      <c r="S66" s="48">
        <f t="shared" ref="S66:U66" si="35">R66</f>
        <v>1</v>
      </c>
      <c r="T66" s="48">
        <f t="shared" si="35"/>
        <v>1</v>
      </c>
      <c r="U66" s="48">
        <f t="shared" si="35"/>
        <v>1</v>
      </c>
    </row>
    <row r="67" spans="1:22">
      <c r="A67" s="47" t="s">
        <v>128</v>
      </c>
      <c r="B67" s="48">
        <f>J50+G50</f>
        <v>0.24014194754308388</v>
      </c>
      <c r="C67" s="48">
        <f t="shared" ref="C67:C75" si="36">B67</f>
        <v>0.24014194754308388</v>
      </c>
      <c r="D67" s="48">
        <f t="shared" si="32"/>
        <v>0.24014194754308388</v>
      </c>
      <c r="E67" s="48">
        <f>D67+C50+K50</f>
        <v>0.38661966135371889</v>
      </c>
      <c r="F67" s="48">
        <f t="shared" ref="F67:F75" si="37">E67</f>
        <v>0.38661966135371889</v>
      </c>
      <c r="G67" s="48">
        <f t="shared" ref="G67" si="38">F67+I50</f>
        <v>0.38917556009539289</v>
      </c>
      <c r="H67" s="48">
        <f t="shared" ref="H67:H75" si="39">G67</f>
        <v>0.38917556009539289</v>
      </c>
      <c r="I67" s="48">
        <f t="shared" ref="I67" si="40">H67+D50+E50</f>
        <v>0.60232304109631896</v>
      </c>
      <c r="J67" s="48">
        <f t="shared" ref="J67:L67" si="41">I67</f>
        <v>0.60232304109631896</v>
      </c>
      <c r="K67" s="48">
        <f t="shared" si="41"/>
        <v>0.60232304109631896</v>
      </c>
      <c r="L67" s="48">
        <f t="shared" si="41"/>
        <v>0.60232304109631896</v>
      </c>
      <c r="M67" s="48">
        <f t="shared" ref="M67" si="42">L67+L50+F50+H50</f>
        <v>0.73551702271585773</v>
      </c>
      <c r="N67" s="48">
        <f t="shared" ref="N67:P67" si="43">M67</f>
        <v>0.73551702271585773</v>
      </c>
      <c r="O67" s="48">
        <f t="shared" si="43"/>
        <v>0.73551702271585773</v>
      </c>
      <c r="P67" s="48">
        <f t="shared" si="43"/>
        <v>0.73551702271585773</v>
      </c>
      <c r="Q67" s="48">
        <f t="shared" ref="Q67:Q77" si="44">P67+B50</f>
        <v>1</v>
      </c>
      <c r="R67" s="48">
        <f t="shared" ref="R67:U67" si="45">Q67</f>
        <v>1</v>
      </c>
      <c r="S67" s="48">
        <f t="shared" si="45"/>
        <v>1</v>
      </c>
      <c r="T67" s="48">
        <f t="shared" si="45"/>
        <v>1</v>
      </c>
      <c r="U67" s="48">
        <f t="shared" si="45"/>
        <v>1</v>
      </c>
    </row>
    <row r="68" spans="1:22">
      <c r="A68" s="47" t="s">
        <v>129</v>
      </c>
      <c r="B68" s="48">
        <f t="shared" ref="B68:B75" si="46">J51+G51</f>
        <v>6.6991660748198956E-2</v>
      </c>
      <c r="C68" s="48">
        <f t="shared" si="36"/>
        <v>6.6991660748198956E-2</v>
      </c>
      <c r="D68" s="48">
        <f t="shared" si="32"/>
        <v>6.6991660748198956E-2</v>
      </c>
      <c r="E68" s="48">
        <f t="shared" ref="E68:E75" si="47">D68+C51+K51</f>
        <v>0.13504014383989707</v>
      </c>
      <c r="F68" s="48">
        <f t="shared" si="37"/>
        <v>0.13504014383989707</v>
      </c>
      <c r="G68" s="48">
        <f t="shared" ref="G68:G75" si="48">F68+I51</f>
        <v>0.21060151067350741</v>
      </c>
      <c r="H68" s="48">
        <f t="shared" si="39"/>
        <v>0.21060151067350741</v>
      </c>
      <c r="I68" s="48">
        <f t="shared" ref="I68:I75" si="49">H68+D51+E51</f>
        <v>0.55201753845566071</v>
      </c>
      <c r="J68" s="48">
        <f t="shared" ref="J68:L68" si="50">I68</f>
        <v>0.55201753845566071</v>
      </c>
      <c r="K68" s="48">
        <f t="shared" si="50"/>
        <v>0.55201753845566071</v>
      </c>
      <c r="L68" s="48">
        <f t="shared" si="50"/>
        <v>0.55201753845566071</v>
      </c>
      <c r="M68" s="48">
        <f t="shared" ref="M68:M75" si="51">L68+L51+F51+H51</f>
        <v>0.7727527470553246</v>
      </c>
      <c r="N68" s="48">
        <f t="shared" ref="N68:P68" si="52">M68</f>
        <v>0.7727527470553246</v>
      </c>
      <c r="O68" s="48">
        <f t="shared" si="52"/>
        <v>0.7727527470553246</v>
      </c>
      <c r="P68" s="48">
        <f t="shared" si="52"/>
        <v>0.7727527470553246</v>
      </c>
      <c r="Q68" s="48">
        <f t="shared" si="44"/>
        <v>0.99999999999999978</v>
      </c>
      <c r="R68" s="48">
        <f t="shared" ref="R68:U68" si="53">Q68</f>
        <v>0.99999999999999978</v>
      </c>
      <c r="S68" s="48">
        <f t="shared" si="53"/>
        <v>0.99999999999999978</v>
      </c>
      <c r="T68" s="48">
        <f t="shared" si="53"/>
        <v>0.99999999999999978</v>
      </c>
      <c r="U68" s="48">
        <f t="shared" si="53"/>
        <v>0.99999999999999978</v>
      </c>
    </row>
    <row r="69" spans="1:22">
      <c r="A69" s="47" t="s">
        <v>130</v>
      </c>
      <c r="B69" s="48">
        <f t="shared" si="46"/>
        <v>5.3676964273451137E-2</v>
      </c>
      <c r="C69" s="48">
        <f t="shared" si="36"/>
        <v>5.3676964273451137E-2</v>
      </c>
      <c r="D69" s="48">
        <f t="shared" si="32"/>
        <v>5.3676964273451137E-2</v>
      </c>
      <c r="E69" s="48">
        <f t="shared" si="47"/>
        <v>0.11955879500793472</v>
      </c>
      <c r="F69" s="48">
        <f t="shared" si="37"/>
        <v>0.11955879500793472</v>
      </c>
      <c r="G69" s="48">
        <f t="shared" si="48"/>
        <v>0.2069048606711815</v>
      </c>
      <c r="H69" s="48">
        <f t="shared" si="39"/>
        <v>0.2069048606711815</v>
      </c>
      <c r="I69" s="48">
        <f t="shared" si="49"/>
        <v>0.47920177623604954</v>
      </c>
      <c r="J69" s="48">
        <f t="shared" ref="J69:L69" si="54">I69</f>
        <v>0.47920177623604954</v>
      </c>
      <c r="K69" s="48">
        <f t="shared" si="54"/>
        <v>0.47920177623604954</v>
      </c>
      <c r="L69" s="48">
        <f t="shared" si="54"/>
        <v>0.47920177623604954</v>
      </c>
      <c r="M69" s="48">
        <f t="shared" si="51"/>
        <v>0.71109325051169547</v>
      </c>
      <c r="N69" s="48">
        <f t="shared" ref="N69:P69" si="55">M69</f>
        <v>0.71109325051169547</v>
      </c>
      <c r="O69" s="48">
        <f t="shared" si="55"/>
        <v>0.71109325051169547</v>
      </c>
      <c r="P69" s="48">
        <f t="shared" si="55"/>
        <v>0.71109325051169547</v>
      </c>
      <c r="Q69" s="48">
        <f t="shared" si="44"/>
        <v>1</v>
      </c>
      <c r="R69" s="48">
        <f t="shared" ref="R69:U69" si="56">Q69</f>
        <v>1</v>
      </c>
      <c r="S69" s="48">
        <f t="shared" si="56"/>
        <v>1</v>
      </c>
      <c r="T69" s="48">
        <f t="shared" si="56"/>
        <v>1</v>
      </c>
      <c r="U69" s="48">
        <f t="shared" si="56"/>
        <v>1</v>
      </c>
    </row>
    <row r="70" spans="1:22">
      <c r="A70" s="47" t="s">
        <v>131</v>
      </c>
      <c r="B70" s="48">
        <f t="shared" si="46"/>
        <v>8.613543017419123E-2</v>
      </c>
      <c r="C70" s="48">
        <f t="shared" si="36"/>
        <v>8.613543017419123E-2</v>
      </c>
      <c r="D70" s="48">
        <f t="shared" si="32"/>
        <v>8.613543017419123E-2</v>
      </c>
      <c r="E70" s="48">
        <f t="shared" si="47"/>
        <v>0.13916030798348192</v>
      </c>
      <c r="F70" s="48">
        <f t="shared" si="37"/>
        <v>0.13916030798348192</v>
      </c>
      <c r="G70" s="48">
        <f t="shared" si="48"/>
        <v>0.18335308019432725</v>
      </c>
      <c r="H70" s="48">
        <f t="shared" si="39"/>
        <v>0.18335308019432725</v>
      </c>
      <c r="I70" s="48">
        <f t="shared" si="49"/>
        <v>0.49457506117482486</v>
      </c>
      <c r="J70" s="48">
        <f t="shared" ref="J70:L70" si="57">I70</f>
        <v>0.49457506117482486</v>
      </c>
      <c r="K70" s="48">
        <f t="shared" si="57"/>
        <v>0.49457506117482486</v>
      </c>
      <c r="L70" s="48">
        <f t="shared" si="57"/>
        <v>0.49457506117482486</v>
      </c>
      <c r="M70" s="48">
        <f t="shared" si="51"/>
        <v>0.77704595786367558</v>
      </c>
      <c r="N70" s="48">
        <f t="shared" ref="N70:P70" si="58">M70</f>
        <v>0.77704595786367558</v>
      </c>
      <c r="O70" s="48">
        <f t="shared" si="58"/>
        <v>0.77704595786367558</v>
      </c>
      <c r="P70" s="48">
        <f t="shared" si="58"/>
        <v>0.77704595786367558</v>
      </c>
      <c r="Q70" s="48">
        <f t="shared" si="44"/>
        <v>0.99999999999999978</v>
      </c>
      <c r="R70" s="48">
        <f t="shared" ref="R70:U70" si="59">Q70</f>
        <v>0.99999999999999978</v>
      </c>
      <c r="S70" s="48">
        <f t="shared" si="59"/>
        <v>0.99999999999999978</v>
      </c>
      <c r="T70" s="48">
        <f t="shared" si="59"/>
        <v>0.99999999999999978</v>
      </c>
      <c r="U70" s="48">
        <f t="shared" si="59"/>
        <v>0.99999999999999978</v>
      </c>
    </row>
    <row r="71" spans="1:22">
      <c r="A71" s="47" t="s">
        <v>132</v>
      </c>
      <c r="B71" s="48">
        <f t="shared" si="46"/>
        <v>0.31209688239451738</v>
      </c>
      <c r="C71" s="48">
        <f t="shared" si="36"/>
        <v>0.31209688239451738</v>
      </c>
      <c r="D71" s="48">
        <f t="shared" si="32"/>
        <v>0.31209688239451738</v>
      </c>
      <c r="E71" s="48">
        <f t="shared" si="47"/>
        <v>0.83200693199252396</v>
      </c>
      <c r="F71" s="48">
        <f t="shared" si="37"/>
        <v>0.83200693199252396</v>
      </c>
      <c r="G71" s="48">
        <f t="shared" si="48"/>
        <v>0.83686850859811568</v>
      </c>
      <c r="H71" s="48">
        <f t="shared" si="39"/>
        <v>0.83686850859811568</v>
      </c>
      <c r="I71" s="48">
        <f t="shared" si="49"/>
        <v>0.91347332229835143</v>
      </c>
      <c r="J71" s="48">
        <f t="shared" ref="J71:L71" si="60">I71</f>
        <v>0.91347332229835143</v>
      </c>
      <c r="K71" s="48">
        <f t="shared" si="60"/>
        <v>0.91347332229835143</v>
      </c>
      <c r="L71" s="48">
        <f t="shared" si="60"/>
        <v>0.91347332229835143</v>
      </c>
      <c r="M71" s="48">
        <f t="shared" si="51"/>
        <v>0.97696891872151448</v>
      </c>
      <c r="N71" s="48">
        <f t="shared" ref="N71:P71" si="61">M71</f>
        <v>0.97696891872151448</v>
      </c>
      <c r="O71" s="48">
        <f t="shared" si="61"/>
        <v>0.97696891872151448</v>
      </c>
      <c r="P71" s="48">
        <f t="shared" si="61"/>
        <v>0.97696891872151448</v>
      </c>
      <c r="Q71" s="48">
        <f t="shared" si="44"/>
        <v>1</v>
      </c>
      <c r="R71" s="48">
        <f t="shared" ref="R71:U71" si="62">Q71</f>
        <v>1</v>
      </c>
      <c r="S71" s="48">
        <f t="shared" si="62"/>
        <v>1</v>
      </c>
      <c r="T71" s="48">
        <f t="shared" si="62"/>
        <v>1</v>
      </c>
      <c r="U71" s="48">
        <f t="shared" si="62"/>
        <v>1</v>
      </c>
    </row>
    <row r="72" spans="1:22">
      <c r="A72" s="47" t="s">
        <v>133</v>
      </c>
      <c r="B72" s="48">
        <f t="shared" si="46"/>
        <v>0.45352900054923589</v>
      </c>
      <c r="C72" s="48">
        <f t="shared" si="36"/>
        <v>0.45352900054923589</v>
      </c>
      <c r="D72" s="48">
        <f t="shared" si="32"/>
        <v>0.45352900054923589</v>
      </c>
      <c r="E72" s="48">
        <f t="shared" si="47"/>
        <v>0.71860796981321839</v>
      </c>
      <c r="F72" s="48">
        <f t="shared" si="37"/>
        <v>0.71860796981321839</v>
      </c>
      <c r="G72" s="48">
        <f t="shared" si="48"/>
        <v>0.73803904446751645</v>
      </c>
      <c r="H72" s="48">
        <f t="shared" si="39"/>
        <v>0.73803904446751645</v>
      </c>
      <c r="I72" s="48">
        <f t="shared" si="49"/>
        <v>0.83271815647568981</v>
      </c>
      <c r="J72" s="48">
        <f t="shared" ref="J72:L72" si="63">I72</f>
        <v>0.83271815647568981</v>
      </c>
      <c r="K72" s="48">
        <f t="shared" si="63"/>
        <v>0.83271815647568981</v>
      </c>
      <c r="L72" s="48">
        <f t="shared" si="63"/>
        <v>0.83271815647568981</v>
      </c>
      <c r="M72" s="48">
        <f t="shared" si="51"/>
        <v>0.90280677620189009</v>
      </c>
      <c r="N72" s="48">
        <f t="shared" ref="N72:P72" si="64">M72</f>
        <v>0.90280677620189009</v>
      </c>
      <c r="O72" s="48">
        <f t="shared" si="64"/>
        <v>0.90280677620189009</v>
      </c>
      <c r="P72" s="48">
        <f t="shared" si="64"/>
        <v>0.90280677620189009</v>
      </c>
      <c r="Q72" s="48">
        <f t="shared" si="44"/>
        <v>1.0000000000000002</v>
      </c>
      <c r="R72" s="48">
        <f t="shared" ref="R72:U72" si="65">Q72</f>
        <v>1.0000000000000002</v>
      </c>
      <c r="S72" s="48">
        <f t="shared" si="65"/>
        <v>1.0000000000000002</v>
      </c>
      <c r="T72" s="48">
        <f t="shared" si="65"/>
        <v>1.0000000000000002</v>
      </c>
      <c r="U72" s="48">
        <f t="shared" si="65"/>
        <v>1.0000000000000002</v>
      </c>
    </row>
    <row r="73" spans="1:22">
      <c r="A73" s="47" t="s">
        <v>141</v>
      </c>
      <c r="B73" s="48">
        <f t="shared" si="46"/>
        <v>0.16009062057768322</v>
      </c>
      <c r="C73" s="48">
        <f t="shared" si="36"/>
        <v>0.16009062057768322</v>
      </c>
      <c r="D73" s="48">
        <f t="shared" si="32"/>
        <v>0.16009062057768322</v>
      </c>
      <c r="E73" s="48">
        <f t="shared" si="47"/>
        <v>0.55025705487935694</v>
      </c>
      <c r="F73" s="48">
        <f t="shared" si="37"/>
        <v>0.55025705487935694</v>
      </c>
      <c r="G73" s="48">
        <f t="shared" si="48"/>
        <v>0.55025705487935694</v>
      </c>
      <c r="H73" s="48">
        <f t="shared" si="39"/>
        <v>0.55025705487935694</v>
      </c>
      <c r="I73" s="48">
        <f t="shared" si="49"/>
        <v>0.72542576517118551</v>
      </c>
      <c r="J73" s="48">
        <f t="shared" ref="J73:L73" si="66">I73</f>
        <v>0.72542576517118551</v>
      </c>
      <c r="K73" s="48">
        <f t="shared" si="66"/>
        <v>0.72542576517118551</v>
      </c>
      <c r="L73" s="48">
        <f t="shared" si="66"/>
        <v>0.72542576517118551</v>
      </c>
      <c r="M73" s="48">
        <f t="shared" si="51"/>
        <v>0.87200745870746554</v>
      </c>
      <c r="N73" s="48">
        <f t="shared" ref="N73:P73" si="67">M73</f>
        <v>0.87200745870746554</v>
      </c>
      <c r="O73" s="48">
        <f t="shared" si="67"/>
        <v>0.87200745870746554</v>
      </c>
      <c r="P73" s="48">
        <f t="shared" si="67"/>
        <v>0.87200745870746554</v>
      </c>
      <c r="Q73" s="48">
        <f t="shared" si="44"/>
        <v>1</v>
      </c>
      <c r="R73" s="48">
        <f t="shared" ref="R73:U73" si="68">Q73</f>
        <v>1</v>
      </c>
      <c r="S73" s="48">
        <f t="shared" si="68"/>
        <v>1</v>
      </c>
      <c r="T73" s="48">
        <f t="shared" si="68"/>
        <v>1</v>
      </c>
      <c r="U73" s="48">
        <f t="shared" si="68"/>
        <v>1</v>
      </c>
    </row>
    <row r="74" spans="1:22">
      <c r="A74" s="47" t="s">
        <v>135</v>
      </c>
      <c r="B74" s="48">
        <f t="shared" si="46"/>
        <v>0.42642861998248904</v>
      </c>
      <c r="C74" s="48">
        <f t="shared" si="36"/>
        <v>0.42642861998248904</v>
      </c>
      <c r="D74" s="48">
        <f t="shared" si="32"/>
        <v>0.42642861998248904</v>
      </c>
      <c r="E74" s="48">
        <f t="shared" si="47"/>
        <v>0.63715911480110854</v>
      </c>
      <c r="F74" s="48">
        <f t="shared" si="37"/>
        <v>0.63715911480110854</v>
      </c>
      <c r="G74" s="48">
        <f t="shared" si="48"/>
        <v>0.63715911480110854</v>
      </c>
      <c r="H74" s="48">
        <f t="shared" si="39"/>
        <v>0.63715911480110854</v>
      </c>
      <c r="I74" s="48">
        <f t="shared" si="49"/>
        <v>0.855211201637193</v>
      </c>
      <c r="J74" s="48">
        <f t="shared" ref="J74:L74" si="69">I74</f>
        <v>0.855211201637193</v>
      </c>
      <c r="K74" s="48">
        <f t="shared" si="69"/>
        <v>0.855211201637193</v>
      </c>
      <c r="L74" s="48">
        <f t="shared" si="69"/>
        <v>0.855211201637193</v>
      </c>
      <c r="M74" s="48">
        <f t="shared" si="51"/>
        <v>0.855211201637193</v>
      </c>
      <c r="N74" s="48">
        <f t="shared" ref="N74:P74" si="70">M74</f>
        <v>0.855211201637193</v>
      </c>
      <c r="O74" s="48">
        <f t="shared" si="70"/>
        <v>0.855211201637193</v>
      </c>
      <c r="P74" s="48">
        <f t="shared" si="70"/>
        <v>0.855211201637193</v>
      </c>
      <c r="Q74" s="48">
        <f t="shared" si="44"/>
        <v>1</v>
      </c>
      <c r="R74" s="48">
        <f t="shared" ref="R74:U74" si="71">Q74</f>
        <v>1</v>
      </c>
      <c r="S74" s="48">
        <f t="shared" si="71"/>
        <v>1</v>
      </c>
      <c r="T74" s="48">
        <f t="shared" si="71"/>
        <v>1</v>
      </c>
      <c r="U74" s="48">
        <f t="shared" si="71"/>
        <v>1</v>
      </c>
    </row>
    <row r="75" spans="1:22">
      <c r="A75" s="47" t="s">
        <v>136</v>
      </c>
      <c r="B75" s="48">
        <f t="shared" si="46"/>
        <v>4.5284036432669553E-2</v>
      </c>
      <c r="C75" s="48">
        <f t="shared" si="36"/>
        <v>4.5284036432669553E-2</v>
      </c>
      <c r="D75" s="48">
        <f t="shared" si="32"/>
        <v>4.5284036432669553E-2</v>
      </c>
      <c r="E75" s="48">
        <f t="shared" si="47"/>
        <v>0.10492906787121789</v>
      </c>
      <c r="F75" s="48">
        <f t="shared" si="37"/>
        <v>0.10492906787121789</v>
      </c>
      <c r="G75" s="48">
        <f t="shared" si="48"/>
        <v>0.15111377184955851</v>
      </c>
      <c r="H75" s="48">
        <f t="shared" si="39"/>
        <v>0.15111377184955851</v>
      </c>
      <c r="I75" s="48">
        <f t="shared" si="49"/>
        <v>0.47947912229390621</v>
      </c>
      <c r="J75" s="48">
        <f t="shared" ref="J75:L75" si="72">I75</f>
        <v>0.47947912229390621</v>
      </c>
      <c r="K75" s="48">
        <f t="shared" si="72"/>
        <v>0.47947912229390621</v>
      </c>
      <c r="L75" s="48">
        <f t="shared" si="72"/>
        <v>0.47947912229390621</v>
      </c>
      <c r="M75" s="48">
        <f t="shared" si="51"/>
        <v>0.75992954409900082</v>
      </c>
      <c r="N75" s="48">
        <f t="shared" ref="N75:P75" si="73">M75</f>
        <v>0.75992954409900082</v>
      </c>
      <c r="O75" s="48">
        <f t="shared" si="73"/>
        <v>0.75992954409900082</v>
      </c>
      <c r="P75" s="48">
        <f t="shared" si="73"/>
        <v>0.75992954409900082</v>
      </c>
      <c r="Q75" s="48">
        <f t="shared" si="44"/>
        <v>1.0000000000000002</v>
      </c>
      <c r="R75" s="48">
        <f t="shared" ref="R75:U75" si="74">Q75</f>
        <v>1.0000000000000002</v>
      </c>
      <c r="S75" s="48">
        <f t="shared" si="74"/>
        <v>1.0000000000000002</v>
      </c>
      <c r="T75" s="48">
        <f t="shared" si="74"/>
        <v>1.0000000000000002</v>
      </c>
      <c r="U75" s="48">
        <f t="shared" si="74"/>
        <v>1.0000000000000002</v>
      </c>
    </row>
    <row r="76" spans="1:22">
      <c r="A76" s="47" t="s">
        <v>137</v>
      </c>
      <c r="B76" s="48">
        <f>G59</f>
        <v>5.8521354545773126E-2</v>
      </c>
      <c r="C76" s="48">
        <f>B76</f>
        <v>5.8521354545773126E-2</v>
      </c>
      <c r="D76" s="48">
        <f t="shared" si="32"/>
        <v>5.8521354545773126E-2</v>
      </c>
      <c r="E76" s="48">
        <f>D76+C59+K59</f>
        <v>0.15603467465961951</v>
      </c>
      <c r="F76" s="48">
        <f>E76</f>
        <v>0.15603467465961951</v>
      </c>
      <c r="G76" s="48">
        <f>F76+I59</f>
        <v>0.2730646472372783</v>
      </c>
      <c r="H76" s="48">
        <f>G76</f>
        <v>0.2730646472372783</v>
      </c>
      <c r="I76" s="48">
        <f>H76+D59+E59</f>
        <v>0.48482697665036578</v>
      </c>
      <c r="J76" s="48">
        <f>I76</f>
        <v>0.48482697665036578</v>
      </c>
      <c r="K76" s="48">
        <f t="shared" ref="K76:L76" si="75">J76</f>
        <v>0.48482697665036578</v>
      </c>
      <c r="L76" s="48">
        <f t="shared" si="75"/>
        <v>0.48482697665036578</v>
      </c>
      <c r="M76" s="48">
        <f>L76+L59+F59+H59+J59</f>
        <v>0.75028832846887461</v>
      </c>
      <c r="N76" s="48">
        <f>M76</f>
        <v>0.75028832846887461</v>
      </c>
      <c r="O76" s="48">
        <f t="shared" ref="O76:P76" si="76">N76</f>
        <v>0.75028832846887461</v>
      </c>
      <c r="P76" s="48">
        <f t="shared" si="76"/>
        <v>0.75028832846887461</v>
      </c>
      <c r="Q76" s="48">
        <f t="shared" si="44"/>
        <v>1.0000000000000004</v>
      </c>
      <c r="R76" s="48">
        <f t="shared" ref="R76:U76" si="77">Q76</f>
        <v>1.0000000000000004</v>
      </c>
      <c r="S76" s="48">
        <f t="shared" si="77"/>
        <v>1.0000000000000004</v>
      </c>
      <c r="T76" s="48">
        <f t="shared" si="77"/>
        <v>1.0000000000000004</v>
      </c>
      <c r="U76" s="48">
        <f t="shared" si="77"/>
        <v>1.0000000000000004</v>
      </c>
    </row>
    <row r="77" spans="1:22">
      <c r="A77" s="47" t="s">
        <v>138</v>
      </c>
      <c r="B77" s="48">
        <f>G60</f>
        <v>5.2526279891642248E-2</v>
      </c>
      <c r="C77" s="48">
        <f>B77</f>
        <v>5.2526279891642248E-2</v>
      </c>
      <c r="D77" s="48">
        <f t="shared" si="32"/>
        <v>5.2526279891642248E-2</v>
      </c>
      <c r="E77" s="48">
        <f>D77+C60+K60</f>
        <v>0.1475730609551813</v>
      </c>
      <c r="F77" s="48">
        <f>E77</f>
        <v>0.1475730609551813</v>
      </c>
      <c r="G77" s="48">
        <f>F77+I60</f>
        <v>0.21028951267328866</v>
      </c>
      <c r="H77" s="48">
        <f>G77</f>
        <v>0.21028951267328866</v>
      </c>
      <c r="I77" s="48">
        <f>H77+D60+E60</f>
        <v>0.40256831869628751</v>
      </c>
      <c r="J77" s="48">
        <f>I77</f>
        <v>0.40256831869628751</v>
      </c>
      <c r="K77" s="48">
        <f t="shared" ref="K77:L77" si="78">J77</f>
        <v>0.40256831869628751</v>
      </c>
      <c r="L77" s="48">
        <f t="shared" si="78"/>
        <v>0.40256831869628751</v>
      </c>
      <c r="M77" s="48">
        <f>L77+L60+F60+H60+J60</f>
        <v>0.6335598402802749</v>
      </c>
      <c r="N77" s="48">
        <f>M77</f>
        <v>0.6335598402802749</v>
      </c>
      <c r="O77" s="48">
        <f t="shared" ref="O77:P77" si="79">N77</f>
        <v>0.6335598402802749</v>
      </c>
      <c r="P77" s="48">
        <f t="shared" si="79"/>
        <v>0.6335598402802749</v>
      </c>
      <c r="Q77" s="48">
        <f t="shared" si="44"/>
        <v>1</v>
      </c>
      <c r="R77" s="48">
        <f t="shared" ref="R77:U77" si="80">Q77</f>
        <v>1</v>
      </c>
      <c r="S77" s="48">
        <f t="shared" si="80"/>
        <v>1</v>
      </c>
      <c r="T77" s="48">
        <f t="shared" si="80"/>
        <v>1</v>
      </c>
      <c r="U77" s="48">
        <f t="shared" si="80"/>
        <v>1</v>
      </c>
    </row>
    <row r="78" spans="1:22" s="40" customFormat="1">
      <c r="A78" s="53" t="s">
        <v>145</v>
      </c>
      <c r="B78" s="54">
        <f>AVERAGE(B66:B77)</f>
        <v>0.16941343563579661</v>
      </c>
      <c r="C78" s="54">
        <f t="shared" ref="C78" si="81">AVERAGE(C66:C77)</f>
        <v>0.16941343563579661</v>
      </c>
      <c r="D78" s="54">
        <f t="shared" ref="D78" si="82">AVERAGE(D66:D77)</f>
        <v>0.16941343563579661</v>
      </c>
      <c r="E78" s="54">
        <f t="shared" ref="E78" si="83">AVERAGE(E66:E77)</f>
        <v>0.34347333421995785</v>
      </c>
      <c r="F78" s="54">
        <f t="shared" ref="F78" si="84">AVERAGE(F66:F77)</f>
        <v>0.34347333421995785</v>
      </c>
      <c r="G78" s="54">
        <f t="shared" ref="G78" si="85">AVERAGE(G66:G77)</f>
        <v>0.39039032411125946</v>
      </c>
      <c r="H78" s="54">
        <f t="shared" ref="H78" si="86">AVERAGE(H66:H77)</f>
        <v>0.39039032411125946</v>
      </c>
      <c r="I78" s="54">
        <f t="shared" ref="I78" si="87">AVERAGE(I66:I77)</f>
        <v>0.61015429175482916</v>
      </c>
      <c r="J78" s="54">
        <f t="shared" ref="J78" si="88">AVERAGE(J66:J77)</f>
        <v>0.61015429175482916</v>
      </c>
      <c r="K78" s="54">
        <f t="shared" ref="K78" si="89">AVERAGE(K66:K77)</f>
        <v>0.61015429175482916</v>
      </c>
      <c r="L78" s="54">
        <f t="shared" ref="L78" si="90">AVERAGE(L66:L77)</f>
        <v>0.61015429175482916</v>
      </c>
      <c r="M78" s="54">
        <f t="shared" ref="M78" si="91">AVERAGE(M66:M77)</f>
        <v>0.78805301256339089</v>
      </c>
      <c r="N78" s="54">
        <f t="shared" ref="N78" si="92">AVERAGE(N66:N77)</f>
        <v>0.78805301256339089</v>
      </c>
      <c r="O78" s="54">
        <f t="shared" ref="O78" si="93">AVERAGE(O66:O77)</f>
        <v>0.78805301256339089</v>
      </c>
      <c r="P78" s="54">
        <f t="shared" ref="P78" si="94">AVERAGE(P66:P77)</f>
        <v>0.78805301256339089</v>
      </c>
      <c r="Q78" s="54">
        <f t="shared" ref="Q78" si="95">AVERAGE(Q66:Q77)</f>
        <v>1</v>
      </c>
      <c r="R78" s="54">
        <f t="shared" ref="R78" si="96">AVERAGE(R66:R77)</f>
        <v>1</v>
      </c>
      <c r="S78" s="54">
        <f t="shared" ref="S78" si="97">AVERAGE(S66:S77)</f>
        <v>1</v>
      </c>
      <c r="T78" s="54">
        <f t="shared" ref="T78" si="98">AVERAGE(T66:T77)</f>
        <v>1</v>
      </c>
      <c r="U78" s="54">
        <f t="shared" ref="U78" si="99">AVERAGE(U66:U77)</f>
        <v>1</v>
      </c>
      <c r="V78" s="52"/>
    </row>
    <row r="79" spans="1:22" s="40" customFormat="1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2"/>
    </row>
    <row r="80" spans="1:22" outlineLevel="1">
      <c r="A80" s="17" t="s">
        <v>49</v>
      </c>
      <c r="B80" s="17" t="s">
        <v>50</v>
      </c>
      <c r="C80" s="17" t="s">
        <v>51</v>
      </c>
      <c r="D80" s="17" t="s">
        <v>52</v>
      </c>
      <c r="E80" s="17" t="s">
        <v>53</v>
      </c>
      <c r="F80" s="17" t="s">
        <v>54</v>
      </c>
      <c r="G80" s="17" t="s">
        <v>55</v>
      </c>
      <c r="H80" s="17" t="s">
        <v>56</v>
      </c>
      <c r="I80" s="17" t="s">
        <v>57</v>
      </c>
      <c r="J80" s="17" t="s">
        <v>58</v>
      </c>
      <c r="K80" s="17" t="s">
        <v>59</v>
      </c>
      <c r="L80" s="17" t="s">
        <v>60</v>
      </c>
      <c r="M80" s="17" t="s">
        <v>61</v>
      </c>
      <c r="N80" s="17" t="s">
        <v>62</v>
      </c>
      <c r="O80" s="17" t="s">
        <v>63</v>
      </c>
      <c r="P80" s="17" t="s">
        <v>64</v>
      </c>
      <c r="Q80" s="17" t="s">
        <v>65</v>
      </c>
      <c r="R80" s="17" t="s">
        <v>66</v>
      </c>
      <c r="S80" s="17" t="s">
        <v>67</v>
      </c>
      <c r="T80" s="17" t="s">
        <v>68</v>
      </c>
      <c r="U80" s="17" t="s">
        <v>69</v>
      </c>
      <c r="V80" s="18" t="s">
        <v>87</v>
      </c>
    </row>
    <row r="81" spans="1:22" outlineLevel="1">
      <c r="A81" s="19" t="s">
        <v>29</v>
      </c>
      <c r="B81" s="20" t="s">
        <v>70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2"/>
      <c r="O81" s="22"/>
      <c r="P81" s="22"/>
      <c r="Q81" s="22"/>
      <c r="R81" s="22"/>
      <c r="S81" s="22"/>
      <c r="T81" s="22"/>
      <c r="U81" s="22"/>
      <c r="V81" s="23"/>
    </row>
    <row r="82" spans="1:22" outlineLevel="1">
      <c r="A82" s="19" t="s">
        <v>27</v>
      </c>
      <c r="B82" s="20" t="s">
        <v>70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2"/>
      <c r="O82" s="22"/>
      <c r="P82" s="22"/>
      <c r="Q82" s="22"/>
      <c r="R82" s="22"/>
      <c r="S82" s="22"/>
      <c r="T82" s="22"/>
      <c r="U82" s="22"/>
      <c r="V82" s="24" t="s">
        <v>88</v>
      </c>
    </row>
    <row r="83" spans="1:22" outlineLevel="1">
      <c r="A83" s="25" t="s">
        <v>20</v>
      </c>
      <c r="B83" s="21"/>
      <c r="C83" s="21"/>
      <c r="D83" s="21"/>
      <c r="E83" s="26" t="s">
        <v>89</v>
      </c>
      <c r="F83" s="21"/>
      <c r="G83" s="21"/>
      <c r="H83" s="21"/>
      <c r="I83" s="21"/>
      <c r="J83" s="21"/>
      <c r="K83" s="21"/>
      <c r="L83" s="21"/>
      <c r="M83" s="21"/>
      <c r="N83" s="22"/>
      <c r="O83" s="22"/>
      <c r="P83" s="22"/>
      <c r="Q83" s="22"/>
      <c r="R83" s="22"/>
      <c r="S83" s="22"/>
      <c r="T83" s="22"/>
      <c r="U83" s="22"/>
      <c r="V83" s="24" t="s">
        <v>90</v>
      </c>
    </row>
    <row r="84" spans="1:22" outlineLevel="1">
      <c r="A84" s="25" t="s">
        <v>26</v>
      </c>
      <c r="B84" s="20" t="s">
        <v>70</v>
      </c>
      <c r="C84" s="21"/>
      <c r="D84" s="21"/>
      <c r="E84" s="27"/>
      <c r="F84" s="21"/>
      <c r="G84" s="21"/>
      <c r="H84" s="21"/>
      <c r="I84" s="21"/>
      <c r="J84" s="21"/>
      <c r="K84" s="21"/>
      <c r="L84" s="21"/>
      <c r="M84" s="21"/>
      <c r="N84" s="22"/>
      <c r="O84" s="22"/>
      <c r="P84" s="22"/>
      <c r="Q84" s="22"/>
      <c r="R84" s="22"/>
      <c r="S84" s="22"/>
      <c r="T84" s="22"/>
      <c r="U84" s="22"/>
      <c r="V84" s="18" t="s">
        <v>91</v>
      </c>
    </row>
    <row r="85" spans="1:22" outlineLevel="1">
      <c r="A85" s="25" t="s">
        <v>21</v>
      </c>
      <c r="B85" s="21"/>
      <c r="C85" s="21"/>
      <c r="D85" s="21"/>
      <c r="E85" s="21"/>
      <c r="F85" s="21"/>
      <c r="G85" s="21"/>
      <c r="H85" s="21"/>
      <c r="I85" s="20" t="s">
        <v>70</v>
      </c>
      <c r="J85" s="21"/>
      <c r="K85" s="21"/>
      <c r="L85" s="21"/>
      <c r="M85" s="21"/>
      <c r="N85" s="22"/>
      <c r="O85" s="22"/>
      <c r="P85" s="22"/>
      <c r="Q85" s="22"/>
      <c r="R85" s="22"/>
      <c r="S85" s="22"/>
      <c r="T85" s="22"/>
      <c r="U85" s="22"/>
      <c r="V85" s="24" t="s">
        <v>92</v>
      </c>
    </row>
    <row r="86" spans="1:22" outlineLevel="1">
      <c r="A86" s="25" t="s">
        <v>23</v>
      </c>
      <c r="B86" s="21"/>
      <c r="C86" s="21"/>
      <c r="D86" s="21"/>
      <c r="E86" s="28"/>
      <c r="F86" s="21"/>
      <c r="G86" s="21"/>
      <c r="H86" s="21"/>
      <c r="I86" s="29" t="s">
        <v>93</v>
      </c>
      <c r="J86" s="21"/>
      <c r="K86" s="21"/>
      <c r="L86" s="21"/>
      <c r="M86" s="21"/>
      <c r="N86" s="22"/>
      <c r="O86" s="22"/>
      <c r="P86" s="22"/>
      <c r="Q86" s="22"/>
      <c r="R86" s="22"/>
      <c r="S86" s="22"/>
      <c r="T86" s="22"/>
      <c r="U86" s="22"/>
      <c r="V86" s="24" t="s">
        <v>94</v>
      </c>
    </row>
    <row r="87" spans="1:22" outlineLevel="1">
      <c r="A87" s="25" t="s">
        <v>28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0" t="s">
        <v>70</v>
      </c>
      <c r="N87" s="22"/>
      <c r="O87" s="22"/>
      <c r="P87" s="22"/>
      <c r="Q87" s="22"/>
      <c r="R87" s="22"/>
      <c r="S87" s="22"/>
      <c r="T87" s="22"/>
      <c r="U87" s="22"/>
      <c r="V87" s="24" t="s">
        <v>95</v>
      </c>
    </row>
    <row r="88" spans="1:22" ht="22.5" outlineLevel="1">
      <c r="A88" s="25" t="s">
        <v>24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0" t="s">
        <v>70</v>
      </c>
      <c r="N88" s="22"/>
      <c r="O88" s="22"/>
      <c r="P88" s="22"/>
      <c r="Q88" s="22"/>
      <c r="R88" s="22"/>
      <c r="S88" s="22"/>
      <c r="T88" s="22"/>
      <c r="U88" s="22"/>
      <c r="V88" s="24" t="s">
        <v>96</v>
      </c>
    </row>
    <row r="89" spans="1:22" ht="33.75" outlineLevel="1">
      <c r="A89" s="25" t="s">
        <v>19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0" t="s">
        <v>70</v>
      </c>
      <c r="N89" s="22"/>
      <c r="O89" s="22"/>
      <c r="P89" s="22"/>
      <c r="Q89" s="22"/>
      <c r="R89" s="22"/>
      <c r="S89" s="22"/>
      <c r="T89" s="22"/>
      <c r="U89" s="22"/>
      <c r="V89" s="24" t="s">
        <v>97</v>
      </c>
    </row>
    <row r="90" spans="1:22" ht="22.5" outlineLevel="1">
      <c r="A90" s="25" t="s">
        <v>22</v>
      </c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2"/>
      <c r="O90" s="22"/>
      <c r="P90" s="22"/>
      <c r="Q90" s="22"/>
      <c r="R90" s="30" t="s">
        <v>98</v>
      </c>
      <c r="S90" s="22"/>
      <c r="T90" s="22"/>
      <c r="U90" s="22"/>
      <c r="V90" s="24" t="s">
        <v>99</v>
      </c>
    </row>
    <row r="91" spans="1:22" ht="22.5" outlineLevel="1">
      <c r="A91" s="25" t="s">
        <v>25</v>
      </c>
      <c r="B91" s="21"/>
      <c r="C91" s="21"/>
      <c r="D91" s="21"/>
      <c r="E91" s="31"/>
      <c r="F91" s="21"/>
      <c r="G91" s="26" t="s">
        <v>93</v>
      </c>
      <c r="H91" s="21"/>
      <c r="I91" s="21"/>
      <c r="J91" s="21"/>
      <c r="K91" s="21"/>
      <c r="L91" s="21"/>
      <c r="M91" s="21"/>
      <c r="N91" s="22"/>
      <c r="O91" s="22"/>
      <c r="P91" s="22"/>
      <c r="Q91" s="22"/>
      <c r="R91" s="22"/>
      <c r="S91" s="22"/>
      <c r="T91" s="22"/>
      <c r="U91" s="22"/>
      <c r="V91" s="24" t="s">
        <v>100</v>
      </c>
    </row>
    <row r="92" spans="1:22" outlineLevel="1">
      <c r="A92" s="25" t="s">
        <v>143</v>
      </c>
      <c r="B92" s="21"/>
      <c r="C92" s="21"/>
      <c r="D92" s="21"/>
      <c r="E92" s="26" t="s">
        <v>89</v>
      </c>
      <c r="F92" s="21"/>
      <c r="G92" s="21"/>
      <c r="H92" s="21"/>
      <c r="I92" s="21"/>
      <c r="J92" s="21"/>
      <c r="K92" s="21"/>
      <c r="L92" s="21"/>
      <c r="M92" s="21"/>
      <c r="N92" s="22"/>
      <c r="O92" s="22"/>
      <c r="P92" s="22"/>
      <c r="Q92" s="22"/>
      <c r="R92" s="22"/>
      <c r="S92" s="22"/>
      <c r="T92" s="22"/>
      <c r="U92" s="22"/>
      <c r="V92" s="24" t="s">
        <v>146</v>
      </c>
    </row>
    <row r="93" spans="1:22">
      <c r="V93" s="15"/>
    </row>
    <row r="94" spans="1:22">
      <c r="V94" s="15"/>
    </row>
    <row r="95" spans="1:22">
      <c r="V95" s="15"/>
    </row>
    <row r="96" spans="1:22">
      <c r="V96" s="15"/>
    </row>
    <row r="97" spans="22:22">
      <c r="V97" s="15"/>
    </row>
    <row r="98" spans="22:22">
      <c r="V98" s="15"/>
    </row>
    <row r="99" spans="22:22">
      <c r="V99" s="15"/>
    </row>
    <row r="100" spans="22:22">
      <c r="V100" s="15"/>
    </row>
    <row r="101" spans="22:22">
      <c r="V101" s="15"/>
    </row>
    <row r="102" spans="22:22">
      <c r="V102" s="15"/>
    </row>
    <row r="103" spans="22:22">
      <c r="V103" s="15"/>
    </row>
    <row r="104" spans="22:22">
      <c r="V104" s="15"/>
    </row>
    <row r="105" spans="22:22">
      <c r="V105" s="15"/>
    </row>
    <row r="106" spans="22:22">
      <c r="V106" s="15"/>
    </row>
    <row r="107" spans="22:22">
      <c r="V107" s="15"/>
    </row>
    <row r="108" spans="22:22">
      <c r="V108" s="15"/>
    </row>
    <row r="109" spans="22:22">
      <c r="V109" s="15"/>
    </row>
    <row r="110" spans="22:22">
      <c r="V110" s="15"/>
    </row>
    <row r="111" spans="22:22">
      <c r="V111" s="15"/>
    </row>
    <row r="112" spans="22:22">
      <c r="V112" s="15"/>
    </row>
    <row r="113" spans="22:22">
      <c r="V113" s="15"/>
    </row>
    <row r="114" spans="22:22">
      <c r="V114" s="15"/>
    </row>
    <row r="115" spans="22:22">
      <c r="V115" s="15"/>
    </row>
    <row r="116" spans="22:22">
      <c r="V116" s="15"/>
    </row>
    <row r="117" spans="22:22">
      <c r="V117" s="15"/>
    </row>
    <row r="118" spans="22:22">
      <c r="V118" s="15"/>
    </row>
    <row r="119" spans="22:22">
      <c r="V119" s="15"/>
    </row>
    <row r="120" spans="22:22">
      <c r="V120" s="15"/>
    </row>
    <row r="121" spans="22:22">
      <c r="V121" s="15"/>
    </row>
    <row r="122" spans="22:22">
      <c r="V122" s="15"/>
    </row>
    <row r="123" spans="22:22">
      <c r="V123" s="15"/>
    </row>
    <row r="124" spans="22:22">
      <c r="V124" s="15"/>
    </row>
    <row r="125" spans="22:22">
      <c r="V125" s="15"/>
    </row>
    <row r="126" spans="22:22">
      <c r="V126" s="15"/>
    </row>
    <row r="127" spans="22:22">
      <c r="V127" s="15"/>
    </row>
    <row r="128" spans="22:22">
      <c r="V128" s="15"/>
    </row>
    <row r="129" spans="22:22">
      <c r="V129" s="15"/>
    </row>
    <row r="130" spans="22:22">
      <c r="V130" s="15"/>
    </row>
    <row r="131" spans="22:22">
      <c r="V131" s="15"/>
    </row>
    <row r="132" spans="22:22">
      <c r="V132" s="15"/>
    </row>
    <row r="133" spans="22:22">
      <c r="V133" s="15"/>
    </row>
    <row r="134" spans="22:22">
      <c r="V134" s="15"/>
    </row>
    <row r="135" spans="22:22">
      <c r="V135" s="15"/>
    </row>
    <row r="136" spans="22:22">
      <c r="V136" s="15"/>
    </row>
    <row r="137" spans="22:22">
      <c r="V137" s="15"/>
    </row>
  </sheetData>
  <phoneticPr fontId="3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F29" sqref="F29"/>
    </sheetView>
  </sheetViews>
  <sheetFormatPr defaultRowHeight="12"/>
  <cols>
    <col min="1" max="1" width="23.5703125" style="32" bestFit="1" customWidth="1"/>
    <col min="2" max="2" width="37.5703125" style="32" bestFit="1" customWidth="1"/>
    <col min="3" max="3" width="33.85546875" style="32" customWidth="1"/>
    <col min="4" max="16384" width="9.140625" style="32"/>
  </cols>
  <sheetData>
    <row r="1" spans="1:3">
      <c r="A1" s="58" t="s">
        <v>150</v>
      </c>
      <c r="B1" s="58" t="s">
        <v>151</v>
      </c>
      <c r="C1" s="58" t="s">
        <v>152</v>
      </c>
    </row>
    <row r="2" spans="1:3">
      <c r="A2" s="59" t="s">
        <v>153</v>
      </c>
      <c r="B2" s="59" t="s">
        <v>154</v>
      </c>
      <c r="C2" s="59" t="s">
        <v>155</v>
      </c>
    </row>
    <row r="3" spans="1:3">
      <c r="A3" s="59" t="s">
        <v>156</v>
      </c>
      <c r="B3" s="59" t="s">
        <v>157</v>
      </c>
      <c r="C3" s="59" t="s">
        <v>158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2"/>
  <sheetViews>
    <sheetView topLeftCell="A28" workbookViewId="0">
      <selection activeCell="A50" sqref="A50:L62"/>
    </sheetView>
  </sheetViews>
  <sheetFormatPr defaultRowHeight="12.75"/>
  <cols>
    <col min="1" max="1" width="8.85546875" style="15" customWidth="1"/>
    <col min="2" max="3" width="12" style="15" bestFit="1" customWidth="1"/>
    <col min="4" max="4" width="12.42578125" style="15" bestFit="1" customWidth="1"/>
    <col min="5" max="6" width="12" style="15" bestFit="1" customWidth="1"/>
    <col min="7" max="7" width="13.7109375" style="15" bestFit="1" customWidth="1"/>
    <col min="8" max="10" width="12" style="15" bestFit="1" customWidth="1"/>
    <col min="11" max="11" width="11" style="15" bestFit="1" customWidth="1"/>
    <col min="12" max="12" width="14" style="15" bestFit="1" customWidth="1"/>
    <col min="13" max="13" width="13.140625" style="15" bestFit="1" customWidth="1"/>
    <col min="14" max="14" width="16.42578125" style="15" customWidth="1"/>
    <col min="15" max="15" width="9.140625" style="15" bestFit="1" customWidth="1"/>
    <col min="16" max="16" width="8.5703125" style="15" bestFit="1" customWidth="1"/>
    <col min="17" max="17" width="8.42578125" style="15" bestFit="1" customWidth="1"/>
    <col min="18" max="18" width="12.42578125" style="15" bestFit="1" customWidth="1"/>
    <col min="19" max="20" width="7.7109375" style="15" bestFit="1" customWidth="1"/>
    <col min="21" max="21" width="8.140625" style="15" bestFit="1" customWidth="1"/>
    <col min="22" max="22" width="14" style="15" bestFit="1" customWidth="1"/>
    <col min="23" max="23" width="12.42578125" style="15" bestFit="1" customWidth="1"/>
    <col min="24" max="24" width="10.5703125" style="15" bestFit="1" customWidth="1"/>
    <col min="25" max="25" width="9.42578125" style="15" bestFit="1" customWidth="1"/>
    <col min="26" max="26" width="11" style="15" bestFit="1" customWidth="1"/>
    <col min="27" max="27" width="7.140625" style="15" bestFit="1" customWidth="1"/>
    <col min="28" max="28" width="9.7109375" style="15" bestFit="1" customWidth="1"/>
    <col min="29" max="29" width="10.28515625" style="15" bestFit="1" customWidth="1"/>
    <col min="30" max="30" width="8.140625" style="15" bestFit="1" customWidth="1"/>
    <col min="31" max="31" width="11.42578125" style="15" bestFit="1" customWidth="1"/>
    <col min="32" max="32" width="9.42578125" style="15" bestFit="1" customWidth="1"/>
    <col min="33" max="33" width="9.7109375" style="15" bestFit="1" customWidth="1"/>
    <col min="34" max="34" width="12.5703125" style="15" bestFit="1" customWidth="1"/>
    <col min="35" max="35" width="13.7109375" style="15" bestFit="1" customWidth="1"/>
    <col min="36" max="36" width="10" style="15" bestFit="1" customWidth="1"/>
    <col min="37" max="37" width="9" style="15" bestFit="1" customWidth="1"/>
    <col min="38" max="38" width="12.5703125" style="15" bestFit="1" customWidth="1"/>
    <col min="39" max="40" width="7.7109375" style="15" bestFit="1" customWidth="1"/>
    <col min="41" max="41" width="10.7109375" style="15" bestFit="1" customWidth="1"/>
    <col min="42" max="16384" width="9.140625" style="15"/>
  </cols>
  <sheetData>
    <row r="1" spans="1:41">
      <c r="A1" s="86" t="s">
        <v>209</v>
      </c>
    </row>
    <row r="2" spans="1:41" s="33" customFormat="1" ht="28.5" customHeight="1">
      <c r="A2" s="82" t="s">
        <v>48</v>
      </c>
      <c r="B2" s="82" t="s">
        <v>101</v>
      </c>
      <c r="C2" s="82" t="s">
        <v>22</v>
      </c>
      <c r="D2" s="82" t="s">
        <v>102</v>
      </c>
      <c r="E2" s="82" t="s">
        <v>103</v>
      </c>
      <c r="F2" s="82" t="s">
        <v>104</v>
      </c>
      <c r="G2" s="82" t="s">
        <v>23</v>
      </c>
      <c r="H2" s="82" t="s">
        <v>105</v>
      </c>
      <c r="I2" s="82" t="s">
        <v>106</v>
      </c>
      <c r="J2" s="82" t="s">
        <v>107</v>
      </c>
      <c r="K2" s="82" t="s">
        <v>108</v>
      </c>
      <c r="L2" s="82" t="s">
        <v>109</v>
      </c>
      <c r="M2" s="82" t="s">
        <v>110</v>
      </c>
      <c r="N2" s="82" t="s">
        <v>20</v>
      </c>
      <c r="O2" s="82" t="s">
        <v>111</v>
      </c>
      <c r="P2" s="82" t="s">
        <v>29</v>
      </c>
      <c r="Q2" s="82" t="s">
        <v>208</v>
      </c>
      <c r="R2" s="82" t="s">
        <v>112</v>
      </c>
      <c r="S2" s="82" t="s">
        <v>113</v>
      </c>
      <c r="T2" s="82" t="s">
        <v>114</v>
      </c>
      <c r="U2" s="82" t="s">
        <v>115</v>
      </c>
      <c r="V2" s="82" t="s">
        <v>25</v>
      </c>
      <c r="W2" s="82" t="s">
        <v>116</v>
      </c>
      <c r="X2" s="82" t="s">
        <v>21</v>
      </c>
      <c r="Y2" s="82" t="s">
        <v>117</v>
      </c>
      <c r="Z2" s="82" t="s">
        <v>118</v>
      </c>
      <c r="AA2" s="82" t="s">
        <v>24</v>
      </c>
      <c r="AB2" s="82" t="s">
        <v>119</v>
      </c>
      <c r="AC2" s="82" t="s">
        <v>120</v>
      </c>
      <c r="AD2" s="82" t="s">
        <v>121</v>
      </c>
      <c r="AE2" s="82" t="s">
        <v>122</v>
      </c>
      <c r="AF2" s="82" t="s">
        <v>27</v>
      </c>
      <c r="AG2" s="82" t="s">
        <v>123</v>
      </c>
      <c r="AH2" s="82" t="s">
        <v>26</v>
      </c>
      <c r="AI2" s="82" t="s">
        <v>124</v>
      </c>
      <c r="AJ2" s="82" t="s">
        <v>19</v>
      </c>
      <c r="AK2" s="82" t="s">
        <v>28</v>
      </c>
      <c r="AL2" s="82" t="s">
        <v>125</v>
      </c>
      <c r="AM2" s="82" t="s">
        <v>126</v>
      </c>
      <c r="AN2" s="35"/>
    </row>
    <row r="3" spans="1:41" ht="15">
      <c r="A3" s="83" t="s">
        <v>127</v>
      </c>
      <c r="B3" s="84">
        <v>9817.4600000000009</v>
      </c>
      <c r="C3" s="84">
        <v>9377180.900000006</v>
      </c>
      <c r="D3" s="84">
        <v>1058121.2300000014</v>
      </c>
      <c r="E3" s="84">
        <v>36019.550000000017</v>
      </c>
      <c r="F3" s="84">
        <v>9290.9399999999987</v>
      </c>
      <c r="G3" s="84">
        <v>5900313.0699999984</v>
      </c>
      <c r="H3" s="84">
        <v>74439.729999999909</v>
      </c>
      <c r="I3" s="84">
        <v>65542.399999999965</v>
      </c>
      <c r="J3" s="84">
        <v>2391589.1299999906</v>
      </c>
      <c r="K3" s="85"/>
      <c r="L3" s="84">
        <v>583965.22999999963</v>
      </c>
      <c r="M3" s="85"/>
      <c r="N3" s="84">
        <v>2471374.2699999991</v>
      </c>
      <c r="O3" s="84">
        <v>0</v>
      </c>
      <c r="P3" s="84">
        <v>65438.569999999745</v>
      </c>
      <c r="Q3" s="85"/>
      <c r="R3" s="84">
        <v>500831.19000000157</v>
      </c>
      <c r="S3" s="84">
        <v>124495.50999999995</v>
      </c>
      <c r="T3" s="84">
        <v>14978.850000000006</v>
      </c>
      <c r="U3" s="84">
        <v>88613.420000000056</v>
      </c>
      <c r="V3" s="84">
        <v>3674921.8200000031</v>
      </c>
      <c r="W3" s="84">
        <v>92288.280000000144</v>
      </c>
      <c r="X3" s="84">
        <v>4544177.770000048</v>
      </c>
      <c r="Y3" s="84">
        <v>2349.3000000000002</v>
      </c>
      <c r="Z3" s="84">
        <v>70.23</v>
      </c>
      <c r="AA3" s="84">
        <v>4432713.4800000386</v>
      </c>
      <c r="AB3" s="85"/>
      <c r="AC3" s="85"/>
      <c r="AD3" s="84">
        <v>14690.04</v>
      </c>
      <c r="AE3" s="85"/>
      <c r="AF3" s="84">
        <v>2652170.5900000161</v>
      </c>
      <c r="AG3" s="84">
        <v>323842.73999999958</v>
      </c>
      <c r="AH3" s="84">
        <v>2736583.4499999839</v>
      </c>
      <c r="AI3" s="84">
        <v>76162.950000000099</v>
      </c>
      <c r="AJ3" s="84">
        <v>3137212.1899999706</v>
      </c>
      <c r="AK3" s="84">
        <v>289055.48999999987</v>
      </c>
      <c r="AL3" s="84">
        <v>72702.779999999897</v>
      </c>
      <c r="AM3" s="84">
        <v>135682.13999999975</v>
      </c>
      <c r="AN3" s="39"/>
    </row>
    <row r="4" spans="1:41" ht="15">
      <c r="A4" s="83" t="s">
        <v>128</v>
      </c>
      <c r="B4" s="84">
        <v>73.930000000000007</v>
      </c>
      <c r="C4" s="84">
        <v>464289.43000000034</v>
      </c>
      <c r="D4" s="84">
        <v>62487.179999999949</v>
      </c>
      <c r="E4" s="84">
        <v>17535.400000000001</v>
      </c>
      <c r="F4" s="84">
        <v>17176.699999999997</v>
      </c>
      <c r="G4" s="84">
        <v>84140.890000000101</v>
      </c>
      <c r="H4" s="84">
        <v>5677.57</v>
      </c>
      <c r="I4" s="84">
        <v>2774.8099999999995</v>
      </c>
      <c r="J4" s="84">
        <v>36360.010000000031</v>
      </c>
      <c r="K4" s="85"/>
      <c r="L4" s="84">
        <v>1525.57</v>
      </c>
      <c r="M4" s="85"/>
      <c r="N4" s="84">
        <v>248856.16999999998</v>
      </c>
      <c r="O4" s="84">
        <v>0</v>
      </c>
      <c r="P4" s="84">
        <v>1804.3500000000001</v>
      </c>
      <c r="Q4" s="85"/>
      <c r="R4" s="85"/>
      <c r="S4" s="84">
        <v>11633.700000000003</v>
      </c>
      <c r="T4" s="84">
        <v>6290.0599999999995</v>
      </c>
      <c r="U4" s="84">
        <v>237.77</v>
      </c>
      <c r="V4" s="84">
        <v>31877.580000000005</v>
      </c>
      <c r="W4" s="84">
        <v>201432.57000000012</v>
      </c>
      <c r="X4" s="84">
        <v>440559.3700000004</v>
      </c>
      <c r="Y4" s="84">
        <v>15602.850000000006</v>
      </c>
      <c r="Z4" s="84">
        <v>501.59000000000003</v>
      </c>
      <c r="AA4" s="84">
        <v>19201.020000000026</v>
      </c>
      <c r="AB4" s="85"/>
      <c r="AC4" s="84">
        <v>2427.0899999999997</v>
      </c>
      <c r="AD4" s="84">
        <v>5598.58</v>
      </c>
      <c r="AE4" s="85"/>
      <c r="AF4" s="84">
        <v>344878.46000000014</v>
      </c>
      <c r="AG4" s="84">
        <v>6962.8899999999994</v>
      </c>
      <c r="AH4" s="84">
        <v>187139.28999999992</v>
      </c>
      <c r="AI4" s="84">
        <v>7835.4299999999994</v>
      </c>
      <c r="AJ4" s="84">
        <v>149749.37999999998</v>
      </c>
      <c r="AK4" s="85"/>
      <c r="AL4" s="84">
        <v>17734.980000000003</v>
      </c>
      <c r="AM4" s="84">
        <v>17134.579999999987</v>
      </c>
      <c r="AN4" s="39"/>
    </row>
    <row r="5" spans="1:41" ht="15">
      <c r="A5" s="83" t="s">
        <v>129</v>
      </c>
      <c r="B5" s="84">
        <v>149.65</v>
      </c>
      <c r="C5" s="84">
        <v>697543.34999999974</v>
      </c>
      <c r="D5" s="84">
        <v>74325.650000000096</v>
      </c>
      <c r="E5" s="84">
        <v>927.23</v>
      </c>
      <c r="F5" s="85"/>
      <c r="G5" s="84">
        <v>583019.3699999993</v>
      </c>
      <c r="H5" s="84">
        <v>2733.4699999999993</v>
      </c>
      <c r="I5" s="84">
        <v>6794.3300000000008</v>
      </c>
      <c r="J5" s="84">
        <v>141600.55999999971</v>
      </c>
      <c r="K5" s="85"/>
      <c r="L5" s="84">
        <v>1143.5999999999999</v>
      </c>
      <c r="M5" s="85"/>
      <c r="N5" s="84">
        <v>154666.22000000023</v>
      </c>
      <c r="O5" s="84">
        <v>0</v>
      </c>
      <c r="P5" s="84">
        <v>8585.9799999999796</v>
      </c>
      <c r="Q5" s="85"/>
      <c r="R5" s="84">
        <v>46660.33999999996</v>
      </c>
      <c r="S5" s="84">
        <v>16835.939999999995</v>
      </c>
      <c r="T5" s="84">
        <v>398.09999999999997</v>
      </c>
      <c r="U5" s="84">
        <v>7216.67</v>
      </c>
      <c r="V5" s="84">
        <v>370847.94999999978</v>
      </c>
      <c r="W5" s="84">
        <v>730.53</v>
      </c>
      <c r="X5" s="84">
        <v>468711.76999999984</v>
      </c>
      <c r="Y5" s="85"/>
      <c r="Z5" s="85"/>
      <c r="AA5" s="84">
        <v>916579.78999999934</v>
      </c>
      <c r="AB5" s="85"/>
      <c r="AC5" s="85"/>
      <c r="AD5" s="84">
        <v>1519.3899999999999</v>
      </c>
      <c r="AE5" s="85"/>
      <c r="AF5" s="84">
        <v>154800.07000000015</v>
      </c>
      <c r="AG5" s="84">
        <v>8308.2100000000028</v>
      </c>
      <c r="AH5" s="84">
        <v>98162.280000000144</v>
      </c>
      <c r="AI5" s="85"/>
      <c r="AJ5" s="84">
        <v>381760.0199999999</v>
      </c>
      <c r="AK5" s="84">
        <v>33210.000000000007</v>
      </c>
      <c r="AL5" s="84">
        <v>32575.589999999964</v>
      </c>
      <c r="AM5" s="84">
        <v>2872.07</v>
      </c>
      <c r="AN5" s="39"/>
    </row>
    <row r="6" spans="1:41" ht="15">
      <c r="A6" s="83" t="s">
        <v>130</v>
      </c>
      <c r="B6" s="84">
        <v>898.52000000000021</v>
      </c>
      <c r="C6" s="84">
        <v>1060980.4300000006</v>
      </c>
      <c r="D6" s="84">
        <v>114395.66999999977</v>
      </c>
      <c r="E6" s="85"/>
      <c r="F6" s="84">
        <v>21485.230000000007</v>
      </c>
      <c r="G6" s="84">
        <v>1039768.3599999996</v>
      </c>
      <c r="H6" s="84">
        <v>5895.0199999999959</v>
      </c>
      <c r="I6" s="84">
        <v>1308.3499999999999</v>
      </c>
      <c r="J6" s="84">
        <v>266443.73999999918</v>
      </c>
      <c r="K6" s="85"/>
      <c r="L6" s="85"/>
      <c r="M6" s="85"/>
      <c r="N6" s="84">
        <v>239536.2899999996</v>
      </c>
      <c r="O6" s="84">
        <v>0</v>
      </c>
      <c r="P6" s="84">
        <v>6806.9999999999791</v>
      </c>
      <c r="Q6" s="84">
        <v>24.14</v>
      </c>
      <c r="R6" s="84">
        <v>53284.980000000061</v>
      </c>
      <c r="S6" s="84">
        <v>45085.80000000001</v>
      </c>
      <c r="T6" s="84">
        <v>637.71000000000015</v>
      </c>
      <c r="U6" s="84">
        <v>2294.5000000000005</v>
      </c>
      <c r="V6" s="84">
        <v>447717.73999999935</v>
      </c>
      <c r="W6" s="84">
        <v>19377.780000000006</v>
      </c>
      <c r="X6" s="84">
        <v>575598.40000000049</v>
      </c>
      <c r="Y6" s="85"/>
      <c r="Z6" s="85"/>
      <c r="AA6" s="84">
        <v>643859.19999999937</v>
      </c>
      <c r="AB6" s="85"/>
      <c r="AC6" s="85"/>
      <c r="AD6" s="84">
        <v>1620.34</v>
      </c>
      <c r="AE6" s="84">
        <v>359.09999999999997</v>
      </c>
      <c r="AF6" s="84">
        <v>175430.17999999976</v>
      </c>
      <c r="AG6" s="84">
        <v>14566.039999999994</v>
      </c>
      <c r="AH6" s="84">
        <v>128074.96999999991</v>
      </c>
      <c r="AI6" s="85"/>
      <c r="AJ6" s="84">
        <v>603667.97999999963</v>
      </c>
      <c r="AK6" s="84">
        <v>22592.31000000003</v>
      </c>
      <c r="AL6" s="84">
        <v>25454</v>
      </c>
      <c r="AM6" s="84">
        <v>8706.5099999999929</v>
      </c>
      <c r="AN6" s="39"/>
    </row>
    <row r="7" spans="1:41" ht="15">
      <c r="A7" s="83" t="s">
        <v>131</v>
      </c>
      <c r="B7" s="84">
        <v>2714.4399999999996</v>
      </c>
      <c r="C7" s="84">
        <v>2327306.0200000019</v>
      </c>
      <c r="D7" s="84">
        <v>320832.26999999979</v>
      </c>
      <c r="E7" s="84">
        <v>7899.9300000000021</v>
      </c>
      <c r="F7" s="84">
        <v>65731.789999999906</v>
      </c>
      <c r="G7" s="84">
        <v>1388351.219999996</v>
      </c>
      <c r="H7" s="84">
        <v>6527.9299999999921</v>
      </c>
      <c r="I7" s="84">
        <v>4648.59</v>
      </c>
      <c r="J7" s="84">
        <v>229294.71</v>
      </c>
      <c r="K7" s="84">
        <v>6320.5600000000013</v>
      </c>
      <c r="L7" s="84">
        <v>4413.7699999999995</v>
      </c>
      <c r="M7" s="85"/>
      <c r="N7" s="84">
        <v>415761.61000000063</v>
      </c>
      <c r="O7" s="84">
        <v>0</v>
      </c>
      <c r="P7" s="84">
        <v>13474.499999999973</v>
      </c>
      <c r="Q7" s="85"/>
      <c r="R7" s="84">
        <v>142536.94000000021</v>
      </c>
      <c r="S7" s="84">
        <v>65499.470000000016</v>
      </c>
      <c r="T7" s="84">
        <v>1092.0700000000002</v>
      </c>
      <c r="U7" s="84">
        <v>41431.149999999943</v>
      </c>
      <c r="V7" s="84">
        <v>803458.42999999714</v>
      </c>
      <c r="W7" s="84">
        <v>24563.97</v>
      </c>
      <c r="X7" s="84">
        <v>2249701.9200000055</v>
      </c>
      <c r="Y7" s="85"/>
      <c r="Z7" s="84">
        <v>245.14</v>
      </c>
      <c r="AA7" s="84">
        <v>2110884.6699999976</v>
      </c>
      <c r="AB7" s="85"/>
      <c r="AC7" s="85"/>
      <c r="AD7" s="84">
        <v>4370.0099999999993</v>
      </c>
      <c r="AE7" s="84">
        <v>12832.710000000001</v>
      </c>
      <c r="AF7" s="84">
        <v>583450.95000000007</v>
      </c>
      <c r="AG7" s="84">
        <v>35084.230000000018</v>
      </c>
      <c r="AH7" s="84">
        <v>495597.35000000207</v>
      </c>
      <c r="AI7" s="85"/>
      <c r="AJ7" s="84">
        <v>1589191.9599999965</v>
      </c>
      <c r="AK7" s="84">
        <v>260254.2199999993</v>
      </c>
      <c r="AL7" s="84">
        <v>36822.319999999978</v>
      </c>
      <c r="AM7" s="84">
        <v>57958.94999999999</v>
      </c>
      <c r="AN7" s="39"/>
    </row>
    <row r="8" spans="1:41" ht="15">
      <c r="A8" s="83" t="s">
        <v>132</v>
      </c>
      <c r="B8" s="84">
        <v>6370.81</v>
      </c>
      <c r="C8" s="84">
        <v>305150.91000000003</v>
      </c>
      <c r="D8" s="84">
        <v>485036.51999999996</v>
      </c>
      <c r="E8" s="84">
        <v>158741.60000000009</v>
      </c>
      <c r="F8" s="84">
        <v>536664.04000000039</v>
      </c>
      <c r="G8" s="84">
        <v>1073924.8299999998</v>
      </c>
      <c r="H8" s="84">
        <v>744.79</v>
      </c>
      <c r="I8" s="85"/>
      <c r="J8" s="84">
        <v>50123.920000000013</v>
      </c>
      <c r="K8" s="85"/>
      <c r="L8" s="84">
        <v>6996144.9800000116</v>
      </c>
      <c r="M8" s="85"/>
      <c r="N8" s="84">
        <v>5889625.0300000003</v>
      </c>
      <c r="O8" s="84">
        <v>0</v>
      </c>
      <c r="P8" s="84">
        <v>17985.32</v>
      </c>
      <c r="Q8" s="85"/>
      <c r="R8" s="84">
        <v>838.46</v>
      </c>
      <c r="S8" s="84">
        <v>114521.56000000004</v>
      </c>
      <c r="T8" s="84">
        <v>209793.67</v>
      </c>
      <c r="U8" s="85"/>
      <c r="V8" s="84">
        <v>202682.48999999982</v>
      </c>
      <c r="W8" s="84">
        <v>1054167.6499999994</v>
      </c>
      <c r="X8" s="84">
        <v>954222.32999999926</v>
      </c>
      <c r="Y8" s="84">
        <v>170545.18999999989</v>
      </c>
      <c r="Z8" s="84">
        <v>29539.029999999988</v>
      </c>
      <c r="AA8" s="85"/>
      <c r="AB8" s="84">
        <v>1782565.2600000044</v>
      </c>
      <c r="AC8" s="84">
        <v>5991.4899999999989</v>
      </c>
      <c r="AD8" s="84">
        <v>78094.159999999989</v>
      </c>
      <c r="AE8" s="85"/>
      <c r="AF8" s="84">
        <v>5339463.7399999956</v>
      </c>
      <c r="AG8" s="84">
        <v>239241.16000000003</v>
      </c>
      <c r="AH8" s="84">
        <v>3645043.7399999923</v>
      </c>
      <c r="AI8" s="84">
        <v>260929.91</v>
      </c>
      <c r="AJ8" s="84">
        <v>386779.09000000008</v>
      </c>
      <c r="AK8" s="85"/>
      <c r="AL8" s="84">
        <v>62219.899999999951</v>
      </c>
      <c r="AM8" s="84">
        <v>73704.86</v>
      </c>
      <c r="AN8" s="39"/>
    </row>
    <row r="9" spans="1:41" ht="15">
      <c r="A9" s="83" t="s">
        <v>133</v>
      </c>
      <c r="B9" s="85"/>
      <c r="C9" s="84">
        <v>134611.78000000003</v>
      </c>
      <c r="D9" s="84">
        <v>26297.440000000002</v>
      </c>
      <c r="E9" s="84">
        <v>12537.02</v>
      </c>
      <c r="F9" s="84">
        <v>6729.6499999999987</v>
      </c>
      <c r="G9" s="84">
        <v>76473.520000000062</v>
      </c>
      <c r="H9" s="85"/>
      <c r="I9" s="85"/>
      <c r="J9" s="85"/>
      <c r="K9" s="85"/>
      <c r="L9" s="84">
        <v>110307.40999999999</v>
      </c>
      <c r="M9" s="85"/>
      <c r="N9" s="84">
        <v>167047.44999999987</v>
      </c>
      <c r="O9" s="84">
        <v>0</v>
      </c>
      <c r="P9" s="84">
        <v>1402.3700000000001</v>
      </c>
      <c r="Q9" s="85"/>
      <c r="R9" s="85"/>
      <c r="S9" s="85"/>
      <c r="T9" s="84">
        <v>22415.4</v>
      </c>
      <c r="U9" s="85"/>
      <c r="V9" s="84">
        <v>65355.48</v>
      </c>
      <c r="W9" s="84">
        <v>41439.200000000012</v>
      </c>
      <c r="X9" s="84">
        <v>39843.419999999984</v>
      </c>
      <c r="Y9" s="84">
        <v>26933.389999999992</v>
      </c>
      <c r="Z9" s="85"/>
      <c r="AA9" s="84">
        <v>3538.1299999999992</v>
      </c>
      <c r="AB9" s="85"/>
      <c r="AC9" s="84">
        <v>886.7299999999999</v>
      </c>
      <c r="AD9" s="84">
        <v>2722.6500000000005</v>
      </c>
      <c r="AE9" s="85"/>
      <c r="AF9" s="84">
        <v>251519.39000000007</v>
      </c>
      <c r="AG9" s="84">
        <v>60521.850000000013</v>
      </c>
      <c r="AH9" s="84">
        <v>313534.81000000023</v>
      </c>
      <c r="AI9" s="84">
        <v>14929.209999999997</v>
      </c>
      <c r="AJ9" s="84">
        <v>102693.02000000009</v>
      </c>
      <c r="AK9" s="85"/>
      <c r="AL9" s="84">
        <v>10801.249999999996</v>
      </c>
      <c r="AM9" s="84">
        <v>9229.6699999999964</v>
      </c>
      <c r="AN9" s="39"/>
    </row>
    <row r="10" spans="1:41" ht="15">
      <c r="A10" s="83" t="s">
        <v>134</v>
      </c>
      <c r="B10" s="85"/>
      <c r="C10" s="84">
        <v>5055.84</v>
      </c>
      <c r="D10" s="84">
        <v>3033.6499999999996</v>
      </c>
      <c r="E10" s="85"/>
      <c r="F10" s="85"/>
      <c r="G10" s="84">
        <v>5104.869999999999</v>
      </c>
      <c r="H10" s="85"/>
      <c r="I10" s="85"/>
      <c r="J10" s="84">
        <v>8071.3099999999995</v>
      </c>
      <c r="K10" s="85"/>
      <c r="L10" s="85"/>
      <c r="M10" s="85"/>
      <c r="N10" s="84">
        <v>5940.050000000002</v>
      </c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4">
        <v>2676.34</v>
      </c>
      <c r="AB10" s="85"/>
      <c r="AC10" s="84">
        <v>342.56</v>
      </c>
      <c r="AD10" s="85"/>
      <c r="AE10" s="85"/>
      <c r="AF10" s="84">
        <v>5399.7300000000014</v>
      </c>
      <c r="AG10" s="84">
        <v>305.27999999999997</v>
      </c>
      <c r="AH10" s="84">
        <v>884.46</v>
      </c>
      <c r="AI10" s="85"/>
      <c r="AJ10" s="85"/>
      <c r="AK10" s="85"/>
      <c r="AL10" s="85"/>
      <c r="AM10" s="85"/>
      <c r="AN10" s="39"/>
    </row>
    <row r="11" spans="1:41" ht="15">
      <c r="A11" s="83" t="s">
        <v>135</v>
      </c>
      <c r="B11" s="85"/>
      <c r="C11" s="84">
        <v>7126.2899999999991</v>
      </c>
      <c r="D11" s="84">
        <v>5909.7000000000016</v>
      </c>
      <c r="E11" s="85"/>
      <c r="F11" s="85"/>
      <c r="G11" s="84">
        <v>15550.870000000008</v>
      </c>
      <c r="H11" s="85"/>
      <c r="I11" s="84">
        <v>41514.270000000026</v>
      </c>
      <c r="J11" s="85"/>
      <c r="K11" s="85"/>
      <c r="L11" s="85"/>
      <c r="M11" s="85"/>
      <c r="N11" s="84">
        <v>6399.35</v>
      </c>
      <c r="O11" s="84">
        <v>0</v>
      </c>
      <c r="P11" s="84">
        <v>2034.8200000000002</v>
      </c>
      <c r="Q11" s="85"/>
      <c r="R11" s="85"/>
      <c r="S11" s="84">
        <v>4122.3600000000006</v>
      </c>
      <c r="T11" s="84">
        <v>803.06</v>
      </c>
      <c r="U11" s="85"/>
      <c r="V11" s="84">
        <v>4350.84</v>
      </c>
      <c r="W11" s="84">
        <v>1442.1799999999998</v>
      </c>
      <c r="X11" s="84">
        <v>11020.43</v>
      </c>
      <c r="Y11" s="85"/>
      <c r="Z11" s="85"/>
      <c r="AA11" s="85"/>
      <c r="AB11" s="85"/>
      <c r="AC11" s="85"/>
      <c r="AD11" s="85"/>
      <c r="AE11" s="85"/>
      <c r="AF11" s="84">
        <v>36239.049999999988</v>
      </c>
      <c r="AG11" s="85"/>
      <c r="AH11" s="84">
        <v>1871.81</v>
      </c>
      <c r="AI11" s="85"/>
      <c r="AJ11" s="85"/>
      <c r="AK11" s="85"/>
      <c r="AL11" s="85"/>
      <c r="AM11" s="84">
        <v>338.74</v>
      </c>
      <c r="AN11" s="39"/>
    </row>
    <row r="12" spans="1:41" ht="15">
      <c r="A12" s="83" t="s">
        <v>136</v>
      </c>
      <c r="B12" s="84">
        <v>355.20000000000005</v>
      </c>
      <c r="C12" s="84">
        <v>939750.39999999909</v>
      </c>
      <c r="D12" s="84">
        <v>222143.20999999982</v>
      </c>
      <c r="E12" s="85"/>
      <c r="F12" s="85"/>
      <c r="G12" s="84">
        <v>1503027.5099999979</v>
      </c>
      <c r="H12" s="84">
        <v>5778.1299999999956</v>
      </c>
      <c r="I12" s="85"/>
      <c r="J12" s="84">
        <v>254908.94000000035</v>
      </c>
      <c r="K12" s="85"/>
      <c r="L12" s="85"/>
      <c r="M12" s="85"/>
      <c r="N12" s="84">
        <v>274819.45000000118</v>
      </c>
      <c r="O12" s="84">
        <v>0</v>
      </c>
      <c r="P12" s="84">
        <v>11723.529999999964</v>
      </c>
      <c r="Q12" s="85"/>
      <c r="R12" s="84">
        <v>124269.77000000027</v>
      </c>
      <c r="S12" s="84">
        <v>26374.379999999932</v>
      </c>
      <c r="T12" s="84">
        <v>225.57</v>
      </c>
      <c r="U12" s="84">
        <v>26325.679999999997</v>
      </c>
      <c r="V12" s="84">
        <v>502097.29000000126</v>
      </c>
      <c r="W12" s="84">
        <v>7174.96</v>
      </c>
      <c r="X12" s="84">
        <v>1018873.7700000003</v>
      </c>
      <c r="Y12" s="85"/>
      <c r="Z12" s="84">
        <v>43.11</v>
      </c>
      <c r="AA12" s="84">
        <v>912347.76999999874</v>
      </c>
      <c r="AB12" s="85"/>
      <c r="AC12" s="85"/>
      <c r="AD12" s="84">
        <v>3426.6500000000015</v>
      </c>
      <c r="AE12" s="84">
        <v>27644.570000000003</v>
      </c>
      <c r="AF12" s="84">
        <v>392134.70000000106</v>
      </c>
      <c r="AG12" s="84">
        <v>1243.6300000000001</v>
      </c>
      <c r="AH12" s="84">
        <v>112750.81000000004</v>
      </c>
      <c r="AI12" s="85"/>
      <c r="AJ12" s="84">
        <v>770209.76000000106</v>
      </c>
      <c r="AK12" s="84">
        <v>158152.92000000057</v>
      </c>
      <c r="AL12" s="84">
        <v>25366.080000000009</v>
      </c>
      <c r="AM12" s="84">
        <v>15653.42</v>
      </c>
      <c r="AN12" s="39"/>
    </row>
    <row r="13" spans="1:41" ht="15">
      <c r="A13" s="83" t="s">
        <v>137</v>
      </c>
      <c r="B13" s="84">
        <v>140.34</v>
      </c>
      <c r="C13" s="84">
        <v>1453175.0599999998</v>
      </c>
      <c r="D13" s="84">
        <v>326249.36000000016</v>
      </c>
      <c r="E13" s="84">
        <v>7274.1200000000008</v>
      </c>
      <c r="F13" s="84">
        <v>49003.010000000024</v>
      </c>
      <c r="G13" s="84">
        <v>818840.98000000161</v>
      </c>
      <c r="H13" s="84">
        <v>7998.3299999999981</v>
      </c>
      <c r="I13" s="84">
        <v>13385.389999999994</v>
      </c>
      <c r="J13" s="84">
        <v>101443.31000000004</v>
      </c>
      <c r="K13" s="85"/>
      <c r="L13" s="84">
        <v>14626.129999999996</v>
      </c>
      <c r="M13" s="84">
        <v>89676.800000000003</v>
      </c>
      <c r="N13" s="84">
        <v>694540.17999999993</v>
      </c>
      <c r="O13" s="84">
        <v>0</v>
      </c>
      <c r="P13" s="84">
        <v>6021.6899999999951</v>
      </c>
      <c r="Q13" s="85"/>
      <c r="R13" s="84">
        <v>23463.039999999986</v>
      </c>
      <c r="S13" s="84">
        <v>133530.25</v>
      </c>
      <c r="T13" s="84">
        <v>149.41999999999999</v>
      </c>
      <c r="U13" s="84">
        <v>7035.95</v>
      </c>
      <c r="V13" s="84">
        <v>807036.98000000196</v>
      </c>
      <c r="W13" s="84">
        <v>32871</v>
      </c>
      <c r="X13" s="84">
        <v>679149.20999999798</v>
      </c>
      <c r="Y13" s="85"/>
      <c r="Z13" s="85"/>
      <c r="AA13" s="84">
        <v>894483.07999999973</v>
      </c>
      <c r="AB13" s="85"/>
      <c r="AC13" s="85"/>
      <c r="AD13" s="84">
        <v>851.63000000000011</v>
      </c>
      <c r="AE13" s="84">
        <v>6734.4100000000008</v>
      </c>
      <c r="AF13" s="84">
        <v>123869.64999999979</v>
      </c>
      <c r="AG13" s="84">
        <v>54659.71</v>
      </c>
      <c r="AH13" s="84">
        <v>268747.96999999951</v>
      </c>
      <c r="AI13" s="85"/>
      <c r="AJ13" s="84">
        <v>364822.6100000001</v>
      </c>
      <c r="AK13" s="84">
        <v>48846.670000000013</v>
      </c>
      <c r="AL13" s="84">
        <v>258.56</v>
      </c>
      <c r="AM13" s="84">
        <v>265.18</v>
      </c>
      <c r="AN13" s="39"/>
    </row>
    <row r="14" spans="1:41" ht="15">
      <c r="A14" s="83" t="s">
        <v>138</v>
      </c>
      <c r="B14" s="84">
        <v>670.32999999999993</v>
      </c>
      <c r="C14" s="84">
        <v>1590583.319999997</v>
      </c>
      <c r="D14" s="84">
        <v>179542.65000000002</v>
      </c>
      <c r="E14" s="84">
        <v>6980.4100000000035</v>
      </c>
      <c r="F14" s="84">
        <v>22907.97999999997</v>
      </c>
      <c r="G14" s="84">
        <v>950561.85999999964</v>
      </c>
      <c r="H14" s="84">
        <v>4299.7299999999996</v>
      </c>
      <c r="I14" s="84">
        <v>2910.09</v>
      </c>
      <c r="J14" s="84">
        <v>217538.62999999983</v>
      </c>
      <c r="K14" s="85"/>
      <c r="L14" s="84">
        <v>94889.97000000003</v>
      </c>
      <c r="M14" s="85"/>
      <c r="N14" s="84">
        <v>304253.18000000005</v>
      </c>
      <c r="O14" s="84">
        <v>0</v>
      </c>
      <c r="P14" s="84">
        <v>39889.000000000058</v>
      </c>
      <c r="Q14" s="85"/>
      <c r="R14" s="84">
        <v>232194.29000000033</v>
      </c>
      <c r="S14" s="84">
        <v>67779.430000000008</v>
      </c>
      <c r="T14" s="84">
        <v>778.34999999999991</v>
      </c>
      <c r="U14" s="84">
        <v>7148.6900000000005</v>
      </c>
      <c r="V14" s="84">
        <v>518121.70000000141</v>
      </c>
      <c r="W14" s="85"/>
      <c r="X14" s="84">
        <v>625045.8899999985</v>
      </c>
      <c r="Y14" s="85"/>
      <c r="Z14" s="85"/>
      <c r="AA14" s="84">
        <v>590682.39999999932</v>
      </c>
      <c r="AB14" s="85"/>
      <c r="AC14" s="85"/>
      <c r="AD14" s="84">
        <v>2104.65</v>
      </c>
      <c r="AE14" s="85"/>
      <c r="AF14" s="84">
        <v>245034.45000000054</v>
      </c>
      <c r="AG14" s="84">
        <v>23583.360000000001</v>
      </c>
      <c r="AH14" s="84">
        <v>300073.88999999978</v>
      </c>
      <c r="AI14" s="84">
        <v>21509.469999999983</v>
      </c>
      <c r="AJ14" s="84">
        <v>903929.92999999574</v>
      </c>
      <c r="AK14" s="84">
        <v>115052.95000000024</v>
      </c>
      <c r="AL14" s="85"/>
      <c r="AM14" s="84">
        <v>39754.330000000024</v>
      </c>
      <c r="AN14" s="39"/>
    </row>
    <row r="15" spans="1:41" s="40" customFormat="1">
      <c r="B15" s="80">
        <f>SUM(B3:B14)</f>
        <v>21190.68</v>
      </c>
      <c r="C15" s="80">
        <f t="shared" ref="C15:AM15" si="0">SUM(C3:C14)</f>
        <v>18362753.730000004</v>
      </c>
      <c r="D15" s="80">
        <f t="shared" si="0"/>
        <v>2878374.5300000012</v>
      </c>
      <c r="E15" s="80">
        <f t="shared" si="0"/>
        <v>247915.2600000001</v>
      </c>
      <c r="F15" s="80">
        <f t="shared" si="0"/>
        <v>728989.34000000032</v>
      </c>
      <c r="G15" s="80">
        <f t="shared" si="0"/>
        <v>13439077.34999999</v>
      </c>
      <c r="H15" s="80">
        <f t="shared" si="0"/>
        <v>114094.69999999987</v>
      </c>
      <c r="I15" s="80">
        <f t="shared" si="0"/>
        <v>138878.22999999998</v>
      </c>
      <c r="J15" s="80">
        <f t="shared" si="0"/>
        <v>3697374.25999999</v>
      </c>
      <c r="K15" s="80">
        <f t="shared" si="0"/>
        <v>6320.5600000000013</v>
      </c>
      <c r="L15" s="80">
        <f t="shared" si="0"/>
        <v>7807016.6600000113</v>
      </c>
      <c r="M15" s="80">
        <f t="shared" si="0"/>
        <v>89676.800000000003</v>
      </c>
      <c r="N15" s="80">
        <f t="shared" si="0"/>
        <v>10872819.25</v>
      </c>
      <c r="O15" s="80">
        <f t="shared" si="0"/>
        <v>0</v>
      </c>
      <c r="P15" s="80">
        <f t="shared" si="0"/>
        <v>175167.12999999971</v>
      </c>
      <c r="Q15" s="80">
        <f t="shared" si="0"/>
        <v>24.14</v>
      </c>
      <c r="R15" s="80">
        <f t="shared" si="0"/>
        <v>1124079.0100000023</v>
      </c>
      <c r="S15" s="80">
        <f t="shared" si="0"/>
        <v>609878.4</v>
      </c>
      <c r="T15" s="80">
        <f t="shared" si="0"/>
        <v>257562.26000000004</v>
      </c>
      <c r="U15" s="80">
        <f t="shared" si="0"/>
        <v>180303.83000000002</v>
      </c>
      <c r="V15" s="80">
        <f t="shared" si="0"/>
        <v>7428468.3000000045</v>
      </c>
      <c r="W15" s="80">
        <f t="shared" si="0"/>
        <v>1475488.1199999996</v>
      </c>
      <c r="X15" s="80">
        <f t="shared" si="0"/>
        <v>11606904.280000048</v>
      </c>
      <c r="Y15" s="80">
        <f t="shared" si="0"/>
        <v>215430.72999999986</v>
      </c>
      <c r="Z15" s="80">
        <f t="shared" si="0"/>
        <v>30399.099999999988</v>
      </c>
      <c r="AA15" s="80">
        <f t="shared" si="0"/>
        <v>10526965.880000032</v>
      </c>
      <c r="AB15" s="80">
        <f t="shared" si="0"/>
        <v>1782565.2600000044</v>
      </c>
      <c r="AC15" s="80">
        <f t="shared" si="0"/>
        <v>9647.8699999999972</v>
      </c>
      <c r="AD15" s="80">
        <f t="shared" si="0"/>
        <v>114998.09999999998</v>
      </c>
      <c r="AE15" s="80">
        <f t="shared" si="0"/>
        <v>47570.790000000008</v>
      </c>
      <c r="AF15" s="80">
        <f t="shared" si="0"/>
        <v>10304390.960000016</v>
      </c>
      <c r="AG15" s="80">
        <f t="shared" si="0"/>
        <v>768319.09999999963</v>
      </c>
      <c r="AH15" s="80">
        <f t="shared" si="0"/>
        <v>8288464.8299999768</v>
      </c>
      <c r="AI15" s="80">
        <f t="shared" si="0"/>
        <v>381366.97000000009</v>
      </c>
      <c r="AJ15" s="80">
        <f t="shared" si="0"/>
        <v>8390015.9399999641</v>
      </c>
      <c r="AK15" s="80">
        <f t="shared" si="0"/>
        <v>927164.56</v>
      </c>
      <c r="AL15" s="80">
        <f t="shared" si="0"/>
        <v>283935.45999999979</v>
      </c>
      <c r="AM15" s="80">
        <f t="shared" si="0"/>
        <v>361300.44999999966</v>
      </c>
      <c r="AN15" s="80"/>
      <c r="AO15" s="80">
        <f>SUM(B15:AN15)</f>
        <v>123694892.82000005</v>
      </c>
    </row>
    <row r="16" spans="1:41" s="40" customFormat="1">
      <c r="B16" s="81">
        <f t="shared" ref="B16:AM16" si="1">B15/$AO$15</f>
        <v>1.7131410615987621E-4</v>
      </c>
      <c r="C16" s="81">
        <f t="shared" si="1"/>
        <v>0.14845199596657038</v>
      </c>
      <c r="D16" s="81">
        <f t="shared" si="1"/>
        <v>2.3269954517755164E-2</v>
      </c>
      <c r="E16" s="81">
        <f t="shared" si="1"/>
        <v>2.0042481492001827E-3</v>
      </c>
      <c r="F16" s="81">
        <f t="shared" si="1"/>
        <v>5.8934473637551107E-3</v>
      </c>
      <c r="G16" s="81">
        <f t="shared" si="1"/>
        <v>0.10864698649730384</v>
      </c>
      <c r="H16" s="81">
        <f t="shared" si="1"/>
        <v>9.2238812289549966E-4</v>
      </c>
      <c r="I16" s="81">
        <f t="shared" si="1"/>
        <v>1.1227482948879272E-3</v>
      </c>
      <c r="J16" s="81">
        <f t="shared" si="1"/>
        <v>2.9891082612282006E-2</v>
      </c>
      <c r="K16" s="81">
        <f t="shared" si="1"/>
        <v>5.1097986795603891E-5</v>
      </c>
      <c r="L16" s="81">
        <f t="shared" si="1"/>
        <v>6.3115109136807512E-2</v>
      </c>
      <c r="M16" s="81">
        <f t="shared" si="1"/>
        <v>7.2498385305605993E-4</v>
      </c>
      <c r="N16" s="81">
        <f t="shared" si="1"/>
        <v>8.7900308590929871E-2</v>
      </c>
      <c r="O16" s="81">
        <f t="shared" si="1"/>
        <v>0</v>
      </c>
      <c r="P16" s="81">
        <f t="shared" si="1"/>
        <v>1.4161225739117759E-3</v>
      </c>
      <c r="Q16" s="81">
        <f t="shared" si="1"/>
        <v>1.9515761281371867E-7</v>
      </c>
      <c r="R16" s="81">
        <f t="shared" si="1"/>
        <v>9.0875135130740956E-3</v>
      </c>
      <c r="S16" s="81">
        <f t="shared" si="1"/>
        <v>4.9305059093061408E-3</v>
      </c>
      <c r="T16" s="81">
        <f t="shared" si="1"/>
        <v>2.0822384346522926E-3</v>
      </c>
      <c r="U16" s="81">
        <f t="shared" si="1"/>
        <v>1.4576497532713568E-3</v>
      </c>
      <c r="V16" s="81">
        <f t="shared" si="1"/>
        <v>6.0054769688913996E-2</v>
      </c>
      <c r="W16" s="81">
        <f t="shared" si="1"/>
        <v>1.1928448187000895E-2</v>
      </c>
      <c r="X16" s="81">
        <f t="shared" si="1"/>
        <v>9.3834951592466589E-2</v>
      </c>
      <c r="Y16" s="81">
        <f t="shared" si="1"/>
        <v>1.7416299500214059E-3</v>
      </c>
      <c r="Z16" s="81">
        <f t="shared" si="1"/>
        <v>2.4575873188423833E-4</v>
      </c>
      <c r="AA16" s="81">
        <f t="shared" si="1"/>
        <v>8.5104288786755328E-2</v>
      </c>
      <c r="AB16" s="81">
        <f t="shared" si="1"/>
        <v>1.4410985121220656E-2</v>
      </c>
      <c r="AC16" s="81">
        <f t="shared" si="1"/>
        <v>7.799731888720346E-5</v>
      </c>
      <c r="AD16" s="81">
        <f t="shared" si="1"/>
        <v>9.2969157722093193E-4</v>
      </c>
      <c r="AE16" s="81">
        <f t="shared" si="1"/>
        <v>3.845816825212395E-4</v>
      </c>
      <c r="AF16" s="81">
        <f t="shared" si="1"/>
        <v>8.330490228885111E-2</v>
      </c>
      <c r="AG16" s="81">
        <f t="shared" si="1"/>
        <v>6.2114051961551257E-3</v>
      </c>
      <c r="AH16" s="81">
        <f t="shared" si="1"/>
        <v>6.7007332647608123E-2</v>
      </c>
      <c r="AI16" s="81">
        <f t="shared" si="1"/>
        <v>3.0831262415576257E-3</v>
      </c>
      <c r="AJ16" s="81">
        <f t="shared" si="1"/>
        <v>6.7828313269239479E-2</v>
      </c>
      <c r="AK16" s="81">
        <f t="shared" si="1"/>
        <v>7.4955767280481291E-3</v>
      </c>
      <c r="AL16" s="81">
        <f t="shared" si="1"/>
        <v>2.2954501477533166E-3</v>
      </c>
      <c r="AM16" s="81">
        <f t="shared" si="1"/>
        <v>2.9209003036670361E-3</v>
      </c>
      <c r="AN16" s="81"/>
    </row>
    <row r="17" spans="1:14" ht="25.5">
      <c r="A17" s="36" t="s">
        <v>48</v>
      </c>
      <c r="B17" s="37" t="s">
        <v>22</v>
      </c>
      <c r="C17" s="37" t="s">
        <v>20</v>
      </c>
      <c r="D17" s="37" t="s">
        <v>21</v>
      </c>
      <c r="E17" s="37" t="s">
        <v>23</v>
      </c>
      <c r="F17" s="37" t="s">
        <v>24</v>
      </c>
      <c r="G17" s="37" t="s">
        <v>26</v>
      </c>
      <c r="H17" s="37" t="s">
        <v>19</v>
      </c>
      <c r="I17" s="37" t="s">
        <v>25</v>
      </c>
      <c r="J17" s="37" t="s">
        <v>27</v>
      </c>
      <c r="K17" s="37" t="s">
        <v>107</v>
      </c>
      <c r="L17" s="41" t="s">
        <v>28</v>
      </c>
      <c r="M17" s="44" t="s">
        <v>140</v>
      </c>
      <c r="N17" s="44" t="s">
        <v>147</v>
      </c>
    </row>
    <row r="18" spans="1:14">
      <c r="A18" s="38" t="s">
        <v>127</v>
      </c>
      <c r="B18" s="34">
        <f>SUM(C3:D3)</f>
        <v>10435302.130000006</v>
      </c>
      <c r="C18" s="34">
        <f>SUM(L3,N3)</f>
        <v>3055339.4999999986</v>
      </c>
      <c r="D18" s="34">
        <f>X3</f>
        <v>4544177.770000048</v>
      </c>
      <c r="E18" s="34">
        <f>G3</f>
        <v>5900313.0699999984</v>
      </c>
      <c r="F18" s="34">
        <f>AA3+AB3</f>
        <v>4432713.4800000386</v>
      </c>
      <c r="G18" s="34">
        <f>AH3</f>
        <v>2736583.4499999839</v>
      </c>
      <c r="H18" s="34">
        <f>AJ3</f>
        <v>3137212.1899999706</v>
      </c>
      <c r="I18" s="34">
        <f>V3</f>
        <v>3674921.8200000031</v>
      </c>
      <c r="J18" s="34">
        <f>AF3</f>
        <v>2652170.5900000161</v>
      </c>
      <c r="K18" s="34">
        <f>J3</f>
        <v>2391589.1299999906</v>
      </c>
      <c r="L18" s="42">
        <f>AK3</f>
        <v>289055.48999999987</v>
      </c>
      <c r="M18" s="43">
        <f>SUM(B18:L18)</f>
        <v>43249378.620000049</v>
      </c>
      <c r="N18" s="43">
        <f>SUM(C18:L18)</f>
        <v>32814076.490000047</v>
      </c>
    </row>
    <row r="19" spans="1:14">
      <c r="A19" s="38" t="s">
        <v>128</v>
      </c>
      <c r="B19" s="34">
        <f t="shared" ref="B19:B29" si="2">SUM(C4:D4)</f>
        <v>526776.61000000034</v>
      </c>
      <c r="C19" s="34">
        <f t="shared" ref="C19:C29" si="3">SUM(L4,N4)</f>
        <v>250381.74</v>
      </c>
      <c r="D19" s="34">
        <f t="shared" ref="D19:D29" si="4">X4</f>
        <v>440559.3700000004</v>
      </c>
      <c r="E19" s="34">
        <f t="shared" ref="E19:E29" si="5">G4</f>
        <v>84140.890000000101</v>
      </c>
      <c r="F19" s="34">
        <f t="shared" ref="F19:F29" si="6">AA4+AB4</f>
        <v>19201.020000000026</v>
      </c>
      <c r="G19" s="34">
        <f t="shared" ref="G19:G29" si="7">AH4</f>
        <v>187139.28999999992</v>
      </c>
      <c r="H19" s="34">
        <f t="shared" ref="H19:H29" si="8">AJ4</f>
        <v>149749.37999999998</v>
      </c>
      <c r="I19" s="34">
        <f t="shared" ref="I19:I29" si="9">V4</f>
        <v>31877.580000000005</v>
      </c>
      <c r="J19" s="34">
        <f t="shared" ref="J19:J29" si="10">AF4</f>
        <v>344878.46000000014</v>
      </c>
      <c r="K19" s="34">
        <f t="shared" ref="K19:K29" si="11">J4</f>
        <v>36360.010000000031</v>
      </c>
      <c r="L19" s="42">
        <f t="shared" ref="L19:L29" si="12">AK4</f>
        <v>0</v>
      </c>
      <c r="M19" s="43">
        <f t="shared" ref="M19:M29" si="13">SUM(B19:L19)</f>
        <v>2071064.350000001</v>
      </c>
      <c r="N19" s="43">
        <f t="shared" ref="N19:N29" si="14">SUM(C19:L19)</f>
        <v>1544287.7400000007</v>
      </c>
    </row>
    <row r="20" spans="1:14">
      <c r="A20" s="38" t="s">
        <v>129</v>
      </c>
      <c r="B20" s="34">
        <f t="shared" si="2"/>
        <v>771868.99999999988</v>
      </c>
      <c r="C20" s="34">
        <f t="shared" si="3"/>
        <v>155809.82000000024</v>
      </c>
      <c r="D20" s="34">
        <f t="shared" si="4"/>
        <v>468711.76999999984</v>
      </c>
      <c r="E20" s="34">
        <f t="shared" si="5"/>
        <v>583019.3699999993</v>
      </c>
      <c r="F20" s="34">
        <f t="shared" si="6"/>
        <v>916579.78999999934</v>
      </c>
      <c r="G20" s="34">
        <f t="shared" si="7"/>
        <v>98162.280000000144</v>
      </c>
      <c r="H20" s="34">
        <f t="shared" si="8"/>
        <v>381760.0199999999</v>
      </c>
      <c r="I20" s="34">
        <f t="shared" si="9"/>
        <v>370847.94999999978</v>
      </c>
      <c r="J20" s="34">
        <f t="shared" si="10"/>
        <v>154800.07000000015</v>
      </c>
      <c r="K20" s="34">
        <f t="shared" si="11"/>
        <v>141600.55999999971</v>
      </c>
      <c r="L20" s="42">
        <f t="shared" si="12"/>
        <v>33210.000000000007</v>
      </c>
      <c r="M20" s="43">
        <f t="shared" si="13"/>
        <v>4076370.629999998</v>
      </c>
      <c r="N20" s="43">
        <f t="shared" si="14"/>
        <v>3304501.629999999</v>
      </c>
    </row>
    <row r="21" spans="1:14">
      <c r="A21" s="38" t="s">
        <v>130</v>
      </c>
      <c r="B21" s="34">
        <f t="shared" si="2"/>
        <v>1175376.1000000003</v>
      </c>
      <c r="C21" s="34">
        <f t="shared" si="3"/>
        <v>239536.2899999996</v>
      </c>
      <c r="D21" s="34">
        <f t="shared" si="4"/>
        <v>575598.40000000049</v>
      </c>
      <c r="E21" s="34">
        <f t="shared" si="5"/>
        <v>1039768.3599999996</v>
      </c>
      <c r="F21" s="34">
        <f t="shared" si="6"/>
        <v>643859.19999999937</v>
      </c>
      <c r="G21" s="34">
        <f t="shared" si="7"/>
        <v>128074.96999999991</v>
      </c>
      <c r="H21" s="34">
        <f t="shared" si="8"/>
        <v>603667.97999999963</v>
      </c>
      <c r="I21" s="34">
        <f t="shared" si="9"/>
        <v>447717.73999999935</v>
      </c>
      <c r="J21" s="34">
        <f t="shared" si="10"/>
        <v>175430.17999999976</v>
      </c>
      <c r="K21" s="34">
        <f t="shared" si="11"/>
        <v>266443.73999999918</v>
      </c>
      <c r="L21" s="42">
        <f t="shared" si="12"/>
        <v>22592.31000000003</v>
      </c>
      <c r="M21" s="43">
        <f t="shared" si="13"/>
        <v>5318065.2699999968</v>
      </c>
      <c r="N21" s="43">
        <f t="shared" si="14"/>
        <v>4142689.1699999967</v>
      </c>
    </row>
    <row r="22" spans="1:14">
      <c r="A22" s="38" t="s">
        <v>131</v>
      </c>
      <c r="B22" s="34">
        <f t="shared" si="2"/>
        <v>2648138.2900000019</v>
      </c>
      <c r="C22" s="34">
        <f t="shared" si="3"/>
        <v>420175.38000000064</v>
      </c>
      <c r="D22" s="34">
        <f t="shared" si="4"/>
        <v>2249701.9200000055</v>
      </c>
      <c r="E22" s="34">
        <f t="shared" si="5"/>
        <v>1388351.219999996</v>
      </c>
      <c r="F22" s="34">
        <f t="shared" si="6"/>
        <v>2110884.6699999976</v>
      </c>
      <c r="G22" s="34">
        <f t="shared" si="7"/>
        <v>495597.35000000207</v>
      </c>
      <c r="H22" s="34">
        <f t="shared" si="8"/>
        <v>1589191.9599999965</v>
      </c>
      <c r="I22" s="34">
        <f t="shared" si="9"/>
        <v>803458.42999999714</v>
      </c>
      <c r="J22" s="34">
        <f t="shared" si="10"/>
        <v>583450.95000000007</v>
      </c>
      <c r="K22" s="34">
        <f t="shared" si="11"/>
        <v>229294.71</v>
      </c>
      <c r="L22" s="42">
        <f t="shared" si="12"/>
        <v>260254.2199999993</v>
      </c>
      <c r="M22" s="43">
        <f t="shared" si="13"/>
        <v>12778499.099999998</v>
      </c>
      <c r="N22" s="43">
        <f t="shared" si="14"/>
        <v>10130360.809999995</v>
      </c>
    </row>
    <row r="23" spans="1:14">
      <c r="A23" s="38" t="s">
        <v>132</v>
      </c>
      <c r="B23" s="34">
        <f t="shared" si="2"/>
        <v>790187.42999999993</v>
      </c>
      <c r="C23" s="34">
        <f t="shared" si="3"/>
        <v>12885770.010000013</v>
      </c>
      <c r="D23" s="34">
        <f t="shared" si="4"/>
        <v>954222.32999999926</v>
      </c>
      <c r="E23" s="34">
        <f t="shared" si="5"/>
        <v>1073924.8299999998</v>
      </c>
      <c r="F23" s="34">
        <f t="shared" si="6"/>
        <v>1782565.2600000044</v>
      </c>
      <c r="G23" s="34">
        <f t="shared" si="7"/>
        <v>3645043.7399999923</v>
      </c>
      <c r="H23" s="34">
        <f t="shared" si="8"/>
        <v>386779.09000000008</v>
      </c>
      <c r="I23" s="34">
        <f t="shared" si="9"/>
        <v>202682.48999999982</v>
      </c>
      <c r="J23" s="34">
        <f t="shared" si="10"/>
        <v>5339463.7399999956</v>
      </c>
      <c r="K23" s="34">
        <f t="shared" si="11"/>
        <v>50123.920000000013</v>
      </c>
      <c r="L23" s="42">
        <f t="shared" si="12"/>
        <v>0</v>
      </c>
      <c r="M23" s="43">
        <f t="shared" si="13"/>
        <v>27110762.840000004</v>
      </c>
      <c r="N23" s="43">
        <f t="shared" si="14"/>
        <v>26320575.410000004</v>
      </c>
    </row>
    <row r="24" spans="1:14">
      <c r="A24" s="38" t="s">
        <v>133</v>
      </c>
      <c r="B24" s="34">
        <f t="shared" si="2"/>
        <v>160909.22000000003</v>
      </c>
      <c r="C24" s="34">
        <f t="shared" si="3"/>
        <v>277354.85999999987</v>
      </c>
      <c r="D24" s="34">
        <f t="shared" si="4"/>
        <v>39843.419999999984</v>
      </c>
      <c r="E24" s="34">
        <f t="shared" si="5"/>
        <v>76473.520000000062</v>
      </c>
      <c r="F24" s="34">
        <f t="shared" si="6"/>
        <v>3538.1299999999992</v>
      </c>
      <c r="G24" s="34">
        <f t="shared" si="7"/>
        <v>313534.81000000023</v>
      </c>
      <c r="H24" s="34">
        <f t="shared" si="8"/>
        <v>102693.02000000009</v>
      </c>
      <c r="I24" s="34">
        <f t="shared" si="9"/>
        <v>65355.48</v>
      </c>
      <c r="J24" s="34">
        <f t="shared" si="10"/>
        <v>251519.39000000007</v>
      </c>
      <c r="K24" s="34">
        <f t="shared" si="11"/>
        <v>0</v>
      </c>
      <c r="L24" s="42">
        <f t="shared" si="12"/>
        <v>0</v>
      </c>
      <c r="M24" s="43">
        <f t="shared" si="13"/>
        <v>1291221.8500000003</v>
      </c>
      <c r="N24" s="43">
        <f t="shared" si="14"/>
        <v>1130312.6300000004</v>
      </c>
    </row>
    <row r="25" spans="1:14">
      <c r="A25" s="38" t="s">
        <v>134</v>
      </c>
      <c r="B25" s="34">
        <f t="shared" si="2"/>
        <v>8089.49</v>
      </c>
      <c r="C25" s="34">
        <f t="shared" si="3"/>
        <v>5940.050000000002</v>
      </c>
      <c r="D25" s="34">
        <f t="shared" si="4"/>
        <v>0</v>
      </c>
      <c r="E25" s="34">
        <f t="shared" si="5"/>
        <v>5104.869999999999</v>
      </c>
      <c r="F25" s="34">
        <f t="shared" si="6"/>
        <v>2676.34</v>
      </c>
      <c r="G25" s="34">
        <f t="shared" si="7"/>
        <v>884.46</v>
      </c>
      <c r="H25" s="34">
        <f t="shared" si="8"/>
        <v>0</v>
      </c>
      <c r="I25" s="34">
        <f t="shared" si="9"/>
        <v>0</v>
      </c>
      <c r="J25" s="34">
        <f t="shared" si="10"/>
        <v>5399.7300000000014</v>
      </c>
      <c r="K25" s="34">
        <f t="shared" si="11"/>
        <v>8071.3099999999995</v>
      </c>
      <c r="L25" s="42">
        <f t="shared" si="12"/>
        <v>0</v>
      </c>
      <c r="M25" s="43">
        <f t="shared" si="13"/>
        <v>36166.25</v>
      </c>
      <c r="N25" s="43">
        <f t="shared" si="14"/>
        <v>28076.760000000002</v>
      </c>
    </row>
    <row r="26" spans="1:14">
      <c r="A26" s="38" t="s">
        <v>135</v>
      </c>
      <c r="B26" s="34">
        <f t="shared" si="2"/>
        <v>13035.990000000002</v>
      </c>
      <c r="C26" s="34">
        <f t="shared" si="3"/>
        <v>6399.35</v>
      </c>
      <c r="D26" s="34">
        <f t="shared" si="4"/>
        <v>11020.43</v>
      </c>
      <c r="E26" s="34">
        <f t="shared" si="5"/>
        <v>15550.870000000008</v>
      </c>
      <c r="F26" s="34">
        <f t="shared" si="6"/>
        <v>0</v>
      </c>
      <c r="G26" s="34">
        <f t="shared" si="7"/>
        <v>1871.81</v>
      </c>
      <c r="H26" s="34">
        <f t="shared" si="8"/>
        <v>0</v>
      </c>
      <c r="I26" s="34">
        <f t="shared" si="9"/>
        <v>4350.84</v>
      </c>
      <c r="J26" s="34">
        <f t="shared" si="10"/>
        <v>36239.049999999988</v>
      </c>
      <c r="K26" s="34">
        <f t="shared" si="11"/>
        <v>0</v>
      </c>
      <c r="L26" s="42">
        <f t="shared" si="12"/>
        <v>0</v>
      </c>
      <c r="M26" s="43">
        <f t="shared" si="13"/>
        <v>88468.34</v>
      </c>
      <c r="N26" s="43">
        <f t="shared" si="14"/>
        <v>75432.349999999991</v>
      </c>
    </row>
    <row r="27" spans="1:14">
      <c r="A27" s="38" t="s">
        <v>136</v>
      </c>
      <c r="B27" s="34">
        <f t="shared" si="2"/>
        <v>1161893.6099999989</v>
      </c>
      <c r="C27" s="34">
        <f t="shared" si="3"/>
        <v>274819.45000000118</v>
      </c>
      <c r="D27" s="34">
        <f t="shared" si="4"/>
        <v>1018873.7700000003</v>
      </c>
      <c r="E27" s="34">
        <f t="shared" si="5"/>
        <v>1503027.5099999979</v>
      </c>
      <c r="F27" s="34">
        <f t="shared" si="6"/>
        <v>912347.76999999874</v>
      </c>
      <c r="G27" s="34">
        <f t="shared" si="7"/>
        <v>112750.81000000004</v>
      </c>
      <c r="H27" s="34">
        <f t="shared" si="8"/>
        <v>770209.76000000106</v>
      </c>
      <c r="I27" s="34">
        <f t="shared" si="9"/>
        <v>502097.29000000126</v>
      </c>
      <c r="J27" s="34">
        <f t="shared" si="10"/>
        <v>392134.70000000106</v>
      </c>
      <c r="K27" s="34">
        <f t="shared" si="11"/>
        <v>254908.94000000035</v>
      </c>
      <c r="L27" s="42">
        <f t="shared" si="12"/>
        <v>158152.92000000057</v>
      </c>
      <c r="M27" s="43">
        <f t="shared" si="13"/>
        <v>7061216.5300000003</v>
      </c>
      <c r="N27" s="43">
        <f t="shared" si="14"/>
        <v>5899322.9200000027</v>
      </c>
    </row>
    <row r="28" spans="1:14">
      <c r="A28" s="38" t="s">
        <v>137</v>
      </c>
      <c r="B28" s="34">
        <f t="shared" si="2"/>
        <v>1779424.42</v>
      </c>
      <c r="C28" s="34">
        <f t="shared" si="3"/>
        <v>709166.30999999994</v>
      </c>
      <c r="D28" s="34">
        <f t="shared" si="4"/>
        <v>679149.20999999798</v>
      </c>
      <c r="E28" s="34">
        <f t="shared" si="5"/>
        <v>818840.98000000161</v>
      </c>
      <c r="F28" s="34">
        <f t="shared" si="6"/>
        <v>894483.07999999973</v>
      </c>
      <c r="G28" s="34">
        <f t="shared" si="7"/>
        <v>268747.96999999951</v>
      </c>
      <c r="H28" s="34">
        <f t="shared" si="8"/>
        <v>364822.6100000001</v>
      </c>
      <c r="I28" s="34">
        <f t="shared" si="9"/>
        <v>807036.98000000196</v>
      </c>
      <c r="J28" s="34">
        <f t="shared" si="10"/>
        <v>123869.64999999979</v>
      </c>
      <c r="K28" s="34">
        <f t="shared" si="11"/>
        <v>101443.31000000004</v>
      </c>
      <c r="L28" s="42">
        <f t="shared" si="12"/>
        <v>48846.670000000013</v>
      </c>
      <c r="M28" s="43">
        <f t="shared" si="13"/>
        <v>6595831.1900000013</v>
      </c>
      <c r="N28" s="43">
        <f t="shared" si="14"/>
        <v>4816406.7700000005</v>
      </c>
    </row>
    <row r="29" spans="1:14">
      <c r="A29" s="38" t="s">
        <v>138</v>
      </c>
      <c r="B29" s="34">
        <f t="shared" si="2"/>
        <v>1770125.9699999969</v>
      </c>
      <c r="C29" s="34">
        <f t="shared" si="3"/>
        <v>399143.15000000008</v>
      </c>
      <c r="D29" s="34">
        <f t="shared" si="4"/>
        <v>625045.8899999985</v>
      </c>
      <c r="E29" s="34">
        <f t="shared" si="5"/>
        <v>950561.85999999964</v>
      </c>
      <c r="F29" s="34">
        <f t="shared" si="6"/>
        <v>590682.39999999932</v>
      </c>
      <c r="G29" s="34">
        <f t="shared" si="7"/>
        <v>300073.88999999978</v>
      </c>
      <c r="H29" s="34">
        <f t="shared" si="8"/>
        <v>903929.92999999574</v>
      </c>
      <c r="I29" s="34">
        <f t="shared" si="9"/>
        <v>518121.70000000141</v>
      </c>
      <c r="J29" s="34">
        <f t="shared" si="10"/>
        <v>245034.45000000054</v>
      </c>
      <c r="K29" s="34">
        <f t="shared" si="11"/>
        <v>217538.62999999983</v>
      </c>
      <c r="L29" s="42">
        <f t="shared" si="12"/>
        <v>115052.95000000024</v>
      </c>
      <c r="M29" s="43">
        <f t="shared" si="13"/>
        <v>6635310.819999991</v>
      </c>
      <c r="N29" s="43">
        <f t="shared" si="14"/>
        <v>4865184.849999994</v>
      </c>
    </row>
    <row r="30" spans="1:14" s="40" customFormat="1">
      <c r="A30" s="45" t="s">
        <v>140</v>
      </c>
      <c r="B30" s="43">
        <f>SUM(B18:B29)</f>
        <v>21241128.260000005</v>
      </c>
      <c r="C30" s="43">
        <f t="shared" ref="C30:L30" si="15">SUM(C18:C29)</f>
        <v>18679835.910000015</v>
      </c>
      <c r="D30" s="43">
        <f t="shared" si="15"/>
        <v>11606904.280000048</v>
      </c>
      <c r="E30" s="43">
        <f t="shared" si="15"/>
        <v>13439077.34999999</v>
      </c>
      <c r="F30" s="43">
        <f t="shared" si="15"/>
        <v>12309531.140000038</v>
      </c>
      <c r="G30" s="43">
        <f t="shared" si="15"/>
        <v>8288464.8299999768</v>
      </c>
      <c r="H30" s="43">
        <f t="shared" si="15"/>
        <v>8390015.9399999641</v>
      </c>
      <c r="I30" s="43">
        <f t="shared" si="15"/>
        <v>7428468.3000000045</v>
      </c>
      <c r="J30" s="43">
        <f t="shared" si="15"/>
        <v>10304390.960000016</v>
      </c>
      <c r="K30" s="43">
        <f t="shared" si="15"/>
        <v>3697374.25999999</v>
      </c>
      <c r="L30" s="43">
        <f t="shared" si="15"/>
        <v>927164.56</v>
      </c>
      <c r="M30" s="43">
        <f>SUM(B30:L30)</f>
        <v>116312355.79000005</v>
      </c>
      <c r="N30" s="43">
        <f>SUM(C30:L30)</f>
        <v>95071227.530000031</v>
      </c>
    </row>
    <row r="32" spans="1:14" ht="25.5">
      <c r="A32" s="55" t="s">
        <v>148</v>
      </c>
    </row>
    <row r="33" spans="1:13" ht="25.5">
      <c r="A33" s="36" t="s">
        <v>48</v>
      </c>
      <c r="B33" s="37" t="s">
        <v>22</v>
      </c>
      <c r="C33" s="37" t="s">
        <v>20</v>
      </c>
      <c r="D33" s="37" t="s">
        <v>21</v>
      </c>
      <c r="E33" s="37" t="s">
        <v>23</v>
      </c>
      <c r="F33" s="37" t="s">
        <v>24</v>
      </c>
      <c r="G33" s="37" t="s">
        <v>26</v>
      </c>
      <c r="H33" s="37" t="s">
        <v>19</v>
      </c>
      <c r="I33" s="37" t="s">
        <v>25</v>
      </c>
      <c r="J33" s="37" t="s">
        <v>27</v>
      </c>
      <c r="K33" s="37" t="s">
        <v>107</v>
      </c>
      <c r="L33" s="37" t="s">
        <v>28</v>
      </c>
      <c r="M33" s="44" t="s">
        <v>140</v>
      </c>
    </row>
    <row r="34" spans="1:13">
      <c r="A34" s="38" t="s">
        <v>127</v>
      </c>
      <c r="B34" s="47">
        <f>B18/$M18</f>
        <v>0.24128212850610417</v>
      </c>
      <c r="C34" s="47">
        <f t="shared" ref="C34:M34" si="16">C18/$M18</f>
        <v>7.0644702825559236E-2</v>
      </c>
      <c r="D34" s="47">
        <f t="shared" si="16"/>
        <v>0.10506920365090884</v>
      </c>
      <c r="E34" s="47">
        <f t="shared" si="16"/>
        <v>0.13642538363017045</v>
      </c>
      <c r="F34" s="47">
        <f t="shared" si="16"/>
        <v>0.10249195760584164</v>
      </c>
      <c r="G34" s="47">
        <f t="shared" si="16"/>
        <v>6.3274514855908015E-2</v>
      </c>
      <c r="H34" s="47">
        <f t="shared" si="16"/>
        <v>7.2537740196554235E-2</v>
      </c>
      <c r="I34" s="47">
        <f t="shared" si="16"/>
        <v>8.4970511421419329E-2</v>
      </c>
      <c r="J34" s="47">
        <f t="shared" si="16"/>
        <v>6.1322744386749596E-2</v>
      </c>
      <c r="K34" s="47">
        <f t="shared" si="16"/>
        <v>5.5297652967759285E-2</v>
      </c>
      <c r="L34" s="47">
        <f t="shared" si="16"/>
        <v>6.6834599530253211E-3</v>
      </c>
      <c r="M34" s="47">
        <f t="shared" si="16"/>
        <v>1</v>
      </c>
    </row>
    <row r="35" spans="1:13">
      <c r="A35" s="38" t="s">
        <v>128</v>
      </c>
      <c r="B35" s="47">
        <f t="shared" ref="B35:M46" si="17">B19/$M19</f>
        <v>0.25435067239702142</v>
      </c>
      <c r="C35" s="47">
        <f t="shared" si="17"/>
        <v>0.12089520057645715</v>
      </c>
      <c r="D35" s="47">
        <f t="shared" si="17"/>
        <v>0.21272123678822447</v>
      </c>
      <c r="E35" s="47">
        <f t="shared" si="17"/>
        <v>4.062688346694783E-2</v>
      </c>
      <c r="F35" s="47">
        <f t="shared" si="17"/>
        <v>9.2710880760416819E-3</v>
      </c>
      <c r="G35" s="47">
        <f t="shared" si="17"/>
        <v>9.0358993432531357E-2</v>
      </c>
      <c r="H35" s="47">
        <f t="shared" si="17"/>
        <v>7.230551769190556E-2</v>
      </c>
      <c r="I35" s="47">
        <f t="shared" si="17"/>
        <v>1.5391882922421019E-2</v>
      </c>
      <c r="J35" s="47">
        <f t="shared" si="17"/>
        <v>0.16652232944862383</v>
      </c>
      <c r="K35" s="47">
        <f t="shared" si="17"/>
        <v>1.7556195199825642E-2</v>
      </c>
      <c r="L35" s="47">
        <f t="shared" si="17"/>
        <v>0</v>
      </c>
      <c r="M35" s="47">
        <f t="shared" si="17"/>
        <v>1</v>
      </c>
    </row>
    <row r="36" spans="1:13">
      <c r="A36" s="38" t="s">
        <v>129</v>
      </c>
      <c r="B36" s="47">
        <f t="shared" si="17"/>
        <v>0.18935201679637267</v>
      </c>
      <c r="C36" s="47">
        <f t="shared" si="17"/>
        <v>3.8222682415901987E-2</v>
      </c>
      <c r="D36" s="47">
        <f t="shared" si="17"/>
        <v>0.1149826187419077</v>
      </c>
      <c r="E36" s="47">
        <f t="shared" si="17"/>
        <v>0.14302413173848216</v>
      </c>
      <c r="F36" s="47">
        <f t="shared" si="17"/>
        <v>0.22485192667576445</v>
      </c>
      <c r="G36" s="47">
        <f t="shared" si="17"/>
        <v>2.4080803467078308E-2</v>
      </c>
      <c r="H36" s="47">
        <f t="shared" si="17"/>
        <v>9.3651940574402598E-2</v>
      </c>
      <c r="I36" s="47">
        <f t="shared" si="17"/>
        <v>9.0975032365984823E-2</v>
      </c>
      <c r="J36" s="47">
        <f t="shared" si="17"/>
        <v>3.7974974321704456E-2</v>
      </c>
      <c r="K36" s="47">
        <f t="shared" si="17"/>
        <v>3.4736919886011387E-2</v>
      </c>
      <c r="L36" s="47">
        <f t="shared" si="17"/>
        <v>8.1469530163894889E-3</v>
      </c>
      <c r="M36" s="47">
        <f t="shared" si="17"/>
        <v>1</v>
      </c>
    </row>
    <row r="37" spans="1:13">
      <c r="A37" s="38" t="s">
        <v>130</v>
      </c>
      <c r="B37" s="47">
        <f t="shared" si="17"/>
        <v>0.22101573416755019</v>
      </c>
      <c r="C37" s="47">
        <f t="shared" si="17"/>
        <v>4.504199889220234E-2</v>
      </c>
      <c r="D37" s="47">
        <f t="shared" si="17"/>
        <v>0.10823454974256096</v>
      </c>
      <c r="E37" s="47">
        <f t="shared" si="17"/>
        <v>0.19551628406396002</v>
      </c>
      <c r="F37" s="47">
        <f t="shared" si="17"/>
        <v>0.12107019513884225</v>
      </c>
      <c r="G37" s="47">
        <f t="shared" si="17"/>
        <v>2.4083000771444082E-2</v>
      </c>
      <c r="H37" s="47">
        <f t="shared" si="17"/>
        <v>0.11351270609734355</v>
      </c>
      <c r="I37" s="47">
        <f t="shared" si="17"/>
        <v>8.418808669491934E-2</v>
      </c>
      <c r="J37" s="47">
        <f t="shared" si="17"/>
        <v>3.2987594377531938E-2</v>
      </c>
      <c r="K37" s="47">
        <f t="shared" si="17"/>
        <v>5.0101630287061022E-2</v>
      </c>
      <c r="L37" s="47">
        <f t="shared" si="17"/>
        <v>4.2482197665844072E-3</v>
      </c>
      <c r="M37" s="47">
        <f t="shared" si="17"/>
        <v>1</v>
      </c>
    </row>
    <row r="38" spans="1:13">
      <c r="A38" s="38" t="s">
        <v>131</v>
      </c>
      <c r="B38" s="47">
        <f t="shared" si="17"/>
        <v>0.20723390668001082</v>
      </c>
      <c r="C38" s="47">
        <f t="shared" si="17"/>
        <v>3.2881434408834502E-2</v>
      </c>
      <c r="D38" s="47">
        <f t="shared" si="17"/>
        <v>0.17605369006130039</v>
      </c>
      <c r="E38" s="47">
        <f t="shared" si="17"/>
        <v>0.10864744044940272</v>
      </c>
      <c r="F38" s="47">
        <f t="shared" si="17"/>
        <v>0.16519034461566759</v>
      </c>
      <c r="G38" s="47">
        <f t="shared" si="17"/>
        <v>3.8783690175319741E-2</v>
      </c>
      <c r="H38" s="47">
        <f t="shared" si="17"/>
        <v>0.12436452415604872</v>
      </c>
      <c r="I38" s="47">
        <f t="shared" si="17"/>
        <v>6.2875805970045204E-2</v>
      </c>
      <c r="J38" s="47">
        <f t="shared" si="17"/>
        <v>4.5658801196769669E-2</v>
      </c>
      <c r="K38" s="47">
        <f t="shared" si="17"/>
        <v>1.7943790440929017E-2</v>
      </c>
      <c r="L38" s="47">
        <f t="shared" si="17"/>
        <v>2.0366571845671557E-2</v>
      </c>
      <c r="M38" s="47">
        <f t="shared" si="17"/>
        <v>1</v>
      </c>
    </row>
    <row r="39" spans="1:13">
      <c r="A39" s="38" t="s">
        <v>132</v>
      </c>
      <c r="B39" s="47">
        <f t="shared" si="17"/>
        <v>2.9146632083481418E-2</v>
      </c>
      <c r="C39" s="47">
        <f t="shared" si="17"/>
        <v>0.47530090119736412</v>
      </c>
      <c r="D39" s="47">
        <f t="shared" si="17"/>
        <v>3.5197177432134519E-2</v>
      </c>
      <c r="E39" s="47">
        <f t="shared" si="17"/>
        <v>3.9612490299074141E-2</v>
      </c>
      <c r="F39" s="47">
        <f t="shared" si="17"/>
        <v>6.5751202595079924E-2</v>
      </c>
      <c r="G39" s="47">
        <f t="shared" si="17"/>
        <v>0.13445006182644145</v>
      </c>
      <c r="H39" s="47">
        <f t="shared" si="17"/>
        <v>1.426662511426403E-2</v>
      </c>
      <c r="I39" s="47">
        <f t="shared" si="17"/>
        <v>7.4760895219427841E-3</v>
      </c>
      <c r="J39" s="47">
        <f t="shared" si="17"/>
        <v>0.19694996306492699</v>
      </c>
      <c r="K39" s="47">
        <f t="shared" si="17"/>
        <v>1.8488568652906265E-3</v>
      </c>
      <c r="L39" s="47">
        <f t="shared" si="17"/>
        <v>0</v>
      </c>
      <c r="M39" s="47">
        <f t="shared" si="17"/>
        <v>1</v>
      </c>
    </row>
    <row r="40" spans="1:13">
      <c r="A40" s="38" t="s">
        <v>133</v>
      </c>
      <c r="B40" s="47">
        <f t="shared" si="17"/>
        <v>0.12461779515270749</v>
      </c>
      <c r="C40" s="47">
        <f t="shared" si="17"/>
        <v>0.21480031491102772</v>
      </c>
      <c r="D40" s="47">
        <f t="shared" si="17"/>
        <v>3.0857145114141286E-2</v>
      </c>
      <c r="E40" s="47">
        <f t="shared" si="17"/>
        <v>5.9225701609680818E-2</v>
      </c>
      <c r="F40" s="47">
        <f t="shared" si="17"/>
        <v>2.7401410532202491E-3</v>
      </c>
      <c r="G40" s="47">
        <f t="shared" si="17"/>
        <v>0.24282024812389918</v>
      </c>
      <c r="H40" s="47">
        <f t="shared" si="17"/>
        <v>7.9531662200418976E-2</v>
      </c>
      <c r="I40" s="47">
        <f t="shared" si="17"/>
        <v>5.0615221543842362E-2</v>
      </c>
      <c r="J40" s="47">
        <f t="shared" si="17"/>
        <v>0.19479177029106193</v>
      </c>
      <c r="K40" s="47">
        <f t="shared" si="17"/>
        <v>0</v>
      </c>
      <c r="L40" s="47">
        <f t="shared" si="17"/>
        <v>0</v>
      </c>
      <c r="M40" s="47">
        <f t="shared" si="17"/>
        <v>1</v>
      </c>
    </row>
    <row r="41" spans="1:13">
      <c r="A41" s="38" t="s">
        <v>134</v>
      </c>
      <c r="B41" s="47">
        <f t="shared" si="17"/>
        <v>0.22367511146441779</v>
      </c>
      <c r="C41" s="47">
        <f t="shared" si="17"/>
        <v>0.164242906024263</v>
      </c>
      <c r="D41" s="47">
        <f t="shared" si="17"/>
        <v>0</v>
      </c>
      <c r="E41" s="47">
        <f t="shared" si="17"/>
        <v>0.14115010541596099</v>
      </c>
      <c r="F41" s="47">
        <f t="shared" si="17"/>
        <v>7.400103687830506E-2</v>
      </c>
      <c r="G41" s="47">
        <f t="shared" si="17"/>
        <v>2.4455396951577783E-2</v>
      </c>
      <c r="H41" s="47">
        <f t="shared" si="17"/>
        <v>0</v>
      </c>
      <c r="I41" s="47">
        <f t="shared" si="17"/>
        <v>0</v>
      </c>
      <c r="J41" s="47">
        <f t="shared" si="17"/>
        <v>0.1493030104033457</v>
      </c>
      <c r="K41" s="47">
        <f t="shared" si="17"/>
        <v>0.22317243286212973</v>
      </c>
      <c r="L41" s="47">
        <f t="shared" si="17"/>
        <v>0</v>
      </c>
      <c r="M41" s="47">
        <f t="shared" si="17"/>
        <v>1</v>
      </c>
    </row>
    <row r="42" spans="1:13">
      <c r="A42" s="38" t="s">
        <v>135</v>
      </c>
      <c r="B42" s="47">
        <f t="shared" si="17"/>
        <v>0.14735203576782385</v>
      </c>
      <c r="C42" s="47">
        <f t="shared" si="17"/>
        <v>7.2334916649278158E-2</v>
      </c>
      <c r="D42" s="47">
        <f t="shared" si="17"/>
        <v>0.12456919616667388</v>
      </c>
      <c r="E42" s="47">
        <f t="shared" si="17"/>
        <v>0.17577892837143783</v>
      </c>
      <c r="F42" s="47">
        <f t="shared" si="17"/>
        <v>0</v>
      </c>
      <c r="G42" s="47">
        <f t="shared" si="17"/>
        <v>2.1157964532848701E-2</v>
      </c>
      <c r="H42" s="47">
        <f t="shared" si="17"/>
        <v>0</v>
      </c>
      <c r="I42" s="47">
        <f t="shared" si="17"/>
        <v>4.9179627423776691E-2</v>
      </c>
      <c r="J42" s="47">
        <f t="shared" si="17"/>
        <v>0.40962733108816091</v>
      </c>
      <c r="K42" s="47">
        <f t="shared" si="17"/>
        <v>0</v>
      </c>
      <c r="L42" s="47">
        <f t="shared" si="17"/>
        <v>0</v>
      </c>
      <c r="M42" s="47">
        <f t="shared" si="17"/>
        <v>1</v>
      </c>
    </row>
    <row r="43" spans="1:13">
      <c r="A43" s="38" t="s">
        <v>136</v>
      </c>
      <c r="B43" s="47">
        <f t="shared" si="17"/>
        <v>0.16454581233469112</v>
      </c>
      <c r="C43" s="47">
        <f t="shared" si="17"/>
        <v>3.8919561357793564E-2</v>
      </c>
      <c r="D43" s="47">
        <f t="shared" si="17"/>
        <v>0.14429153470528119</v>
      </c>
      <c r="E43" s="47">
        <f t="shared" si="17"/>
        <v>0.21285673702460414</v>
      </c>
      <c r="F43" s="47">
        <f t="shared" si="17"/>
        <v>0.12920546567632288</v>
      </c>
      <c r="G43" s="47">
        <f t="shared" si="17"/>
        <v>1.5967618259682518E-2</v>
      </c>
      <c r="H43" s="47">
        <f t="shared" si="17"/>
        <v>0.10907607162699499</v>
      </c>
      <c r="I43" s="47">
        <f t="shared" si="17"/>
        <v>7.1106343767651209E-2</v>
      </c>
      <c r="J43" s="47">
        <f t="shared" si="17"/>
        <v>5.5533589479092357E-2</v>
      </c>
      <c r="K43" s="47">
        <f t="shared" si="17"/>
        <v>3.6099861676384584E-2</v>
      </c>
      <c r="L43" s="47">
        <f t="shared" si="17"/>
        <v>2.2397404091501576E-2</v>
      </c>
      <c r="M43" s="47">
        <f>M27/$M27</f>
        <v>1</v>
      </c>
    </row>
    <row r="44" spans="1:13">
      <c r="A44" s="38" t="s">
        <v>137</v>
      </c>
      <c r="B44" s="47">
        <f t="shared" si="17"/>
        <v>0.26978016397657373</v>
      </c>
      <c r="C44" s="47">
        <f t="shared" si="17"/>
        <v>0.10751735294183595</v>
      </c>
      <c r="D44" s="47">
        <f t="shared" si="17"/>
        <v>0.10296643295384245</v>
      </c>
      <c r="E44" s="47">
        <f t="shared" si="17"/>
        <v>0.12414522998124236</v>
      </c>
      <c r="F44" s="47">
        <f t="shared" si="17"/>
        <v>0.13561339795295754</v>
      </c>
      <c r="G44" s="47">
        <f t="shared" si="17"/>
        <v>4.0745125558618103E-2</v>
      </c>
      <c r="H44" s="47">
        <f t="shared" si="17"/>
        <v>5.5311089609617503E-2</v>
      </c>
      <c r="I44" s="47">
        <f t="shared" si="17"/>
        <v>0.12235561474398525</v>
      </c>
      <c r="J44" s="47">
        <f t="shared" si="17"/>
        <v>1.8779990941520708E-2</v>
      </c>
      <c r="K44" s="47">
        <f t="shared" si="17"/>
        <v>1.5379913020484689E-2</v>
      </c>
      <c r="L44" s="47">
        <f t="shared" si="17"/>
        <v>7.4056883193215871E-3</v>
      </c>
      <c r="M44" s="47">
        <f t="shared" si="17"/>
        <v>1</v>
      </c>
    </row>
    <row r="45" spans="1:13">
      <c r="A45" s="38" t="s">
        <v>138</v>
      </c>
      <c r="B45" s="47">
        <f t="shared" si="17"/>
        <v>0.26677363246715236</v>
      </c>
      <c r="C45" s="47">
        <f t="shared" si="17"/>
        <v>6.0154401327653345E-2</v>
      </c>
      <c r="D45" s="47">
        <f t="shared" si="17"/>
        <v>9.4199941337487991E-2</v>
      </c>
      <c r="E45" s="47">
        <f t="shared" si="17"/>
        <v>0.14325807573849283</v>
      </c>
      <c r="F45" s="47">
        <f t="shared" si="17"/>
        <v>8.9021059604258324E-2</v>
      </c>
      <c r="G45" s="47">
        <f t="shared" si="17"/>
        <v>4.5223788024447091E-2</v>
      </c>
      <c r="H45" s="47">
        <f t="shared" si="17"/>
        <v>0.13623023163819128</v>
      </c>
      <c r="I45" s="47">
        <f t="shared" si="17"/>
        <v>7.8085520641820075E-2</v>
      </c>
      <c r="J45" s="47">
        <f t="shared" si="17"/>
        <v>3.6928857840603894E-2</v>
      </c>
      <c r="K45" s="47">
        <f t="shared" si="17"/>
        <v>3.2784994689969947E-2</v>
      </c>
      <c r="L45" s="47">
        <f t="shared" si="17"/>
        <v>1.7339496689923021E-2</v>
      </c>
      <c r="M45" s="47">
        <f t="shared" si="17"/>
        <v>1</v>
      </c>
    </row>
    <row r="46" spans="1:13">
      <c r="A46" s="38" t="s">
        <v>140</v>
      </c>
      <c r="B46" s="47">
        <f t="shared" si="17"/>
        <v>0.18262142586425209</v>
      </c>
      <c r="C46" s="47">
        <f t="shared" si="17"/>
        <v>0.16060061532694028</v>
      </c>
      <c r="D46" s="47">
        <f t="shared" si="17"/>
        <v>9.9790810711083117E-2</v>
      </c>
      <c r="E46" s="47">
        <f t="shared" si="17"/>
        <v>0.11554298989751366</v>
      </c>
      <c r="F46" s="47">
        <f t="shared" si="17"/>
        <v>0.10583167245124571</v>
      </c>
      <c r="G46" s="47">
        <f t="shared" si="17"/>
        <v>7.12603985509902E-2</v>
      </c>
      <c r="H46" s="47">
        <f t="shared" si="17"/>
        <v>7.21334881665366E-2</v>
      </c>
      <c r="I46" s="47">
        <f t="shared" si="17"/>
        <v>6.3866544955997417E-2</v>
      </c>
      <c r="J46" s="47">
        <f t="shared" si="17"/>
        <v>8.8592401813307048E-2</v>
      </c>
      <c r="K46" s="47">
        <f t="shared" si="17"/>
        <v>3.1788318918374719E-2</v>
      </c>
      <c r="L46" s="47">
        <f t="shared" si="17"/>
        <v>7.9713333437591068E-3</v>
      </c>
      <c r="M46" s="47">
        <f t="shared" si="17"/>
        <v>1</v>
      </c>
    </row>
    <row r="48" spans="1:13">
      <c r="A48" s="56" t="s">
        <v>149</v>
      </c>
    </row>
    <row r="49" spans="1:13" ht="25.5">
      <c r="A49" s="36" t="s">
        <v>48</v>
      </c>
      <c r="B49" s="37"/>
      <c r="C49" s="37" t="s">
        <v>20</v>
      </c>
      <c r="D49" s="37" t="s">
        <v>21</v>
      </c>
      <c r="E49" s="37" t="s">
        <v>23</v>
      </c>
      <c r="F49" s="37" t="s">
        <v>24</v>
      </c>
      <c r="G49" s="37" t="s">
        <v>26</v>
      </c>
      <c r="H49" s="37" t="s">
        <v>19</v>
      </c>
      <c r="I49" s="37" t="s">
        <v>25</v>
      </c>
      <c r="J49" s="37" t="s">
        <v>27</v>
      </c>
      <c r="K49" s="37" t="s">
        <v>107</v>
      </c>
      <c r="L49" s="37" t="s">
        <v>28</v>
      </c>
      <c r="M49" s="44" t="s">
        <v>140</v>
      </c>
    </row>
    <row r="50" spans="1:13">
      <c r="A50" s="38" t="s">
        <v>127</v>
      </c>
      <c r="B50" s="47"/>
      <c r="C50" s="47">
        <f>C18/$N18</f>
        <v>9.3110635032837216E-2</v>
      </c>
      <c r="D50" s="47">
        <f t="shared" ref="D50:K50" si="18">D18/$N18</f>
        <v>0.13848257382422044</v>
      </c>
      <c r="E50" s="47">
        <f t="shared" si="18"/>
        <v>0.17981042592492566</v>
      </c>
      <c r="F50" s="47">
        <f t="shared" si="18"/>
        <v>0.13508573009363495</v>
      </c>
      <c r="G50" s="47">
        <f t="shared" si="18"/>
        <v>8.3396631650869288E-2</v>
      </c>
      <c r="H50" s="47">
        <f t="shared" si="18"/>
        <v>9.5605682852480181E-2</v>
      </c>
      <c r="I50" s="47">
        <f t="shared" si="18"/>
        <v>0.11199223665855476</v>
      </c>
      <c r="J50" s="47">
        <f t="shared" si="18"/>
        <v>8.082417284570706E-2</v>
      </c>
      <c r="K50" s="47">
        <f t="shared" si="18"/>
        <v>7.2883024171922606E-2</v>
      </c>
      <c r="L50" s="47">
        <f>L18/$N18</f>
        <v>8.8088869448478407E-3</v>
      </c>
      <c r="M50" s="47">
        <f>N18/$N18</f>
        <v>1</v>
      </c>
    </row>
    <row r="51" spans="1:13">
      <c r="A51" s="38" t="s">
        <v>128</v>
      </c>
      <c r="B51" s="47"/>
      <c r="C51" s="47">
        <f t="shared" ref="C51:L51" si="19">C19/$N19</f>
        <v>0.16213412404607958</v>
      </c>
      <c r="D51" s="47">
        <f t="shared" si="19"/>
        <v>0.28528321412433166</v>
      </c>
      <c r="E51" s="47">
        <f t="shared" si="19"/>
        <v>5.4485241202523606E-2</v>
      </c>
      <c r="F51" s="47">
        <f t="shared" si="19"/>
        <v>1.2433576659748667E-2</v>
      </c>
      <c r="G51" s="47">
        <f t="shared" si="19"/>
        <v>0.12118161994862424</v>
      </c>
      <c r="H51" s="47">
        <f t="shared" si="19"/>
        <v>9.6969869099653605E-2</v>
      </c>
      <c r="I51" s="47">
        <f t="shared" si="19"/>
        <v>2.064225414364812E-2</v>
      </c>
      <c r="J51" s="47">
        <f t="shared" si="19"/>
        <v>0.2233252593198726</v>
      </c>
      <c r="K51" s="47">
        <f t="shared" si="19"/>
        <v>2.3544841455517877E-2</v>
      </c>
      <c r="L51" s="47">
        <f t="shared" si="19"/>
        <v>0</v>
      </c>
      <c r="M51" s="47">
        <f t="shared" ref="M51:M62" si="20">N19/$N19</f>
        <v>1</v>
      </c>
    </row>
    <row r="52" spans="1:13">
      <c r="A52" s="38" t="s">
        <v>129</v>
      </c>
      <c r="B52" s="47"/>
      <c r="C52" s="47">
        <f t="shared" ref="C52:L52" si="21">C20/$N20</f>
        <v>4.7150777165753825E-2</v>
      </c>
      <c r="D52" s="47">
        <f t="shared" si="21"/>
        <v>0.1418403809351427</v>
      </c>
      <c r="E52" s="47">
        <f t="shared" si="21"/>
        <v>0.17643186031655839</v>
      </c>
      <c r="F52" s="47">
        <f t="shared" si="21"/>
        <v>0.2773730784935336</v>
      </c>
      <c r="G52" s="47">
        <f t="shared" si="21"/>
        <v>2.9705623113885461E-2</v>
      </c>
      <c r="H52" s="47">
        <f t="shared" si="21"/>
        <v>0.1155272603088412</v>
      </c>
      <c r="I52" s="47">
        <f t="shared" si="21"/>
        <v>0.11222507703831876</v>
      </c>
      <c r="J52" s="47">
        <f t="shared" si="21"/>
        <v>4.6845209151856346E-2</v>
      </c>
      <c r="K52" s="47">
        <f t="shared" si="21"/>
        <v>4.2850806522374073E-2</v>
      </c>
      <c r="L52" s="47">
        <f t="shared" si="21"/>
        <v>1.0049926953735537E-2</v>
      </c>
      <c r="M52" s="47">
        <f t="shared" si="20"/>
        <v>1</v>
      </c>
    </row>
    <row r="53" spans="1:13">
      <c r="A53" s="38" t="s">
        <v>130</v>
      </c>
      <c r="B53" s="47"/>
      <c r="C53" s="47">
        <f t="shared" ref="C53:L53" si="22">C21/$N21</f>
        <v>5.7821448863371955E-2</v>
      </c>
      <c r="D53" s="47">
        <f t="shared" si="22"/>
        <v>0.13894317830270644</v>
      </c>
      <c r="E53" s="47">
        <f t="shared" si="22"/>
        <v>0.25098874603715454</v>
      </c>
      <c r="F53" s="47">
        <f t="shared" si="22"/>
        <v>0.15542059120983964</v>
      </c>
      <c r="G53" s="47">
        <f t="shared" si="22"/>
        <v>3.0915901421587955E-2</v>
      </c>
      <c r="H53" s="47">
        <f t="shared" si="22"/>
        <v>0.14571886888631813</v>
      </c>
      <c r="I53" s="47">
        <f t="shared" si="22"/>
        <v>0.10807418119665485</v>
      </c>
      <c r="J53" s="47">
        <f t="shared" si="22"/>
        <v>4.234693282576156E-2</v>
      </c>
      <c r="K53" s="47">
        <f t="shared" si="22"/>
        <v>6.431661393509748E-2</v>
      </c>
      <c r="L53" s="47">
        <f t="shared" si="22"/>
        <v>5.4535373215075294E-3</v>
      </c>
      <c r="M53" s="47">
        <f t="shared" si="20"/>
        <v>1</v>
      </c>
    </row>
    <row r="54" spans="1:13">
      <c r="A54" s="38" t="s">
        <v>131</v>
      </c>
      <c r="B54" s="47"/>
      <c r="C54" s="47">
        <f t="shared" ref="C54:L54" si="23">C22/$N22</f>
        <v>4.1476842521268584E-2</v>
      </c>
      <c r="D54" s="47">
        <f t="shared" si="23"/>
        <v>0.2220752016827727</v>
      </c>
      <c r="E54" s="47">
        <f t="shared" si="23"/>
        <v>0.13704854605272412</v>
      </c>
      <c r="F54" s="47">
        <f t="shared" si="23"/>
        <v>0.20837211127922289</v>
      </c>
      <c r="G54" s="47">
        <f t="shared" si="23"/>
        <v>4.8921984053201979E-2</v>
      </c>
      <c r="H54" s="47">
        <f t="shared" si="23"/>
        <v>0.15687417159231443</v>
      </c>
      <c r="I54" s="47">
        <f t="shared" si="23"/>
        <v>7.9311926304429181E-2</v>
      </c>
      <c r="J54" s="47">
        <f t="shared" si="23"/>
        <v>5.7594291155361167E-2</v>
      </c>
      <c r="K54" s="47">
        <f t="shared" si="23"/>
        <v>2.2634407036485418E-2</v>
      </c>
      <c r="L54" s="47">
        <f t="shared" si="23"/>
        <v>2.5690518322219507E-2</v>
      </c>
      <c r="M54" s="47">
        <f t="shared" si="20"/>
        <v>1</v>
      </c>
    </row>
    <row r="55" spans="1:13">
      <c r="A55" s="38" t="s">
        <v>132</v>
      </c>
      <c r="B55" s="47"/>
      <c r="C55" s="47">
        <f t="shared" ref="C55:L55" si="24">C23/$N23</f>
        <v>0.48957022440718789</v>
      </c>
      <c r="D55" s="47">
        <f t="shared" si="24"/>
        <v>3.6253855211594674E-2</v>
      </c>
      <c r="E55" s="47">
        <f t="shared" si="24"/>
        <v>4.0801723110961412E-2</v>
      </c>
      <c r="F55" s="47">
        <f t="shared" si="24"/>
        <v>6.7725163003949845E-2</v>
      </c>
      <c r="G55" s="47">
        <f t="shared" si="24"/>
        <v>0.13848647619668403</v>
      </c>
      <c r="H55" s="47">
        <f t="shared" si="24"/>
        <v>1.4694932917501898E-2</v>
      </c>
      <c r="I55" s="47">
        <f t="shared" si="24"/>
        <v>7.7005341578890579E-3</v>
      </c>
      <c r="J55" s="47">
        <f t="shared" si="24"/>
        <v>0.20286272837224401</v>
      </c>
      <c r="K55" s="47">
        <f t="shared" si="24"/>
        <v>1.9043626219872221E-3</v>
      </c>
      <c r="L55" s="47">
        <f t="shared" si="24"/>
        <v>0</v>
      </c>
      <c r="M55" s="47">
        <f t="shared" si="20"/>
        <v>1</v>
      </c>
    </row>
    <row r="56" spans="1:13">
      <c r="A56" s="38" t="s">
        <v>133</v>
      </c>
      <c r="B56" s="47"/>
      <c r="C56" s="47">
        <f t="shared" ref="C56:L56" si="25">C24/$N24</f>
        <v>0.24537889132496005</v>
      </c>
      <c r="D56" s="47">
        <f t="shared" si="25"/>
        <v>3.5249911345323966E-2</v>
      </c>
      <c r="E56" s="47">
        <f t="shared" si="25"/>
        <v>6.7656963189025005E-2</v>
      </c>
      <c r="F56" s="47">
        <f t="shared" si="25"/>
        <v>3.1302224765903906E-3</v>
      </c>
      <c r="G56" s="47">
        <f t="shared" si="25"/>
        <v>0.27738769051886125</v>
      </c>
      <c r="H56" s="47">
        <f t="shared" si="25"/>
        <v>9.0853642854543754E-2</v>
      </c>
      <c r="I56" s="47">
        <f t="shared" si="25"/>
        <v>5.7820711071767804E-2</v>
      </c>
      <c r="J56" s="47">
        <f t="shared" si="25"/>
        <v>0.22252196721892772</v>
      </c>
      <c r="K56" s="47">
        <f t="shared" si="25"/>
        <v>0</v>
      </c>
      <c r="L56" s="47">
        <f t="shared" si="25"/>
        <v>0</v>
      </c>
      <c r="M56" s="47">
        <f t="shared" si="20"/>
        <v>1</v>
      </c>
    </row>
    <row r="57" spans="1:13">
      <c r="A57" s="38" t="s">
        <v>134</v>
      </c>
      <c r="B57" s="47"/>
      <c r="C57" s="47">
        <f t="shared" ref="C57:L57" si="26">C25/$N25</f>
        <v>0.21156465347141201</v>
      </c>
      <c r="D57" s="47">
        <f t="shared" si="26"/>
        <v>0</v>
      </c>
      <c r="E57" s="47">
        <f t="shared" si="26"/>
        <v>0.18181834371202371</v>
      </c>
      <c r="F57" s="47">
        <f t="shared" si="26"/>
        <v>9.5322252282670786E-2</v>
      </c>
      <c r="G57" s="47">
        <f t="shared" si="26"/>
        <v>3.1501498036098183E-2</v>
      </c>
      <c r="H57" s="47">
        <f t="shared" si="26"/>
        <v>0</v>
      </c>
      <c r="I57" s="47">
        <f t="shared" si="26"/>
        <v>0</v>
      </c>
      <c r="J57" s="47">
        <f t="shared" si="26"/>
        <v>0.19232026772319888</v>
      </c>
      <c r="K57" s="47">
        <f t="shared" si="26"/>
        <v>0.28747298477459649</v>
      </c>
      <c r="L57" s="47">
        <f t="shared" si="26"/>
        <v>0</v>
      </c>
      <c r="M57" s="47">
        <f t="shared" si="20"/>
        <v>1</v>
      </c>
    </row>
    <row r="58" spans="1:13">
      <c r="A58" s="38" t="s">
        <v>135</v>
      </c>
      <c r="B58" s="47"/>
      <c r="C58" s="47">
        <f t="shared" ref="C58:L58" si="27">C26/$N26</f>
        <v>8.483561760968604E-2</v>
      </c>
      <c r="D58" s="47">
        <f t="shared" si="27"/>
        <v>0.14609686692778365</v>
      </c>
      <c r="E58" s="47">
        <f t="shared" si="27"/>
        <v>0.20615650977332683</v>
      </c>
      <c r="F58" s="47">
        <f t="shared" si="27"/>
        <v>0</v>
      </c>
      <c r="G58" s="47">
        <f t="shared" si="27"/>
        <v>2.4814419807947123E-2</v>
      </c>
      <c r="H58" s="47">
        <f t="shared" si="27"/>
        <v>0</v>
      </c>
      <c r="I58" s="47">
        <f t="shared" si="27"/>
        <v>5.7678701512017067E-2</v>
      </c>
      <c r="J58" s="47">
        <f t="shared" si="27"/>
        <v>0.48041788436923938</v>
      </c>
      <c r="K58" s="47">
        <f t="shared" si="27"/>
        <v>0</v>
      </c>
      <c r="L58" s="47">
        <f t="shared" si="27"/>
        <v>0</v>
      </c>
      <c r="M58" s="47">
        <f t="shared" si="20"/>
        <v>1</v>
      </c>
    </row>
    <row r="59" spans="1:13">
      <c r="A59" s="38" t="s">
        <v>136</v>
      </c>
      <c r="B59" s="47"/>
      <c r="C59" s="47">
        <f t="shared" ref="C59:L59" si="28">C27/$N27</f>
        <v>4.6584913849740749E-2</v>
      </c>
      <c r="D59" s="47">
        <f t="shared" si="28"/>
        <v>0.172710289607269</v>
      </c>
      <c r="E59" s="47">
        <f t="shared" si="28"/>
        <v>0.25477966376521005</v>
      </c>
      <c r="F59" s="47">
        <f t="shared" si="28"/>
        <v>0.15465296312343557</v>
      </c>
      <c r="G59" s="47">
        <f t="shared" si="28"/>
        <v>1.9112500117216841E-2</v>
      </c>
      <c r="H59" s="47">
        <f t="shared" si="28"/>
        <v>0.13055900998211514</v>
      </c>
      <c r="I59" s="47">
        <f t="shared" si="28"/>
        <v>8.5111002874207989E-2</v>
      </c>
      <c r="J59" s="47">
        <f t="shared" si="28"/>
        <v>6.6471136657154012E-2</v>
      </c>
      <c r="K59" s="47">
        <f t="shared" si="28"/>
        <v>4.3209863819422899E-2</v>
      </c>
      <c r="L59" s="47">
        <f t="shared" si="28"/>
        <v>2.680865620422767E-2</v>
      </c>
      <c r="M59" s="47">
        <f t="shared" si="20"/>
        <v>1</v>
      </c>
    </row>
    <row r="60" spans="1:13">
      <c r="A60" s="38" t="s">
        <v>137</v>
      </c>
      <c r="B60" s="47"/>
      <c r="C60" s="47">
        <f t="shared" ref="C60:L60" si="29">C28/$N28</f>
        <v>0.14723970458998417</v>
      </c>
      <c r="D60" s="47">
        <f t="shared" si="29"/>
        <v>0.14100744443559485</v>
      </c>
      <c r="E60" s="47">
        <f t="shared" si="29"/>
        <v>0.17001076094741921</v>
      </c>
      <c r="F60" s="47">
        <f t="shared" si="29"/>
        <v>0.18571585057380849</v>
      </c>
      <c r="G60" s="47">
        <f t="shared" si="29"/>
        <v>5.5798437057673907E-2</v>
      </c>
      <c r="H60" s="47">
        <f t="shared" si="29"/>
        <v>7.5745805415018977E-2</v>
      </c>
      <c r="I60" s="47">
        <f t="shared" si="29"/>
        <v>0.16755997126878922</v>
      </c>
      <c r="J60" s="47">
        <f t="shared" si="29"/>
        <v>2.5718270053839282E-2</v>
      </c>
      <c r="K60" s="47">
        <f t="shared" si="29"/>
        <v>2.106203127025337E-2</v>
      </c>
      <c r="L60" s="47">
        <f t="shared" si="29"/>
        <v>1.0141724387618534E-2</v>
      </c>
      <c r="M60" s="47">
        <f t="shared" si="20"/>
        <v>1</v>
      </c>
    </row>
    <row r="61" spans="1:13">
      <c r="A61" s="38" t="s">
        <v>138</v>
      </c>
      <c r="B61" s="47"/>
      <c r="C61" s="47">
        <f t="shared" ref="C61:L61" si="30">C29/$N29</f>
        <v>8.204069574047132E-2</v>
      </c>
      <c r="D61" s="47">
        <f t="shared" si="30"/>
        <v>0.12847320487730271</v>
      </c>
      <c r="E61" s="47">
        <f t="shared" si="30"/>
        <v>0.19538042012936072</v>
      </c>
      <c r="F61" s="47">
        <f t="shared" si="30"/>
        <v>0.12141006317570853</v>
      </c>
      <c r="G61" s="47">
        <f t="shared" si="30"/>
        <v>6.1677798326614484E-2</v>
      </c>
      <c r="H61" s="47">
        <f t="shared" si="30"/>
        <v>0.18579559829057612</v>
      </c>
      <c r="I61" s="47">
        <f t="shared" si="30"/>
        <v>0.10649578915793961</v>
      </c>
      <c r="J61" s="47">
        <f t="shared" si="30"/>
        <v>5.0364879764023936E-2</v>
      </c>
      <c r="K61" s="47">
        <f t="shared" si="30"/>
        <v>4.4713332937390875E-2</v>
      </c>
      <c r="L61" s="47">
        <f t="shared" si="30"/>
        <v>2.3648217600611903E-2</v>
      </c>
      <c r="M61" s="47">
        <f t="shared" si="20"/>
        <v>1</v>
      </c>
    </row>
    <row r="62" spans="1:13">
      <c r="A62" s="38" t="s">
        <v>140</v>
      </c>
      <c r="B62" s="47"/>
      <c r="C62" s="47">
        <f>C30/$N30</f>
        <v>0.19648253625530956</v>
      </c>
      <c r="D62" s="47">
        <f t="shared" ref="D62:L62" si="31">D30/$N30</f>
        <v>0.12208640386322404</v>
      </c>
      <c r="E62" s="47">
        <f t="shared" si="31"/>
        <v>0.1413579870498595</v>
      </c>
      <c r="F62" s="47">
        <f t="shared" si="31"/>
        <v>0.12947693492351012</v>
      </c>
      <c r="G62" s="47">
        <f t="shared" si="31"/>
        <v>8.7181632606821297E-2</v>
      </c>
      <c r="H62" s="47">
        <f t="shared" si="31"/>
        <v>8.8249790793460278E-2</v>
      </c>
      <c r="I62" s="47">
        <f t="shared" si="31"/>
        <v>7.8135819774241666E-2</v>
      </c>
      <c r="J62" s="47">
        <f t="shared" si="31"/>
        <v>0.10838600939225732</v>
      </c>
      <c r="K62" s="47">
        <f t="shared" si="31"/>
        <v>3.8890570323532131E-2</v>
      </c>
      <c r="L62" s="47">
        <f t="shared" si="31"/>
        <v>9.7523150177842213E-3</v>
      </c>
      <c r="M62" s="47">
        <f t="shared" si="20"/>
        <v>1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New Item's Planning module</vt:lpstr>
      <vt:lpstr>cus sales ratio%</vt:lpstr>
      <vt:lpstr>Y by division</vt:lpstr>
      <vt:lpstr>Y-AMZ</vt:lpstr>
      <vt:lpstr>Y for BP module</vt:lpstr>
      <vt:lpstr>Y for EXCEL</vt:lpstr>
      <vt:lpstr>EXCEL首单预测</vt:lpstr>
      <vt:lpstr>cus sales ratio% research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2018-12-03T06:28:39Z</dcterms:created>
  <dcterms:modified xsi:type="dcterms:W3CDTF">2022-12-06T01:16:00Z</dcterms:modified>
</cp:coreProperties>
</file>