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<sst xmlns="http://schemas.openxmlformats.org/spreadsheetml/2006/main" count="95" uniqueCount="95">
  <si>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</si>
  <si>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</si>
  <si>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</si>
  <si>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</si>
  <si>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</si>
  <si>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</si>
  <si>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</si>
  <si>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</si>
  <si>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</si>
  <si>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</si>
  <si>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</si>
  <si>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</si>
  <si>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</si>
  <si>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</si>
  <si>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</si>
  <si>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</si>
  <si>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</si>
  <si>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</si>
  <si>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</si>
  <si>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</si>
  <si>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</si>
  <si>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</si>
  <si>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</si>
  <si>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3Y16URIW</t>
  </si>
  <si>
    <t>CMH2</t>
  </si>
  <si>
    <t>086569896919</t>
  </si>
  <si>
    <t>MP10-4884</t>
  </si>
  <si>
    <t>CK Bellagio/Venetian/Mirage Co</t>
  </si>
  <si>
    <t>B073M56JDS</t>
  </si>
  <si>
    <t>086569926036</t>
  </si>
  <si>
    <t>MP13-5023</t>
  </si>
  <si>
    <t>Tuscany/Venice/Genoa Daybed Co</t>
  </si>
  <si>
    <t>B0748DJ9BC</t>
  </si>
  <si>
    <t>086569224477</t>
  </si>
  <si>
    <t>CS10-1075</t>
  </si>
  <si>
    <t>Phillips Jacquard Comforter Se</t>
  </si>
  <si>
    <t>B07QZ4X58Y</t>
  </si>
  <si>
    <t>086569224446</t>
  </si>
  <si>
    <t>CS10-1072</t>
  </si>
  <si>
    <t>B07R18MC81</t>
  </si>
  <si>
    <t>086569209030</t>
  </si>
  <si>
    <t>MP10-6288</t>
  </si>
  <si>
    <t>K Odette 8 Pcs Comforter Set</t>
  </si>
  <si>
    <t>B07SSR4MVN</t>
  </si>
  <si>
    <t>086569262349</t>
  </si>
  <si>
    <t>WR13-2816</t>
  </si>
  <si>
    <t>K/CK Winter Hills Quilt Mini S</t>
  </si>
  <si>
    <t>B084T7SDJ3</t>
  </si>
  <si>
    <t>086569406507</t>
  </si>
  <si>
    <t>MPS10-464</t>
  </si>
  <si>
    <t>K Essence Comforter Set</t>
  </si>
  <si>
    <t>B08HXCH9BJ</t>
  </si>
  <si>
    <t>022164252002</t>
  </si>
  <si>
    <t>MPS10-496</t>
  </si>
  <si>
    <t>Q Essence Comforter Set</t>
  </si>
  <si>
    <t>B0C25NYMK5</t>
  </si>
  <si>
    <t>022164305951</t>
  </si>
  <si>
    <t>UHK10-0227</t>
  </si>
  <si>
    <t>F/Q Gracie Comforter Set</t>
  </si>
  <si>
    <t>B0CRD62CB8</t>
  </si>
  <si>
    <t>022164305944</t>
  </si>
  <si>
    <t>UHK10-0226</t>
  </si>
  <si>
    <t>T Gracie Comforter Set</t>
  </si>
  <si>
    <t>B0CRDCRVF9</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</si>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</sst>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13"/>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=SUM(N4:N14)</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46198</v>
      </c>
      <c r="D4" s="11">
        <v>46202</v>
      </c>
      <c r="E4" s="3" t="s">
        <v>25</v>
      </c>
      <c r="F4" s="3" t="s">
        <v>26</v>
      </c>
      <c r="G4" s="3" t="s">
        <v>27</v>
      </c>
      <c r="H4" s="3" t="s">
        <v>28</v>
      </c>
      <c r="I4" s="12">
        <v>1</v>
      </c>
      <c r="J4" s="12">
        <v>0</v>
      </c>
      <c r="K4" s="12">
        <f>=I4-J4</f>
      </c>
      <c r="L4" s="12">
        <v>0</v>
      </c>
      <c r="M4" s="14"/>
      <c r="N4" s="15">
        <v>0</v>
      </c>
      <c r="Y4" s="0">
        <f>=IF(Y$2=0,"",IF(OR(Y$2&lt;$C4,Y$2&gt;$D4),"Warning","OK"))</f>
      </c>
    </row>
    <row r="5">
      <c r="A5" s="3" t="s">
        <v>23</v>
      </c>
      <c r="B5" s="3" t="s">
        <v>24</v>
      </c>
      <c r="C5" s="11">
        <v>46198</v>
      </c>
      <c r="D5" s="11">
        <v>46202</v>
      </c>
      <c r="E5" s="3" t="s">
        <v>29</v>
      </c>
      <c r="F5" s="3" t="s">
        <v>30</v>
      </c>
      <c r="G5" s="3" t="s">
        <v>31</v>
      </c>
      <c r="H5" s="3" t="s">
        <v>32</v>
      </c>
      <c r="I5" s="12">
        <v>1</v>
      </c>
      <c r="J5" s="12">
        <v>0</v>
      </c>
      <c r="K5" s="12">
        <f>=I5-J5</f>
      </c>
      <c r="L5" s="12">
        <v>0</v>
      </c>
      <c r="M5" s="14"/>
      <c r="N5" s="15">
        <v>0</v>
      </c>
      <c r="Y5" s="0">
        <f>=IF(Y$2=0,"",IF(OR(Y$2&lt;$C5,Y$2&gt;$D5),"Warning","OK"))</f>
      </c>
    </row>
    <row r="6">
      <c r="A6" s="3" t="s">
        <v>23</v>
      </c>
      <c r="B6" s="3" t="s">
        <v>24</v>
      </c>
      <c r="C6" s="11">
        <v>46198</v>
      </c>
      <c r="D6" s="11">
        <v>46202</v>
      </c>
      <c r="E6" s="3" t="s">
        <v>33</v>
      </c>
      <c r="F6" s="3" t="s">
        <v>34</v>
      </c>
      <c r="G6" s="3" t="s">
        <v>35</v>
      </c>
      <c r="H6" s="3" t="s">
        <v>36</v>
      </c>
      <c r="I6" s="12">
        <v>0</v>
      </c>
      <c r="J6" s="12">
        <v>0</v>
      </c>
      <c r="K6" s="12">
        <f>=I6-J6</f>
      </c>
      <c r="L6" s="12">
        <v>0</v>
      </c>
      <c r="M6" s="14"/>
      <c r="N6" s="15">
        <v>0</v>
      </c>
      <c r="Y6" s="0">
        <f>=IF(Y$2=0,"",IF(OR(Y$2&lt;$C6,Y$2&gt;$D6),"Warning","OK"))</f>
      </c>
    </row>
    <row r="7">
      <c r="A7" s="3" t="s">
        <v>23</v>
      </c>
      <c r="B7" s="3" t="s">
        <v>24</v>
      </c>
      <c r="C7" s="11">
        <v>46198</v>
      </c>
      <c r="D7" s="11">
        <v>46202</v>
      </c>
      <c r="E7" s="3" t="s">
        <v>37</v>
      </c>
      <c r="F7" s="3" t="s">
        <v>38</v>
      </c>
      <c r="G7" s="3" t="s">
        <v>35</v>
      </c>
      <c r="H7" s="3" t="s">
        <v>39</v>
      </c>
      <c r="I7" s="12">
        <v>3</v>
      </c>
      <c r="J7" s="12">
        <v>0</v>
      </c>
      <c r="K7" s="12">
        <f>=I7-J7</f>
      </c>
      <c r="L7" s="12">
        <v>0</v>
      </c>
      <c r="M7" s="14"/>
      <c r="N7" s="15">
        <v>0</v>
      </c>
      <c r="Y7" s="0">
        <f>=IF(Y$2=0,"",IF(OR(Y$2&lt;$C7,Y$2&gt;$D7),"Warning","OK"))</f>
      </c>
    </row>
    <row r="8">
      <c r="A8" s="3" t="s">
        <v>23</v>
      </c>
      <c r="B8" s="3" t="s">
        <v>24</v>
      </c>
      <c r="C8" s="11">
        <v>46198</v>
      </c>
      <c r="D8" s="11">
        <v>46202</v>
      </c>
      <c r="E8" s="3" t="s">
        <v>40</v>
      </c>
      <c r="F8" s="3" t="s">
        <v>41</v>
      </c>
      <c r="G8" s="3" t="s">
        <v>42</v>
      </c>
      <c r="H8" s="3" t="s">
        <v>43</v>
      </c>
      <c r="I8" s="12">
        <v>1</v>
      </c>
      <c r="J8" s="12">
        <v>0</v>
      </c>
      <c r="K8" s="12">
        <f>=I8-J8</f>
      </c>
      <c r="L8" s="12">
        <v>0</v>
      </c>
      <c r="M8" s="14"/>
      <c r="N8" s="15">
        <v>0</v>
      </c>
      <c r="Y8" s="0">
        <f>=IF(Y$2=0,"",IF(OR(Y$2&lt;$C8,Y$2&gt;$D8),"Warning","OK"))</f>
      </c>
    </row>
    <row r="9">
      <c r="A9" s="3" t="s">
        <v>23</v>
      </c>
      <c r="B9" s="3" t="s">
        <v>24</v>
      </c>
      <c r="C9" s="11">
        <v>46198</v>
      </c>
      <c r="D9" s="11">
        <v>46202</v>
      </c>
      <c r="E9" s="3" t="s">
        <v>44</v>
      </c>
      <c r="F9" s="3" t="s">
        <v>45</v>
      </c>
      <c r="G9" s="3" t="s">
        <v>46</v>
      </c>
      <c r="H9" s="3" t="s">
        <v>47</v>
      </c>
      <c r="I9" s="12">
        <v>2</v>
      </c>
      <c r="J9" s="12">
        <v>0</v>
      </c>
      <c r="K9" s="12">
        <f>=I9-J9</f>
      </c>
      <c r="L9" s="12">
        <v>0</v>
      </c>
      <c r="M9" s="14"/>
      <c r="N9" s="15">
        <v>2</v>
      </c>
      <c r="Y9" s="0">
        <f>=IF(Y$2=0,"",IF(OR(Y$2&lt;$C9,Y$2&gt;$D9),"Warning","OK"))</f>
      </c>
    </row>
    <row r="10">
      <c r="A10" s="3" t="s">
        <v>23</v>
      </c>
      <c r="B10" s="3" t="s">
        <v>24</v>
      </c>
      <c r="C10" s="11">
        <v>46198</v>
      </c>
      <c r="D10" s="11">
        <v>46202</v>
      </c>
      <c r="E10" s="3" t="s">
        <v>48</v>
      </c>
      <c r="F10" s="3" t="s">
        <v>49</v>
      </c>
      <c r="G10" s="3" t="s">
        <v>50</v>
      </c>
      <c r="H10" s="3" t="s">
        <v>51</v>
      </c>
      <c r="I10" s="12">
        <v>1</v>
      </c>
      <c r="J10" s="12">
        <v>0</v>
      </c>
      <c r="K10" s="12">
        <f>=I10-J10</f>
      </c>
      <c r="L10" s="12">
        <v>0</v>
      </c>
      <c r="M10" s="14"/>
      <c r="N10" s="15">
        <v>0</v>
      </c>
      <c r="Y10" s="0">
        <f>=IF(Y$2=0,"",IF(OR(Y$2&lt;$C10,Y$2&gt;$D10),"Warning","OK"))</f>
      </c>
    </row>
    <row r="11">
      <c r="A11" s="3" t="s">
        <v>23</v>
      </c>
      <c r="B11" s="3" t="s">
        <v>24</v>
      </c>
      <c r="C11" s="11">
        <v>46198</v>
      </c>
      <c r="D11" s="11">
        <v>46202</v>
      </c>
      <c r="E11" s="3" t="s">
        <v>52</v>
      </c>
      <c r="F11" s="3" t="s">
        <v>53</v>
      </c>
      <c r="G11" s="3" t="s">
        <v>54</v>
      </c>
      <c r="H11" s="3" t="s">
        <v>55</v>
      </c>
      <c r="I11" s="12">
        <v>1</v>
      </c>
      <c r="J11" s="12">
        <v>0</v>
      </c>
      <c r="K11" s="12">
        <f>=I11-J11</f>
      </c>
      <c r="L11" s="12">
        <v>0</v>
      </c>
      <c r="M11" s="14"/>
      <c r="N11" s="15">
        <v>0</v>
      </c>
      <c r="Y11" s="0">
        <f>=IF(Y$2=0,"",IF(OR(Y$2&lt;$C11,Y$2&gt;$D11),"Warning","OK"))</f>
      </c>
    </row>
    <row r="12">
      <c r="A12" s="3" t="s">
        <v>23</v>
      </c>
      <c r="B12" s="3" t="s">
        <v>24</v>
      </c>
      <c r="C12" s="11">
        <v>46198</v>
      </c>
      <c r="D12" s="11">
        <v>46202</v>
      </c>
      <c r="E12" s="3" t="s">
        <v>56</v>
      </c>
      <c r="F12" s="3" t="s">
        <v>57</v>
      </c>
      <c r="G12" s="3" t="s">
        <v>58</v>
      </c>
      <c r="H12" s="3" t="s">
        <v>59</v>
      </c>
      <c r="I12" s="12">
        <v>18</v>
      </c>
      <c r="J12" s="12">
        <v>0</v>
      </c>
      <c r="K12" s="12">
        <f>=I12-J12</f>
      </c>
      <c r="L12" s="12">
        <v>0</v>
      </c>
      <c r="M12" s="14"/>
      <c r="N12" s="15">
        <v>0</v>
      </c>
      <c r="Y12" s="0">
        <f>=IF(Y$2=0,"",IF(OR(Y$2&lt;$C12,Y$2&gt;$D12),"Warning","OK"))</f>
      </c>
    </row>
    <row r="13">
      <c r="A13" s="3" t="s">
        <v>23</v>
      </c>
      <c r="B13" s="3" t="s">
        <v>24</v>
      </c>
      <c r="C13" s="11">
        <v>46198</v>
      </c>
      <c r="D13" s="11">
        <v>46202</v>
      </c>
      <c r="E13" s="3" t="s">
        <v>60</v>
      </c>
      <c r="F13" s="3" t="s">
        <v>61</v>
      </c>
      <c r="G13" s="3" t="s">
        <v>62</v>
      </c>
      <c r="H13" s="3" t="s">
        <v>63</v>
      </c>
      <c r="I13" s="12">
        <v>7</v>
      </c>
      <c r="J13" s="12">
        <v>0</v>
      </c>
      <c r="K13" s="12">
        <f>=I13-J13</f>
      </c>
      <c r="L13" s="12">
        <v>0</v>
      </c>
      <c r="M13" s="14"/>
      <c r="N13" s="15">
        <v>0</v>
      </c>
      <c r="Y13" s="0">
        <f>=IF(Y$2=0,"",IF(OR(Y$2&lt;$C13,Y$2&gt;$D13),"Warning","OK"))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64</v>
      </c>
      <c r="B2" s="17"/>
      <c r="C2" s="18" t="s">
        <v>21</v>
      </c>
    </row>
    <row r="3">
      <c r="A3" s="19" t="s">
        <v>65</v>
      </c>
      <c r="B3" s="17"/>
      <c r="C3" s="20" t="s">
        <v>24</v>
      </c>
    </row>
    <row r="4">
      <c r="A4" s="19" t="s">
        <v>8</v>
      </c>
      <c r="B4" s="17"/>
      <c r="C4" s="20">
        <f>=SUM('Items to ship'!N4:N13)</f>
      </c>
    </row>
    <row r="5">
      <c r="A5" s="19" t="s">
        <v>66</v>
      </c>
      <c r="B5" s="17"/>
      <c r="C5" s="22" t="s">
        <v>67</v>
      </c>
    </row>
    <row r="6">
      <c r="A6" s="19" t="s">
        <v>68</v>
      </c>
      <c r="B6" s="17"/>
      <c r="C6" s="21" t="s">
        <v>69</v>
      </c>
    </row>
    <row r="7">
      <c r="A7" s="19" t="s">
        <v>70</v>
      </c>
      <c r="B7" s="17"/>
      <c r="C7" s="21" t="s">
        <v>71</v>
      </c>
    </row>
    <row r="8">
      <c r="A8" s="19" t="s">
        <v>72</v>
      </c>
      <c r="B8" s="17"/>
      <c r="C8" s="21">
        <v>0</v>
      </c>
    </row>
    <row r="9">
      <c r="A9" s="19" t="s">
        <v>73</v>
      </c>
      <c r="B9" s="17"/>
      <c r="C9" s="21">
        <v>2</v>
      </c>
    </row>
    <row r="10">
      <c r="A10" s="19" t="s">
        <v>74</v>
      </c>
      <c r="B10" s="17"/>
      <c r="C10" s="21">
        <v>20.6</v>
      </c>
    </row>
    <row r="11">
      <c r="A11" s="19" t="s">
        <v>75</v>
      </c>
      <c r="B11" s="17"/>
      <c r="C11" s="21">
        <v>2.78</v>
      </c>
    </row>
    <row r="12">
      <c r="A12" s="19" t="s">
        <v>76</v>
      </c>
      <c r="B12" s="17"/>
      <c r="C12" s="21" t="s">
        <v>67</v>
      </c>
    </row>
    <row r="15">
      <c r="A15" s="6" t="s">
        <v>77</v>
      </c>
    </row>
    <row r="16">
      <c r="A16" s="23" t="s">
        <v>78</v>
      </c>
      <c r="B16" s="17"/>
      <c r="C16" s="24">
        <f>=IF(C3="2+ FCs","POs with different ship to locations added to shipment",IF(C3="n/a","No items added to shipment","OK"))</f>
      </c>
    </row>
    <row r="17">
      <c r="A17" s="23" t="s">
        <v>79</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80</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81</v>
      </c>
      <c r="B19" s="17"/>
      <c r="C19" s="24">
        <f>=IF(OR(C8="",C7="",C7&lt;0,C8&lt;0),"Please provide a valid input. Enter 0 if you are not shipping pallets",IF(C8+ROUNDUP(C7/2,0)&gt;26,"You may only ship up to 26 unstacked or 52 stacked pallets.","OK"))</f>
      </c>
    </row>
    <row r="20">
      <c r="A20" s="23" t="s">
        <v>82</v>
      </c>
      <c r="B20" s="17"/>
      <c r="C20" s="24">
        <f>=IF(OR(C11="",C11&lt;1),"Please provide a valid input",IF(C11&gt;3500,"You may not ship more than 3500 cuFt",IF(AND(SUM(C7:C8)&gt;0,IFERROR(C11/SUM(C7:C8),999)&gt;180),"The max volume per pallet is 180 cuFt","OK")))</f>
      </c>
    </row>
    <row r="21">
      <c r="A21" s="23" t="s">
        <v>83</v>
      </c>
      <c r="B21" s="17"/>
      <c r="C21" s="24">
        <f>=IF(OR(C10="",C10&lt;1),"Please provide a valid input",IF(C10&gt;40000,"The max weight you may ship is 40,000 lbs.","OK"))</f>
      </c>
    </row>
    <row r="22">
      <c r="A22" s="23" t="s">
        <v>84</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85</v>
      </c>
      <c r="B1" s="0">
        <f>=IF(SUM(B$3:B$1048576)&lt;&gt;MAX(B$3:B$1048576),"2+ FCs",IF(B$2=0,"n/a",INDEX($A$3:$A$1048576,MATCH(B$2,B$3:B$1048576,0),1)))</f>
      </c>
    </row>
    <row r="2">
      <c r="A2" s="0" t="s">
        <v>86</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69</v>
      </c>
      <c r="B1" s="0" t="s">
        <v>87</v>
      </c>
      <c r="C1" s="0" t="s">
        <v>88</v>
      </c>
    </row>
    <row r="2">
      <c r="A2" s="0" t="s">
        <v>89</v>
      </c>
      <c r="B2" s="0" t="s">
        <v>90</v>
      </c>
      <c r="C2" s="0" t="s">
        <v>88</v>
      </c>
    </row>
    <row r="3">
      <c r="A3" s="0" t="s">
        <v>91</v>
      </c>
      <c r="B3" s="0" t="s">
        <v>92</v>
      </c>
      <c r="C3" s="0" t="s">
        <v>88</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93</v>
      </c>
      <c r="B1" s="0" t="s">
        <v>94</v>
      </c>
    </row>
    <row r="2">
      <c r="A2" s="8">
        <v>45341</v>
      </c>
      <c r="B2" s="0" t="s">
        <v>88</v>
      </c>
    </row>
    <row r="3">
      <c r="A3" s="8">
        <v>45439</v>
      </c>
      <c r="B3" s="0" t="s">
        <v>88</v>
      </c>
    </row>
    <row r="4">
      <c r="A4" s="8">
        <v>45477</v>
      </c>
      <c r="B4" s="0" t="s">
        <v>88</v>
      </c>
    </row>
    <row r="5">
      <c r="A5" s="8">
        <v>45537</v>
      </c>
      <c r="B5" s="0" t="s">
        <v>88</v>
      </c>
    </row>
    <row r="6">
      <c r="A6" s="8">
        <v>45624</v>
      </c>
      <c r="B6" s="0" t="s">
        <v>88</v>
      </c>
    </row>
    <row r="7">
      <c r="A7" s="8">
        <v>45651</v>
      </c>
      <c r="B7" s="0" t="s">
        <v>88</v>
      </c>
    </row>
    <row r="8">
      <c r="A8" s="8">
        <v>45972</v>
      </c>
      <c r="B8" s="0" t="s">
        <v>88</v>
      </c>
    </row>
    <row r="9">
      <c r="A9" s="8">
        <v>46015</v>
      </c>
      <c r="B9" s="0" t="s">
        <v>88</v>
      </c>
    </row>
    <row r="10">
      <c r="A10" s="8">
        <v>46016</v>
      </c>
      <c r="B10" s="0" t="s">
        <v>88</v>
      </c>
    </row>
    <row r="11">
      <c r="A11" s="8">
        <v>46023</v>
      </c>
      <c r="B11" s="0" t="s">
        <v>88</v>
      </c>
    </row>
    <row r="12">
      <c r="A12" s="8">
        <v>46069</v>
      </c>
      <c r="B12" s="0" t="s">
        <v>88</v>
      </c>
    </row>
    <row r="13">
      <c r="A13" s="8">
        <v>46098</v>
      </c>
      <c r="B13" s="0" t="s">
        <v>88</v>
      </c>
    </row>
    <row r="14">
      <c r="A14" s="8">
        <v>46167</v>
      </c>
      <c r="B14" s="0" t="s">
        <v>88</v>
      </c>
    </row>
    <row r="15">
      <c r="A15" s="8">
        <v>46206</v>
      </c>
      <c r="B15" s="0" t="s">
        <v>88</v>
      </c>
    </row>
    <row r="16">
      <c r="A16" s="8">
        <v>46272</v>
      </c>
      <c r="B16" s="0" t="s">
        <v>88</v>
      </c>
    </row>
    <row r="17">
      <c r="A17" s="8">
        <v>46352</v>
      </c>
      <c r="B17" s="0" t="s">
        <v>88</v>
      </c>
    </row>
    <row r="18">
      <c r="A18" s="8">
        <v>46380</v>
      </c>
      <c r="B18" s="0" t="s">
        <v>88</v>
      </c>
    </row>
  </sheetData>
  <headerFooter/>
</worksheet>
</file>