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styles+xml" PartName="/xl/styles.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sharedStrings+xml" PartName="/xl/sharedStrings.xml"/>
</Types>
</file>

<file path=_rels/.rels><?xml version="1.0" encoding="UTF-8" standalone="yes"?><Relationships xmlns="http://schemas.openxmlformats.org/package/2006/relationships"><Relationship Id="rId1" Type="http://schemas.openxmlformats.org/officeDocument/2006/relationships/officeDocument" Target="xl/workbook.xml"/></Relationships>
</file>

<file path=xl/workbook.xml><?xml version="1.0" encoding="utf-8"?>
<workbook xmlns:r="http://schemas.openxmlformats.org/officeDocument/2006/relationships" xmlns="http://schemas.openxmlformats.org/spreadsheetml/2006/main">
  <bookViews>
    <workbookView/>
  </bookViews>
  <sheets>
    <sheet name="Instructions" sheetId="1" r:id="rId1"/>
    <sheet name="Items to ship" sheetId="2" r:id="rId3"/>
    <sheet name="Shipment details" sheetId="3" r:id="rId4"/>
    <sheet name="Destination Validation" sheetId="4" r:id="rId5" state="hidden"/>
    <sheet name="Available warehouses" sheetId="5" r:id="rId6" state="hidden"/>
    <sheet name="Holidays" sheetId="6" r:id="rId7" state="hidden"/>
  </sheets>
  <calcPr fullCalcOnLoad="1"/>
</workbook>
</file>

<file path=xl/sharedStrings.xml><?xml version="1.0" encoding="utf-8"?>
<sst xmlns="http://schemas.openxmlformats.org/spreadsheetml/2006/main" count="68" uniqueCount="68">
  <si>
    <t>Step</t>
  </si>
  <si>
    <t>Instruction</t>
  </si>
  <si>
    <t>Verify that formulas are automatically being calculated (Formulas&gt;Calculation Options&gt;Automatic)</t>
  </si>
  <si>
    <t>On the 'Items to ship' tab, update the yellow cells (starting row 4, column N) with the number of units you plan to send on each shipment. Be sure to only add as many units that are available to ship as noted in Column K. Also, ensure that if you plan to ship multiple Purchase Orders on a single shipment that the orders are for the same Amazon FC</t>
  </si>
  <si>
    <t>On the 'Shipment details' tab, update the yellow cells (starting row 5, column C) with your shipment information including your Requested Pickup Date, Shipment origin, and shipment size/weight. Please be sure to select your pickup location from the drop down list.</t>
  </si>
  <si>
    <t>On the 'Shipment details' tab, review and fix any errors identified in the Error Validation section (rows 16-22). Note that errors in Red will cause the spreadsheet upload to fail.</t>
  </si>
  <si>
    <t>Save the completed spreadsheet to your computer</t>
  </si>
  <si>
    <t>Upload the spreadsheet into Vendor Central</t>
  </si>
  <si>
    <t>Total Units:</t>
  </si>
  <si>
    <t>PO Number</t>
  </si>
  <si>
    <t>PO Destination</t>
  </si>
  <si>
    <t>Ship Window Start Date</t>
  </si>
  <si>
    <t>Ship Window End Date</t>
  </si>
  <si>
    <t>External ID</t>
  </si>
  <si>
    <t>Model Number</t>
  </si>
  <si>
    <t>Title</t>
  </si>
  <si>
    <t>ASIN/MSKU</t>
  </si>
  <si>
    <t>Confirmed</t>
  </si>
  <si>
    <t>Previously Sent</t>
  </si>
  <si>
    <t>Left To Ship</t>
  </si>
  <si>
    <t>Total Shipped</t>
  </si>
  <si>
    <t>Shipment 1</t>
  </si>
  <si>
    <t>Shipment 1 - Ship Window</t>
  </si>
  <si>
    <t>8YS31GCV</t>
  </si>
  <si>
    <t>SMF6</t>
  </si>
  <si>
    <t>675716510305</t>
  </si>
  <si>
    <t>MP13-776</t>
  </si>
  <si>
    <t>K Caelie/Jocelyn/Marissa 6pcs</t>
  </si>
  <si>
    <t>B00I3Y9AK6</t>
  </si>
  <si>
    <t>675716615871</t>
  </si>
  <si>
    <t>BR54-0413</t>
  </si>
  <si>
    <t>Q Micro Fleece Heated Blanket</t>
  </si>
  <si>
    <t>B00ZKL7JTY</t>
  </si>
  <si>
    <t>675716793739</t>
  </si>
  <si>
    <t>TN20-0079</t>
  </si>
  <si>
    <t>K Cozy Flannel Sheet Set</t>
  </si>
  <si>
    <t>B01L1MZSR0</t>
  </si>
  <si>
    <t>Input</t>
  </si>
  <si>
    <t>Desination:</t>
  </si>
  <si>
    <t>Requested Pickup Date:</t>
  </si>
  <si>
    <t/>
  </si>
  <si>
    <t>Pick up location</t>
  </si>
  <si>
    <t>221 Hanson Way,Woodland (WDC),CA 95776-6211</t>
  </si>
  <si>
    <t>Stacked pallets</t>
  </si>
  <si>
    <t>1</t>
  </si>
  <si>
    <t>Unstacked pallets</t>
  </si>
  <si>
    <t>Cartons</t>
  </si>
  <si>
    <t>Total weight (lbs.)</t>
  </si>
  <si>
    <t>Total volume (cuFt.)</t>
  </si>
  <si>
    <t>Shipment reference number (optional)</t>
  </si>
  <si>
    <t>Error validation</t>
  </si>
  <si>
    <t>Desination</t>
  </si>
  <si>
    <t>Requested pick up date</t>
  </si>
  <si>
    <t>Ship Window</t>
  </si>
  <si>
    <t>Pallet capacity (26 spaces)</t>
  </si>
  <si>
    <t>Volume capacity (3,500 cuFt if floor loaded, X cuFt per pallet if palletized)</t>
  </si>
  <si>
    <t>Weight capacity (40,000 lbs.)</t>
  </si>
  <si>
    <t>Cartons (1+ per pallet)</t>
  </si>
  <si>
    <t>Location:</t>
  </si>
  <si>
    <t>Max:</t>
  </si>
  <si>
    <t>160906001</t>
  </si>
  <si>
    <t>US</t>
  </si>
  <si>
    <t>311 International Trade Parkway,Port Wentworth (SD3),GA 31407</t>
  </si>
  <si>
    <t>119175311</t>
  </si>
  <si>
    <t>550 Northport Parkway,Port Wentworth (SD2),GA 31407</t>
  </si>
  <si>
    <t>161085491</t>
  </si>
  <si>
    <t>Date</t>
  </si>
  <si>
    <t>Country</t>
  </si>
</sst>
</file>

<file path=xl/styles.xml><?xml version="1.0" encoding="utf-8"?>
<styleSheet xmlns="http://schemas.openxmlformats.org/spreadsheetml/2006/main">
  <numFmts count="2">
    <numFmt numFmtId="164" formatCode="m/d/yyyy"/>
    <numFmt numFmtId="165" formatCode="#0"/>
  </numFmts>
  <fonts count="5">
    <font>
      <sz val="11"/>
      <name val="Calibri"/>
    </font>
    <font>
      <sz val="11"/>
      <color rgb="FFFFFFFF" tint="0"/>
      <name val="Calibri"/>
    </font>
    <font>
      <b/>
      <sz val="11"/>
      <name val="Calibri"/>
    </font>
    <font>
      <b/>
      <sz val="16"/>
      <color rgb="FFFFFFFF" tint="0"/>
      <name val="Calibri"/>
    </font>
    <font>
      <i/>
      <sz val="11"/>
      <name val="Calibri"/>
    </font>
  </fonts>
  <fills count="9">
    <fill>
      <patternFill patternType="none"/>
    </fill>
    <fill>
      <patternFill patternType="gray125"/>
    </fill>
    <fill>
      <patternFill patternType="solid">
        <fgColor rgb="FF000000" tint="0"/>
      </patternFill>
    </fill>
    <fill>
      <patternFill patternType="solid">
        <fgColor rgb="FFA5A5A5" tint="0"/>
      </patternFill>
    </fill>
    <fill>
      <patternFill patternType="solid">
        <fgColor rgb="FFFFFFE0" tint="0"/>
      </patternFill>
    </fill>
    <fill>
      <patternFill patternType="solid">
        <fgColor rgb="FFF2F2F2" tint="0"/>
      </patternFill>
    </fill>
    <fill>
      <patternFill patternType="solid">
        <fgColor rgb="FFE7E6E6" tint="0"/>
      </patternFill>
    </fill>
    <fill>
      <patternFill patternType="solid">
        <fgColor rgb="FFFFF2CC" tint="0"/>
      </patternFill>
    </fill>
    <fill>
      <patternFill patternType="solid">
        <fgColor rgb="FFE2EFDA" tint="0"/>
      </patternFill>
    </fill>
  </fills>
  <borders count="2">
    <border>
      <left/>
      <right/>
      <top/>
      <bottom/>
      <diagonal/>
    </border>
    <border>
      <left style="thin"/>
      <right style="thin"/>
      <top style="thin"/>
      <bottom style="thin"/>
      <diagonal/>
    </border>
  </borders>
  <cellStyleXfs count="1">
    <xf numFmtId="0" fontId="0"/>
  </cellStyleXfs>
  <cellXfs count="25">
    <xf numFmtId="0" applyNumberFormat="1" fontId="0" applyFont="1" xfId="0"/>
    <xf numFmtId="0" applyNumberFormat="1" fontId="0" applyFont="1" fillId="2" applyFill="1" xfId="0"/>
    <xf numFmtId="0" applyNumberFormat="1" fontId="1" applyFont="1" fillId="2" applyFill="1" borderId="1" applyBorder="1" xfId="0"/>
    <xf numFmtId="0" applyNumberFormat="1" fontId="0" applyFont="1" borderId="1" applyBorder="1" xfId="0"/>
    <xf numFmtId="0" applyNumberFormat="1" fontId="0" applyFont="1" borderId="1" applyBorder="1" xfId="0">
      <alignment horizontal="right"/>
    </xf>
    <xf numFmtId="0" applyNumberFormat="1" fontId="0" applyFont="1" borderId="1" applyBorder="1" xfId="0">
      <alignment wrapText="1"/>
    </xf>
    <xf numFmtId="0" applyNumberFormat="1" fontId="2" applyFont="1" xfId="0"/>
    <xf numFmtId="0" applyNumberFormat="1" fontId="3" applyFont="1" fillId="3" applyFill="1" xfId="0"/>
    <xf numFmtId="164" applyNumberFormat="1" fontId="0" applyFont="1" xfId="0"/>
    <xf numFmtId="0" applyNumberFormat="1" fontId="3" applyFont="1" fillId="3" applyFill="1" xfId="0">
      <alignment horizontal="center" wrapText="1"/>
    </xf>
    <xf numFmtId="0" applyNumberFormat="1" fontId="3" applyFont="1" fillId="3" applyFill="1" borderId="1" applyBorder="1" xfId="0">
      <alignment horizontal="center" wrapText="1"/>
    </xf>
    <xf numFmtId="16" applyNumberFormat="1" fontId="0" applyFont="1" borderId="1" applyBorder="1" xfId="0">
      <alignment horizontal="right"/>
    </xf>
    <xf numFmtId="165" applyNumberFormat="1" fontId="0" applyFont="1" borderId="1" applyBorder="1" xfId="0">
      <alignment horizontal="right"/>
    </xf>
    <xf numFmtId="0" applyNumberFormat="1" fontId="3" applyFont="1" fillId="2" applyFill="1" borderId="1" applyBorder="1" xfId="0">
      <alignment horizontal="center" wrapText="1"/>
    </xf>
    <xf numFmtId="165" applyNumberFormat="1" fontId="0" applyFont="1" fillId="2" applyFill="1" borderId="1" applyBorder="1" xfId="0">
      <alignment horizontal="right"/>
    </xf>
    <xf numFmtId="165" applyNumberFormat="1" fontId="0" applyFont="1" fillId="4" applyFill="1" borderId="1" applyBorder="1" xfId="0">
      <alignment horizontal="right"/>
    </xf>
    <xf numFmtId="0" applyNumberFormat="1" fontId="3" applyFont="1" fillId="3" applyFill="1" borderId="1" applyBorder="1" xfId="0">
      <alignment horizontal="center"/>
    </xf>
    <xf numFmtId="0" applyNumberFormat="1" fontId="0" applyFont="1" fillId="2" applyFill="1" borderId="1" applyBorder="1" xfId="0"/>
    <xf numFmtId="0" applyNumberFormat="1" fontId="3" applyFont="1" fillId="3" applyFill="1" borderId="1" applyBorder="1" xfId="0">
      <alignment horizontal="left"/>
    </xf>
    <xf numFmtId="0" applyNumberFormat="1" fontId="0" applyFont="1" fillId="5" applyFill="1" borderId="1" applyBorder="1" xfId="0"/>
    <xf numFmtId="0" applyNumberFormat="1" fontId="0" applyFont="1" fillId="6" applyFill="1" borderId="1" applyBorder="1" xfId="0">
      <alignment horizontal="left"/>
    </xf>
    <xf numFmtId="0" applyNumberFormat="1" fontId="0" applyFont="1" fillId="7" applyFill="1" borderId="1" applyBorder="1" xfId="0">
      <alignment horizontal="left"/>
    </xf>
    <xf numFmtId="16" applyNumberFormat="1" fontId="0" applyFont="1" fillId="7" applyFill="1" borderId="1" applyBorder="1" xfId="0">
      <alignment horizontal="left"/>
    </xf>
    <xf numFmtId="0" applyNumberFormat="1" fontId="4" applyFont="1" borderId="1" applyBorder="1" xfId="0"/>
    <xf numFmtId="0" applyNumberFormat="1" fontId="0" applyFont="1" fillId="8" applyFill="1" borderId="1" applyBorder="1" xfId="0">
      <alignment wrapText="1"/>
    </xf>
  </cellXfs>
  <cellStyles count="1">
    <cellStyle name="Normal" xfId="0" builtinId="0"/>
  </cellStyles>
  <dxfs count="3">
    <d:dxf xmlns:d="http://schemas.openxmlformats.org/spreadsheetml/2006/main">
      <font>
        <b val="1"/>
        <color rgb="ffff0000"/>
      </font>
    </d:dxf>
    <d:dxf xmlns:d="http://schemas.openxmlformats.org/spreadsheetml/2006/main">
      <font>
        <b val="1"/>
        <color rgb="ff006400"/>
      </font>
    </d:dxf>
    <d:dxf xmlns:d="http://schemas.openxmlformats.org/spreadsheetml/2006/main">
      <font>
        <b val="1"/>
        <color rgb="ffffa500"/>
      </font>
    </d:dxf>
  </dxfs>
</styleSheet>
</file>

<file path=xl/_rels/workbook.xml.rels><?xml version="1.0" encoding="UTF-8" standalone="yes"?><Relationships xmlns="http://schemas.openxmlformats.org/package/2006/relationships"><Relationship Id="rId1" Type="http://schemas.openxmlformats.org/officeDocument/2006/relationships/worksheet" Target="worksheets/sheet1.xml"/><Relationship Id="rId2" Type="http://schemas.openxmlformats.org/officeDocument/2006/relationships/styles" Target="styles.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worksheet" Target="worksheets/sheet5.xml"/><Relationship Id="rId7" Type="http://schemas.openxmlformats.org/officeDocument/2006/relationships/worksheet" Target="worksheets/sheet6.xml"/><Relationship Id="rId8" Type="http://schemas.openxmlformats.org/officeDocument/2006/relationships/sharedStrings" Target="sharedStrings.xml"/></Relationships>
</file>

<file path=xl/worksheets/sheet1.xml><?xml version="1.0" encoding="utf-8"?>
<worksheet xmlns:r="http://schemas.openxmlformats.org/officeDocument/2006/relationships" xmlns="http://schemas.openxmlformats.org/spreadsheetml/2006/main">
  <dimension ref="B2:C8"/>
  <sheetViews>
    <sheetView workbookViewId="0" showGridLines="0"/>
  </sheetViews>
  <sheetFormatPr defaultRowHeight="15"/>
  <cols>
    <col min="3" max="3" width="74" customWidth="1"/>
  </cols>
  <sheetData>
    <row r="2">
      <c r="B2" s="2" t="s">
        <v>0</v>
      </c>
      <c r="C2" s="2" t="s">
        <v>1</v>
      </c>
    </row>
    <row r="3">
      <c r="B3" s="4">
        <v>1</v>
      </c>
      <c r="C3" s="5" t="s">
        <v>2</v>
      </c>
    </row>
    <row r="4">
      <c r="B4" s="4">
        <v>2</v>
      </c>
      <c r="C4" s="5" t="s">
        <v>3</v>
      </c>
    </row>
    <row r="5">
      <c r="B5" s="4">
        <v>3</v>
      </c>
      <c r="C5" s="5" t="s">
        <v>4</v>
      </c>
    </row>
    <row r="6">
      <c r="B6" s="4">
        <v>4</v>
      </c>
      <c r="C6" s="5" t="s">
        <v>5</v>
      </c>
    </row>
    <row r="7">
      <c r="B7" s="4">
        <v>5</v>
      </c>
      <c r="C7" s="5" t="s">
        <v>6</v>
      </c>
    </row>
    <row r="8">
      <c r="B8" s="4">
        <v>6</v>
      </c>
      <c r="C8" s="5" t="s">
        <v>7</v>
      </c>
    </row>
  </sheetData>
  <headerFooter/>
</worksheet>
</file>

<file path=xl/worksheets/sheet2.xml><?xml version="1.0" encoding="utf-8"?>
<worksheet xmlns:r="http://schemas.openxmlformats.org/officeDocument/2006/relationships" xmlns="http://schemas.openxmlformats.org/spreadsheetml/2006/main">
  <dimension ref="A1:Y6"/>
  <sheetViews>
    <sheetView workbookViewId="0" showGridLines="0">
      <pane xSplit="13" ySplit="3" topLeftCell="N4" state="frozen" activePane="bottomRight"/>
      <selection pane="topRight" activeCell="N1" sqref="N1"/>
      <selection pane="bottomLeft" activeCell="A4" sqref="A4"/>
      <selection pane="bottomRight" activeCell="A1" sqref="A1"/>
    </sheetView>
  </sheetViews>
  <sheetFormatPr defaultRowHeight="15"/>
  <cols>
    <col min="1" max="1" width="16" customWidth="1"/>
    <col min="2" max="2" width="12" customWidth="1"/>
    <col min="3" max="3" width="13" customWidth="1"/>
    <col min="4" max="4" width="13" customWidth="1"/>
    <col min="5" max="5" width="15" customWidth="1"/>
    <col min="6" max="6" width="15" customWidth="1"/>
    <col min="7" max="7" width="15" customWidth="1"/>
    <col min="8" max="8" width="15" customWidth="1"/>
    <col min="9" max="9" width="15" customWidth="1"/>
    <col min="10" max="10" width="15" customWidth="1"/>
    <col min="11" max="11" width="15" customWidth="1"/>
    <col min="12" max="12" width="15" customWidth="1"/>
    <col min="13" max="13" width="5" customWidth="1"/>
    <col min="14" max="14" width="15" customWidth="1"/>
    <col min="15" max="15" width="2.5" customWidth="1"/>
    <col min="16" max="16" width="2.5" customWidth="1"/>
    <col min="17" max="17" width="2.5" customWidth="1"/>
    <col min="18" max="18" width="2.5" customWidth="1"/>
    <col min="19" max="19" width="2.5" customWidth="1"/>
    <col min="20" max="20" width="2.5" customWidth="1"/>
    <col min="21" max="21" width="2.5" customWidth="1"/>
    <col min="22" max="22" width="2.5" customWidth="1"/>
    <col min="23" max="23" width="2.5" customWidth="1"/>
    <col min="24" max="24" width="2.5" customWidth="1"/>
    <col min="25" max="25" width="15" customWidth="1"/>
  </cols>
  <sheetData>
    <row r="1">
      <c r="L1" s="7" t="s">
        <v>8</v>
      </c>
      <c r="M1" s="1"/>
      <c r="N1" s="3">
        <f>=SUM(N4:N7)</f>
      </c>
    </row>
    <row r="2">
      <c r="M2" s="1"/>
      <c r="Y2" s="8">
        <f>=INDEX('Shipment details'!$5:$5,1,MATCH(N$3,'Shipment details'!$2:$2,0))</f>
      </c>
    </row>
    <row r="3">
      <c r="A3" s="10" t="s">
        <v>9</v>
      </c>
      <c r="B3" s="10" t="s">
        <v>10</v>
      </c>
      <c r="C3" s="10" t="s">
        <v>11</v>
      </c>
      <c r="D3" s="10" t="s">
        <v>12</v>
      </c>
      <c r="E3" s="10" t="s">
        <v>13</v>
      </c>
      <c r="F3" s="10" t="s">
        <v>14</v>
      </c>
      <c r="G3" s="10" t="s">
        <v>15</v>
      </c>
      <c r="H3" s="10" t="s">
        <v>16</v>
      </c>
      <c r="I3" s="10" t="s">
        <v>17</v>
      </c>
      <c r="J3" s="10" t="s">
        <v>18</v>
      </c>
      <c r="K3" s="10" t="s">
        <v>19</v>
      </c>
      <c r="L3" s="10" t="s">
        <v>20</v>
      </c>
      <c r="M3" s="13"/>
      <c r="N3" s="10" t="s">
        <v>21</v>
      </c>
      <c r="Y3" s="9" t="s">
        <v>22</v>
      </c>
    </row>
    <row r="4">
      <c r="A4" s="3" t="s">
        <v>23</v>
      </c>
      <c r="B4" s="3" t="s">
        <v>24</v>
      </c>
      <c r="C4" s="11">
        <v>46021</v>
      </c>
      <c r="D4" s="11">
        <v>46024</v>
      </c>
      <c r="E4" s="3" t="s">
        <v>25</v>
      </c>
      <c r="F4" s="3" t="s">
        <v>26</v>
      </c>
      <c r="G4" s="3" t="s">
        <v>27</v>
      </c>
      <c r="H4" s="3" t="s">
        <v>28</v>
      </c>
      <c r="I4" s="12">
        <v>1</v>
      </c>
      <c r="J4" s="12">
        <v>0</v>
      </c>
      <c r="K4" s="12">
        <f>=I4-J4</f>
      </c>
      <c r="L4" s="12">
        <v>0</v>
      </c>
      <c r="M4" s="14"/>
      <c r="N4" s="15">
        <v>0</v>
      </c>
      <c r="Y4" s="0">
        <f>=IF(Y$2=0,"",IF(OR(Y$2&lt;$C4,Y$2&gt;$D4),"Warning","OK"))</f>
      </c>
    </row>
    <row r="5">
      <c r="A5" s="3" t="s">
        <v>23</v>
      </c>
      <c r="B5" s="3" t="s">
        <v>24</v>
      </c>
      <c r="C5" s="11">
        <v>46021</v>
      </c>
      <c r="D5" s="11">
        <v>46024</v>
      </c>
      <c r="E5" s="3" t="s">
        <v>29</v>
      </c>
      <c r="F5" s="3" t="s">
        <v>30</v>
      </c>
      <c r="G5" s="3" t="s">
        <v>31</v>
      </c>
      <c r="H5" s="3" t="s">
        <v>32</v>
      </c>
      <c r="I5" s="12">
        <v>1</v>
      </c>
      <c r="J5" s="12">
        <v>0</v>
      </c>
      <c r="K5" s="12">
        <f>=I5-J5</f>
      </c>
      <c r="L5" s="12">
        <v>0</v>
      </c>
      <c r="M5" s="14"/>
      <c r="N5" s="15">
        <v>1</v>
      </c>
      <c r="Y5" s="0">
        <f>=IF(Y$2=0,"",IF(OR(Y$2&lt;$C5,Y$2&gt;$D5),"Warning","OK"))</f>
      </c>
    </row>
    <row r="6">
      <c r="A6" s="3" t="s">
        <v>23</v>
      </c>
      <c r="B6" s="3" t="s">
        <v>24</v>
      </c>
      <c r="C6" s="11">
        <v>46021</v>
      </c>
      <c r="D6" s="11">
        <v>46024</v>
      </c>
      <c r="E6" s="3" t="s">
        <v>33</v>
      </c>
      <c r="F6" s="3" t="s">
        <v>34</v>
      </c>
      <c r="G6" s="3" t="s">
        <v>35</v>
      </c>
      <c r="H6" s="3" t="s">
        <v>36</v>
      </c>
      <c r="I6" s="12">
        <v>2</v>
      </c>
      <c r="J6" s="12">
        <v>0</v>
      </c>
      <c r="K6" s="12">
        <f>=I6-J6</f>
      </c>
      <c r="L6" s="12">
        <v>0</v>
      </c>
      <c r="M6" s="14"/>
      <c r="N6" s="15">
        <v>0</v>
      </c>
      <c r="Y6" s="0">
        <f>=IF(Y$2=0,"",IF(OR(Y$2&lt;$C6,Y$2&gt;$D6),"Warning","OK"))</f>
      </c>
    </row>
  </sheetData>
  <headerFooter/>
</worksheet>
</file>

<file path=xl/worksheets/sheet3.xml><?xml version="1.0" encoding="utf-8"?>
<worksheet xmlns:r="http://schemas.openxmlformats.org/officeDocument/2006/relationships" xmlns="http://schemas.openxmlformats.org/spreadsheetml/2006/main">
  <dimension ref="A2:C22"/>
  <sheetViews>
    <sheetView workbookViewId="0" showGridLines="0">
      <pane xSplit="1" ySplit="1" topLeftCell="B2" state="frozen" activePane="bottomRight"/>
      <selection pane="topRight" activeCell="B1" sqref="B1"/>
      <selection pane="bottomLeft" activeCell="A2" sqref="A2"/>
      <selection pane="bottomRight" activeCell="A1" sqref="A1"/>
    </sheetView>
  </sheetViews>
  <sheetFormatPr defaultRowHeight="15"/>
  <cols>
    <col min="1" max="1" width="32" customWidth="1"/>
    <col min="2" max="2" width="2" customWidth="1"/>
    <col min="3" max="3" width="60" customWidth="1"/>
  </cols>
  <sheetData>
    <row r="2">
      <c r="A2" s="16" t="s">
        <v>37</v>
      </c>
      <c r="B2" s="17"/>
      <c r="C2" s="18" t="s">
        <v>21</v>
      </c>
    </row>
    <row r="3">
      <c r="A3" s="19" t="s">
        <v>38</v>
      </c>
      <c r="B3" s="17"/>
      <c r="C3" s="20" t="s">
        <v>24</v>
      </c>
    </row>
    <row r="4">
      <c r="A4" s="19" t="s">
        <v>8</v>
      </c>
      <c r="B4" s="17"/>
      <c r="C4" s="20">
        <f>=SUM('Items to ship'!N4:N6)</f>
      </c>
    </row>
    <row r="5">
      <c r="A5" s="19" t="s">
        <v>39</v>
      </c>
      <c r="B5" s="17"/>
      <c r="C5" s="22" t="s">
        <v>40</v>
      </c>
    </row>
    <row r="6">
      <c r="A6" s="19" t="s">
        <v>41</v>
      </c>
      <c r="B6" s="17"/>
      <c r="C6" s="21" t="s">
        <v>42</v>
      </c>
    </row>
    <row r="7">
      <c r="A7" s="19" t="s">
        <v>43</v>
      </c>
      <c r="B7" s="17"/>
      <c r="C7" s="21" t="s">
        <v>44</v>
      </c>
    </row>
    <row r="8">
      <c r="A8" s="19" t="s">
        <v>45</v>
      </c>
      <c r="B8" s="17"/>
      <c r="C8" s="21">
        <v>0</v>
      </c>
    </row>
    <row r="9">
      <c r="A9" s="19" t="s">
        <v>46</v>
      </c>
      <c r="B9" s="17"/>
      <c r="C9" s="21">
        <v>1</v>
      </c>
    </row>
    <row r="10">
      <c r="A10" s="19" t="s">
        <v>47</v>
      </c>
      <c r="B10" s="17"/>
      <c r="C10" s="21">
        <v>9.22</v>
      </c>
    </row>
    <row r="11">
      <c r="A11" s="19" t="s">
        <v>48</v>
      </c>
      <c r="B11" s="17"/>
      <c r="C11" s="21">
        <v>1.03</v>
      </c>
    </row>
    <row r="12">
      <c r="A12" s="19" t="s">
        <v>49</v>
      </c>
      <c r="B12" s="17"/>
      <c r="C12" s="21" t="s">
        <v>40</v>
      </c>
    </row>
    <row r="15">
      <c r="A15" s="6" t="s">
        <v>50</v>
      </c>
    </row>
    <row r="16">
      <c r="A16" s="23" t="s">
        <v>51</v>
      </c>
      <c r="B16" s="17"/>
      <c r="C16" s="24">
        <f>=IF(C3="2+ FCs","POs with different ship to locations added to shipment",IF(C3="n/a","No items added to shipment","OK"))</f>
      </c>
    </row>
    <row r="17">
      <c r="A17" s="23" t="s">
        <v>52</v>
      </c>
      <c r="B17" s="17"/>
      <c r="C17" s="24">
        <f>=IF(C5="","Missing date",IF(C5&lt;TODAY()+2,"Please select date at least two days in the future",IF(WEEKDAY(C5,2)&gt;5,"Please select a weekday",IF(COUNTIFS(Holidays!$A:$A,C$5)&lt;&gt;0,"This is a holiday and our carriers do not operate. Please select a different date.","OK"))))</f>
      </c>
    </row>
    <row r="18">
      <c r="A18" s="23" t="s">
        <v>53</v>
      </c>
      <c r="B18" s="17"/>
      <c r="C18" s="24">
        <f>=IF(COUNTIFS(INDEX('Items to ship'!$1:$1048576,0,MATCH(C$2&amp;" - Ship Window",'Items to ship'!$3:$3,0)),"Warning")&gt;0,"Your requested pick up date falls outside the ship window for at least one of the POs on this shipment and you may incur a chargeback if you proceed.","OK")</f>
      </c>
    </row>
    <row r="19">
      <c r="A19" s="23" t="s">
        <v>54</v>
      </c>
      <c r="B19" s="17"/>
      <c r="C19" s="24">
        <f>=IF(OR(C8="",C7="",C7&lt;0,C8&lt;0),"Please provide a valid input. Enter 0 if you are not shipping pallets",IF(C8+ROUNDUP(C7/2,0)&gt;26,"You may only ship up to 26 unstacked or 52 stacked pallets.","OK"))</f>
      </c>
    </row>
    <row r="20">
      <c r="A20" s="23" t="s">
        <v>55</v>
      </c>
      <c r="B20" s="17"/>
      <c r="C20" s="24">
        <f>=IF(OR(C11="",C11&lt;1),"Please provide a valid input",IF(C11&gt;3500,"You may not ship more than 3500 cuFt",IF(AND(SUM(C7:C8)&gt;0,IFERROR(C11/SUM(C7:C8),999)&gt;180),"The max volume per pallet is 180 cuFt","OK")))</f>
      </c>
    </row>
    <row r="21">
      <c r="A21" s="23" t="s">
        <v>56</v>
      </c>
      <c r="B21" s="17"/>
      <c r="C21" s="24">
        <f>=IF(OR(C10="",C10&lt;1),"Please provide a valid input",IF(C10&gt;40000,"The max weight you may ship is 40,000 lbs.","OK"))</f>
      </c>
    </row>
    <row r="22">
      <c r="A22" s="23" t="s">
        <v>57</v>
      </c>
      <c r="B22" s="17"/>
      <c r="C22" s="24">
        <f>=IF(OR(C9&lt;1,C9=""),"Please provide a valid input",IF(C9&lt;SUM(C7,C8),"Your carton count must exceed the number of pallets you are shipping","OK"))</f>
      </c>
    </row>
  </sheetData>
  <conditionalFormatting sqref="C16:C17 C19:C22">
    <cfRule priority="1" type="cellIs" operator="notEqual" dxfId="0">
      <formula>"OK"</formula>
    </cfRule>
  </conditionalFormatting>
  <conditionalFormatting sqref="C16:C22">
    <cfRule priority="2" type="cellIs" operator="equal" dxfId="1">
      <formula>"OK"</formula>
    </cfRule>
  </conditionalFormatting>
  <conditionalFormatting sqref="C18">
    <cfRule priority="3" type="cellIs" operator="notEqual" dxfId="2">
      <formula>"OK"</formula>
    </cfRule>
  </conditionalFormatting>
  <headerFooter/>
</worksheet>
</file>

<file path=xl/worksheets/sheet4.xml><?xml version="1.0" encoding="utf-8"?>
<worksheet xmlns:r="http://schemas.openxmlformats.org/officeDocument/2006/relationships" xmlns="http://schemas.openxmlformats.org/spreadsheetml/2006/main">
  <dimension ref="A1:B4"/>
  <sheetViews>
    <sheetView workbookViewId="0"/>
  </sheetViews>
  <sheetFormatPr defaultRowHeight="15"/>
  <sheetData>
    <row r="1">
      <c r="A1" s="0" t="s">
        <v>58</v>
      </c>
      <c r="B1" s="0">
        <f>=IF(SUM(B$3:B$1048576)&lt;&gt;MAX(B$3:B$1048576),"2+ FCs",IF(B$2=0,"n/a",INDEX($A$3:$A$1048576,MATCH(B$2,B$3:B$1048576,0),1)))</f>
      </c>
    </row>
    <row r="2">
      <c r="A2" s="0" t="s">
        <v>59</v>
      </c>
      <c r="B2" s="0">
        <f>=MAX(B4:B1048576)</f>
      </c>
    </row>
    <row r="3">
      <c r="A3" s="16" t="s">
        <v>10</v>
      </c>
      <c r="B3" s="16" t="s">
        <v>21</v>
      </c>
    </row>
    <row r="4">
      <c r="A4" s="3" t="s">
        <v>24</v>
      </c>
      <c r="B4" s="3">
        <f>=SUMIFS(INDEX('Items to ship'!$1:$1048576,0,MATCH(B$3,'Items to ship'!$3:$3,0)),INDEX('Items to ship'!$1:$1048576,0,MATCH($A$3,'Items to ship'!$3:$3,0)),$A4)</f>
      </c>
    </row>
  </sheetData>
  <headerFooter/>
</worksheet>
</file>

<file path=xl/worksheets/sheet5.xml><?xml version="1.0" encoding="utf-8"?>
<worksheet xmlns:r="http://schemas.openxmlformats.org/officeDocument/2006/relationships" xmlns="http://schemas.openxmlformats.org/spreadsheetml/2006/main">
  <dimension ref="A1:C3"/>
  <sheetViews>
    <sheetView workbookViewId="0"/>
  </sheetViews>
  <sheetFormatPr defaultRowHeight="15"/>
  <sheetData>
    <row r="1">
      <c r="A1" s="0" t="s">
        <v>42</v>
      </c>
      <c r="B1" s="0" t="s">
        <v>60</v>
      </c>
      <c r="C1" s="0" t="s">
        <v>61</v>
      </c>
    </row>
    <row r="2">
      <c r="A2" s="0" t="s">
        <v>62</v>
      </c>
      <c r="B2" s="0" t="s">
        <v>63</v>
      </c>
      <c r="C2" s="0" t="s">
        <v>61</v>
      </c>
    </row>
    <row r="3">
      <c r="A3" s="0" t="s">
        <v>64</v>
      </c>
      <c r="B3" s="0" t="s">
        <v>65</v>
      </c>
      <c r="C3" s="0" t="s">
        <v>61</v>
      </c>
    </row>
  </sheetData>
  <headerFooter/>
</worksheet>
</file>

<file path=xl/worksheets/sheet6.xml><?xml version="1.0" encoding="utf-8"?>
<worksheet xmlns:r="http://schemas.openxmlformats.org/officeDocument/2006/relationships" xmlns="http://schemas.openxmlformats.org/spreadsheetml/2006/main">
  <dimension ref="A1:B25"/>
  <sheetViews>
    <sheetView workbookViewId="0"/>
  </sheetViews>
  <sheetFormatPr defaultRowHeight="15"/>
  <sheetData>
    <row r="1">
      <c r="A1" s="0" t="s">
        <v>66</v>
      </c>
      <c r="B1" s="0" t="s">
        <v>67</v>
      </c>
    </row>
    <row r="2">
      <c r="A2" s="8">
        <v>44928</v>
      </c>
      <c r="B2" s="0" t="s">
        <v>61</v>
      </c>
    </row>
    <row r="3">
      <c r="A3" s="8">
        <v>44977</v>
      </c>
      <c r="B3" s="0" t="s">
        <v>61</v>
      </c>
    </row>
    <row r="4">
      <c r="A4" s="8">
        <v>45075</v>
      </c>
      <c r="B4" s="0" t="s">
        <v>61</v>
      </c>
    </row>
    <row r="5">
      <c r="A5" s="8">
        <v>45111</v>
      </c>
      <c r="B5" s="0" t="s">
        <v>61</v>
      </c>
    </row>
    <row r="6">
      <c r="A6" s="8">
        <v>45173</v>
      </c>
      <c r="B6" s="0" t="s">
        <v>61</v>
      </c>
    </row>
    <row r="7">
      <c r="A7" s="8">
        <v>45253</v>
      </c>
      <c r="B7" s="0" t="s">
        <v>61</v>
      </c>
    </row>
    <row r="8">
      <c r="A8" s="8">
        <v>45254</v>
      </c>
      <c r="B8" s="0" t="s">
        <v>61</v>
      </c>
    </row>
    <row r="9">
      <c r="A9" s="8">
        <v>45285</v>
      </c>
      <c r="B9" s="0" t="s">
        <v>61</v>
      </c>
    </row>
    <row r="10">
      <c r="A10" s="8">
        <v>45286</v>
      </c>
      <c r="B10" s="0" t="s">
        <v>61</v>
      </c>
    </row>
    <row r="11">
      <c r="A11" s="8">
        <v>45341</v>
      </c>
      <c r="B11" s="0" t="s">
        <v>61</v>
      </c>
    </row>
    <row r="12">
      <c r="A12" s="8">
        <v>45439</v>
      </c>
      <c r="B12" s="0" t="s">
        <v>61</v>
      </c>
    </row>
    <row r="13">
      <c r="A13" s="8">
        <v>45477</v>
      </c>
      <c r="B13" s="0" t="s">
        <v>61</v>
      </c>
    </row>
    <row r="14">
      <c r="A14" s="8">
        <v>45537</v>
      </c>
      <c r="B14" s="0" t="s">
        <v>61</v>
      </c>
    </row>
    <row r="15">
      <c r="A15" s="8">
        <v>45624</v>
      </c>
      <c r="B15" s="0" t="s">
        <v>61</v>
      </c>
    </row>
    <row r="16">
      <c r="A16" s="8">
        <v>45651</v>
      </c>
      <c r="B16" s="0" t="s">
        <v>61</v>
      </c>
    </row>
    <row r="17">
      <c r="A17" s="8">
        <v>45972</v>
      </c>
      <c r="B17" s="0" t="s">
        <v>61</v>
      </c>
    </row>
    <row r="18">
      <c r="A18" s="8">
        <v>46016</v>
      </c>
      <c r="B18" s="0" t="s">
        <v>61</v>
      </c>
    </row>
    <row r="19">
      <c r="A19" s="8">
        <v>46017</v>
      </c>
      <c r="B19" s="0" t="s">
        <v>61</v>
      </c>
    </row>
    <row r="20">
      <c r="A20" s="8">
        <v>46023</v>
      </c>
      <c r="B20" s="0" t="s">
        <v>61</v>
      </c>
    </row>
    <row r="21">
      <c r="A21" s="8">
        <v>46069</v>
      </c>
      <c r="B21" s="0" t="s">
        <v>61</v>
      </c>
    </row>
    <row r="22">
      <c r="A22" s="8">
        <v>46167</v>
      </c>
      <c r="B22" s="0" t="s">
        <v>61</v>
      </c>
    </row>
    <row r="23">
      <c r="A23" s="8">
        <v>46206</v>
      </c>
      <c r="B23" s="0" t="s">
        <v>61</v>
      </c>
    </row>
    <row r="24">
      <c r="A24" s="8">
        <v>46272</v>
      </c>
      <c r="B24" s="0" t="s">
        <v>61</v>
      </c>
    </row>
    <row r="25">
      <c r="A25" s="8">
        <v>46352</v>
      </c>
      <c r="B25" s="0" t="s">
        <v>61</v>
      </c>
    </row>
  </sheetData>
  <headerFooter/>
</worksheet>
</file>