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C50543C3-2251-4A9D-8C97-0A75F2DB6BD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07" i="1" l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<sst xmlns="http://schemas.openxmlformats.org/spreadsheetml/2006/main" count="816" uniqueCount="4">
  <si>
    <t>Customer Code</t>
  </si>
  <si>
    <t>Customer PO</t>
  </si>
  <si>
    <t>JLA HOME INC</t>
  </si>
  <si>
    <t>CSNSTORES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</si>
</sst>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242424"/>
      <name val="Segoe UI"/>
      <family val="2"/>
    </font>
    <font>
      <sz val="7"/>
      <color rgb="FF333333"/>
      <name val="Tahoma"/>
      <family val="2"/>
    </font>
    <font>
      <sz val="8"/>
      <name val="Calibri"/>
      <family val="2"/>
      <scheme val="minor"/>
    </font>
    <font>
      <u/>
      <sz val="10"/>
      <color rgb="FF0000FF"/>
      <name val="Arial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22" fontId="2" fillId="0" borderId="2" xfId="0" applyNumberFormat="1" applyFont="1" applyBorder="1" applyAlignment="1">
      <alignment vertical="center" wrapText="1"/>
    </xf>
    <xf numFmtId="14" fontId="2" fillId="0" borderId="2" xfId="0" applyNumberFormat="1" applyFont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/>
    </xf>
    <xf numFmtId="1" fontId="0" fillId="0" borderId="0" xfId="0" applyNumberFormat="1"/>
    <xf numFmtId="0" fontId="3" fillId="0" borderId="0" xfId="0" applyFont="1"/>
    <xf numFmtId="0" fontId="5" fillId="0" borderId="0" xfId="0" applyFont="1"/>
    <xf numFmtId="0" fontId="6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07"/>
  <sheetViews>
    <sheetView tabSelected="1" workbookViewId="0">
      <selection activeCell="A2" sqref="A2:A807"/>
    </sheetView>
  </sheetViews>
  <sheetFormatPr defaultRowHeight="14.4" x14ac:dyDescent="0.3"/>
  <cols>
    <col min="1" max="1" width="23.88671875" style="1" customWidth="1"/>
    <col min="2" max="2" width="31.6640625" style="7" customWidth="1"/>
  </cols>
  <sheetData>
    <row r="1" spans="1:2" x14ac:dyDescent="0.3">
      <c r="A1" s="2" t="s">
        <v>0</v>
      </c>
      <c r="B1" s="6" t="s">
        <v>1</v>
      </c>
    </row>
    <row r="2" spans="1:2" x14ac:dyDescent="0.3">
      <c r="A2" s="8" t="s">
        <v>3</v>
      </c>
      <c r="B2" s="9" t="str">
        <f>HYPERLINK("https://www.google.com/url?q=https%3A%2F%2Fadmin.wayfair.com%2Fwizards%2Forderwizard.php%3FOrID%3D4430407305", "CS604480706")</f>
        <v>CS604480706</v>
      </c>
    </row>
    <row r="3" spans="1:2" x14ac:dyDescent="0.3">
      <c r="A3" s="8" t="s">
        <v>3</v>
      </c>
      <c r="B3" s="9" t="str">
        <f>HYPERLINK("https://www.google.com/url?q=https%3A%2F%2Fadmin.wayfair.com%2Fwizards%2Forderwizard.php%3FOrID%3D4423801623", "CS604547050")</f>
        <v>CS604547050</v>
      </c>
    </row>
    <row r="4" spans="1:2" x14ac:dyDescent="0.3">
      <c r="A4" s="8" t="s">
        <v>3</v>
      </c>
      <c r="B4" s="9" t="str">
        <f>HYPERLINK("https://www.google.com/url?q=https%3A%2F%2Fadmin.wayfair.com%2Fwizards%2Forderwizard.php%3FOrID%3D4435062702", "CS604451155")</f>
        <v>CS604451155</v>
      </c>
    </row>
    <row r="5" spans="1:2" x14ac:dyDescent="0.3">
      <c r="A5" s="8" t="s">
        <v>3</v>
      </c>
      <c r="B5" s="9" t="str">
        <f>HYPERLINK("https://www.google.com/url?q=https%3A%2F%2Fadmin.wayfair.com%2Fwizards%2Forderwizard.php%3FOrID%3D4230989462", "CS604520872")</f>
        <v>CS604520872</v>
      </c>
    </row>
    <row r="6" spans="1:2" x14ac:dyDescent="0.3">
      <c r="A6" s="8" t="s">
        <v>3</v>
      </c>
      <c r="B6" s="9" t="str">
        <f>HYPERLINK("https://www.google.com/url?q=https%3A%2F%2Fadmin.wayfair.com%2Fwizards%2Forderwizard.php%3FOrID%3D2990765009", "CS604504744")</f>
        <v>CS604504744</v>
      </c>
    </row>
    <row r="7" spans="1:2" x14ac:dyDescent="0.3">
      <c r="A7" s="8" t="s">
        <v>3</v>
      </c>
      <c r="B7" s="9" t="str">
        <f>HYPERLINK("https://www.google.com/url?q=https%3A%2F%2Fadmin.wayfair.com%2Fwizards%2Forderwizard.php%3FOrID%3D3274809745", "CS604421180")</f>
        <v>CS604421180</v>
      </c>
    </row>
    <row r="8" spans="1:2" x14ac:dyDescent="0.3">
      <c r="A8" s="8" t="s">
        <v>3</v>
      </c>
      <c r="B8" s="9" t="str">
        <f>HYPERLINK("https://www.google.com/url?q=https%3A%2F%2Fadmin.wayfair.com%2Fwizards%2Forderwizard.php%3FOrID%3D4213282445", "CS604592270")</f>
        <v>CS604592270</v>
      </c>
    </row>
    <row r="9" spans="1:2" x14ac:dyDescent="0.3">
      <c r="A9" s="8" t="s">
        <v>3</v>
      </c>
      <c r="B9" s="9" t="str">
        <f>HYPERLINK("https://www.google.com/url?q=https%3A%2F%2Fadmin.wayfair.com%2Fwizards%2Forderwizard.php%3FOrID%3D4340459187", "CS604443554")</f>
        <v>CS604443554</v>
      </c>
    </row>
    <row r="10" spans="1:2" x14ac:dyDescent="0.3">
      <c r="A10" s="8" t="s">
        <v>3</v>
      </c>
      <c r="B10" s="9" t="str">
        <f>HYPERLINK("https://www.google.com/url?q=https%3A%2F%2Fadmin.wayfair.com%2Fwizards%2Forderwizard.php%3FOrID%3D4318126736", "CS604548591")</f>
        <v>CS604548591</v>
      </c>
    </row>
    <row r="11" spans="1:2" x14ac:dyDescent="0.3">
      <c r="A11" s="8" t="s">
        <v>3</v>
      </c>
      <c r="B11" s="9" t="str">
        <f>HYPERLINK("https://www.google.com/url?q=https%3A%2F%2Fadmin.wayfair.com%2Fwizards%2Forderwizard.php%3FOrID%3D4322990411", "CS604703393")</f>
        <v>CS604703393</v>
      </c>
    </row>
    <row r="12" spans="1:2" x14ac:dyDescent="0.3">
      <c r="A12" s="8" t="s">
        <v>3</v>
      </c>
      <c r="B12" s="9" t="str">
        <f>HYPERLINK("https://www.google.com/url?q=https%3A%2F%2Fadmin.wayfair.com%2Fwizards%2Forderwizard.php%3FOrID%3D4434259015", "CS604573795")</f>
        <v>CS604573795</v>
      </c>
    </row>
    <row r="13" spans="1:2" x14ac:dyDescent="0.3">
      <c r="A13" s="8" t="s">
        <v>3</v>
      </c>
      <c r="B13" s="9" t="str">
        <f>HYPERLINK("https://www.google.com/url?q=https%3A%2F%2Fadmin.wayfair.com%2Fwizards%2Forderwizard.php%3FOrID%3D4445036661", "CS604666482")</f>
        <v>CS604666482</v>
      </c>
    </row>
    <row r="14" spans="1:2" x14ac:dyDescent="0.3">
      <c r="A14" s="8" t="s">
        <v>3</v>
      </c>
      <c r="B14" s="9" t="str">
        <f>HYPERLINK("https://www.google.com/url?q=https%3A%2F%2Fadmin.wayfair.com%2Fwizards%2Forderwizard.php%3FOrID%3D4432169841", "CS604656642")</f>
        <v>CS604656642</v>
      </c>
    </row>
    <row r="15" spans="1:2" x14ac:dyDescent="0.3">
      <c r="A15" s="8" t="s">
        <v>3</v>
      </c>
      <c r="B15" s="9" t="str">
        <f>HYPERLINK("https://www.google.com/url?q=https%3A%2F%2Fadmin.wayfair.com%2Fwizards%2Forderwizard.php%3FOrID%3D4410055112", "CS604587136")</f>
        <v>CS604587136</v>
      </c>
    </row>
    <row r="16" spans="1:2" x14ac:dyDescent="0.3">
      <c r="A16" s="8" t="s">
        <v>3</v>
      </c>
      <c r="B16" s="9" t="str">
        <f>HYPERLINK("https://www.google.com/url?q=https%3A%2F%2Fadmin.wayfair.com%2Fwizards%2Forderwizard.php%3FOrID%3D4441623725", "CS604676173")</f>
        <v>CS604676173</v>
      </c>
    </row>
    <row r="17" spans="1:2" x14ac:dyDescent="0.3">
      <c r="A17" s="8" t="s">
        <v>3</v>
      </c>
      <c r="B17" s="9" t="str">
        <f>HYPERLINK("https://www.google.com/url?q=https%3A%2F%2Fadmin.wayfair.com%2Fwizards%2Forderwizard.php%3FOrID%3D4442029472", "CS604688916")</f>
        <v>CS604688916</v>
      </c>
    </row>
    <row r="18" spans="1:2" x14ac:dyDescent="0.3">
      <c r="A18" s="8" t="s">
        <v>3</v>
      </c>
      <c r="B18" s="9" t="str">
        <f>HYPERLINK("https://www.google.com/url?q=https%3A%2F%2Fadmin.wayfair.com%2Fwizards%2Forderwizard.php%3FOrID%3D4309076337", "CS604648104")</f>
        <v>CS604648104</v>
      </c>
    </row>
    <row r="19" spans="1:2" x14ac:dyDescent="0.3">
      <c r="A19" s="8" t="s">
        <v>3</v>
      </c>
      <c r="B19" s="9" t="str">
        <f>HYPERLINK("https://www.google.com/url?q=https%3A%2F%2Fadmin.wayfair.com%2Fwizards%2Forderwizard.php%3FOrID%3D4428722249", "CS604643100")</f>
        <v>CS604643100</v>
      </c>
    </row>
    <row r="20" spans="1:2" x14ac:dyDescent="0.3">
      <c r="A20" s="8" t="s">
        <v>3</v>
      </c>
      <c r="B20" s="9" t="str">
        <f>HYPERLINK("https://www.google.com/url?q=https%3A%2F%2Fadmin.wayfair.com%2Fwizards%2Forderwizard.php%3FOrID%3D4429453111", "CS604595714")</f>
        <v>CS604595714</v>
      </c>
    </row>
    <row r="21" spans="1:2" x14ac:dyDescent="0.3">
      <c r="A21" s="8" t="s">
        <v>3</v>
      </c>
      <c r="B21" s="9" t="str">
        <f>HYPERLINK("https://www.google.com/url?q=https%3A%2F%2Fadmin.wayfair.com%2Fwizards%2Forderwizard.php%3FOrID%3D4439026425", "CS604598451")</f>
        <v>CS604598451</v>
      </c>
    </row>
    <row r="22" spans="1:2" x14ac:dyDescent="0.3">
      <c r="A22" s="8" t="s">
        <v>3</v>
      </c>
      <c r="B22" s="9" t="str">
        <f>HYPERLINK("https://www.google.com/url?q=https%3A%2F%2Fadmin.wayfair.com%2Fwizards%2Forderwizard.php%3FOrID%3D4421502861", "CS604689267")</f>
        <v>CS604689267</v>
      </c>
    </row>
    <row r="23" spans="1:2" x14ac:dyDescent="0.3">
      <c r="A23" s="8" t="s">
        <v>3</v>
      </c>
      <c r="B23" s="9" t="str">
        <f>HYPERLINK("https://www.google.com/url?q=https%3A%2F%2Fadmin.wayfair.com%2Fwizards%2Forderwizard.php%3FOrID%3D4391477221", "CS604691421")</f>
        <v>CS604691421</v>
      </c>
    </row>
    <row r="24" spans="1:2" x14ac:dyDescent="0.3">
      <c r="A24" s="8" t="s">
        <v>3</v>
      </c>
      <c r="B24" s="9" t="str">
        <f>HYPERLINK("https://www.google.com/url?q=https%3A%2F%2Fadmin.wayfair.com%2Fwizards%2Forderwizard.php%3FOrID%3D4440022592", "CS604658684")</f>
        <v>CS604658684</v>
      </c>
    </row>
    <row r="25" spans="1:2" x14ac:dyDescent="0.3">
      <c r="A25" s="8" t="s">
        <v>3</v>
      </c>
      <c r="B25" s="9" t="str">
        <f>HYPERLINK("https://www.google.com/url?q=https%3A%2F%2Fadmin.wayfair.com%2Fwizards%2Forderwizard.php%3FOrID%3D4289967695", "CS604618035")</f>
        <v>CS604618035</v>
      </c>
    </row>
    <row r="26" spans="1:2" x14ac:dyDescent="0.3">
      <c r="A26" s="8" t="s">
        <v>3</v>
      </c>
      <c r="B26" s="9" t="str">
        <f>HYPERLINK("https://www.google.com/url?q=https%3A%2F%2Fadmin.wayfair.com%2Fwizards%2Forderwizard.php%3FOrID%3D4374251695", "CS604617258")</f>
        <v>CS604617258</v>
      </c>
    </row>
    <row r="27" spans="1:2" x14ac:dyDescent="0.3">
      <c r="A27" s="8" t="s">
        <v>3</v>
      </c>
      <c r="B27" s="9" t="str">
        <f>HYPERLINK("https://www.google.com/url?q=https%3A%2F%2Fadmin.wayfair.com%2Fwizards%2Forderwizard.php%3FOrID%3D4423920123", "CS604610819")</f>
        <v>CS604610819</v>
      </c>
    </row>
    <row r="28" spans="1:2" x14ac:dyDescent="0.3">
      <c r="A28" s="8" t="s">
        <v>3</v>
      </c>
      <c r="B28" s="9" t="str">
        <f>HYPERLINK("https://www.google.com/url?q=https%3A%2F%2Fadmin.wayfair.com%2Fwizards%2Forderwizard.php%3FOrID%3D4431759105", "CS604659024")</f>
        <v>CS604659024</v>
      </c>
    </row>
    <row r="29" spans="1:2" x14ac:dyDescent="0.3">
      <c r="A29" s="8" t="s">
        <v>3</v>
      </c>
      <c r="B29" s="9" t="str">
        <f>HYPERLINK("https://www.google.com/url?q=https%3A%2F%2Fadmin.wayfair.com%2Fwizards%2Forderwizard.php%3FOrID%3D4443928971", "CS604689254")</f>
        <v>CS604689254</v>
      </c>
    </row>
    <row r="30" spans="1:2" x14ac:dyDescent="0.3">
      <c r="A30" s="8" t="s">
        <v>3</v>
      </c>
      <c r="B30" s="9" t="str">
        <f>HYPERLINK("https://www.google.com/url?q=https%3A%2F%2Fadmin.wayfair.com%2Fwizards%2Forderwizard.php%3FOrID%3D4424135023", "CS604702756")</f>
        <v>CS604702756</v>
      </c>
    </row>
    <row r="31" spans="1:2" x14ac:dyDescent="0.3">
      <c r="A31" s="8" t="s">
        <v>3</v>
      </c>
      <c r="B31" s="9" t="str">
        <f>HYPERLINK("https://www.google.com/url?q=https%3A%2F%2Fadmin.wayfair.com%2Fwizards%2Forderwizard.php%3FOrID%3D4344046977", "CS604650415")</f>
        <v>CS604650415</v>
      </c>
    </row>
    <row r="32" spans="1:2" x14ac:dyDescent="0.3">
      <c r="A32" s="8" t="s">
        <v>3</v>
      </c>
      <c r="B32" s="9" t="str">
        <f>HYPERLINK("https://www.google.com/url?q=https%3A%2F%2Fadmin.wayfair.com%2Fwizards%2Forderwizard.php%3FOrID%3D4444966431", "CS604641105")</f>
        <v>CS604641105</v>
      </c>
    </row>
    <row r="33" spans="1:2" x14ac:dyDescent="0.3">
      <c r="A33" s="8" t="s">
        <v>3</v>
      </c>
      <c r="B33" s="9" t="str">
        <f>HYPERLINK("https://www.google.com/url?q=https%3A%2F%2Fadmin.wayfair.com%2Fwizards%2Forderwizard.php%3FOrID%3D3365223891", "CS604696746")</f>
        <v>CS604696746</v>
      </c>
    </row>
    <row r="34" spans="1:2" x14ac:dyDescent="0.3">
      <c r="A34" s="8" t="s">
        <v>3</v>
      </c>
      <c r="B34" s="9" t="str">
        <f>HYPERLINK("https://www.google.com/url?q=https%3A%2F%2Fadmin.wayfair.com%2Fwizards%2Forderwizard.php%3FOrID%3D4266640063", "CS604620310")</f>
        <v>CS604620310</v>
      </c>
    </row>
    <row r="35" spans="1:2" x14ac:dyDescent="0.3">
      <c r="A35" s="8" t="s">
        <v>3</v>
      </c>
      <c r="B35" s="9" t="str">
        <f>HYPERLINK("https://www.google.com/url?q=https%3A%2F%2Fadmin.wayfair.com%2Fwizards%2Forderwizard.php%3FOrID%3D4440441592", "CS604702772")</f>
        <v>CS604702772</v>
      </c>
    </row>
    <row r="36" spans="1:2" x14ac:dyDescent="0.3">
      <c r="A36" s="8" t="s">
        <v>3</v>
      </c>
      <c r="B36" s="9" t="str">
        <f>HYPERLINK("https://www.google.com/url?q=https%3A%2F%2Fadmin.wayfair.com%2Fwizards%2Forderwizard.php%3FOrID%3D4421312043", "CS604670006")</f>
        <v>CS604670006</v>
      </c>
    </row>
    <row r="37" spans="1:2" x14ac:dyDescent="0.3">
      <c r="A37" s="8" t="s">
        <v>3</v>
      </c>
      <c r="B37" s="9" t="str">
        <f>HYPERLINK("https://www.google.com/url?q=https%3A%2F%2Fadmin.wayfair.com%2Fwizards%2Forderwizard.php%3FOrID%3D4427720899", "CS604599640")</f>
        <v>CS604599640</v>
      </c>
    </row>
    <row r="38" spans="1:2" x14ac:dyDescent="0.3">
      <c r="A38" s="8" t="s">
        <v>3</v>
      </c>
      <c r="B38" s="9" t="str">
        <f>HYPERLINK("https://www.google.com/url?q=https%3A%2F%2Fadmin.wayfair.com%2Fwizards%2Forderwizard.php%3FOrID%3D4428665939", "CS604615544")</f>
        <v>CS604615544</v>
      </c>
    </row>
    <row r="39" spans="1:2" x14ac:dyDescent="0.3">
      <c r="A39" s="8" t="s">
        <v>3</v>
      </c>
      <c r="B39" s="9" t="str">
        <f t="shared" ref="B39:B40" si="0">HYPERLINK("https://www.google.com/url?q=https%3A%2F%2Fadmin.wayfair.com%2Fwizards%2Forderwizard.php%3FOrID%3D3186448302", "CS604671410")</f>
        <v>CS604671410</v>
      </c>
    </row>
    <row r="40" spans="1:2" x14ac:dyDescent="0.3">
      <c r="A40" s="8" t="s">
        <v>3</v>
      </c>
      <c r="B40" s="9" t="str">
        <f t="shared" si="0"/>
        <v>CS604671410</v>
      </c>
    </row>
    <row r="41" spans="1:2" x14ac:dyDescent="0.3">
      <c r="A41" s="8" t="s">
        <v>3</v>
      </c>
      <c r="B41" s="9" t="str">
        <f>HYPERLINK("https://www.google.com/url?q=https%3A%2F%2Fadmin.wayfair.com%2Fwizards%2Forderwizard.php%3FOrID%3D3568811245", "CS604670059")</f>
        <v>CS604670059</v>
      </c>
    </row>
    <row r="42" spans="1:2" x14ac:dyDescent="0.3">
      <c r="A42" s="8" t="s">
        <v>3</v>
      </c>
      <c r="B42" s="9" t="str">
        <f>HYPERLINK("https://www.google.com/url?q=https%3A%2F%2Fadmin.wayfair.com%2Fwizards%2Forderwizard.php%3FOrID%3D4444844191", "CS604642987")</f>
        <v>CS604642987</v>
      </c>
    </row>
    <row r="43" spans="1:2" x14ac:dyDescent="0.3">
      <c r="A43" s="8" t="s">
        <v>3</v>
      </c>
      <c r="B43" s="9" t="str">
        <f>HYPERLINK("https://www.google.com/url?q=https%3A%2F%2Fadmin.wayfair.com%2Fwizards%2Forderwizard.php%3FOrID%3D4423997883", "CS604645506")</f>
        <v>CS604645506</v>
      </c>
    </row>
    <row r="44" spans="1:2" x14ac:dyDescent="0.3">
      <c r="A44" s="8" t="s">
        <v>3</v>
      </c>
      <c r="B44" s="9" t="str">
        <f>HYPERLINK("https://www.google.com/url?q=https%3A%2F%2Fadmin.wayfair.com%2Fwizards%2Forderwizard.php%3FOrID%3D4330965691", "CS604643884")</f>
        <v>CS604643884</v>
      </c>
    </row>
    <row r="45" spans="1:2" x14ac:dyDescent="0.3">
      <c r="A45" s="8" t="s">
        <v>3</v>
      </c>
      <c r="B45" s="9" t="str">
        <f>HYPERLINK("https://www.google.com/url?q=https%3A%2F%2Fadmin.wayfair.com%2Fwizards%2Forderwizard.php%3FOrID%3D4441372045", "CS604674162")</f>
        <v>CS604674162</v>
      </c>
    </row>
    <row r="46" spans="1:2" x14ac:dyDescent="0.3">
      <c r="A46" s="8" t="s">
        <v>3</v>
      </c>
      <c r="B46" s="9" t="str">
        <f>HYPERLINK("https://www.google.com/url?q=https%3A%2F%2Fadmin.wayfair.com%2Fwizards%2Forderwizard.php%3FOrID%3D4418169941", "CS604636031")</f>
        <v>CS604636031</v>
      </c>
    </row>
    <row r="47" spans="1:2" x14ac:dyDescent="0.3">
      <c r="A47" s="8" t="s">
        <v>3</v>
      </c>
      <c r="B47" s="9" t="str">
        <f>HYPERLINK("https://www.google.com/url?q=https%3A%2F%2Fadmin.wayfair.com%2Fwizards%2Forderwizard.php%3FOrID%3D4340413606", "CS604660045")</f>
        <v>CS604660045</v>
      </c>
    </row>
    <row r="48" spans="1:2" x14ac:dyDescent="0.3">
      <c r="A48" s="8" t="s">
        <v>3</v>
      </c>
      <c r="B48" s="9" t="str">
        <f>HYPERLINK("https://www.google.com/url?q=https%3A%2F%2Fadmin.wayfair.com%2Fwizards%2Forderwizard.php%3FOrID%3D4419027353", "CS604685180")</f>
        <v>CS604685180</v>
      </c>
    </row>
    <row r="49" spans="1:2" x14ac:dyDescent="0.3">
      <c r="A49" s="8" t="s">
        <v>3</v>
      </c>
      <c r="B49" s="9" t="str">
        <f>HYPERLINK("https://www.google.com/url?q=https%3A%2F%2Fadmin.wayfair.com%2Fwizards%2Forderwizard.php%3FOrID%3D4433826705", "CS604626115")</f>
        <v>CS604626115</v>
      </c>
    </row>
    <row r="50" spans="1:2" x14ac:dyDescent="0.3">
      <c r="A50" s="8" t="s">
        <v>3</v>
      </c>
      <c r="B50" s="9" t="str">
        <f>HYPERLINK("https://www.google.com/url?q=https%3A%2F%2Fadmin.wayfair.com%2Fwizards%2Forderwizard.php%3FOrID%3D4417306312", "CS604675042")</f>
        <v>CS604675042</v>
      </c>
    </row>
    <row r="51" spans="1:2" x14ac:dyDescent="0.3">
      <c r="A51" s="8" t="s">
        <v>3</v>
      </c>
      <c r="B51" s="9" t="str">
        <f>HYPERLINK("https://www.google.com/url?q=https%3A%2F%2Fadmin.wayfair.com%2Fwizards%2Forderwizard.php%3FOrID%3D4440935052", "CS604667765")</f>
        <v>CS604667765</v>
      </c>
    </row>
    <row r="52" spans="1:2" x14ac:dyDescent="0.3">
      <c r="A52" s="8" t="s">
        <v>3</v>
      </c>
      <c r="B52" s="9" t="str">
        <f>HYPERLINK("https://www.google.com/url?q=https%3A%2F%2Fadmin.wayfair.com%2Fwizards%2Forderwizard.php%3FOrID%3D4428815909", "CS604683201")</f>
        <v>CS604683201</v>
      </c>
    </row>
    <row r="53" spans="1:2" x14ac:dyDescent="0.3">
      <c r="A53" s="8" t="s">
        <v>3</v>
      </c>
      <c r="B53" s="9" t="str">
        <f>HYPERLINK("https://www.google.com/url?q=https%3A%2F%2Fadmin.wayfair.com%2Fwizards%2Forderwizard.php%3FOrID%3D4323489829", "CS604653065")</f>
        <v>CS604653065</v>
      </c>
    </row>
    <row r="54" spans="1:2" x14ac:dyDescent="0.3">
      <c r="A54" s="8" t="s">
        <v>3</v>
      </c>
      <c r="B54" s="9" t="str">
        <f>HYPERLINK("https://www.google.com/url?q=https%3A%2F%2Fadmin.wayfair.com%2Fwizards%2Forderwizard.php%3FOrID%3D4409305079", "CS604682027")</f>
        <v>CS604682027</v>
      </c>
    </row>
    <row r="55" spans="1:2" x14ac:dyDescent="0.3">
      <c r="A55" s="8" t="s">
        <v>3</v>
      </c>
      <c r="B55" s="9" t="str">
        <f>HYPERLINK("https://www.google.com/url?q=https%3A%2F%2Fadmin.wayfair.com%2Fwizards%2Forderwizard.php%3FOrID%3D4434983542", "CS604611051")</f>
        <v>CS604611051</v>
      </c>
    </row>
    <row r="56" spans="1:2" x14ac:dyDescent="0.3">
      <c r="A56" s="8" t="s">
        <v>3</v>
      </c>
      <c r="B56" s="9" t="str">
        <f>HYPERLINK("https://www.google.com/url?q=https%3A%2F%2Fadmin.wayfair.com%2Fwizards%2Forderwizard.php%3FOrID%3D4396172109", "CS604656087")</f>
        <v>CS604656087</v>
      </c>
    </row>
    <row r="57" spans="1:2" x14ac:dyDescent="0.3">
      <c r="A57" s="8" t="s">
        <v>3</v>
      </c>
      <c r="B57" s="9" t="str">
        <f>HYPERLINK("https://www.google.com/url?q=https%3A%2F%2Fadmin.wayfair.com%2Fwizards%2Forderwizard.php%3FOrID%3D4427752809", "CS604703483")</f>
        <v>CS604703483</v>
      </c>
    </row>
    <row r="58" spans="1:2" x14ac:dyDescent="0.3">
      <c r="A58" s="8" t="s">
        <v>3</v>
      </c>
      <c r="B58" s="9" t="str">
        <f>HYPERLINK("https://www.google.com/url?q=https%3A%2F%2Fadmin.wayfair.com%2Fwizards%2Forderwizard.php%3FOrID%3D4428679949", "CS604622300")</f>
        <v>CS604622300</v>
      </c>
    </row>
    <row r="59" spans="1:2" x14ac:dyDescent="0.3">
      <c r="A59" s="8" t="s">
        <v>3</v>
      </c>
      <c r="B59" s="9" t="str">
        <f>HYPERLINK("https://www.google.com/url?q=https%3A%2F%2Fadmin.wayfair.com%2Fwizards%2Forderwizard.php%3FOrID%3D4341670537", "CS604627872")</f>
        <v>CS604627872</v>
      </c>
    </row>
    <row r="60" spans="1:2" x14ac:dyDescent="0.3">
      <c r="A60" s="8" t="s">
        <v>3</v>
      </c>
      <c r="B60" s="9" t="str">
        <f>HYPERLINK("https://www.google.com/url?q=https%3A%2F%2Fadmin.wayfair.com%2Fwizards%2Forderwizard.php%3FOrID%3D4409221059", "CS604660002")</f>
        <v>CS604660002</v>
      </c>
    </row>
    <row r="61" spans="1:2" x14ac:dyDescent="0.3">
      <c r="A61" s="8" t="s">
        <v>3</v>
      </c>
      <c r="B61" s="9" t="str">
        <f>HYPERLINK("https://www.google.com/url?q=https%3A%2F%2Fadmin.wayfair.com%2Fwizards%2Forderwizard.php%3FOrID%3D4385967825", "CS604621980")</f>
        <v>CS604621980</v>
      </c>
    </row>
    <row r="62" spans="1:2" x14ac:dyDescent="0.3">
      <c r="A62" s="8" t="s">
        <v>3</v>
      </c>
      <c r="B62" s="9" t="str">
        <f>HYPERLINK("https://www.google.com/url?q=https%3A%2F%2Fadmin.wayfair.com%2Fwizards%2Forderwizard.php%3FOrID%3D2309136521", "CS604662738")</f>
        <v>CS604662738</v>
      </c>
    </row>
    <row r="63" spans="1:2" x14ac:dyDescent="0.3">
      <c r="A63" s="8" t="s">
        <v>3</v>
      </c>
      <c r="B63" s="9" t="str">
        <f>HYPERLINK("https://www.google.com/url?q=https%3A%2F%2Fadmin.wayfair.com%2Fwizards%2Forderwizard.php%3FOrID%3D4295205676", "CS604700864")</f>
        <v>CS604700864</v>
      </c>
    </row>
    <row r="64" spans="1:2" x14ac:dyDescent="0.3">
      <c r="A64" s="8" t="s">
        <v>3</v>
      </c>
      <c r="B64" s="9" t="str">
        <f>HYPERLINK("https://www.google.com/url?q=https%3A%2F%2Fadmin.wayfair.com%2Fwizards%2Forderwizard.php%3FOrID%3D4340377157", "CS604610111")</f>
        <v>CS604610111</v>
      </c>
    </row>
    <row r="65" spans="1:2" x14ac:dyDescent="0.3">
      <c r="A65" s="8" t="s">
        <v>3</v>
      </c>
      <c r="B65" s="9" t="str">
        <f>HYPERLINK("https://www.google.com/url?q=https%3A%2F%2Fadmin.wayfair.com%2Fwizards%2Forderwizard.php%3FOrID%3D3573896191", "CS604608149")</f>
        <v>CS604608149</v>
      </c>
    </row>
    <row r="66" spans="1:2" x14ac:dyDescent="0.3">
      <c r="A66" s="8" t="s">
        <v>3</v>
      </c>
      <c r="B66" s="9" t="str">
        <f>HYPERLINK("https://www.google.com/url?q=https%3A%2F%2Fadmin.wayfair.com%2Fwizards%2Forderwizard.php%3FOrID%3D4428844769", "CS604694766")</f>
        <v>CS604694766</v>
      </c>
    </row>
    <row r="67" spans="1:2" x14ac:dyDescent="0.3">
      <c r="A67" s="8" t="s">
        <v>3</v>
      </c>
      <c r="B67" s="9" t="str">
        <f>HYPERLINK("https://www.google.com/url?q=https%3A%2F%2Fadmin.wayfair.com%2Fwizards%2Forderwizard.php%3FOrID%3D4412342873", "CS604704747")</f>
        <v>CS604704747</v>
      </c>
    </row>
    <row r="68" spans="1:2" x14ac:dyDescent="0.3">
      <c r="A68" s="8" t="s">
        <v>3</v>
      </c>
      <c r="B68" s="9" t="str">
        <f>HYPERLINK("https://www.google.com/url?q=https%3A%2F%2Fadmin.wayfair.com%2Fwizards%2Forderwizard.php%3FOrID%3D4245038882", "CS604621092")</f>
        <v>CS604621092</v>
      </c>
    </row>
    <row r="69" spans="1:2" x14ac:dyDescent="0.3">
      <c r="A69" s="8" t="s">
        <v>3</v>
      </c>
      <c r="B69" s="9" t="str">
        <f>HYPERLINK("https://www.google.com/url?q=https%3A%2F%2Fadmin.wayfair.com%2Fwizards%2Forderwizard.php%3FOrID%3D4442431842", "CS604650656")</f>
        <v>CS604650656</v>
      </c>
    </row>
    <row r="70" spans="1:2" x14ac:dyDescent="0.3">
      <c r="A70" s="8" t="s">
        <v>3</v>
      </c>
      <c r="B70" s="9" t="str">
        <f>HYPERLINK("https://www.google.com/url?q=https%3A%2F%2Fadmin.wayfair.com%2Fwizards%2Forderwizard.php%3FOrID%3D4444942111", "CS604627634")</f>
        <v>CS604627634</v>
      </c>
    </row>
    <row r="71" spans="1:2" x14ac:dyDescent="0.3">
      <c r="A71" s="8" t="s">
        <v>3</v>
      </c>
      <c r="B71" s="9" t="str">
        <f>HYPERLINK("https://www.google.com/url?q=https%3A%2F%2Fadmin.wayfair.com%2Fwizards%2Forderwizard.php%3FOrID%3D4424025543", "CS604656417")</f>
        <v>CS604656417</v>
      </c>
    </row>
    <row r="72" spans="1:2" x14ac:dyDescent="0.3">
      <c r="A72" s="8" t="s">
        <v>3</v>
      </c>
      <c r="B72" s="9" t="str">
        <f>HYPERLINK("https://www.google.com/url?q=https%3A%2F%2Fadmin.wayfair.com%2Fwizards%2Forderwizard.php%3FOrID%3D4331292149", "CS604603163")</f>
        <v>CS604603163</v>
      </c>
    </row>
    <row r="73" spans="1:2" x14ac:dyDescent="0.3">
      <c r="A73" s="8" t="s">
        <v>3</v>
      </c>
      <c r="B73" s="9" t="str">
        <f>HYPERLINK("https://www.google.com/url?q=https%3A%2F%2Fadmin.wayfair.com%2Fwizards%2Forderwizard.php%3FOrID%3D4413190239", "CS604619362")</f>
        <v>CS604619362</v>
      </c>
    </row>
    <row r="74" spans="1:2" x14ac:dyDescent="0.3">
      <c r="A74" s="8" t="s">
        <v>3</v>
      </c>
      <c r="B74" s="9" t="str">
        <f>HYPERLINK("https://www.google.com/url?q=https%3A%2F%2Fadmin.wayfair.com%2Fwizards%2Forderwizard.php%3FOrID%3D4417373053", "CS604614678")</f>
        <v>CS604614678</v>
      </c>
    </row>
    <row r="75" spans="1:2" x14ac:dyDescent="0.3">
      <c r="A75" s="8" t="s">
        <v>3</v>
      </c>
      <c r="B75" s="9" t="str">
        <f>HYPERLINK("https://www.google.com/url?q=https%3A%2F%2Fadmin.wayfair.com%2Fwizards%2Forderwizard.php%3FOrID%3D4406769653", "CS604653165")</f>
        <v>CS604653165</v>
      </c>
    </row>
    <row r="76" spans="1:2" x14ac:dyDescent="0.3">
      <c r="A76" s="8" t="s">
        <v>3</v>
      </c>
      <c r="B76" s="9" t="str">
        <f>HYPERLINK("https://www.google.com/url?q=https%3A%2F%2Fadmin.wayfair.com%2Fwizards%2Forderwizard.php%3FOrID%3D4437196095", "CS604698837")</f>
        <v>CS604698837</v>
      </c>
    </row>
    <row r="77" spans="1:2" x14ac:dyDescent="0.3">
      <c r="A77" s="8" t="s">
        <v>3</v>
      </c>
      <c r="B77" s="9" t="str">
        <f>HYPERLINK("https://www.google.com/url?q=https%3A%2F%2Fadmin.wayfair.com%2Fwizards%2Forderwizard.php%3FOrID%3D3947609879", "CS604670768")</f>
        <v>CS604670768</v>
      </c>
    </row>
    <row r="78" spans="1:2" x14ac:dyDescent="0.3">
      <c r="A78" s="8" t="s">
        <v>3</v>
      </c>
      <c r="B78" s="9" t="str">
        <f>HYPERLINK("https://www.google.com/url?q=https%3A%2F%2Fadmin.wayfair.com%2Fwizards%2Forderwizard.php%3FOrID%3D4318448742", "CS604654313")</f>
        <v>CS604654313</v>
      </c>
    </row>
    <row r="79" spans="1:2" x14ac:dyDescent="0.3">
      <c r="A79" s="8" t="s">
        <v>3</v>
      </c>
      <c r="B79" s="9" t="str">
        <f>HYPERLINK("https://www.google.com/url?q=https%3A%2F%2Fadmin.wayfair.com%2Fwizards%2Forderwizard.php%3FOrID%3D4428826359", "CS604687222")</f>
        <v>CS604687222</v>
      </c>
    </row>
    <row r="80" spans="1:2" x14ac:dyDescent="0.3">
      <c r="A80" s="8" t="s">
        <v>3</v>
      </c>
      <c r="B80" s="9" t="str">
        <f>HYPERLINK("https://www.google.com/url?q=https%3A%2F%2Fadmin.wayfair.com%2Fwizards%2Forderwizard.php%3FOrID%3D4344751147", "CS604619386")</f>
        <v>CS604619386</v>
      </c>
    </row>
    <row r="81" spans="1:2" x14ac:dyDescent="0.3">
      <c r="A81" s="8" t="s">
        <v>3</v>
      </c>
      <c r="B81" s="9" t="str">
        <f>HYPERLINK("https://www.google.com/url?q=https%3A%2F%2Fadmin.wayfair.com%2Fwizards%2Forderwizard.php%3FOrID%3D4437926005", "CS604574324")</f>
        <v>CS604574324</v>
      </c>
    </row>
    <row r="82" spans="1:2" x14ac:dyDescent="0.3">
      <c r="A82" s="8" t="s">
        <v>3</v>
      </c>
      <c r="B82" s="9" t="str">
        <f>HYPERLINK("https://www.google.com/url?q=https%3A%2F%2Fadmin.wayfair.com%2Fwizards%2Forderwizard.php%3FOrID%3D4412158105", "CS604582711")</f>
        <v>CS604582711</v>
      </c>
    </row>
    <row r="83" spans="1:2" x14ac:dyDescent="0.3">
      <c r="A83" s="8" t="s">
        <v>3</v>
      </c>
      <c r="B83" s="9" t="str">
        <f>HYPERLINK("https://www.google.com/url?q=https%3A%2F%2Fadmin.wayfair.com%2Fwizards%2Forderwizard.php%3FOrID%3D4440214335", "CS604582277")</f>
        <v>CS604582277</v>
      </c>
    </row>
    <row r="84" spans="1:2" x14ac:dyDescent="0.3">
      <c r="A84" s="8" t="s">
        <v>3</v>
      </c>
      <c r="B84" s="9" t="str">
        <f>HYPERLINK("https://www.google.com/url?q=https%3A%2F%2Fadmin.wayfair.com%2Fwizards%2Forderwizard.php%3FOrID%3D4409353243", "CS604574861")</f>
        <v>CS604574861</v>
      </c>
    </row>
    <row r="85" spans="1:2" x14ac:dyDescent="0.3">
      <c r="A85" s="8" t="s">
        <v>3</v>
      </c>
      <c r="B85" s="9" t="str">
        <f>HYPERLINK("https://www.google.com/url?q=https%3A%2F%2Fadmin.wayfair.com%2Fwizards%2Forderwizard.php%3FOrID%3D3950293725", "CS604582480")</f>
        <v>CS604582480</v>
      </c>
    </row>
    <row r="86" spans="1:2" x14ac:dyDescent="0.3">
      <c r="A86" s="8" t="s">
        <v>3</v>
      </c>
      <c r="B86" s="9" t="str">
        <f t="shared" ref="B86:B87" si="1">HYPERLINK("https://www.google.com/url?q=https%3A%2F%2Fadmin.wayfair.com%2Fwizards%2Forderwizard.php%3FOrID%3D4439446745", "CS604590372")</f>
        <v>CS604590372</v>
      </c>
    </row>
    <row r="87" spans="1:2" x14ac:dyDescent="0.3">
      <c r="A87" s="8" t="s">
        <v>3</v>
      </c>
      <c r="B87" s="9" t="str">
        <f t="shared" si="1"/>
        <v>CS604590372</v>
      </c>
    </row>
    <row r="88" spans="1:2" x14ac:dyDescent="0.3">
      <c r="A88" s="8" t="s">
        <v>3</v>
      </c>
      <c r="B88" s="9" t="str">
        <f>HYPERLINK("https://www.google.com/url?q=https%3A%2F%2Fadmin.wayfair.com%2Fwizards%2Forderwizard.php%3FOrID%3D3729269442", "CS604439054")</f>
        <v>CS604439054</v>
      </c>
    </row>
    <row r="89" spans="1:2" x14ac:dyDescent="0.3">
      <c r="A89" s="8" t="s">
        <v>3</v>
      </c>
      <c r="B89" s="9" t="str">
        <f>HYPERLINK("https://www.google.com/url?q=https%3A%2F%2Fadmin.wayfair.com%2Fwizards%2Forderwizard.php%3FOrID%3D4339868966", "CS604551951")</f>
        <v>CS604551951</v>
      </c>
    </row>
    <row r="90" spans="1:2" x14ac:dyDescent="0.3">
      <c r="A90" s="8" t="s">
        <v>3</v>
      </c>
      <c r="B90" s="9" t="str">
        <f>HYPERLINK("https://www.google.com/url?q=https%3A%2F%2Fadmin.wayfair.com%2Fwizards%2Forderwizard.php%3FOrID%3D4444508021", "CS604453999")</f>
        <v>CS604453999</v>
      </c>
    </row>
    <row r="91" spans="1:2" x14ac:dyDescent="0.3">
      <c r="A91" s="8" t="s">
        <v>3</v>
      </c>
      <c r="B91" s="9" t="str">
        <f>HYPERLINK("https://www.google.com/url?q=https%3A%2F%2Fadmin.wayfair.com%2Fwizards%2Forderwizard.php%3FOrID%3D4441848831", "CS604524263")</f>
        <v>CS604524263</v>
      </c>
    </row>
    <row r="92" spans="1:2" x14ac:dyDescent="0.3">
      <c r="A92" s="8" t="s">
        <v>3</v>
      </c>
      <c r="B92" s="9" t="str">
        <f>HYPERLINK("https://www.google.com/url?q=https%3A%2F%2Fadmin.wayfair.com%2Fwizards%2Forderwizard.php%3FOrID%3D4439858532", "CS604431926")</f>
        <v>CS604431926</v>
      </c>
    </row>
    <row r="93" spans="1:2" x14ac:dyDescent="0.3">
      <c r="A93" s="8" t="s">
        <v>3</v>
      </c>
      <c r="B93" s="9" t="str">
        <f>HYPERLINK("https://www.google.com/url?q=https%3A%2F%2Fadmin.wayfair.com%2Fwizards%2Forderwizard.php%3FOrID%3D4437360902", "CS604436457")</f>
        <v>CS604436457</v>
      </c>
    </row>
    <row r="94" spans="1:2" x14ac:dyDescent="0.3">
      <c r="A94" s="8" t="s">
        <v>3</v>
      </c>
      <c r="B94" s="9" t="str">
        <f>HYPERLINK("https://www.google.com/url?q=https%3A%2F%2Fadmin.wayfair.com%2Fwizards%2Forderwizard.php%3FOrID%3D4437954601", "CS604455493")</f>
        <v>CS604455493</v>
      </c>
    </row>
    <row r="95" spans="1:2" x14ac:dyDescent="0.3">
      <c r="A95" s="8" t="s">
        <v>3</v>
      </c>
      <c r="B95" s="9" t="str">
        <f>HYPERLINK("https://www.google.com/url?q=https%3A%2F%2Fadmin.wayfair.com%2Fwizards%2Forderwizard.php%3FOrID%3D4424744659", "CS604449832")</f>
        <v>CS604449832</v>
      </c>
    </row>
    <row r="96" spans="1:2" x14ac:dyDescent="0.3">
      <c r="A96" s="8" t="s">
        <v>3</v>
      </c>
      <c r="B96" s="9" t="str">
        <f>HYPERLINK("https://www.google.com/url?q=https%3A%2F%2Fadmin.wayfair.com%2Fwizards%2Forderwizard.php%3FOrID%3D4292446449", "CS604510784")</f>
        <v>CS604510784</v>
      </c>
    </row>
    <row r="97" spans="1:2" x14ac:dyDescent="0.3">
      <c r="A97" s="8" t="s">
        <v>3</v>
      </c>
      <c r="B97" s="9" t="str">
        <f>HYPERLINK("https://www.google.com/url?q=https%3A%2F%2Fadmin.wayfair.com%2Fwizards%2Forderwizard.php%3FOrID%3D4339866586", "CS604546750")</f>
        <v>CS604546750</v>
      </c>
    </row>
    <row r="98" spans="1:2" x14ac:dyDescent="0.3">
      <c r="A98" s="8" t="s">
        <v>3</v>
      </c>
      <c r="B98" s="9" t="str">
        <f>HYPERLINK("https://www.google.com/url?q=https%3A%2F%2Fadmin.wayfair.com%2Fwizards%2Forderwizard.php%3FOrID%3D4439290241", "CS604585760")</f>
        <v>CS604585760</v>
      </c>
    </row>
    <row r="99" spans="1:2" x14ac:dyDescent="0.3">
      <c r="A99" s="8" t="s">
        <v>3</v>
      </c>
      <c r="B99" s="9" t="str">
        <f>HYPERLINK("https://www.google.com/url?q=https%3A%2F%2Fadmin.wayfair.com%2Fwizards%2Forderwizard.php%3FOrID%3D3873107852", "CS604590724")</f>
        <v>CS604590724</v>
      </c>
    </row>
    <row r="100" spans="1:2" x14ac:dyDescent="0.3">
      <c r="A100" s="8" t="s">
        <v>3</v>
      </c>
      <c r="B100" s="9" t="str">
        <f>HYPERLINK("https://www.google.com/url?q=https%3A%2F%2Fadmin.wayfair.com%2Fwizards%2Forderwizard.php%3FOrID%3D4344299787", "CS604479712")</f>
        <v>CS604479712</v>
      </c>
    </row>
    <row r="101" spans="1:2" x14ac:dyDescent="0.3">
      <c r="A101" s="8" t="s">
        <v>3</v>
      </c>
      <c r="B101" s="9" t="str">
        <f>HYPERLINK("https://www.google.com/url?q=https%3A%2F%2Fadmin.wayfair.com%2Fwizards%2Forderwizard.php%3FOrID%3D4336957786", "CS604469128")</f>
        <v>CS604469128</v>
      </c>
    </row>
    <row r="102" spans="1:2" x14ac:dyDescent="0.3">
      <c r="A102" s="8" t="s">
        <v>3</v>
      </c>
      <c r="B102" s="9" t="str">
        <f>HYPERLINK("https://www.google.com/url?q=https%3A%2F%2Fadmin.wayfair.com%2Fwizards%2Forderwizard.php%3FOrID%3D4435949792", "CS604504801")</f>
        <v>CS604504801</v>
      </c>
    </row>
    <row r="103" spans="1:2" x14ac:dyDescent="0.3">
      <c r="A103" s="8" t="s">
        <v>3</v>
      </c>
      <c r="B103" s="9" t="str">
        <f>HYPERLINK("https://www.google.com/url?q=https%3A%2F%2Fadmin.wayfair.com%2Fwizards%2Forderwizard.php%3FOrID%3D4414423103", "CS604445070")</f>
        <v>CS604445070</v>
      </c>
    </row>
    <row r="104" spans="1:2" x14ac:dyDescent="0.3">
      <c r="A104" s="8" t="s">
        <v>3</v>
      </c>
      <c r="B104" s="9" t="str">
        <f>HYPERLINK("https://www.google.com/url?q=https%3A%2F%2Fadmin.wayfair.com%2Fwizards%2Forderwizard.php%3FOrID%3D4319499485", "CS604477875")</f>
        <v>CS604477875</v>
      </c>
    </row>
    <row r="105" spans="1:2" x14ac:dyDescent="0.3">
      <c r="A105" s="8" t="s">
        <v>3</v>
      </c>
      <c r="B105" s="9" t="str">
        <f>HYPERLINK("https://www.google.com/url?q=https%3A%2F%2Fadmin.wayfair.com%2Fwizards%2Forderwizard.php%3FOrID%3D4223464541", "CS604526824")</f>
        <v>CS604526824</v>
      </c>
    </row>
    <row r="106" spans="1:2" x14ac:dyDescent="0.3">
      <c r="A106" s="8" t="s">
        <v>3</v>
      </c>
      <c r="B106" s="9" t="str">
        <f>HYPERLINK("https://www.google.com/url?q=https%3A%2F%2Fadmin.wayfair.com%2Fwizards%2Forderwizard.php%3FOrID%3D4441468511", "CS604537505")</f>
        <v>CS604537505</v>
      </c>
    </row>
    <row r="107" spans="1:2" x14ac:dyDescent="0.3">
      <c r="A107" s="8" t="s">
        <v>3</v>
      </c>
      <c r="B107" s="9" t="str">
        <f>HYPERLINK("https://www.google.com/url?q=https%3A%2F%2Fadmin.wayfair.com%2Fwizards%2Forderwizard.php%3FOrID%3D4444186941", "CS604442753")</f>
        <v>CS604442753</v>
      </c>
    </row>
    <row r="108" spans="1:2" x14ac:dyDescent="0.3">
      <c r="A108" s="8" t="s">
        <v>3</v>
      </c>
      <c r="B108" s="9" t="str">
        <f>HYPERLINK("https://www.google.com/url?q=https%3A%2F%2Fadmin.wayfair.com%2Fwizards%2Forderwizard.php%3FOrID%3D4358320921", "CS604440317")</f>
        <v>CS604440317</v>
      </c>
    </row>
    <row r="109" spans="1:2" x14ac:dyDescent="0.3">
      <c r="A109" s="8" t="s">
        <v>3</v>
      </c>
      <c r="B109" s="9" t="str">
        <f>HYPERLINK("https://www.google.com/url?q=https%3A%2F%2Fadmin.wayfair.com%2Fwizards%2Forderwizard.php%3FOrID%3D4343968407", "CS604484613")</f>
        <v>CS604484613</v>
      </c>
    </row>
    <row r="110" spans="1:2" x14ac:dyDescent="0.3">
      <c r="A110" s="8" t="s">
        <v>3</v>
      </c>
      <c r="B110" s="9" t="str">
        <f>HYPERLINK("https://www.google.com/url?q=https%3A%2F%2Fadmin.wayfair.com%2Fwizards%2Forderwizard.php%3FOrID%3D4421736749", "CS604518839")</f>
        <v>CS604518839</v>
      </c>
    </row>
    <row r="111" spans="1:2" x14ac:dyDescent="0.3">
      <c r="A111" s="8" t="s">
        <v>3</v>
      </c>
      <c r="B111" s="9" t="str">
        <f>HYPERLINK("https://www.google.com/url?q=https%3A%2F%2Fadmin.wayfair.com%2Fwizards%2Forderwizard.php%3FOrID%3D4404987139", "CS604539174")</f>
        <v>CS604539174</v>
      </c>
    </row>
    <row r="112" spans="1:2" x14ac:dyDescent="0.3">
      <c r="A112" s="8" t="s">
        <v>3</v>
      </c>
      <c r="B112" s="9" t="str">
        <f>HYPERLINK("https://www.google.com/url?q=https%3A%2F%2Fadmin.wayfair.com%2Fwizards%2Forderwizard.php%3FOrID%3D4425228149", "CS604483441")</f>
        <v>CS604483441</v>
      </c>
    </row>
    <row r="113" spans="1:2" x14ac:dyDescent="0.3">
      <c r="A113" s="8" t="s">
        <v>3</v>
      </c>
      <c r="B113" s="9" t="str">
        <f>HYPERLINK("https://www.google.com/url?q=https%3A%2F%2Fadmin.wayfair.com%2Fwizards%2Forderwizard.php%3FOrID%3D4238918979", "CS604497417")</f>
        <v>CS604497417</v>
      </c>
    </row>
    <row r="114" spans="1:2" x14ac:dyDescent="0.3">
      <c r="A114" s="8" t="s">
        <v>3</v>
      </c>
      <c r="B114" s="9" t="str">
        <f>HYPERLINK("https://www.google.com/url?q=https%3A%2F%2Fadmin.wayfair.com%2Fwizards%2Forderwizard.php%3FOrID%3D4423630163", "CS604467263")</f>
        <v>CS604467263</v>
      </c>
    </row>
    <row r="115" spans="1:2" x14ac:dyDescent="0.3">
      <c r="A115" s="8" t="s">
        <v>3</v>
      </c>
      <c r="B115" s="9" t="str">
        <f>HYPERLINK("https://www.google.com/url?q=https%3A%2F%2Fadmin.wayfair.com%2Fwizards%2Forderwizard.php%3FOrID%3D4332263656", "CS604436292")</f>
        <v>CS604436292</v>
      </c>
    </row>
    <row r="116" spans="1:2" x14ac:dyDescent="0.3">
      <c r="A116" s="8" t="s">
        <v>3</v>
      </c>
      <c r="B116" s="9" t="str">
        <f>HYPERLINK("https://www.google.com/url?q=https%3A%2F%2Fadmin.wayfair.com%2Fwizards%2Forderwizard.php%3FOrID%3D4396808649", "CS604562142")</f>
        <v>CS604562142</v>
      </c>
    </row>
    <row r="117" spans="1:2" x14ac:dyDescent="0.3">
      <c r="A117" s="8" t="s">
        <v>3</v>
      </c>
      <c r="B117" s="9" t="str">
        <f>HYPERLINK("https://www.google.com/url?q=https%3A%2F%2Fadmin.wayfair.com%2Fwizards%2Forderwizard.php%3FOrID%3D4428607279", "CS604588940")</f>
        <v>CS604588940</v>
      </c>
    </row>
    <row r="118" spans="1:2" x14ac:dyDescent="0.3">
      <c r="A118" s="8" t="s">
        <v>3</v>
      </c>
      <c r="B118" s="9" t="str">
        <f>HYPERLINK("https://www.google.com/url?q=https%3A%2F%2Fadmin.wayfair.com%2Fwizards%2Forderwizard.php%3FOrID%3D4411527209", "CS604591251")</f>
        <v>CS604591251</v>
      </c>
    </row>
    <row r="119" spans="1:2" x14ac:dyDescent="0.3">
      <c r="A119" s="8" t="s">
        <v>3</v>
      </c>
      <c r="B119" s="9" t="str">
        <f>HYPERLINK("https://www.google.com/url?q=https%3A%2F%2Fadmin.wayfair.com%2Fwizards%2Forderwizard.php%3FOrID%3D3991930632", "CS604587143")</f>
        <v>CS604587143</v>
      </c>
    </row>
    <row r="120" spans="1:2" x14ac:dyDescent="0.3">
      <c r="A120" s="8" t="s">
        <v>3</v>
      </c>
      <c r="B120" s="9" t="str">
        <f>HYPERLINK("https://www.google.com/url?q=https%3A%2F%2Fadmin.wayfair.com%2Fwizards%2Forderwizard.php%3FOrID%3D4421700781", "CS604589736")</f>
        <v>CS604589736</v>
      </c>
    </row>
    <row r="121" spans="1:2" x14ac:dyDescent="0.3">
      <c r="A121" s="8" t="s">
        <v>3</v>
      </c>
      <c r="B121" s="9" t="str">
        <f>HYPERLINK("https://www.google.com/url?q=https%3A%2F%2Fadmin.wayfair.com%2Fwizards%2Forderwizard.php%3FOrID%3D2982640835", "CS604588360")</f>
        <v>CS604588360</v>
      </c>
    </row>
    <row r="122" spans="1:2" x14ac:dyDescent="0.3">
      <c r="A122" s="8" t="s">
        <v>3</v>
      </c>
      <c r="B122" s="9" t="str">
        <f>HYPERLINK("https://www.google.com/url?q=https%3A%2F%2Fadmin.wayfair.com%2Fwizards%2Forderwizard.php%3FOrID%3D4183106959", "CS604410389")</f>
        <v>CS604410389</v>
      </c>
    </row>
    <row r="123" spans="1:2" x14ac:dyDescent="0.3">
      <c r="A123" s="8" t="s">
        <v>3</v>
      </c>
      <c r="B123" s="9" t="str">
        <f>HYPERLINK("https://www.google.com/url?q=https%3A%2F%2Fadmin.wayfair.com%2Fwizards%2Forderwizard.php%3FOrID%3D4438494021", "CS604570551")</f>
        <v>CS604570551</v>
      </c>
    </row>
    <row r="124" spans="1:2" x14ac:dyDescent="0.3">
      <c r="A124" s="8" t="s">
        <v>3</v>
      </c>
      <c r="B124" s="9" t="str">
        <f>HYPERLINK("https://www.google.com/url?q=https%3A%2F%2Fadmin.wayfair.com%2Fwizards%2Forderwizard.php%3FOrID%3D4423329439", "CS604568430")</f>
        <v>CS604568430</v>
      </c>
    </row>
    <row r="125" spans="1:2" x14ac:dyDescent="0.3">
      <c r="A125" s="8" t="s">
        <v>3</v>
      </c>
      <c r="B125" s="9" t="str">
        <f>HYPERLINK("https://www.google.com/url?q=https%3A%2F%2Fadmin.wayfair.com%2Fwizards%2Forderwizard.php%3FOrID%3D4439479855", "CS604538086")</f>
        <v>CS604538086</v>
      </c>
    </row>
    <row r="126" spans="1:2" x14ac:dyDescent="0.3">
      <c r="A126" s="8" t="s">
        <v>3</v>
      </c>
      <c r="B126" s="9" t="str">
        <f>HYPERLINK("https://www.google.com/url?q=https%3A%2F%2Fadmin.wayfair.com%2Fwizards%2Forderwizard.php%3FOrID%3D2125109225", "CS604487435")</f>
        <v>CS604487435</v>
      </c>
    </row>
    <row r="127" spans="1:2" x14ac:dyDescent="0.3">
      <c r="A127" s="8" t="s">
        <v>3</v>
      </c>
      <c r="B127" s="9" t="str">
        <f>HYPERLINK("https://www.google.com/url?q=https%3A%2F%2Fadmin.wayfair.com%2Fwizards%2Forderwizard.php%3FOrID%3D4428022729", "CS604482058")</f>
        <v>CS604482058</v>
      </c>
    </row>
    <row r="128" spans="1:2" x14ac:dyDescent="0.3">
      <c r="A128" s="8" t="s">
        <v>3</v>
      </c>
      <c r="B128" s="9" t="str">
        <f>HYPERLINK("https://www.google.com/url?q=https%3A%2F%2Fadmin.wayfair.com%2Fwizards%2Forderwizard.php%3FOrID%3D4441951102", "CS604455154")</f>
        <v>CS604455154</v>
      </c>
    </row>
    <row r="129" spans="1:2" x14ac:dyDescent="0.3">
      <c r="A129" s="8" t="s">
        <v>3</v>
      </c>
      <c r="B129" s="9" t="str">
        <f>HYPERLINK("https://www.google.com/url?q=https%3A%2F%2Fadmin.wayfair.com%2Fwizards%2Forderwizard.php%3FOrID%3D4415378439", "CS604505930")</f>
        <v>CS604505930</v>
      </c>
    </row>
    <row r="130" spans="1:2" x14ac:dyDescent="0.3">
      <c r="A130" s="8" t="s">
        <v>3</v>
      </c>
      <c r="B130" s="9" t="str">
        <f>HYPERLINK("https://www.google.com/url?q=https%3A%2F%2Fadmin.wayfair.com%2Fwizards%2Forderwizard.php%3FOrID%3D4274522483", "CS604464070")</f>
        <v>CS604464070</v>
      </c>
    </row>
    <row r="131" spans="1:2" x14ac:dyDescent="0.3">
      <c r="A131" s="8" t="s">
        <v>3</v>
      </c>
      <c r="B131" s="9" t="str">
        <f t="shared" ref="B131:B132" si="2">HYPERLINK("https://www.google.com/url?q=https%3A%2F%2Fadmin.wayfair.com%2Fwizards%2Forderwizard.php%3FOrID%3D4321830336", "CS604559905")</f>
        <v>CS604559905</v>
      </c>
    </row>
    <row r="132" spans="1:2" x14ac:dyDescent="0.3">
      <c r="A132" s="8" t="s">
        <v>3</v>
      </c>
      <c r="B132" s="9" t="str">
        <f t="shared" si="2"/>
        <v>CS604559905</v>
      </c>
    </row>
    <row r="133" spans="1:2" x14ac:dyDescent="0.3">
      <c r="A133" s="8" t="s">
        <v>3</v>
      </c>
      <c r="B133" s="9" t="str">
        <f>HYPERLINK("https://www.google.com/url?q=https%3A%2F%2Fadmin.wayfair.com%2Fwizards%2Forderwizard.php%3FOrID%3D4439180345", "CS603980630")</f>
        <v>CS603980630</v>
      </c>
    </row>
    <row r="134" spans="1:2" x14ac:dyDescent="0.3">
      <c r="A134" s="8" t="s">
        <v>3</v>
      </c>
      <c r="B134" s="9" t="str">
        <f t="shared" ref="B134:B135" si="3">HYPERLINK("https://www.google.com/url?q=https%3A%2F%2Fadmin.wayfair.com%2Fwizards%2Forderwizard.php%3FOrID%3D4438081212", "CS604461481")</f>
        <v>CS604461481</v>
      </c>
    </row>
    <row r="135" spans="1:2" x14ac:dyDescent="0.3">
      <c r="A135" s="8" t="s">
        <v>3</v>
      </c>
      <c r="B135" s="9" t="str">
        <f t="shared" si="3"/>
        <v>CS604461481</v>
      </c>
    </row>
    <row r="136" spans="1:2" x14ac:dyDescent="0.3">
      <c r="A136" s="8" t="s">
        <v>3</v>
      </c>
      <c r="B136" s="9" t="str">
        <f>HYPERLINK("https://www.google.com/url?q=https%3A%2F%2Fadmin.wayfair.com%2Fwizards%2Forderwizard.php%3FOrID%3D4432185175", "CS604576500")</f>
        <v>CS604576500</v>
      </c>
    </row>
    <row r="137" spans="1:2" x14ac:dyDescent="0.3">
      <c r="A137" s="8" t="s">
        <v>3</v>
      </c>
      <c r="B137" s="9" t="str">
        <f>HYPERLINK("https://www.google.com/url?q=https%3A%2F%2Fadmin.wayfair.com%2Fwizards%2Forderwizard.php%3FOrID%3D4400195111", "CS604582393")</f>
        <v>CS604582393</v>
      </c>
    </row>
    <row r="138" spans="1:2" x14ac:dyDescent="0.3">
      <c r="A138" s="8" t="s">
        <v>3</v>
      </c>
      <c r="B138" s="9" t="str">
        <f>HYPERLINK("https://www.google.com/url?q=https%3A%2F%2Fadmin.wayfair.com%2Fwizards%2Forderwizard.php%3FOrID%3D4424021902", "CS604575778")</f>
        <v>CS604575778</v>
      </c>
    </row>
    <row r="139" spans="1:2" x14ac:dyDescent="0.3">
      <c r="A139" s="8" t="s">
        <v>3</v>
      </c>
      <c r="B139" s="9" t="str">
        <f>HYPERLINK("https://www.google.com/url?q=https%3A%2F%2Fadmin.wayfair.com%2Fwizards%2Forderwizard.php%3FOrID%3D4441837125", "CS604582643")</f>
        <v>CS604582643</v>
      </c>
    </row>
    <row r="140" spans="1:2" x14ac:dyDescent="0.3">
      <c r="A140" s="8" t="s">
        <v>3</v>
      </c>
      <c r="B140" s="9" t="str">
        <f>HYPERLINK("https://www.google.com/url?q=https%3A%2F%2Fadmin.wayfair.com%2Fwizards%2Forderwizard.php%3FOrID%3D4209290211", "CS604553795")</f>
        <v>CS604553795</v>
      </c>
    </row>
    <row r="141" spans="1:2" x14ac:dyDescent="0.3">
      <c r="A141" s="8" t="s">
        <v>3</v>
      </c>
      <c r="B141" s="9" t="str">
        <f>HYPERLINK("https://www.google.com/url?q=https%3A%2F%2Fadmin.wayfair.com%2Fwizards%2Forderwizard.php%3FOrID%3D4423778573", "CS604585329")</f>
        <v>CS604585329</v>
      </c>
    </row>
    <row r="142" spans="1:2" x14ac:dyDescent="0.3">
      <c r="A142" s="8" t="s">
        <v>3</v>
      </c>
      <c r="B142" s="9" t="str">
        <f>HYPERLINK("https://www.google.com/url?q=https%3A%2F%2Fadmin.wayfair.com%2Fwizards%2Forderwizard.php%3FOrID%3D4422175633", "CS604406544")</f>
        <v>CS604406544</v>
      </c>
    </row>
    <row r="143" spans="1:2" x14ac:dyDescent="0.3">
      <c r="A143" s="8" t="s">
        <v>3</v>
      </c>
      <c r="B143" s="9" t="str">
        <f>HYPERLINK("https://www.google.com/url?q=https%3A%2F%2Fadmin.wayfair.com%2Fwizards%2Forderwizard.php%3FOrID%3D4407567533", "CS604582844")</f>
        <v>CS604582844</v>
      </c>
    </row>
    <row r="144" spans="1:2" x14ac:dyDescent="0.3">
      <c r="A144" s="8" t="s">
        <v>3</v>
      </c>
      <c r="B144" s="9" t="str">
        <f>HYPERLINK("https://www.google.com/url?q=https%3A%2F%2Fadmin.wayfair.com%2Fwizards%2Forderwizard.php%3FOrID%3D3477960513", "CS604579628")</f>
        <v>CS604579628</v>
      </c>
    </row>
    <row r="145" spans="1:2" x14ac:dyDescent="0.3">
      <c r="A145" s="8" t="s">
        <v>3</v>
      </c>
      <c r="B145" s="9" t="str">
        <f>HYPERLINK("https://www.google.com/url?q=https%3A%2F%2Fadmin.wayfair.com%2Fwizards%2Forderwizard.php%3FOrID%3D4338811956", "CS604580876")</f>
        <v>CS604580876</v>
      </c>
    </row>
    <row r="146" spans="1:2" x14ac:dyDescent="0.3">
      <c r="A146" s="8" t="s">
        <v>3</v>
      </c>
      <c r="B146" s="9" t="str">
        <f>HYPERLINK("https://www.google.com/url?q=https%3A%2F%2Fadmin.wayfair.com%2Fwizards%2Forderwizard.php%3FOrID%3D4439122911", "CS604575161")</f>
        <v>CS604575161</v>
      </c>
    </row>
    <row r="147" spans="1:2" x14ac:dyDescent="0.3">
      <c r="A147" s="8" t="s">
        <v>3</v>
      </c>
      <c r="B147" s="9" t="str">
        <f>HYPERLINK("https://www.google.com/url?q=https%3A%2F%2Fadmin.wayfair.com%2Fwizards%2Forderwizard.php%3FOrID%3D4000289315", "CA604571938")</f>
        <v>CA604571938</v>
      </c>
    </row>
    <row r="148" spans="1:2" x14ac:dyDescent="0.3">
      <c r="A148" s="8" t="s">
        <v>3</v>
      </c>
      <c r="B148" s="9" t="str">
        <f>HYPERLINK("https://www.google.com/url?q=https%3A%2F%2Fadmin.wayfair.com%2Fwizards%2Forderwizard.php%3FOrID%3D4428003179", "CS604580218")</f>
        <v>CS604580218</v>
      </c>
    </row>
    <row r="149" spans="1:2" x14ac:dyDescent="0.3">
      <c r="A149" s="8" t="s">
        <v>3</v>
      </c>
      <c r="B149" s="9" t="str">
        <f>HYPERLINK("https://www.google.com/url?q=https%3A%2F%2Fadmin.wayfair.com%2Fwizards%2Forderwizard.php%3FOrID%3D4343653547", "CS604576579")</f>
        <v>CS604576579</v>
      </c>
    </row>
    <row r="150" spans="1:2" x14ac:dyDescent="0.3">
      <c r="A150" s="8" t="s">
        <v>3</v>
      </c>
      <c r="B150" s="9" t="str">
        <f>HYPERLINK("https://www.google.com/url?q=https%3A%2F%2Fadmin.wayfair.com%2Fwizards%2Forderwizard.php%3FOrID%3D4444833131", "CS604584045")</f>
        <v>CS604584045</v>
      </c>
    </row>
    <row r="151" spans="1:2" x14ac:dyDescent="0.3">
      <c r="A151" s="8" t="s">
        <v>3</v>
      </c>
      <c r="B151" s="9" t="str">
        <f>HYPERLINK("https://www.google.com/url?q=https%3A%2F%2Fadmin.wayfair.com%2Fwizards%2Forderwizard.php%3FOrID%3D4435171425", "CS604579728")</f>
        <v>CS604579728</v>
      </c>
    </row>
    <row r="152" spans="1:2" x14ac:dyDescent="0.3">
      <c r="A152" s="8" t="s">
        <v>3</v>
      </c>
      <c r="B152" s="9" t="str">
        <f>HYPERLINK("https://www.google.com/url?q=https%3A%2F%2Fadmin.wayfair.com%2Fwizards%2Forderwizard.php%3FOrID%3D4357507243", "CS604580509")</f>
        <v>CS604580509</v>
      </c>
    </row>
    <row r="153" spans="1:2" x14ac:dyDescent="0.3">
      <c r="A153" s="8" t="s">
        <v>3</v>
      </c>
      <c r="B153" s="9" t="str">
        <f>HYPERLINK("https://www.google.com/url?q=https%3A%2F%2Fadmin.wayfair.com%2Fwizards%2Forderwizard.php%3FOrID%3D4339191395", "CS604578638")</f>
        <v>CS604578638</v>
      </c>
    </row>
    <row r="154" spans="1:2" x14ac:dyDescent="0.3">
      <c r="A154" s="8" t="s">
        <v>3</v>
      </c>
      <c r="B154" s="9" t="str">
        <f>HYPERLINK("https://www.google.com/url?q=https%3A%2F%2Fadmin.wayfair.com%2Fwizards%2Forderwizard.php%3FOrID%3D4443710471", "CS604584577")</f>
        <v>CS604584577</v>
      </c>
    </row>
    <row r="155" spans="1:2" x14ac:dyDescent="0.3">
      <c r="A155" s="8" t="s">
        <v>3</v>
      </c>
      <c r="B155" s="9" t="str">
        <f>HYPERLINK("https://www.google.com/url?q=https%3A%2F%2Fadmin.wayfair.com%2Fwizards%2Forderwizard.php%3FOrID%3D3865708875", "CS604578609")</f>
        <v>CS604578609</v>
      </c>
    </row>
    <row r="156" spans="1:2" x14ac:dyDescent="0.3">
      <c r="A156" s="8" t="s">
        <v>3</v>
      </c>
      <c r="B156" s="9" t="str">
        <f>HYPERLINK("https://www.google.com/url?q=https%3A%2F%2Fadmin.wayfair.com%2Fwizards%2Forderwizard.php%3FOrID%3D4442260252", "CS604581020")</f>
        <v>CS604581020</v>
      </c>
    </row>
    <row r="157" spans="1:2" x14ac:dyDescent="0.3">
      <c r="A157" s="8" t="s">
        <v>3</v>
      </c>
      <c r="B157" s="9" t="str">
        <f>HYPERLINK("https://www.google.com/url?q=https%3A%2F%2Fadmin.wayfair.com%2Fwizards%2Forderwizard.php%3FOrID%3D4421698222", "CS604573674")</f>
        <v>CS604573674</v>
      </c>
    </row>
    <row r="158" spans="1:2" x14ac:dyDescent="0.3">
      <c r="A158" s="8" t="s">
        <v>3</v>
      </c>
      <c r="B158" s="9" t="str">
        <f>HYPERLINK("https://www.google.com/url?q=https%3A%2F%2Fadmin.wayfair.com%2Fwizards%2Forderwizard.php%3FOrID%3D3822177205", "CS604583147")</f>
        <v>CS604583147</v>
      </c>
    </row>
    <row r="159" spans="1:2" x14ac:dyDescent="0.3">
      <c r="A159" s="8" t="s">
        <v>3</v>
      </c>
      <c r="B159" s="9" t="str">
        <f>HYPERLINK("https://www.google.com/url?q=https%3A%2F%2Fadmin.wayfair.com%2Fwizards%2Forderwizard.php%3FOrID%3D4444831941", "CS604583595")</f>
        <v>CS604583595</v>
      </c>
    </row>
    <row r="160" spans="1:2" x14ac:dyDescent="0.3">
      <c r="A160" s="8" t="s">
        <v>3</v>
      </c>
      <c r="B160" s="9" t="str">
        <f>HYPERLINK("https://www.google.com/url?q=https%3A%2F%2Fadmin.wayfair.com%2Fwizards%2Forderwizard.php%3FOrID%3D4442247052", "CS604575944")</f>
        <v>CS604575944</v>
      </c>
    </row>
    <row r="161" spans="1:2" x14ac:dyDescent="0.3">
      <c r="A161" s="8" t="s">
        <v>3</v>
      </c>
      <c r="B161" s="9" t="str">
        <f>HYPERLINK("https://www.google.com/url?q=https%3A%2F%2Fadmin.wayfair.com%2Fwizards%2Forderwizard.php%3FOrID%3D3827508433", "CS604454313")</f>
        <v>CS604454313</v>
      </c>
    </row>
    <row r="162" spans="1:2" x14ac:dyDescent="0.3">
      <c r="A162" s="8" t="s">
        <v>3</v>
      </c>
      <c r="B162" s="9" t="str">
        <f>HYPERLINK("https://www.google.com/url?q=https%3A%2F%2Fadmin.wayfair.com%2Fwizards%2Forderwizard.php%3FOrID%3D4370833473", "CS604581815")</f>
        <v>CS604581815</v>
      </c>
    </row>
    <row r="163" spans="1:2" x14ac:dyDescent="0.3">
      <c r="A163" s="8" t="s">
        <v>3</v>
      </c>
      <c r="B163" s="9" t="str">
        <f>HYPERLINK("https://www.google.com/url?q=https%3A%2F%2Fadmin.wayfair.com%2Fwizards%2Forderwizard.php%3FOrID%3D3961975309", "CS604576360")</f>
        <v>CS604576360</v>
      </c>
    </row>
    <row r="164" spans="1:2" x14ac:dyDescent="0.3">
      <c r="A164" s="8" t="s">
        <v>3</v>
      </c>
      <c r="B164" s="9" t="str">
        <f>HYPERLINK("https://www.google.com/url?q=https%3A%2F%2Fadmin.wayfair.com%2Fwizards%2Forderwizard.php%3FOrID%3D4419411419", "CS604582335")</f>
        <v>CS604582335</v>
      </c>
    </row>
    <row r="165" spans="1:2" x14ac:dyDescent="0.3">
      <c r="A165" s="8" t="s">
        <v>3</v>
      </c>
      <c r="B165" s="9" t="str">
        <f>HYPERLINK("https://www.google.com/url?q=https%3A%2F%2Fadmin.wayfair.com%2Fwizards%2Forderwizard.php%3FOrID%3D4409234203", "CS604023353")</f>
        <v>CS604023353</v>
      </c>
    </row>
    <row r="166" spans="1:2" x14ac:dyDescent="0.3">
      <c r="A166" s="8" t="s">
        <v>3</v>
      </c>
      <c r="B166" s="9" t="str">
        <f>HYPERLINK("https://www.google.com/url?q=https%3A%2F%2Fadmin.wayfair.com%2Fwizards%2Forderwizard.php%3FOrID%3D4423150043", "CS604416136")</f>
        <v>CS604416136</v>
      </c>
    </row>
    <row r="167" spans="1:2" x14ac:dyDescent="0.3">
      <c r="A167" s="8" t="s">
        <v>3</v>
      </c>
      <c r="B167" s="9" t="str">
        <f>HYPERLINK("https://www.google.com/url?q=https%3A%2F%2Fadmin.wayfair.com%2Fwizards%2Forderwizard.php%3FOrID%3D4344581007", "CS604435597")</f>
        <v>CS604435597</v>
      </c>
    </row>
    <row r="168" spans="1:2" x14ac:dyDescent="0.3">
      <c r="A168" s="8" t="s">
        <v>3</v>
      </c>
      <c r="B168" s="9" t="str">
        <f>HYPERLINK("https://www.google.com/url?q=https%3A%2F%2Fadmin.wayfair.com%2Fwizards%2Forderwizard.php%3FOrID%3D4440616722", "CS604526779")</f>
        <v>CS604526779</v>
      </c>
    </row>
    <row r="169" spans="1:2" x14ac:dyDescent="0.3">
      <c r="A169" s="8" t="s">
        <v>3</v>
      </c>
      <c r="B169" s="9" t="str">
        <f>HYPERLINK("https://www.google.com/url?q=https%3A%2F%2Fadmin.wayfair.com%2Fwizards%2Forderwizard.php%3FOrID%3D4341991971", "CS604464017")</f>
        <v>CS604464017</v>
      </c>
    </row>
    <row r="170" spans="1:2" x14ac:dyDescent="0.3">
      <c r="A170" s="8" t="s">
        <v>3</v>
      </c>
      <c r="B170" s="9" t="str">
        <f>HYPERLINK("https://www.google.com/url?q=https%3A%2F%2Fadmin.wayfair.com%2Fwizards%2Forderwizard.php%3FOrID%3D4338954386", "CS604495295")</f>
        <v>CS604495295</v>
      </c>
    </row>
    <row r="171" spans="1:2" x14ac:dyDescent="0.3">
      <c r="A171" s="8" t="s">
        <v>3</v>
      </c>
      <c r="B171" s="9" t="str">
        <f t="shared" ref="B171:B172" si="4">HYPERLINK("https://www.google.com/url?q=https%3A%2F%2Fadmin.wayfair.com%2Fwizards%2Forderwizard.php%3FOrID%3D3852716023", "CS604486335")</f>
        <v>CS604486335</v>
      </c>
    </row>
    <row r="172" spans="1:2" x14ac:dyDescent="0.3">
      <c r="A172" s="8" t="s">
        <v>3</v>
      </c>
      <c r="B172" s="9" t="str">
        <f t="shared" si="4"/>
        <v>CS604486335</v>
      </c>
    </row>
    <row r="173" spans="1:2" x14ac:dyDescent="0.3">
      <c r="A173" s="8" t="s">
        <v>3</v>
      </c>
      <c r="B173" s="9" t="str">
        <f>HYPERLINK("https://www.google.com/url?q=https%3A%2F%2Fadmin.wayfair.com%2Fwizards%2Forderwizard.php%3FOrID%3D4440392192", "CS604552185")</f>
        <v>CS604552185</v>
      </c>
    </row>
    <row r="174" spans="1:2" x14ac:dyDescent="0.3">
      <c r="A174" s="8" t="s">
        <v>3</v>
      </c>
      <c r="B174" s="9" t="str">
        <f>HYPERLINK("https://www.google.com/url?q=https%3A%2F%2Fadmin.wayfair.com%2Fwizards%2Forderwizard.php%3FOrID%3D4439685795", "CS604328720")</f>
        <v>CS604328720</v>
      </c>
    </row>
    <row r="175" spans="1:2" x14ac:dyDescent="0.3">
      <c r="A175" s="8" t="s">
        <v>3</v>
      </c>
      <c r="B175" s="9" t="str">
        <f t="shared" ref="B175:B176" si="5">HYPERLINK("https://www.google.com/url?q=https%3A%2F%2Fadmin.wayfair.com%2Fwizards%2Forderwizard.php%3FOrID%3D4439165855", "CS604527117")</f>
        <v>CS604527117</v>
      </c>
    </row>
    <row r="176" spans="1:2" x14ac:dyDescent="0.3">
      <c r="A176" s="8" t="s">
        <v>3</v>
      </c>
      <c r="B176" s="9" t="str">
        <f t="shared" si="5"/>
        <v>CS604527117</v>
      </c>
    </row>
    <row r="177" spans="1:2" x14ac:dyDescent="0.3">
      <c r="A177" s="8" t="s">
        <v>3</v>
      </c>
      <c r="B177" s="9" t="str">
        <f>HYPERLINK("https://www.google.com/url?q=https%3A%2F%2Fadmin.wayfair.com%2Fwizards%2Forderwizard.php%3FOrID%3D4386816403", "CS604514598")</f>
        <v>CS604514598</v>
      </c>
    </row>
    <row r="178" spans="1:2" x14ac:dyDescent="0.3">
      <c r="A178" s="8" t="s">
        <v>3</v>
      </c>
      <c r="B178" s="9" t="str">
        <f>HYPERLINK("https://www.google.com/url?q=https%3A%2F%2Fadmin.wayfair.com%2Fwizards%2Forderwizard.php%3FOrID%3D4396764733", "CS604504567")</f>
        <v>CS604504567</v>
      </c>
    </row>
    <row r="179" spans="1:2" x14ac:dyDescent="0.3">
      <c r="A179" s="8" t="s">
        <v>3</v>
      </c>
      <c r="B179" s="9" t="str">
        <f>HYPERLINK("https://www.google.com/url?q=https%3A%2F%2Fadmin.wayfair.com%2Fwizards%2Forderwizard.php%3FOrID%3D4336957786", "CS604471710")</f>
        <v>CS604471710</v>
      </c>
    </row>
    <row r="180" spans="1:2" x14ac:dyDescent="0.3">
      <c r="A180" s="8" t="s">
        <v>3</v>
      </c>
      <c r="B180" s="9" t="str">
        <f>HYPERLINK("https://www.google.com/url?q=https%3A%2F%2Fadmin.wayfair.com%2Fwizards%2Forderwizard.php%3FOrID%3D4428541609", "CS604554555")</f>
        <v>CS604554555</v>
      </c>
    </row>
    <row r="181" spans="1:2" x14ac:dyDescent="0.3">
      <c r="A181" s="8" t="s">
        <v>3</v>
      </c>
      <c r="B181" s="9" t="str">
        <f>HYPERLINK("https://www.google.com/url?q=https%3A%2F%2Fadmin.wayfair.com%2Fwizards%2Forderwizard.php%3FOrID%3D3714008509", "CS604550696")</f>
        <v>CS604550696</v>
      </c>
    </row>
    <row r="182" spans="1:2" x14ac:dyDescent="0.3">
      <c r="A182" s="8" t="s">
        <v>3</v>
      </c>
      <c r="B182" s="9" t="str">
        <f>HYPERLINK("https://www.google.com/url?q=https%3A%2F%2Fadmin.wayfair.com%2Fwizards%2Forderwizard.php%3FOrID%3D4408931309", "CS604511854")</f>
        <v>CS604511854</v>
      </c>
    </row>
    <row r="183" spans="1:2" x14ac:dyDescent="0.3">
      <c r="A183" s="8" t="s">
        <v>3</v>
      </c>
      <c r="B183" s="9" t="str">
        <f>HYPERLINK("https://www.google.com/url?q=https%3A%2F%2Fadmin.wayfair.com%2Fwizards%2Forderwizard.php%3FOrID%3D4444481891", "CS604442364")</f>
        <v>CS604442364</v>
      </c>
    </row>
    <row r="184" spans="1:2" x14ac:dyDescent="0.3">
      <c r="A184" s="8" t="s">
        <v>3</v>
      </c>
      <c r="B184" s="9" t="str">
        <f t="shared" ref="B184:B185" si="6">HYPERLINK("https://www.google.com/url?q=https%3A%2F%2Fadmin.wayfair.com%2Fwizards%2Forderwizard.php%3FOrID%3D4438738412", "CS604540827")</f>
        <v>CS604540827</v>
      </c>
    </row>
    <row r="185" spans="1:2" x14ac:dyDescent="0.3">
      <c r="A185" s="8" t="s">
        <v>3</v>
      </c>
      <c r="B185" s="9" t="str">
        <f t="shared" si="6"/>
        <v>CS604540827</v>
      </c>
    </row>
    <row r="186" spans="1:2" x14ac:dyDescent="0.3">
      <c r="A186" s="8" t="s">
        <v>3</v>
      </c>
      <c r="B186" s="9" t="str">
        <f>HYPERLINK("https://www.google.com/url?q=https%3A%2F%2Fadmin.wayfair.com%2Fwizards%2Forderwizard.php%3FOrID%3D4314987549", "CS604458877")</f>
        <v>CS604458877</v>
      </c>
    </row>
    <row r="187" spans="1:2" x14ac:dyDescent="0.3">
      <c r="A187" s="8" t="s">
        <v>3</v>
      </c>
      <c r="B187" s="9" t="str">
        <f>HYPERLINK("https://www.google.com/url?q=https%3A%2F%2Fadmin.wayfair.com%2Fwizards%2Forderwizard.php%3FOrID%3D4441395475", "CS604419561")</f>
        <v>CS604419561</v>
      </c>
    </row>
    <row r="188" spans="1:2" x14ac:dyDescent="0.3">
      <c r="A188" s="8" t="s">
        <v>3</v>
      </c>
      <c r="B188" s="9" t="str">
        <f>HYPERLINK("https://www.google.com/url?q=https%3A%2F%2Fadmin.wayfair.com%2Fwizards%2Forderwizard.php%3FOrID%3D4444598841", "CS604493143")</f>
        <v>CS604493143</v>
      </c>
    </row>
    <row r="189" spans="1:2" x14ac:dyDescent="0.3">
      <c r="A189" s="8" t="s">
        <v>3</v>
      </c>
      <c r="B189" s="9" t="str">
        <f>HYPERLINK("https://www.google.com/url?q=https%3A%2F%2Fadmin.wayfair.com%2Fwizards%2Forderwizard.php%3FOrID%3D4419559962", "CS604344343")</f>
        <v>CS604344343</v>
      </c>
    </row>
    <row r="190" spans="1:2" x14ac:dyDescent="0.3">
      <c r="A190" s="8" t="s">
        <v>3</v>
      </c>
      <c r="B190" s="9" t="str">
        <f>HYPERLINK("https://www.google.com/url?q=https%3A%2F%2Fadmin.wayfair.com%2Fwizards%2Forderwizard.php%3FOrID%3D4250641862", "CS604488066")</f>
        <v>CS604488066</v>
      </c>
    </row>
    <row r="191" spans="1:2" x14ac:dyDescent="0.3">
      <c r="A191" s="8" t="s">
        <v>3</v>
      </c>
      <c r="B191" s="9" t="str">
        <f>HYPERLINK("https://www.google.com/url?q=https%3A%2F%2Fadmin.wayfair.com%2Fwizards%2Forderwizard.php%3FOrID%3D4440885022", "CS604083008")</f>
        <v>CS604083008</v>
      </c>
    </row>
    <row r="192" spans="1:2" x14ac:dyDescent="0.3">
      <c r="A192" s="8" t="s">
        <v>3</v>
      </c>
      <c r="B192" s="9" t="str">
        <f>HYPERLINK("https://www.google.com/url?q=https%3A%2F%2Fadmin.wayfair.com%2Fwizards%2Forderwizard.php%3FOrID%3D4328182689", "CS604372221")</f>
        <v>CS604372221</v>
      </c>
    </row>
    <row r="193" spans="1:2" x14ac:dyDescent="0.3">
      <c r="A193" s="8" t="s">
        <v>3</v>
      </c>
      <c r="B193" s="9" t="str">
        <f>HYPERLINK("https://www.google.com/url?q=https%3A%2F%2Fadmin.wayfair.com%2Fwizards%2Forderwizard.php%3FOrID%3D4404754859", "CS604036895")</f>
        <v>CS604036895</v>
      </c>
    </row>
    <row r="194" spans="1:2" x14ac:dyDescent="0.3">
      <c r="A194" s="8" t="s">
        <v>3</v>
      </c>
      <c r="B194" s="9" t="str">
        <f>HYPERLINK("https://www.google.com/url?q=https%3A%2F%2Fadmin.wayfair.com%2Fwizards%2Forderwizard.php%3FOrID%3D4339942806", "CS604296598")</f>
        <v>CS604296598</v>
      </c>
    </row>
    <row r="195" spans="1:2" x14ac:dyDescent="0.3">
      <c r="A195" s="8" t="s">
        <v>3</v>
      </c>
      <c r="B195" s="9" t="str">
        <f>HYPERLINK("https://www.google.com/url?q=https%3A%2F%2Fadmin.wayfair.com%2Fwizards%2Forderwizard.php%3FOrID%3D4417570181", "CS604417240")</f>
        <v>CS604417240</v>
      </c>
    </row>
    <row r="196" spans="1:2" x14ac:dyDescent="0.3">
      <c r="A196" s="8" t="s">
        <v>3</v>
      </c>
      <c r="B196" s="9" t="str">
        <f>HYPERLINK("https://www.google.com/url?q=https%3A%2F%2Fadmin.wayfair.com%2Fwizards%2Forderwizard.php%3FOrID%3D4422394863", "CS603988594")</f>
        <v>CS603988594</v>
      </c>
    </row>
    <row r="197" spans="1:2" x14ac:dyDescent="0.3">
      <c r="A197" s="8" t="s">
        <v>3</v>
      </c>
      <c r="B197" s="9" t="str">
        <f>HYPERLINK("https://www.google.com/url?q=https%3A%2F%2Fadmin.wayfair.com%2Fwizards%2Forderwizard.php%3FOrID%3D4344044817", "CS604238061")</f>
        <v>CS604238061</v>
      </c>
    </row>
    <row r="198" spans="1:2" x14ac:dyDescent="0.3">
      <c r="A198" s="8" t="s">
        <v>3</v>
      </c>
      <c r="B198" s="9" t="str">
        <f>HYPERLINK("https://www.google.com/url?q=https%3A%2F%2Fadmin.wayfair.com%2Fwizards%2Forderwizard.php%3FOrID%3D3964060732", "CS604534922")</f>
        <v>CS604534922</v>
      </c>
    </row>
    <row r="199" spans="1:2" x14ac:dyDescent="0.3">
      <c r="A199" s="8" t="s">
        <v>3</v>
      </c>
      <c r="B199" s="9" t="str">
        <f>HYPERLINK("https://www.google.com/url?q=https%3A%2F%2Fadmin.wayfair.com%2Fwizards%2Forderwizard.php%3FOrID%3D4423813382", "CS604495712")</f>
        <v>CS604495712</v>
      </c>
    </row>
    <row r="200" spans="1:2" x14ac:dyDescent="0.3">
      <c r="A200" s="8" t="s">
        <v>3</v>
      </c>
      <c r="B200" s="9" t="str">
        <f>HYPERLINK("https://www.google.com/url?q=https%3A%2F%2Fadmin.wayfair.com%2Fwizards%2Forderwizard.php%3FOrID%3D4393854025", "CS604544322")</f>
        <v>CS604544322</v>
      </c>
    </row>
    <row r="201" spans="1:2" x14ac:dyDescent="0.3">
      <c r="A201" s="8" t="s">
        <v>3</v>
      </c>
      <c r="B201" s="9" t="str">
        <f>HYPERLINK("https://www.google.com/url?q=https%3A%2F%2Fadmin.wayfair.com%2Fwizards%2Forderwizard.php%3FOrID%3D4441924141", "CS604538295")</f>
        <v>CS604538295</v>
      </c>
    </row>
    <row r="202" spans="1:2" x14ac:dyDescent="0.3">
      <c r="A202" s="8" t="s">
        <v>3</v>
      </c>
      <c r="B202" s="9" t="str">
        <f>HYPERLINK("https://www.google.com/url?q=https%3A%2F%2Fadmin.wayfair.com%2Fwizards%2Forderwizard.php%3FOrID%3D3965997855", "CS604486004")</f>
        <v>CS604486004</v>
      </c>
    </row>
    <row r="203" spans="1:2" x14ac:dyDescent="0.3">
      <c r="A203" s="8" t="s">
        <v>3</v>
      </c>
      <c r="B203" s="9" t="str">
        <f>HYPERLINK("https://www.google.com/url?q=https%3A%2F%2Fadmin.wayfair.com%2Fwizards%2Forderwizard.php%3FOrID%3D4428150199", "CS604454842")</f>
        <v>CS604454842</v>
      </c>
    </row>
    <row r="204" spans="1:2" x14ac:dyDescent="0.3">
      <c r="A204" s="8" t="s">
        <v>3</v>
      </c>
      <c r="B204" s="9" t="str">
        <f>HYPERLINK("https://www.google.com/url?q=https%3A%2F%2Fadmin.wayfair.com%2Fwizards%2Forderwizard.php%3FOrID%3D4423826313", "CS604556903")</f>
        <v>CS604556903</v>
      </c>
    </row>
    <row r="205" spans="1:2" x14ac:dyDescent="0.3">
      <c r="A205" s="8" t="s">
        <v>3</v>
      </c>
      <c r="B205" s="9" t="str">
        <f>HYPERLINK("https://www.google.com/url?q=https%3A%2F%2Fadmin.wayfair.com%2Fwizards%2Forderwizard.php%3FOrID%3D4428394979", "CS604492572")</f>
        <v>CS604492572</v>
      </c>
    </row>
    <row r="206" spans="1:2" x14ac:dyDescent="0.3">
      <c r="A206" s="8" t="s">
        <v>3</v>
      </c>
      <c r="B206" s="9" t="str">
        <f>HYPERLINK("https://www.google.com/url?q=https%3A%2F%2Fadmin.wayfair.com%2Fwizards%2Forderwizard.php%3FOrID%3D4428558449", "CA604563359")</f>
        <v>CA604563359</v>
      </c>
    </row>
    <row r="207" spans="1:2" x14ac:dyDescent="0.3">
      <c r="A207" s="8" t="s">
        <v>3</v>
      </c>
      <c r="B207" s="9" t="str">
        <f t="shared" ref="B207:B208" si="7">HYPERLINK("https://www.google.com/url?q=https%3A%2F%2Fadmin.wayfair.com%2Fwizards%2Forderwizard.php%3FOrID%3D4365607842", "CS604563860")</f>
        <v>CS604563860</v>
      </c>
    </row>
    <row r="208" spans="1:2" x14ac:dyDescent="0.3">
      <c r="A208" s="8" t="s">
        <v>3</v>
      </c>
      <c r="B208" s="9" t="str">
        <f t="shared" si="7"/>
        <v>CS604563860</v>
      </c>
    </row>
    <row r="209" spans="1:2" x14ac:dyDescent="0.3">
      <c r="A209" s="8" t="s">
        <v>3</v>
      </c>
      <c r="B209" s="9" t="str">
        <f>HYPERLINK("https://www.google.com/url?q=https%3A%2F%2Fadmin.wayfair.com%2Fwizards%2Forderwizard.php%3FOrID%3D4428556619", "CA604562297")</f>
        <v>CA604562297</v>
      </c>
    </row>
    <row r="210" spans="1:2" x14ac:dyDescent="0.3">
      <c r="A210" s="8" t="s">
        <v>3</v>
      </c>
      <c r="B210" s="9" t="str">
        <f>HYPERLINK("https://www.google.com/url?q=https%3A%2F%2Fadmin.wayfair.com%2Fwizards%2Forderwizard.php%3FOrID%3D4428323449", "CS604543384")</f>
        <v>CS604543384</v>
      </c>
    </row>
    <row r="211" spans="1:2" x14ac:dyDescent="0.3">
      <c r="A211" s="8" t="s">
        <v>3</v>
      </c>
      <c r="B211" s="9" t="str">
        <f>HYPERLINK("https://www.google.com/url?q=https%3A%2F%2Fadmin.wayfair.com%2Fwizards%2Forderwizard.php%3FOrID%3D4340317076", "CS604562754")</f>
        <v>CS604562754</v>
      </c>
    </row>
    <row r="212" spans="1:2" x14ac:dyDescent="0.3">
      <c r="A212" s="8" t="s">
        <v>3</v>
      </c>
      <c r="B212" s="9" t="str">
        <f>HYPERLINK("https://www.google.com/url?q=https%3A%2F%2Fadmin.wayfair.com%2Fwizards%2Forderwizard.php%3FOrID%3D4428573799", "CS604571446")</f>
        <v>CS604571446</v>
      </c>
    </row>
    <row r="213" spans="1:2" x14ac:dyDescent="0.3">
      <c r="A213" s="8" t="s">
        <v>3</v>
      </c>
      <c r="B213" s="9" t="str">
        <f>HYPERLINK("https://www.google.com/url?q=https%3A%2F%2Fadmin.wayfair.com%2Fwizards%2Forderwizard.php%3FOrID%3D4351540552", "CS604568858")</f>
        <v>CS604568858</v>
      </c>
    </row>
    <row r="214" spans="1:2" x14ac:dyDescent="0.3">
      <c r="A214" s="8" t="s">
        <v>3</v>
      </c>
      <c r="B214" s="9" t="str">
        <f>HYPERLINK("https://www.google.com/url?q=https%3A%2F%2Fadmin.wayfair.com%2Fwizards%2Forderwizard.php%3FOrID%3D3826108449", "CS604563007")</f>
        <v>CS604563007</v>
      </c>
    </row>
    <row r="215" spans="1:2" x14ac:dyDescent="0.3">
      <c r="A215" s="8" t="s">
        <v>3</v>
      </c>
      <c r="B215" s="9" t="str">
        <f>HYPERLINK("https://www.google.com/url?q=https%3A%2F%2Fadmin.wayfair.com%2Fwizards%2Forderwizard.php%3FOrID%3D4441887592", "CS604427739")</f>
        <v>CS604427739</v>
      </c>
    </row>
    <row r="216" spans="1:2" x14ac:dyDescent="0.3">
      <c r="A216" s="8" t="s">
        <v>3</v>
      </c>
      <c r="B216" s="9" t="str">
        <f>HYPERLINK("https://www.google.com/url?q=https%3A%2F%2Fadmin.wayfair.com%2Fwizards%2Forderwizard.php%3FOrID%3D3362285543", "CS604561442")</f>
        <v>CS604561442</v>
      </c>
    </row>
    <row r="217" spans="1:2" x14ac:dyDescent="0.3">
      <c r="A217" s="8" t="s">
        <v>3</v>
      </c>
      <c r="B217" s="9" t="str">
        <f>HYPERLINK("https://www.google.com/url?q=https%3A%2F%2Fadmin.wayfair.com%2Fwizards%2Forderwizard.php%3FOrID%3D4444775221", "CS604565329")</f>
        <v>CS604565329</v>
      </c>
    </row>
    <row r="218" spans="1:2" x14ac:dyDescent="0.3">
      <c r="A218" s="8" t="s">
        <v>3</v>
      </c>
      <c r="B218" s="9" t="str">
        <f t="shared" ref="B218:B219" si="8">HYPERLINK("https://www.google.com/url?q=https%3A%2F%2Fadmin.wayfair.com%2Fwizards%2Forderwizard.php%3FOrID%3D4442231992", "CS604572148")</f>
        <v>CS604572148</v>
      </c>
    </row>
    <row r="219" spans="1:2" x14ac:dyDescent="0.3">
      <c r="A219" s="8" t="s">
        <v>3</v>
      </c>
      <c r="B219" s="9" t="str">
        <f t="shared" si="8"/>
        <v>CS604572148</v>
      </c>
    </row>
    <row r="220" spans="1:2" x14ac:dyDescent="0.3">
      <c r="A220" s="8" t="s">
        <v>3</v>
      </c>
      <c r="B220" s="9" t="str">
        <f>HYPERLINK("https://www.google.com/url?q=https%3A%2F%2Fadmin.wayfair.com%2Fwizards%2Forderwizard.php%3FOrID%3D4285609696", "CS604560879")</f>
        <v>CS604560879</v>
      </c>
    </row>
    <row r="221" spans="1:2" x14ac:dyDescent="0.3">
      <c r="A221" s="8" t="s">
        <v>3</v>
      </c>
      <c r="B221" s="9" t="str">
        <f>HYPERLINK("https://www.google.com/url?q=https%3A%2F%2Fadmin.wayfair.com%2Fwizards%2Forderwizard.php%3FOrID%3D4421941479", "CS604567794")</f>
        <v>CS604567794</v>
      </c>
    </row>
    <row r="222" spans="1:2" x14ac:dyDescent="0.3">
      <c r="A222" s="8" t="s">
        <v>3</v>
      </c>
      <c r="B222" s="9" t="str">
        <f t="shared" ref="B222:B223" si="9">HYPERLINK("https://www.google.com/url?q=https%3A%2F%2Fadmin.wayfair.com%2Fwizards%2Forderwizard.php%3FOrID%3D4441779075", "CS604561788")</f>
        <v>CS604561788</v>
      </c>
    </row>
    <row r="223" spans="1:2" x14ac:dyDescent="0.3">
      <c r="A223" s="8" t="s">
        <v>3</v>
      </c>
      <c r="B223" s="9" t="str">
        <f t="shared" si="9"/>
        <v>CS604561788</v>
      </c>
    </row>
    <row r="224" spans="1:2" x14ac:dyDescent="0.3">
      <c r="A224" s="8" t="s">
        <v>3</v>
      </c>
      <c r="B224" s="9" t="str">
        <f>HYPERLINK("https://www.google.com/url?q=https%3A%2F%2Fadmin.wayfair.com%2Fwizards%2Forderwizard.php%3FOrID%3D4428560289", "CS604564330")</f>
        <v>CS604564330</v>
      </c>
    </row>
    <row r="225" spans="1:2" x14ac:dyDescent="0.3">
      <c r="A225" s="8" t="s">
        <v>3</v>
      </c>
      <c r="B225" s="9" t="str">
        <f>HYPERLINK("https://www.google.com/url?q=https%3A%2F%2Fadmin.wayfair.com%2Fwizards%2Forderwizard.php%3FOrID%3D1876715403", "CS604560778")</f>
        <v>CS604560778</v>
      </c>
    </row>
    <row r="226" spans="1:2" x14ac:dyDescent="0.3">
      <c r="A226" s="8" t="s">
        <v>3</v>
      </c>
      <c r="B226" s="9" t="str">
        <f>HYPERLINK("https://www.google.com/url?q=https%3A%2F%2Fadmin.wayfair.com%2Fwizards%2Forderwizard.php%3FOrID%3D4397592103", "CS604565709")</f>
        <v>CS604565709</v>
      </c>
    </row>
    <row r="227" spans="1:2" x14ac:dyDescent="0.3">
      <c r="A227" s="8" t="s">
        <v>3</v>
      </c>
      <c r="B227" s="9" t="str">
        <f>HYPERLINK("https://www.google.com/url?q=https%3A%2F%2Fadmin.wayfair.com%2Fwizards%2Forderwizard.php%3FOrID%3D3403248185", "CS604565389")</f>
        <v>CS604565389</v>
      </c>
    </row>
    <row r="228" spans="1:2" x14ac:dyDescent="0.3">
      <c r="A228" s="8" t="s">
        <v>3</v>
      </c>
      <c r="B228" s="9" t="str">
        <f>HYPERLINK("https://www.google.com/url?q=https%3A%2F%2Fadmin.wayfair.com%2Fwizards%2Forderwizard.php%3FOrID%3D4410281111", "CS604568143")</f>
        <v>CS604568143</v>
      </c>
    </row>
    <row r="229" spans="1:2" x14ac:dyDescent="0.3">
      <c r="A229" s="8" t="s">
        <v>3</v>
      </c>
      <c r="B229" s="9" t="str">
        <f>HYPERLINK("https://www.google.com/url?q=https%3A%2F%2Fadmin.wayfair.com%2Fwizards%2Forderwizard.php%3FOrID%3D4423594623", "CS604564066")</f>
        <v>CS604564066</v>
      </c>
    </row>
    <row r="230" spans="1:2" x14ac:dyDescent="0.3">
      <c r="A230" s="8" t="s">
        <v>3</v>
      </c>
      <c r="B230" s="9" t="str">
        <f>HYPERLINK("https://www.google.com/url?q=https%3A%2F%2Fadmin.wayfair.com%2Fwizards%2Forderwizard.php%3FOrID%3D4361891465", "CS604563178")</f>
        <v>CS604563178</v>
      </c>
    </row>
    <row r="231" spans="1:2" x14ac:dyDescent="0.3">
      <c r="A231" s="8" t="s">
        <v>3</v>
      </c>
      <c r="B231" s="9" t="str">
        <f>HYPERLINK("https://www.google.com/url?q=https%3A%2F%2Fadmin.wayfair.com%2Fwizards%2Forderwizard.php%3FOrID%3D4441801595", "CS604570797")</f>
        <v>CS604570797</v>
      </c>
    </row>
    <row r="232" spans="1:2" x14ac:dyDescent="0.3">
      <c r="A232" s="8" t="s">
        <v>3</v>
      </c>
      <c r="B232" s="9" t="str">
        <f t="shared" ref="B232:B233" si="10">HYPERLINK("https://www.google.com/url?q=https%3A%2F%2Fadmin.wayfair.com%2Fwizards%2Forderwizard.php%3FOrID%3D4431679912", "CS604559884")</f>
        <v>CS604559884</v>
      </c>
    </row>
    <row r="233" spans="1:2" x14ac:dyDescent="0.3">
      <c r="A233" s="8" t="s">
        <v>3</v>
      </c>
      <c r="B233" s="9" t="str">
        <f t="shared" si="10"/>
        <v>CS604559884</v>
      </c>
    </row>
    <row r="234" spans="1:2" x14ac:dyDescent="0.3">
      <c r="A234" s="8" t="s">
        <v>3</v>
      </c>
      <c r="B234" s="9" t="str">
        <f t="shared" ref="B234:B235" si="11">HYPERLINK("https://www.google.com/url?q=https%3A%2F%2Fadmin.wayfair.com%2Fwizards%2Forderwizard.php%3FOrID%3D4416458813", "CS604561676")</f>
        <v>CS604561676</v>
      </c>
    </row>
    <row r="235" spans="1:2" x14ac:dyDescent="0.3">
      <c r="A235" s="8" t="s">
        <v>3</v>
      </c>
      <c r="B235" s="9" t="str">
        <f t="shared" si="11"/>
        <v>CS604561676</v>
      </c>
    </row>
    <row r="236" spans="1:2" x14ac:dyDescent="0.3">
      <c r="A236" s="8" t="s">
        <v>3</v>
      </c>
      <c r="B236" s="9" t="str">
        <f>HYPERLINK("https://www.google.com/url?q=https%3A%2F%2Fadmin.wayfair.com%2Fwizards%2Forderwizard.php%3FOrID%3D4442199482", "CS604556908")</f>
        <v>CS604556908</v>
      </c>
    </row>
    <row r="237" spans="1:2" x14ac:dyDescent="0.3">
      <c r="A237" s="8" t="s">
        <v>3</v>
      </c>
      <c r="B237" s="9" t="str">
        <f>HYPERLINK("https://www.google.com/url?q=https%3A%2F%2Fadmin.wayfair.com%2Fwizards%2Forderwizard.php%3FOrID%3D4442204572", "CS604559981")</f>
        <v>CS604559981</v>
      </c>
    </row>
    <row r="238" spans="1:2" x14ac:dyDescent="0.3">
      <c r="A238" s="8" t="s">
        <v>3</v>
      </c>
      <c r="B238" s="9" t="str">
        <f>HYPERLINK("https://www.google.com/url?q=https%3A%2F%2Fadmin.wayfair.com%2Fwizards%2Forderwizard.php%3FOrID%3D4412982439", "CS604570466")</f>
        <v>CS604570466</v>
      </c>
    </row>
    <row r="239" spans="1:2" x14ac:dyDescent="0.3">
      <c r="A239" s="8" t="s">
        <v>3</v>
      </c>
      <c r="B239" s="9" t="str">
        <f>HYPERLINK("https://www.google.com/url?q=https%3A%2F%2Fadmin.wayfair.com%2Fwizards%2Forderwizard.php%3FOrID%3D4440431875", "CS604525507")</f>
        <v>CS604525507</v>
      </c>
    </row>
    <row r="240" spans="1:2" x14ac:dyDescent="0.3">
      <c r="A240" s="8" t="s">
        <v>3</v>
      </c>
      <c r="B240" s="9" t="str">
        <f>HYPERLINK("https://www.google.com/url?q=https%3A%2F%2Fadmin.wayfair.com%2Fwizards%2Forderwizard.php%3FOrID%3D4427837989", "CS604269630")</f>
        <v>CS604269630</v>
      </c>
    </row>
    <row r="241" spans="1:2" x14ac:dyDescent="0.3">
      <c r="A241" s="8" t="s">
        <v>3</v>
      </c>
      <c r="B241" s="9" t="str">
        <f>HYPERLINK("https://www.google.com/url?q=https%3A%2F%2Fadmin.wayfair.com%2Fwizards%2Forderwizard.php%3FOrID%3D4441294465", "CS604359790")</f>
        <v>CS604359790</v>
      </c>
    </row>
    <row r="242" spans="1:2" x14ac:dyDescent="0.3">
      <c r="A242" s="8" t="s">
        <v>3</v>
      </c>
      <c r="B242" s="9" t="str">
        <f>HYPERLINK("https://www.google.com/url?q=https%3A%2F%2Fadmin.wayfair.com%2Fwizards%2Forderwizard.php%3FOrID%3D4356741522", "CS604162652")</f>
        <v>CS604162652</v>
      </c>
    </row>
    <row r="243" spans="1:2" x14ac:dyDescent="0.3">
      <c r="A243" s="8" t="s">
        <v>3</v>
      </c>
      <c r="B243" s="9" t="str">
        <f>HYPERLINK("https://www.google.com/url?q=https%3A%2F%2Fadmin.wayfair.com%2Fwizards%2Forderwizard.php%3FOrID%3D4269204589", "CS604270011")</f>
        <v>CS604270011</v>
      </c>
    </row>
    <row r="244" spans="1:2" x14ac:dyDescent="0.3">
      <c r="A244" s="8" t="s">
        <v>3</v>
      </c>
      <c r="B244" s="9" t="str">
        <f t="shared" ref="B244:B245" si="12">HYPERLINK("https://www.google.com/url?q=https%3A%2F%2Fadmin.wayfair.com%2Fwizards%2Forderwizard.php%3FOrID%3D4419736589", "CS603998908")</f>
        <v>CS603998908</v>
      </c>
    </row>
    <row r="245" spans="1:2" x14ac:dyDescent="0.3">
      <c r="A245" s="8" t="s">
        <v>3</v>
      </c>
      <c r="B245" s="9" t="str">
        <f t="shared" si="12"/>
        <v>CS603998908</v>
      </c>
    </row>
    <row r="246" spans="1:2" x14ac:dyDescent="0.3">
      <c r="A246" s="8" t="s">
        <v>3</v>
      </c>
      <c r="B246" s="9" t="str">
        <f t="shared" ref="B246:B247" si="13">HYPERLINK("https://www.google.com/url?q=https%3A%2F%2Fadmin.wayfair.com%2Fwizards%2Forderwizard.php%3FOrID%3D2925840669", "CS604137958")</f>
        <v>CS604137958</v>
      </c>
    </row>
    <row r="247" spans="1:2" x14ac:dyDescent="0.3">
      <c r="A247" s="8" t="s">
        <v>3</v>
      </c>
      <c r="B247" s="9" t="str">
        <f t="shared" si="13"/>
        <v>CS604137958</v>
      </c>
    </row>
    <row r="248" spans="1:2" x14ac:dyDescent="0.3">
      <c r="A248" s="8" t="s">
        <v>3</v>
      </c>
      <c r="B248" s="9" t="str">
        <f>HYPERLINK("https://www.google.com/url?q=https%3A%2F%2Fadmin.wayfair.com%2Fwizards%2Forderwizard.php%3FOrID%3D4419179759", "CS603997134")</f>
        <v>CS603997134</v>
      </c>
    </row>
    <row r="249" spans="1:2" x14ac:dyDescent="0.3">
      <c r="A249" s="8" t="s">
        <v>3</v>
      </c>
      <c r="B249" s="9" t="str">
        <f>HYPERLINK("https://www.google.com/url?q=https%3A%2F%2Fadmin.wayfair.com%2Fwizards%2Forderwizard.php%3FOrID%3D4395352689", "CS604234372")</f>
        <v>CS604234372</v>
      </c>
    </row>
    <row r="250" spans="1:2" x14ac:dyDescent="0.3">
      <c r="A250" s="8" t="s">
        <v>3</v>
      </c>
      <c r="B250" s="9" t="str">
        <f t="shared" ref="B250:B251" si="14">HYPERLINK("https://www.google.com/url?q=https%3A%2F%2Fadmin.wayfair.com%2Fwizards%2Forderwizard.php%3FOrID%3D4343978377", "CS603997494")</f>
        <v>CS603997494</v>
      </c>
    </row>
    <row r="251" spans="1:2" x14ac:dyDescent="0.3">
      <c r="A251" s="8" t="s">
        <v>3</v>
      </c>
      <c r="B251" s="9" t="str">
        <f t="shared" si="14"/>
        <v>CS603997494</v>
      </c>
    </row>
    <row r="252" spans="1:2" x14ac:dyDescent="0.3">
      <c r="A252" s="8" t="s">
        <v>3</v>
      </c>
      <c r="B252" s="9" t="str">
        <f>HYPERLINK("https://www.google.com/url?q=https%3A%2F%2Fadmin.wayfair.com%2Fwizards%2Forderwizard.php%3FOrID%3D4243572773", "CS604361498")</f>
        <v>CS604361498</v>
      </c>
    </row>
    <row r="253" spans="1:2" x14ac:dyDescent="0.3">
      <c r="A253" s="8" t="s">
        <v>3</v>
      </c>
      <c r="B253" s="9" t="str">
        <f t="shared" ref="B253:B254" si="15">HYPERLINK("https://www.google.com/url?q=https%3A%2F%2Fadmin.wayfair.com%2Fwizards%2Forderwizard.php%3FOrID%3D4443439781", "CS604040851")</f>
        <v>CS604040851</v>
      </c>
    </row>
    <row r="254" spans="1:2" x14ac:dyDescent="0.3">
      <c r="A254" s="8" t="s">
        <v>3</v>
      </c>
      <c r="B254" s="9" t="str">
        <f t="shared" si="15"/>
        <v>CS604040851</v>
      </c>
    </row>
    <row r="255" spans="1:2" x14ac:dyDescent="0.3">
      <c r="A255" s="8" t="s">
        <v>3</v>
      </c>
      <c r="B255" s="9" t="str">
        <f t="shared" ref="B255:B256" si="16">HYPERLINK("https://www.google.com/url?q=https%3A%2F%2Fadmin.wayfair.com%2Fwizards%2Forderwizard.php%3FOrID%3D4440450142", "CS603900603")</f>
        <v>CS603900603</v>
      </c>
    </row>
    <row r="256" spans="1:2" x14ac:dyDescent="0.3">
      <c r="A256" s="8" t="s">
        <v>3</v>
      </c>
      <c r="B256" s="9" t="str">
        <f t="shared" si="16"/>
        <v>CS603900603</v>
      </c>
    </row>
    <row r="257" spans="1:2" x14ac:dyDescent="0.3">
      <c r="A257" s="8" t="s">
        <v>3</v>
      </c>
      <c r="B257" s="9" t="str">
        <f>HYPERLINK("https://www.google.com/url?q=https%3A%2F%2Fadmin.wayfair.com%2Fwizards%2Forderwizard.php%3FOrID%3D4438303755", "CS604133406")</f>
        <v>CS604133406</v>
      </c>
    </row>
    <row r="258" spans="1:2" x14ac:dyDescent="0.3">
      <c r="A258" s="8" t="s">
        <v>3</v>
      </c>
      <c r="B258" s="9" t="str">
        <f t="shared" ref="B258:B259" si="17">HYPERLINK("https://www.google.com/url?q=https%3A%2F%2Fadmin.wayfair.com%2Fwizards%2Forderwizard.php%3FOrID%3D4427487732", "CS604060272")</f>
        <v>CS604060272</v>
      </c>
    </row>
    <row r="259" spans="1:2" x14ac:dyDescent="0.3">
      <c r="A259" s="8" t="s">
        <v>3</v>
      </c>
      <c r="B259" s="9" t="str">
        <f t="shared" si="17"/>
        <v>CS604060272</v>
      </c>
    </row>
    <row r="260" spans="1:2" x14ac:dyDescent="0.3">
      <c r="A260" s="8" t="s">
        <v>3</v>
      </c>
      <c r="B260" s="9" t="str">
        <f t="shared" ref="B260:B261" si="18">HYPERLINK("https://www.google.com/url?q=https%3A%2F%2Fadmin.wayfair.com%2Fwizards%2Forderwizard.php%3FOrID%3D4209236659", "CS604124930")</f>
        <v>CS604124930</v>
      </c>
    </row>
    <row r="261" spans="1:2" x14ac:dyDescent="0.3">
      <c r="A261" s="8" t="s">
        <v>3</v>
      </c>
      <c r="B261" s="9" t="str">
        <f t="shared" si="18"/>
        <v>CS604124930</v>
      </c>
    </row>
    <row r="262" spans="1:2" x14ac:dyDescent="0.3">
      <c r="A262" s="8" t="s">
        <v>3</v>
      </c>
      <c r="B262" s="9" t="str">
        <f>HYPERLINK("https://www.google.com/url?q=https%3A%2F%2Fadmin.wayfair.com%2Fwizards%2Forderwizard.php%3FOrID%3D4383523051", "CS604361182")</f>
        <v>CS604361182</v>
      </c>
    </row>
    <row r="263" spans="1:2" x14ac:dyDescent="0.3">
      <c r="A263" s="8" t="s">
        <v>3</v>
      </c>
      <c r="B263" s="9" t="str">
        <f t="shared" ref="B263:B264" si="19">HYPERLINK("https://www.google.com/url?q=https%3A%2F%2Fadmin.wayfair.com%2Fwizards%2Forderwizard.php%3FOrID%3D4427248909", "CS603983174")</f>
        <v>CS603983174</v>
      </c>
    </row>
    <row r="264" spans="1:2" x14ac:dyDescent="0.3">
      <c r="A264" s="8" t="s">
        <v>3</v>
      </c>
      <c r="B264" s="9" t="str">
        <f t="shared" si="19"/>
        <v>CS603983174</v>
      </c>
    </row>
    <row r="265" spans="1:2" x14ac:dyDescent="0.3">
      <c r="A265" s="8" t="s">
        <v>3</v>
      </c>
      <c r="B265" s="9" t="str">
        <f>HYPERLINK("https://www.google.com/url?q=https%3A%2F%2Fadmin.wayfair.com%2Fwizards%2Forderwizard.php%3FOrID%3D4398004613", "CS604320959")</f>
        <v>CS604320959</v>
      </c>
    </row>
    <row r="266" spans="1:2" x14ac:dyDescent="0.3">
      <c r="A266" s="8" t="s">
        <v>3</v>
      </c>
      <c r="B266" s="9" t="str">
        <f>HYPERLINK("https://www.google.com/url?q=https%3A%2F%2Fadmin.wayfair.com%2Fwizards%2Forderwizard.php%3FOrID%3D4444222471", "CS604338938")</f>
        <v>CS604338938</v>
      </c>
    </row>
    <row r="267" spans="1:2" x14ac:dyDescent="0.3">
      <c r="A267" s="8" t="s">
        <v>3</v>
      </c>
      <c r="B267" s="9" t="str">
        <f t="shared" ref="B267:B268" si="20">HYPERLINK("https://www.google.com/url?q=https%3A%2F%2Fadmin.wayfair.com%2Fwizards%2Forderwizard.php%3FOrID%3D4439581715", "CS603931257")</f>
        <v>CS603931257</v>
      </c>
    </row>
    <row r="268" spans="1:2" x14ac:dyDescent="0.3">
      <c r="A268" s="8" t="s">
        <v>3</v>
      </c>
      <c r="B268" s="9" t="str">
        <f t="shared" si="20"/>
        <v>CS603931257</v>
      </c>
    </row>
    <row r="269" spans="1:2" x14ac:dyDescent="0.3">
      <c r="A269" s="8" t="s">
        <v>3</v>
      </c>
      <c r="B269" s="9" t="str">
        <f>HYPERLINK("https://www.google.com/url?q=https%3A%2F%2Fadmin.wayfair.com%2Fwizards%2Forderwizard.php%3FOrID%3D4353625425", "CS603942154")</f>
        <v>CS603942154</v>
      </c>
    </row>
    <row r="270" spans="1:2" x14ac:dyDescent="0.3">
      <c r="A270" s="8" t="s">
        <v>3</v>
      </c>
      <c r="B270" s="9" t="str">
        <f t="shared" ref="B270:B272" si="21">HYPERLINK("https://www.google.com/url?q=https%3A%2F%2Fadmin.wayfair.com%2Fwizards%2Forderwizard.php%3FOrID%3D4360324303", "CS604271745")</f>
        <v>CS604271745</v>
      </c>
    </row>
    <row r="271" spans="1:2" x14ac:dyDescent="0.3">
      <c r="A271" s="8" t="s">
        <v>3</v>
      </c>
      <c r="B271" s="9" t="str">
        <f t="shared" si="21"/>
        <v>CS604271745</v>
      </c>
    </row>
    <row r="272" spans="1:2" x14ac:dyDescent="0.3">
      <c r="A272" s="8" t="s">
        <v>3</v>
      </c>
      <c r="B272" s="9" t="str">
        <f t="shared" si="21"/>
        <v>CS604271745</v>
      </c>
    </row>
    <row r="273" spans="1:2" x14ac:dyDescent="0.3">
      <c r="A273" s="8" t="s">
        <v>3</v>
      </c>
      <c r="B273" s="9" t="str">
        <f>HYPERLINK("https://www.google.com/url?q=https%3A%2F%2Fadmin.wayfair.com%2Fwizards%2Forderwizard.php%3FOrID%3D4432644385", "CS604227224")</f>
        <v>CS604227224</v>
      </c>
    </row>
    <row r="274" spans="1:2" x14ac:dyDescent="0.3">
      <c r="A274" s="8" t="s">
        <v>3</v>
      </c>
      <c r="B274" s="9" t="str">
        <f>HYPERLINK("https://www.google.com/url?q=https%3A%2F%2Fadmin.wayfair.com%2Fwizards%2Forderwizard.php%3FOrID%3D4269688121", "CS604085505")</f>
        <v>CS604085505</v>
      </c>
    </row>
    <row r="275" spans="1:2" x14ac:dyDescent="0.3">
      <c r="A275" s="8" t="s">
        <v>3</v>
      </c>
      <c r="B275" s="9" t="str">
        <f>HYPERLINK("https://www.google.com/url?q=https%3A%2F%2Fadmin.wayfair.com%2Fwizards%2Forderwizard.php%3FOrID%3D4426115999", "CS604077885")</f>
        <v>CS604077885</v>
      </c>
    </row>
    <row r="276" spans="1:2" x14ac:dyDescent="0.3">
      <c r="A276" s="8" t="s">
        <v>3</v>
      </c>
      <c r="B276" s="9" t="str">
        <f>HYPERLINK("https://www.google.com/url?q=https%3A%2F%2Fadmin.wayfair.com%2Fwizards%2Forderwizard.php%3FOrID%3D4270843473", "CS604484462")</f>
        <v>CS604484462</v>
      </c>
    </row>
    <row r="277" spans="1:2" x14ac:dyDescent="0.3">
      <c r="A277" s="8" t="s">
        <v>3</v>
      </c>
      <c r="B277" s="9" t="str">
        <f>HYPERLINK("https://www.google.com/url?q=https%3A%2F%2Fadmin.wayfair.com%2Fwizards%2Forderwizard.php%3FOrID%3D4422508609", "CS604529711")</f>
        <v>CS604529711</v>
      </c>
    </row>
    <row r="278" spans="1:2" x14ac:dyDescent="0.3">
      <c r="A278" s="8" t="s">
        <v>3</v>
      </c>
      <c r="B278" s="9" t="str">
        <f>HYPERLINK("https://www.google.com/url?q=https%3A%2F%2Fadmin.wayfair.com%2Fwizards%2Forderwizard.php%3FOrID%3D4428274949", "CS604434063")</f>
        <v>CS604434063</v>
      </c>
    </row>
    <row r="279" spans="1:2" x14ac:dyDescent="0.3">
      <c r="A279" s="8" t="s">
        <v>3</v>
      </c>
      <c r="B279" s="9" t="str">
        <f>HYPERLINK("https://www.google.com/url?q=https%3A%2F%2Fadmin.wayfair.com%2Fwizards%2Forderwizard.php%3FOrID%3D4379139513", "CS604456948")</f>
        <v>CS604456948</v>
      </c>
    </row>
    <row r="280" spans="1:2" x14ac:dyDescent="0.3">
      <c r="A280" s="8" t="s">
        <v>3</v>
      </c>
      <c r="B280" s="9" t="str">
        <f>HYPERLINK("https://www.google.com/url?q=https%3A%2F%2Fadmin.wayfair.com%2Fwizards%2Forderwizard.php%3FOrID%3D4217930841", "CS604444014")</f>
        <v>CS604444014</v>
      </c>
    </row>
    <row r="281" spans="1:2" x14ac:dyDescent="0.3">
      <c r="A281" s="8" t="s">
        <v>3</v>
      </c>
      <c r="B281" s="9" t="str">
        <f>HYPERLINK("https://www.google.com/url?q=https%3A%2F%2Fadmin.wayfair.com%2Fwizards%2Forderwizard.php%3FOrID%3D4441108572", "CS604500595")</f>
        <v>CS604500595</v>
      </c>
    </row>
    <row r="282" spans="1:2" x14ac:dyDescent="0.3">
      <c r="A282" s="8" t="s">
        <v>3</v>
      </c>
      <c r="B282" s="9" t="str">
        <f>HYPERLINK("https://www.google.com/url?q=https%3A%2F%2Fadmin.wayfair.com%2Fwizards%2Forderwizard.php%3FOrID%3D4396053493", "CS604550811")</f>
        <v>CS604550811</v>
      </c>
    </row>
    <row r="283" spans="1:2" x14ac:dyDescent="0.3">
      <c r="A283" s="8" t="s">
        <v>3</v>
      </c>
      <c r="B283" s="9" t="str">
        <f>HYPERLINK("https://www.google.com/url?q=https%3A%2F%2Fadmin.wayfair.com%2Fwizards%2Forderwizard.php%3FOrID%3D4249619932", "CS604512212")</f>
        <v>CS604512212</v>
      </c>
    </row>
    <row r="284" spans="1:2" x14ac:dyDescent="0.3">
      <c r="A284" s="8" t="s">
        <v>3</v>
      </c>
      <c r="B284" s="9" t="str">
        <f>HYPERLINK("https://www.google.com/url?q=https%3A%2F%2Fadmin.wayfair.com%2Fwizards%2Forderwizard.php%3FOrID%3D4444688611", "CS604527249")</f>
        <v>CS604527249</v>
      </c>
    </row>
    <row r="285" spans="1:2" x14ac:dyDescent="0.3">
      <c r="A285" s="8" t="s">
        <v>3</v>
      </c>
      <c r="B285" s="9" t="str">
        <f>HYPERLINK("https://www.google.com/url?q=https%3A%2F%2Fadmin.wayfair.com%2Fwizards%2Forderwizard.php%3FOrID%3D4419385893", "CS604548140")</f>
        <v>CS604548140</v>
      </c>
    </row>
    <row r="286" spans="1:2" x14ac:dyDescent="0.3">
      <c r="A286" s="8" t="s">
        <v>3</v>
      </c>
      <c r="B286" s="9" t="str">
        <f>HYPERLINK("https://www.google.com/url?q=https%3A%2F%2Fadmin.wayfair.com%2Fwizards%2Forderwizard.php%3FOrID%3D4441536141", "CS604511924")</f>
        <v>CS604511924</v>
      </c>
    </row>
    <row r="287" spans="1:2" x14ac:dyDescent="0.3">
      <c r="A287" s="8" t="s">
        <v>3</v>
      </c>
      <c r="B287" s="9" t="str">
        <f>HYPERLINK("https://www.google.com/url?q=https%3A%2F%2Fadmin.wayfair.com%2Fwizards%2Forderwizard.php%3FOrID%3D4408978233", "CS604455159")</f>
        <v>CS604455159</v>
      </c>
    </row>
    <row r="288" spans="1:2" x14ac:dyDescent="0.3">
      <c r="A288" s="8" t="s">
        <v>3</v>
      </c>
      <c r="B288" s="9" t="str">
        <f>HYPERLINK("https://www.google.com/url?q=https%3A%2F%2Fadmin.wayfair.com%2Fwizards%2Forderwizard.php%3FOrID%3D4423691553", "CS604499568")</f>
        <v>CS604499568</v>
      </c>
    </row>
    <row r="289" spans="1:2" x14ac:dyDescent="0.3">
      <c r="A289" s="8" t="s">
        <v>3</v>
      </c>
      <c r="B289" s="9" t="str">
        <f>HYPERLINK("https://www.google.com/url?q=https%3A%2F%2Fadmin.wayfair.com%2Fwizards%2Forderwizard.php%3FOrID%3D4379124785", "CS604498915")</f>
        <v>CS604498915</v>
      </c>
    </row>
    <row r="290" spans="1:2" x14ac:dyDescent="0.3">
      <c r="A290" s="8" t="s">
        <v>3</v>
      </c>
      <c r="B290" s="9" t="str">
        <f>HYPERLINK("https://www.google.com/url?q=https%3A%2F%2Fadmin.wayfair.com%2Fwizards%2Forderwizard.php%3FOrID%3D3953603299", "CS604505419")</f>
        <v>CS604505419</v>
      </c>
    </row>
    <row r="291" spans="1:2" x14ac:dyDescent="0.3">
      <c r="A291" s="8" t="s">
        <v>3</v>
      </c>
      <c r="B291" s="9" t="str">
        <f>HYPERLINK("https://www.google.com/url?q=https%3A%2F%2Fadmin.wayfair.com%2Fwizards%2Forderwizard.php%3FOrID%3D4398634839", "CS604467146")</f>
        <v>CS604467146</v>
      </c>
    </row>
    <row r="292" spans="1:2" x14ac:dyDescent="0.3">
      <c r="A292" s="8" t="s">
        <v>3</v>
      </c>
      <c r="B292" s="9" t="str">
        <f>HYPERLINK("https://www.google.com/url?q=https%3A%2F%2Fadmin.wayfair.com%2Fwizards%2Forderwizard.php%3FOrID%3D4433950712", "CS604500441")</f>
        <v>CS604500441</v>
      </c>
    </row>
    <row r="293" spans="1:2" x14ac:dyDescent="0.3">
      <c r="A293" s="8" t="s">
        <v>3</v>
      </c>
      <c r="B293" s="9" t="str">
        <f>HYPERLINK("https://www.google.com/url?q=https%3A%2F%2Fadmin.wayfair.com%2Fwizards%2Forderwizard.php%3FOrID%3D4372195543", "CS604481580")</f>
        <v>CS604481580</v>
      </c>
    </row>
    <row r="294" spans="1:2" x14ac:dyDescent="0.3">
      <c r="A294" s="8" t="s">
        <v>3</v>
      </c>
      <c r="B294" s="9" t="str">
        <f>HYPERLINK("https://www.google.com/url?q=https%3A%2F%2Fadmin.wayfair.com%2Fwizards%2Forderwizard.php%3FOrID%3D4314987549", "CS604461602")</f>
        <v>CS604461602</v>
      </c>
    </row>
    <row r="295" spans="1:2" x14ac:dyDescent="0.3">
      <c r="A295" s="8" t="s">
        <v>3</v>
      </c>
      <c r="B295" s="9" t="str">
        <f>HYPERLINK("https://www.google.com/url?q=https%3A%2F%2Fadmin.wayfair.com%2Fwizards%2Forderwizard.php%3FOrID%3D4339681746", "CS604467334")</f>
        <v>CS604467334</v>
      </c>
    </row>
    <row r="296" spans="1:2" x14ac:dyDescent="0.3">
      <c r="A296" s="8" t="s">
        <v>3</v>
      </c>
      <c r="B296" s="9" t="str">
        <f>HYPERLINK("https://www.google.com/url?q=https%3A%2F%2Fadmin.wayfair.com%2Fwizards%2Forderwizard.php%3FOrID%3D4444431151", "CS604420548")</f>
        <v>CS604420548</v>
      </c>
    </row>
    <row r="297" spans="1:2" x14ac:dyDescent="0.3">
      <c r="A297" s="8" t="s">
        <v>3</v>
      </c>
      <c r="B297" s="9" t="str">
        <f>HYPERLINK("https://www.google.com/url?q=https%3A%2F%2Fadmin.wayfair.com%2Fwizards%2Forderwizard.php%3FOrID%3D4327962836", "CS604512428")</f>
        <v>CS604512428</v>
      </c>
    </row>
    <row r="298" spans="1:2" x14ac:dyDescent="0.3">
      <c r="A298" s="8" t="s">
        <v>3</v>
      </c>
      <c r="B298" s="9" t="str">
        <f>HYPERLINK("https://www.google.com/url?q=https%3A%2F%2Fadmin.wayfair.com%2Fwizards%2Forderwizard.php%3FOrID%3D4344550257", "CS604418602")</f>
        <v>CS604418602</v>
      </c>
    </row>
    <row r="299" spans="1:2" x14ac:dyDescent="0.3">
      <c r="A299" s="8" t="s">
        <v>3</v>
      </c>
      <c r="B299" s="9" t="str">
        <f>HYPERLINK("https://www.google.com/url?q=https%3A%2F%2Fadmin.wayfair.com%2Fwizards%2Forderwizard.php%3FOrID%3D4441637031", "CS604464877")</f>
        <v>CS604464877</v>
      </c>
    </row>
    <row r="300" spans="1:2" x14ac:dyDescent="0.3">
      <c r="A300" s="8" t="s">
        <v>3</v>
      </c>
      <c r="B300" s="9" t="str">
        <f>HYPERLINK("https://www.google.com/url?q=https%3A%2F%2Fadmin.wayfair.com%2Fwizards%2Forderwizard.php%3FOrID%3D4423790643", "CS604542925")</f>
        <v>CS604542925</v>
      </c>
    </row>
    <row r="301" spans="1:2" x14ac:dyDescent="0.3">
      <c r="A301" s="8" t="s">
        <v>3</v>
      </c>
      <c r="B301" s="9" t="str">
        <f>HYPERLINK("https://www.google.com/url?q=https%3A%2F%2Fadmin.wayfair.com%2Fwizards%2Forderwizard.php%3FOrID%3D4436559042", "CS604438148")</f>
        <v>CS604438148</v>
      </c>
    </row>
    <row r="302" spans="1:2" x14ac:dyDescent="0.3">
      <c r="A302" s="8" t="s">
        <v>3</v>
      </c>
      <c r="B302" s="9" t="str">
        <f>HYPERLINK("https://www.google.com/url?q=https%3A%2F%2Fadmin.wayfair.com%2Fwizards%2Forderwizard.php%3FOrID%3D4262129496", "CS604558151")</f>
        <v>CS604558151</v>
      </c>
    </row>
    <row r="303" spans="1:2" x14ac:dyDescent="0.3">
      <c r="A303" s="8" t="s">
        <v>3</v>
      </c>
      <c r="B303" s="9" t="str">
        <f>HYPERLINK("https://www.google.com/url?q=https%3A%2F%2Fadmin.wayfair.com%2Fwizards%2Forderwizard.php%3FOrID%3D4258886435", "CS604485749")</f>
        <v>CS604485749</v>
      </c>
    </row>
    <row r="304" spans="1:2" x14ac:dyDescent="0.3">
      <c r="A304" s="8" t="s">
        <v>3</v>
      </c>
      <c r="B304" s="9" t="str">
        <f t="shared" ref="B304:B305" si="22">HYPERLINK("https://www.google.com/url?q=https%3A%2F%2Fadmin.wayfair.com%2Fwizards%2Forderwizard.php%3FOrID%3D4422659803", "CS604425755")</f>
        <v>CS604425755</v>
      </c>
    </row>
    <row r="305" spans="1:2" x14ac:dyDescent="0.3">
      <c r="A305" s="8" t="s">
        <v>3</v>
      </c>
      <c r="B305" s="9" t="str">
        <f t="shared" si="22"/>
        <v>CS604425755</v>
      </c>
    </row>
    <row r="306" spans="1:2" x14ac:dyDescent="0.3">
      <c r="A306" s="8" t="s">
        <v>3</v>
      </c>
      <c r="B306" s="9" t="str">
        <f>HYPERLINK("https://www.google.com/url?q=https%3A%2F%2Fadmin.wayfair.com%2Fwizards%2Forderwizard.php%3FOrID%3D4248407771", "CS604444082")</f>
        <v>CS604444082</v>
      </c>
    </row>
    <row r="307" spans="1:2" x14ac:dyDescent="0.3">
      <c r="A307" s="8" t="s">
        <v>3</v>
      </c>
      <c r="B307" s="9" t="str">
        <f>HYPERLINK("https://www.google.com/url?q=https%3A%2F%2Fadmin.wayfair.com%2Fwizards%2Forderwizard.php%3FOrID%3D4413061692", "CS604547571")</f>
        <v>CS604547571</v>
      </c>
    </row>
    <row r="308" spans="1:2" x14ac:dyDescent="0.3">
      <c r="A308" s="8" t="s">
        <v>3</v>
      </c>
      <c r="B308" s="9" t="str">
        <f>HYPERLINK("https://www.google.com/url?q=https%3A%2F%2Fadmin.wayfair.com%2Fwizards%2Forderwizard.php%3FOrID%3D4439949801", "CS604462386")</f>
        <v>CS604462386</v>
      </c>
    </row>
    <row r="309" spans="1:2" x14ac:dyDescent="0.3">
      <c r="A309" s="8" t="s">
        <v>3</v>
      </c>
      <c r="B309" s="9" t="str">
        <f>HYPERLINK("https://www.google.com/url?q=https%3A%2F%2Fadmin.wayfair.com%2Fwizards%2Forderwizard.php%3FOrID%3D4223702086", "CS604491040")</f>
        <v>CS604491040</v>
      </c>
    </row>
    <row r="310" spans="1:2" x14ac:dyDescent="0.3">
      <c r="A310" s="8" t="s">
        <v>3</v>
      </c>
      <c r="B310" s="9" t="str">
        <f>HYPERLINK("https://www.google.com/url?q=https%3A%2F%2Fadmin.wayfair.com%2Fwizards%2Forderwizard.php%3FOrID%3D4388376319", "CS604555808")</f>
        <v>CS604555808</v>
      </c>
    </row>
    <row r="311" spans="1:2" x14ac:dyDescent="0.3">
      <c r="A311" s="8" t="s">
        <v>3</v>
      </c>
      <c r="B311" s="9" t="str">
        <f>HYPERLINK("https://www.google.com/url?q=https%3A%2F%2Fadmin.wayfair.com%2Fwizards%2Forderwizard.php%3FOrID%3D4416480999", "CS604513438")</f>
        <v>CS604513438</v>
      </c>
    </row>
    <row r="312" spans="1:2" x14ac:dyDescent="0.3">
      <c r="A312" s="8" t="s">
        <v>3</v>
      </c>
      <c r="B312" s="9" t="str">
        <f>HYPERLINK("https://www.google.com/url?q=https%3A%2F%2Fadmin.wayfair.com%2Fwizards%2Forderwizard.php%3FOrID%3D4338960131", "CS604526979")</f>
        <v>CS604526979</v>
      </c>
    </row>
    <row r="313" spans="1:2" x14ac:dyDescent="0.3">
      <c r="A313" s="8" t="s">
        <v>3</v>
      </c>
      <c r="B313" s="9" t="str">
        <f>HYPERLINK("https://www.google.com/url?q=https%3A%2F%2Fadmin.wayfair.com%2Fwizards%2Forderwizard.php%3FOrID%3D4438843071", "CS604511552")</f>
        <v>CS604511552</v>
      </c>
    </row>
    <row r="314" spans="1:2" x14ac:dyDescent="0.3">
      <c r="A314" s="8" t="s">
        <v>3</v>
      </c>
      <c r="B314" s="9" t="str">
        <f>HYPERLINK("https://www.google.com/url?q=https%3A%2F%2Fadmin.wayfair.com%2Fwizards%2Forderwizard.php%3FOrID%3D4428243979", "CS604419649")</f>
        <v>CS604419649</v>
      </c>
    </row>
    <row r="315" spans="1:2" x14ac:dyDescent="0.3">
      <c r="A315" s="8" t="s">
        <v>3</v>
      </c>
      <c r="B315" s="9" t="str">
        <f>HYPERLINK("https://www.google.com/url?q=https%3A%2F%2Fadmin.wayfair.com%2Fwizards%2Forderwizard.php%3FOrID%3D4441919602", "CS604441685")</f>
        <v>CS604441685</v>
      </c>
    </row>
    <row r="316" spans="1:2" x14ac:dyDescent="0.3">
      <c r="A316" s="8" t="s">
        <v>3</v>
      </c>
      <c r="B316" s="9" t="str">
        <f>HYPERLINK("https://www.google.com/url?q=https%3A%2F%2Fadmin.wayfair.com%2Fwizards%2Forderwizard.php%3FOrID%3D4429055232", "CS604526811")</f>
        <v>CS604526811</v>
      </c>
    </row>
    <row r="317" spans="1:2" x14ac:dyDescent="0.3">
      <c r="A317" s="8" t="s">
        <v>3</v>
      </c>
      <c r="B317" s="9" t="str">
        <f>HYPERLINK("https://www.google.com/url?q=https%3A%2F%2Fadmin.wayfair.com%2Fwizards%2Forderwizard.php%3FOrID%3D4444534981", "CS604464685")</f>
        <v>CS604464685</v>
      </c>
    </row>
    <row r="318" spans="1:2" x14ac:dyDescent="0.3">
      <c r="A318" s="8" t="s">
        <v>3</v>
      </c>
      <c r="B318" s="9" t="str">
        <f>HYPERLINK("https://www.google.com/url?q=https%3A%2F%2Fadmin.wayfair.com%2Fwizards%2Forderwizard.php%3FOrID%3D4396627313", "CS604524081")</f>
        <v>CS604524081</v>
      </c>
    </row>
    <row r="319" spans="1:2" x14ac:dyDescent="0.3">
      <c r="A319" s="8" t="s">
        <v>3</v>
      </c>
      <c r="B319" s="9" t="str">
        <f>HYPERLINK("https://www.google.com/url?q=https%3A%2F%2Fadmin.wayfair.com%2Fwizards%2Forderwizard.php%3FOrID%3D4424667021", "CS604512400")</f>
        <v>CS604512400</v>
      </c>
    </row>
    <row r="320" spans="1:2" x14ac:dyDescent="0.3">
      <c r="A320" s="8" t="s">
        <v>3</v>
      </c>
      <c r="B320" s="9" t="str">
        <f t="shared" ref="B320:B321" si="23">HYPERLINK("https://www.google.com/url?q=https%3A%2F%2Fadmin.wayfair.com%2Fwizards%2Forderwizard.php%3FOrID%3D4441493125", "CS604443371")</f>
        <v>CS604443371</v>
      </c>
    </row>
    <row r="321" spans="1:2" x14ac:dyDescent="0.3">
      <c r="A321" s="8" t="s">
        <v>3</v>
      </c>
      <c r="B321" s="9" t="str">
        <f t="shared" si="23"/>
        <v>CS604443371</v>
      </c>
    </row>
    <row r="322" spans="1:2" x14ac:dyDescent="0.3">
      <c r="A322" s="8" t="s">
        <v>3</v>
      </c>
      <c r="B322" s="9" t="str">
        <f>HYPERLINK("https://www.google.com/url?q=https%3A%2F%2Fadmin.wayfair.com%2Fwizards%2Forderwizard.php%3FOrID%3D4317900645", "CS604522165")</f>
        <v>CS604522165</v>
      </c>
    </row>
    <row r="323" spans="1:2" x14ac:dyDescent="0.3">
      <c r="A323" s="8" t="s">
        <v>3</v>
      </c>
      <c r="B323" s="9" t="str">
        <f>HYPERLINK("https://www.google.com/url?q=https%3A%2F%2Fadmin.wayfair.com%2Fwizards%2Forderwizard.php%3FOrID%3D4423693053", "CS604502425")</f>
        <v>CS604502425</v>
      </c>
    </row>
    <row r="324" spans="1:2" x14ac:dyDescent="0.3">
      <c r="A324" s="8" t="s">
        <v>3</v>
      </c>
      <c r="B324" s="9" t="str">
        <f>HYPERLINK("https://www.google.com/url?q=https%3A%2F%2Fadmin.wayfair.com%2Fwizards%2Forderwizard.php%3FOrID%3D4422440545", "CS604539338")</f>
        <v>CS604539338</v>
      </c>
    </row>
    <row r="325" spans="1:2" x14ac:dyDescent="0.3">
      <c r="A325" s="8" t="s">
        <v>3</v>
      </c>
      <c r="B325" s="9" t="str">
        <f>HYPERLINK("https://www.google.com/url?q=https%3A%2F%2Fadmin.wayfair.com%2Fwizards%2Forderwizard.php%3FOrID%3D4423626543", "CS604466826")</f>
        <v>CS604466826</v>
      </c>
    </row>
    <row r="326" spans="1:2" x14ac:dyDescent="0.3">
      <c r="A326" s="8" t="s">
        <v>3</v>
      </c>
      <c r="B326" s="9" t="str">
        <f>HYPERLINK("https://www.google.com/url?q=https%3A%2F%2Fadmin.wayfair.com%2Fwizards%2Forderwizard.php%3FOrID%3D3025587663", "CS604546230")</f>
        <v>CS604546230</v>
      </c>
    </row>
    <row r="327" spans="1:2" x14ac:dyDescent="0.3">
      <c r="A327" s="8" t="s">
        <v>3</v>
      </c>
      <c r="B327" s="9" t="str">
        <f>HYPERLINK("https://www.google.com/url?q=https%3A%2F%2Fadmin.wayfair.com%2Fwizards%2Forderwizard.php%3FOrID%3D2738844397", "CS604453849")</f>
        <v>CS604453849</v>
      </c>
    </row>
    <row r="328" spans="1:2" x14ac:dyDescent="0.3">
      <c r="A328" s="8" t="s">
        <v>3</v>
      </c>
      <c r="B328" s="9" t="str">
        <f>HYPERLINK("https://www.google.com/url?q=https%3A%2F%2Fadmin.wayfair.com%2Fwizards%2Forderwizard.php%3FOrID%3D4331488426", "CS604503163")</f>
        <v>CS604503163</v>
      </c>
    </row>
    <row r="329" spans="1:2" x14ac:dyDescent="0.3">
      <c r="A329" s="8" t="s">
        <v>3</v>
      </c>
      <c r="B329" s="9" t="str">
        <f>HYPERLINK("https://www.google.com/url?q=https%3A%2F%2Fadmin.wayfair.com%2Fwizards%2Forderwizard.php%3FOrID%3D4441490332", "CS604504885")</f>
        <v>CS604504885</v>
      </c>
    </row>
    <row r="330" spans="1:2" x14ac:dyDescent="0.3">
      <c r="A330" s="8" t="s">
        <v>3</v>
      </c>
      <c r="B330" s="9" t="str">
        <f>HYPERLINK("https://www.google.com/url?q=https%3A%2F%2Fadmin.wayfair.com%2Fwizards%2Forderwizard.php%3FOrID%3D4380814229", "CS604544734")</f>
        <v>CS604544734</v>
      </c>
    </row>
    <row r="331" spans="1:2" x14ac:dyDescent="0.3">
      <c r="A331" s="8" t="s">
        <v>3</v>
      </c>
      <c r="B331" s="9" t="str">
        <f>HYPERLINK("https://www.google.com/url?q=https%3A%2F%2Fadmin.wayfair.com%2Fwizards%2Forderwizard.php%3FOrID%3D4419961182", "CS604447587")</f>
        <v>CS604447587</v>
      </c>
    </row>
    <row r="332" spans="1:2" x14ac:dyDescent="0.3">
      <c r="A332" s="8" t="s">
        <v>3</v>
      </c>
      <c r="B332" s="9" t="str">
        <f>HYPERLINK("https://www.google.com/url?q=https%3A%2F%2Fadmin.wayfair.com%2Fwizards%2Forderwizard.php%3FOrID%3D4441993782", "CS604484449")</f>
        <v>CS604484449</v>
      </c>
    </row>
    <row r="333" spans="1:2" x14ac:dyDescent="0.3">
      <c r="A333" s="8" t="s">
        <v>3</v>
      </c>
      <c r="B333" s="9" t="str">
        <f>HYPERLINK("https://www.google.com/url?q=https%3A%2F%2Fadmin.wayfair.com%2Fwizards%2Forderwizard.php%3FOrID%3D2855410541", "CS604540322")</f>
        <v>CS604540322</v>
      </c>
    </row>
    <row r="334" spans="1:2" x14ac:dyDescent="0.3">
      <c r="A334" s="8" t="s">
        <v>3</v>
      </c>
      <c r="B334" s="9" t="str">
        <f>HYPERLINK("https://www.google.com/url?q=https%3A%2F%2Fadmin.wayfair.com%2Fwizards%2Forderwizard.php%3FOrID%3D4344704977", "CS604528522")</f>
        <v>CS604528522</v>
      </c>
    </row>
    <row r="335" spans="1:2" x14ac:dyDescent="0.3">
      <c r="A335" s="8" t="s">
        <v>3</v>
      </c>
      <c r="B335" s="9" t="str">
        <f>HYPERLINK("https://www.google.com/url?q=https%3A%2F%2Fadmin.wayfair.com%2Fwizards%2Forderwizard.php%3FOrID%3D4417772452", "CS604547947")</f>
        <v>CS604547947</v>
      </c>
    </row>
    <row r="336" spans="1:2" x14ac:dyDescent="0.3">
      <c r="A336" s="8" t="s">
        <v>3</v>
      </c>
      <c r="B336" s="9" t="str">
        <f>HYPERLINK("https://www.google.com/url?q=https%3A%2F%2Fadmin.wayfair.com%2Fwizards%2Forderwizard.php%3FOrID%3D4428448849", "CS604516332")</f>
        <v>CS604516332</v>
      </c>
    </row>
    <row r="337" spans="1:2" x14ac:dyDescent="0.3">
      <c r="A337" s="8" t="s">
        <v>3</v>
      </c>
      <c r="B337" s="9" t="str">
        <f>HYPERLINK("https://www.google.com/url?q=https%3A%2F%2Fadmin.wayfair.com%2Fwizards%2Forderwizard.php%3FOrID%3D3016707383", "CS604517947")</f>
        <v>CS604517947</v>
      </c>
    </row>
    <row r="338" spans="1:2" x14ac:dyDescent="0.3">
      <c r="A338" s="8" t="s">
        <v>3</v>
      </c>
      <c r="B338" s="9" t="str">
        <f>HYPERLINK("https://www.google.com/url?q=https%3A%2F%2Fadmin.wayfair.com%2Fwizards%2Forderwizard.php%3FOrID%3D3486367893", "CS604440365")</f>
        <v>CS604440365</v>
      </c>
    </row>
    <row r="339" spans="1:2" x14ac:dyDescent="0.3">
      <c r="A339" s="8" t="s">
        <v>3</v>
      </c>
      <c r="B339" s="9" t="str">
        <f>HYPERLINK("https://www.google.com/url?q=https%3A%2F%2Fadmin.wayfair.com%2Fwizards%2Forderwizard.php%3FOrID%3D4346240695", "CS604546468")</f>
        <v>CS604546468</v>
      </c>
    </row>
    <row r="340" spans="1:2" x14ac:dyDescent="0.3">
      <c r="A340" s="8" t="s">
        <v>3</v>
      </c>
      <c r="B340" s="9" t="str">
        <f>HYPERLINK("https://www.google.com/url?q=https%3A%2F%2Fadmin.wayfair.com%2Fwizards%2Forderwizard.php%3FOrID%3D2799069845", "CS604419024")</f>
        <v>CS604419024</v>
      </c>
    </row>
    <row r="341" spans="1:2" x14ac:dyDescent="0.3">
      <c r="A341" s="8" t="s">
        <v>3</v>
      </c>
      <c r="B341" s="9" t="str">
        <f>HYPERLINK("https://www.google.com/url?q=https%3A%2F%2Fadmin.wayfair.com%2Fwizards%2Forderwizard.php%3FOrID%3D4338474537", "CS604499438")</f>
        <v>CS604499438</v>
      </c>
    </row>
    <row r="342" spans="1:2" x14ac:dyDescent="0.3">
      <c r="A342" s="8" t="s">
        <v>3</v>
      </c>
      <c r="B342" s="9" t="str">
        <f>HYPERLINK("https://www.google.com/url?q=https%3A%2F%2Fadmin.wayfair.com%2Fwizards%2Forderwizard.php%3FOrID%3D4410643732", "CS604467881")</f>
        <v>CS604467881</v>
      </c>
    </row>
    <row r="343" spans="1:2" x14ac:dyDescent="0.3">
      <c r="A343" s="8" t="s">
        <v>3</v>
      </c>
      <c r="B343" s="9" t="str">
        <f t="shared" ref="B343:B344" si="24">HYPERLINK("https://www.google.com/url?q=https%3A%2F%2Fadmin.wayfair.com%2Fwizards%2Forderwizard.php%3FOrID%3D4230784986", "CS604527732")</f>
        <v>CS604527732</v>
      </c>
    </row>
    <row r="344" spans="1:2" x14ac:dyDescent="0.3">
      <c r="A344" s="8" t="s">
        <v>3</v>
      </c>
      <c r="B344" s="9" t="str">
        <f t="shared" si="24"/>
        <v>CS604527732</v>
      </c>
    </row>
    <row r="345" spans="1:2" x14ac:dyDescent="0.3">
      <c r="A345" s="8" t="s">
        <v>3</v>
      </c>
      <c r="B345" s="9" t="str">
        <f>HYPERLINK("https://www.google.com/url?q=https%3A%2F%2Fadmin.wayfair.com%2Fwizards%2Forderwizard.php%3FOrID%3D4435665715", "CS604520463")</f>
        <v>CS604520463</v>
      </c>
    </row>
    <row r="346" spans="1:2" x14ac:dyDescent="0.3">
      <c r="A346" s="8" t="s">
        <v>3</v>
      </c>
      <c r="B346" s="9" t="str">
        <f>HYPERLINK("https://www.google.com/url?q=https%3A%2F%2Fadmin.wayfair.com%2Fwizards%2Forderwizard.php%3FOrID%3D4430758061", "CS604503717")</f>
        <v>CS604503717</v>
      </c>
    </row>
    <row r="347" spans="1:2" x14ac:dyDescent="0.3">
      <c r="A347" s="8" t="s">
        <v>3</v>
      </c>
      <c r="B347" s="9" t="str">
        <f>HYPERLINK("https://www.google.com/url?q=https%3A%2F%2Fadmin.wayfair.com%2Fwizards%2Forderwizard.php%3FOrID%3D3866580521", "CS604541558")</f>
        <v>CS604541558</v>
      </c>
    </row>
    <row r="348" spans="1:2" x14ac:dyDescent="0.3">
      <c r="A348" s="8" t="s">
        <v>3</v>
      </c>
      <c r="B348" s="9" t="str">
        <f>HYPERLINK("https://www.google.com/url?q=https%3A%2F%2Fadmin.wayfair.com%2Fwizards%2Forderwizard.php%3FOrID%3D4393720489", "CS604457431")</f>
        <v>CS604457431</v>
      </c>
    </row>
    <row r="349" spans="1:2" x14ac:dyDescent="0.3">
      <c r="A349" s="8" t="s">
        <v>3</v>
      </c>
      <c r="B349" s="9" t="str">
        <f>HYPERLINK("https://www.google.com/url?q=https%3A%2F%2Fadmin.wayfair.com%2Fwizards%2Forderwizard.php%3FOrID%3D4423542233", "CS604423661")</f>
        <v>CS604423661</v>
      </c>
    </row>
    <row r="350" spans="1:2" x14ac:dyDescent="0.3">
      <c r="A350" s="8" t="s">
        <v>3</v>
      </c>
      <c r="B350" s="9" t="str">
        <f>HYPERLINK("https://www.google.com/url?q=https%3A%2F%2Fadmin.wayfair.com%2Fwizards%2Forderwizard.php%3FOrID%3D4438185842", "CS604508213")</f>
        <v>CS604508213</v>
      </c>
    </row>
    <row r="351" spans="1:2" x14ac:dyDescent="0.3">
      <c r="A351" s="8" t="s">
        <v>3</v>
      </c>
      <c r="B351" s="9" t="str">
        <f>HYPERLINK("https://www.google.com/url?q=https%3A%2F%2Fadmin.wayfair.com%2Fwizards%2Forderwizard.php%3FOrID%3D4441737515", "CS604540890")</f>
        <v>CS604540890</v>
      </c>
    </row>
    <row r="352" spans="1:2" x14ac:dyDescent="0.3">
      <c r="A352" s="8" t="s">
        <v>3</v>
      </c>
      <c r="B352" s="9" t="str">
        <f>HYPERLINK("https://www.google.com/url?q=https%3A%2F%2Fadmin.wayfair.com%2Fwizards%2Forderwizard.php%3FOrID%3D4276428407", "CS604469229")</f>
        <v>CS604469229</v>
      </c>
    </row>
    <row r="353" spans="1:2" x14ac:dyDescent="0.3">
      <c r="A353" s="8" t="s">
        <v>3</v>
      </c>
      <c r="B353" s="9" t="str">
        <f>HYPERLINK("https://www.google.com/url?q=https%3A%2F%2Fadmin.wayfair.com%2Fwizards%2Forderwizard.php%3FOrID%3D3512648429", "CS604492684")</f>
        <v>CS604492684</v>
      </c>
    </row>
    <row r="354" spans="1:2" x14ac:dyDescent="0.3">
      <c r="A354" s="8" t="s">
        <v>3</v>
      </c>
      <c r="B354" s="9" t="str">
        <f>HYPERLINK("https://www.google.com/url?q=https%3A%2F%2Fadmin.wayfair.com%2Fwizards%2Forderwizard.php%3FOrID%3D4355197949", "CS604432894")</f>
        <v>CS604432894</v>
      </c>
    </row>
    <row r="355" spans="1:2" x14ac:dyDescent="0.3">
      <c r="A355" s="8" t="s">
        <v>3</v>
      </c>
      <c r="B355" s="9" t="str">
        <f>HYPERLINK("https://www.google.com/url?q=https%3A%2F%2Fadmin.wayfair.com%2Fwizards%2Forderwizard.php%3FOrID%3D4397384659", "CS604527428")</f>
        <v>CS604527428</v>
      </c>
    </row>
    <row r="356" spans="1:2" x14ac:dyDescent="0.3">
      <c r="A356" s="8" t="s">
        <v>3</v>
      </c>
      <c r="B356" s="9" t="str">
        <f>HYPERLINK("https://www.google.com/url?q=https%3A%2F%2Fadmin.wayfair.com%2Fwizards%2Forderwizard.php%3FOrID%3D4442062752", "CS604505814")</f>
        <v>CS604505814</v>
      </c>
    </row>
    <row r="357" spans="1:2" x14ac:dyDescent="0.3">
      <c r="A357" s="8" t="s">
        <v>3</v>
      </c>
      <c r="B357" s="9" t="str">
        <f>HYPERLINK("https://www.google.com/url?q=https%3A%2F%2Fadmin.wayfair.com%2Fwizards%2Forderwizard.php%3FOrID%3D4227662377", "CS604466318")</f>
        <v>CS604466318</v>
      </c>
    </row>
    <row r="358" spans="1:2" x14ac:dyDescent="0.3">
      <c r="A358" s="8" t="s">
        <v>3</v>
      </c>
      <c r="B358" s="9" t="str">
        <f>HYPERLINK("https://www.google.com/url?q=https%3A%2F%2Fadmin.wayfair.com%2Fwizards%2Forderwizard.php%3FOrID%3D4354525799", "CS604534052")</f>
        <v>CS604534052</v>
      </c>
    </row>
    <row r="359" spans="1:2" x14ac:dyDescent="0.3">
      <c r="A359" s="8" t="s">
        <v>3</v>
      </c>
      <c r="B359" s="9" t="str">
        <f>HYPERLINK("https://www.google.com/url?q=https%3A%2F%2Fadmin.wayfair.com%2Fwizards%2Forderwizard.php%3FOrID%3D4408818171", "CS604460129")</f>
        <v>CS604460129</v>
      </c>
    </row>
    <row r="360" spans="1:2" x14ac:dyDescent="0.3">
      <c r="A360" s="8" t="s">
        <v>3</v>
      </c>
      <c r="B360" s="9" t="str">
        <f t="shared" ref="B360:B361" si="25">HYPERLINK("https://www.google.com/url?q=https%3A%2F%2Fadmin.wayfair.com%2Fwizards%2Forderwizard.php%3FOrID%3D4418152065", "CS604524269")</f>
        <v>CS604524269</v>
      </c>
    </row>
    <row r="361" spans="1:2" x14ac:dyDescent="0.3">
      <c r="A361" s="8" t="s">
        <v>3</v>
      </c>
      <c r="B361" s="9" t="str">
        <f t="shared" si="25"/>
        <v>CS604524269</v>
      </c>
    </row>
    <row r="362" spans="1:2" x14ac:dyDescent="0.3">
      <c r="A362" s="8" t="s">
        <v>3</v>
      </c>
      <c r="B362" s="9" t="str">
        <f>HYPERLINK("https://www.google.com/url?q=https%3A%2F%2Fadmin.wayfair.com%2Fwizards%2Forderwizard.php%3FOrID%3D4325571165", "CS604468577")</f>
        <v>CS604468577</v>
      </c>
    </row>
    <row r="363" spans="1:2" x14ac:dyDescent="0.3">
      <c r="A363" s="8" t="s">
        <v>3</v>
      </c>
      <c r="B363" s="9" t="str">
        <f>HYPERLINK("https://www.google.com/url?q=https%3A%2F%2Fadmin.wayfair.com%2Fwizards%2Forderwizard.php%3FOrID%3D4345625442", "CS604534275")</f>
        <v>CS604534275</v>
      </c>
    </row>
    <row r="364" spans="1:2" x14ac:dyDescent="0.3">
      <c r="A364" s="8" t="s">
        <v>3</v>
      </c>
      <c r="B364" s="9" t="str">
        <f>HYPERLINK("https://www.google.com/url?q=https%3A%2F%2Fadmin.wayfair.com%2Fwizards%2Forderwizard.php%3FOrID%3D4229169765", "CS604439637")</f>
        <v>CS604439637</v>
      </c>
    </row>
    <row r="365" spans="1:2" x14ac:dyDescent="0.3">
      <c r="A365" s="8" t="s">
        <v>3</v>
      </c>
      <c r="B365" s="9" t="str">
        <f>HYPERLINK("https://www.google.com/url?q=https%3A%2F%2Fadmin.wayfair.com%2Fwizards%2Forderwizard.php%3FOrID%3D4425862379", "CS604476507")</f>
        <v>CS604476507</v>
      </c>
    </row>
    <row r="366" spans="1:2" x14ac:dyDescent="0.3">
      <c r="A366" s="8" t="s">
        <v>3</v>
      </c>
      <c r="B366" s="9" t="str">
        <f>HYPERLINK("https://www.google.com/url?q=https%3A%2F%2Fadmin.wayfair.com%2Fwizards%2Forderwizard.php%3FOrID%3D2863393296", "CS604512174")</f>
        <v>CS604512174</v>
      </c>
    </row>
    <row r="367" spans="1:2" x14ac:dyDescent="0.3">
      <c r="A367" s="8" t="s">
        <v>3</v>
      </c>
      <c r="B367" s="9" t="str">
        <f>HYPERLINK("https://www.google.com/url?q=https%3A%2F%2Fadmin.wayfair.com%2Fwizards%2Forderwizard.php%3FOrID%3D4338674156", "CS604529902")</f>
        <v>CS604529902</v>
      </c>
    </row>
    <row r="368" spans="1:2" x14ac:dyDescent="0.3">
      <c r="A368" s="8" t="s">
        <v>3</v>
      </c>
      <c r="B368" s="9" t="str">
        <f>HYPERLINK("https://www.google.com/url?q=https%3A%2F%2Fadmin.wayfair.com%2Fwizards%2Forderwizard.php%3FOrID%3D4340241036", "CS604544962")</f>
        <v>CS604544962</v>
      </c>
    </row>
    <row r="369" spans="1:2" x14ac:dyDescent="0.3">
      <c r="A369" s="8" t="s">
        <v>3</v>
      </c>
      <c r="B369" s="9" t="str">
        <f>HYPERLINK("https://www.google.com/url?q=https%3A%2F%2Fadmin.wayfair.com%2Fwizards%2Forderwizard.php%3FOrID%3D4441588775", "CS604483187")</f>
        <v>CS604483187</v>
      </c>
    </row>
    <row r="370" spans="1:2" x14ac:dyDescent="0.3">
      <c r="A370" s="8" t="s">
        <v>3</v>
      </c>
      <c r="B370" s="9" t="str">
        <f>HYPERLINK("https://www.google.com/url?q=https%3A%2F%2Fadmin.wayfair.com%2Fwizards%2Forderwizard.php%3FOrID%3D4442392561", "CS604472933")</f>
        <v>CS604472933</v>
      </c>
    </row>
    <row r="371" spans="1:2" x14ac:dyDescent="0.3">
      <c r="A371" s="8" t="s">
        <v>3</v>
      </c>
      <c r="B371" s="9" t="str">
        <f>HYPERLINK("https://www.google.com/url?q=https%3A%2F%2Fadmin.wayfair.com%2Fwizards%2Forderwizard.php%3FOrID%3D4398186852", "CS604480618")</f>
        <v>CS604480618</v>
      </c>
    </row>
    <row r="372" spans="1:2" x14ac:dyDescent="0.3">
      <c r="A372" s="8" t="s">
        <v>3</v>
      </c>
      <c r="B372" s="9" t="str">
        <f>HYPERLINK("https://www.google.com/url?q=https%3A%2F%2Fadmin.wayfair.com%2Fwizards%2Forderwizard.php%3FOrID%3D3869733812", "CS604431441")</f>
        <v>CS604431441</v>
      </c>
    </row>
    <row r="373" spans="1:2" x14ac:dyDescent="0.3">
      <c r="A373" s="8" t="s">
        <v>3</v>
      </c>
      <c r="B373" s="9" t="str">
        <f>HYPERLINK("https://www.google.com/url?q=https%3A%2F%2Fadmin.wayfair.com%2Fwizards%2Forderwizard.php%3FOrID%3D4433329715", "CS604510666")</f>
        <v>CS604510666</v>
      </c>
    </row>
    <row r="374" spans="1:2" x14ac:dyDescent="0.3">
      <c r="A374" s="8" t="s">
        <v>3</v>
      </c>
      <c r="B374" s="9" t="str">
        <f>HYPERLINK("https://www.google.com/url?q=https%3A%2F%2Fadmin.wayfair.com%2Fwizards%2Forderwizard.php%3FOrID%3D4441426805", "CS604425642")</f>
        <v>CS604425642</v>
      </c>
    </row>
    <row r="375" spans="1:2" x14ac:dyDescent="0.3">
      <c r="A375" s="8" t="s">
        <v>3</v>
      </c>
      <c r="B375" s="9" t="str">
        <f>HYPERLINK("https://www.google.com/url?q=https%3A%2F%2Fadmin.wayfair.com%2Fwizards%2Forderwizard.php%3FOrID%3D4405263461", "CS604511265")</f>
        <v>CS604511265</v>
      </c>
    </row>
    <row r="376" spans="1:2" x14ac:dyDescent="0.3">
      <c r="A376" s="8" t="s">
        <v>3</v>
      </c>
      <c r="B376" s="9" t="str">
        <f>HYPERLINK("https://www.google.com/url?q=https%3A%2F%2Fadmin.wayfair.com%2Fwizards%2Forderwizard.php%3FOrID%3D4417787619", "CS604507228")</f>
        <v>CS604507228</v>
      </c>
    </row>
    <row r="377" spans="1:2" x14ac:dyDescent="0.3">
      <c r="A377" s="8" t="s">
        <v>3</v>
      </c>
      <c r="B377" s="9" t="str">
        <f>HYPERLINK("https://www.google.com/url?q=https%3A%2F%2Fadmin.wayfair.com%2Fwizards%2Forderwizard.php%3FOrID%3D4297779976", "CS604422244")</f>
        <v>CS604422244</v>
      </c>
    </row>
    <row r="378" spans="1:2" x14ac:dyDescent="0.3">
      <c r="A378" s="8" t="s">
        <v>3</v>
      </c>
      <c r="B378" s="9" t="str">
        <f>HYPERLINK("https://www.google.com/url?q=https%3A%2F%2Fadmin.wayfair.com%2Fwizards%2Forderwizard.php%3FOrID%3D3976412202", "CS604545847")</f>
        <v>CS604545847</v>
      </c>
    </row>
    <row r="379" spans="1:2" x14ac:dyDescent="0.3">
      <c r="A379" s="8" t="s">
        <v>3</v>
      </c>
      <c r="B379" s="9" t="str">
        <f>HYPERLINK("https://www.google.com/url?q=https%3A%2F%2Fadmin.wayfair.com%2Fwizards%2Forderwizard.php%3FOrID%3D3781037253", "CS604548767")</f>
        <v>CS604548767</v>
      </c>
    </row>
    <row r="380" spans="1:2" x14ac:dyDescent="0.3">
      <c r="A380" s="8" t="s">
        <v>3</v>
      </c>
      <c r="B380" s="9" t="str">
        <f>HYPERLINK("https://www.google.com/url?q=https%3A%2F%2Fadmin.wayfair.com%2Fwizards%2Forderwizard.php%3FOrID%3D4444524211", "CS604459726")</f>
        <v>CS604459726</v>
      </c>
    </row>
    <row r="381" spans="1:2" x14ac:dyDescent="0.3">
      <c r="A381" s="8" t="s">
        <v>3</v>
      </c>
      <c r="B381" s="9" t="str">
        <f>HYPERLINK("https://www.google.com/url?q=https%3A%2F%2Fadmin.wayfair.com%2Fwizards%2Forderwizard.php%3FOrID%3D4428324249", "CS604462964")</f>
        <v>CS604462964</v>
      </c>
    </row>
    <row r="382" spans="1:2" x14ac:dyDescent="0.3">
      <c r="A382" s="8" t="s">
        <v>3</v>
      </c>
      <c r="B382" s="9" t="str">
        <f>HYPERLINK("https://www.google.com/url?q=https%3A%2F%2Fadmin.wayfair.com%2Fwizards%2Forderwizard.php%3FOrID%3D4340289826", "CS604554078")</f>
        <v>CS604554078</v>
      </c>
    </row>
    <row r="383" spans="1:2" x14ac:dyDescent="0.3">
      <c r="A383" s="8" t="s">
        <v>3</v>
      </c>
      <c r="B383" s="9" t="str">
        <f>HYPERLINK("https://www.google.com/url?q=https%3A%2F%2Fadmin.wayfair.com%2Fwizards%2Forderwizard.php%3FOrID%3D4333982536", "CS604532457")</f>
        <v>CS604532457</v>
      </c>
    </row>
    <row r="384" spans="1:2" x14ac:dyDescent="0.3">
      <c r="A384" s="8" t="s">
        <v>3</v>
      </c>
      <c r="B384" s="9" t="str">
        <f>HYPERLINK("https://www.google.com/url?q=https%3A%2F%2Fadmin.wayfair.com%2Fwizards%2Forderwizard.php%3FOrID%3D4389596863", "CS604493275")</f>
        <v>CS604493275</v>
      </c>
    </row>
    <row r="385" spans="1:2" x14ac:dyDescent="0.3">
      <c r="A385" s="8" t="s">
        <v>3</v>
      </c>
      <c r="B385" s="9" t="str">
        <f>HYPERLINK("https://www.google.com/url?q=https%3A%2F%2Fadmin.wayfair.com%2Fwizards%2Forderwizard.php%3FOrID%3D4440992285", "CS604557684")</f>
        <v>CS604557684</v>
      </c>
    </row>
    <row r="386" spans="1:2" x14ac:dyDescent="0.3">
      <c r="A386" s="8" t="s">
        <v>3</v>
      </c>
      <c r="B386" s="9" t="str">
        <f>HYPERLINK("https://www.google.com/url?q=https%3A%2F%2Fadmin.wayfair.com%2Fwizards%2Forderwizard.php%3FOrID%3D2872906862", "CS604469064")</f>
        <v>CS604469064</v>
      </c>
    </row>
    <row r="387" spans="1:2" x14ac:dyDescent="0.3">
      <c r="A387" s="8" t="s">
        <v>3</v>
      </c>
      <c r="B387" s="9" t="str">
        <f>HYPERLINK("https://www.google.com/url?q=https%3A%2F%2Fadmin.wayfair.com%2Fwizards%2Forderwizard.php%3FOrID%3D4444467821", "CS604436195")</f>
        <v>CS604436195</v>
      </c>
    </row>
    <row r="388" spans="1:2" x14ac:dyDescent="0.3">
      <c r="A388" s="8" t="s">
        <v>3</v>
      </c>
      <c r="B388" s="9" t="str">
        <f t="shared" ref="B388:B389" si="26">HYPERLINK("https://www.google.com/url?q=https%3A%2F%2Fadmin.wayfair.com%2Fwizards%2Forderwizard.php%3FOrID%3D4423700913", "CS604503749")</f>
        <v>CS604503749</v>
      </c>
    </row>
    <row r="389" spans="1:2" x14ac:dyDescent="0.3">
      <c r="A389" s="8" t="s">
        <v>3</v>
      </c>
      <c r="B389" s="9" t="str">
        <f t="shared" si="26"/>
        <v>CS604503749</v>
      </c>
    </row>
    <row r="390" spans="1:2" x14ac:dyDescent="0.3">
      <c r="A390" s="8" t="s">
        <v>3</v>
      </c>
      <c r="B390" s="9" t="str">
        <f>HYPERLINK("https://www.google.com/url?q=https%3A%2F%2Fadmin.wayfair.com%2Fwizards%2Forderwizard.php%3FOrID%3D4440661855", "CS604526574")</f>
        <v>CS604526574</v>
      </c>
    </row>
    <row r="391" spans="1:2" x14ac:dyDescent="0.3">
      <c r="A391" s="8" t="s">
        <v>3</v>
      </c>
      <c r="B391" s="9" t="str">
        <f>HYPERLINK("https://www.google.com/url?q=https%3A%2F%2Fadmin.wayfair.com%2Fwizards%2Forderwizard.php%3FOrID%3D4384125585", "CS604511093")</f>
        <v>CS604511093</v>
      </c>
    </row>
    <row r="392" spans="1:2" x14ac:dyDescent="0.3">
      <c r="A392" s="8" t="s">
        <v>3</v>
      </c>
      <c r="B392" s="9" t="str">
        <f>HYPERLINK("https://www.google.com/url?q=https%3A%2F%2Fadmin.wayfair.com%2Fwizards%2Forderwizard.php%3FOrID%3D4342068417", "CS604518608")</f>
        <v>CS604518608</v>
      </c>
    </row>
    <row r="393" spans="1:2" x14ac:dyDescent="0.3">
      <c r="A393" s="8" t="s">
        <v>3</v>
      </c>
      <c r="B393" s="9" t="str">
        <f>HYPERLINK("https://www.google.com/url?q=https%3A%2F%2Fadmin.wayfair.com%2Fwizards%2Forderwizard.php%3FOrID%3D4440737202", "CS604505836")</f>
        <v>CS604505836</v>
      </c>
    </row>
    <row r="394" spans="1:2" x14ac:dyDescent="0.3">
      <c r="A394" s="8" t="s">
        <v>3</v>
      </c>
      <c r="B394" s="9" t="str">
        <f>HYPERLINK("https://www.google.com/url?q=https%3A%2F%2Fadmin.wayfair.com%2Fwizards%2Forderwizard.php%3FOrID%3D3909200769", "CS604506830")</f>
        <v>CS604506830</v>
      </c>
    </row>
    <row r="395" spans="1:2" x14ac:dyDescent="0.3">
      <c r="A395" s="8" t="s">
        <v>3</v>
      </c>
      <c r="B395" s="9" t="str">
        <f>HYPERLINK("https://www.google.com/url?q=https%3A%2F%2Fadmin.wayfair.com%2Fwizards%2Forderwizard.php%3FOrID%3D4441744275", "CS604546517")</f>
        <v>CS604546517</v>
      </c>
    </row>
    <row r="396" spans="1:2" x14ac:dyDescent="0.3">
      <c r="A396" s="8" t="s">
        <v>3</v>
      </c>
      <c r="B396" s="9" t="str">
        <f>HYPERLINK("https://www.google.com/url?q=https%3A%2F%2Fadmin.wayfair.com%2Fwizards%2Forderwizard.php%3FOrID%3D4441601785", "CS604488918")</f>
        <v>CS604488918</v>
      </c>
    </row>
    <row r="397" spans="1:2" x14ac:dyDescent="0.3">
      <c r="A397" s="8" t="s">
        <v>3</v>
      </c>
      <c r="B397" s="9" t="str">
        <f>HYPERLINK("https://www.google.com/url?q=https%3A%2F%2Fadmin.wayfair.com%2Fwizards%2Forderwizard.php%3FOrID%3D3373416241", "CS604466577")</f>
        <v>CS604466577</v>
      </c>
    </row>
    <row r="398" spans="1:2" x14ac:dyDescent="0.3">
      <c r="A398" s="8" t="s">
        <v>3</v>
      </c>
      <c r="B398" s="9" t="str">
        <f>HYPERLINK("https://www.google.com/url?q=https%3A%2F%2Fadmin.wayfair.com%2Fwizards%2Forderwizard.php%3FOrID%3D4441769765", "CS604555632")</f>
        <v>CS604555632</v>
      </c>
    </row>
    <row r="399" spans="1:2" x14ac:dyDescent="0.3">
      <c r="A399" s="8" t="s">
        <v>3</v>
      </c>
      <c r="B399" s="9" t="str">
        <f>HYPERLINK("https://www.google.com/url?q=https%3A%2F%2Fadmin.wayfair.com%2Fwizards%2Forderwizard.php%3FOrID%3D3582657243", "CS604496396")</f>
        <v>CS604496396</v>
      </c>
    </row>
    <row r="400" spans="1:2" x14ac:dyDescent="0.3">
      <c r="A400" s="8" t="s">
        <v>3</v>
      </c>
      <c r="B400" s="9" t="str">
        <f>HYPERLINK("https://www.google.com/url?q=https%3A%2F%2Fadmin.wayfair.com%2Fwizards%2Forderwizard.php%3FOrID%3D4437653091", "CS604501220")</f>
        <v>CS604501220</v>
      </c>
    </row>
    <row r="401" spans="1:2" x14ac:dyDescent="0.3">
      <c r="A401" s="8" t="s">
        <v>3</v>
      </c>
      <c r="B401" s="9" t="str">
        <f>HYPERLINK("https://www.google.com/url?q=https%3A%2F%2Fadmin.wayfair.com%2Fwizards%2Forderwizard.php%3FOrID%3D3512083199", "CS604521023")</f>
        <v>CS604521023</v>
      </c>
    </row>
    <row r="402" spans="1:2" x14ac:dyDescent="0.3">
      <c r="A402" s="8" t="s">
        <v>3</v>
      </c>
      <c r="B402" s="9" t="str">
        <f>HYPERLINK("https://www.google.com/url?q=https%3A%2F%2Fadmin.wayfair.com%2Fwizards%2Forderwizard.php%3FOrID%3D3914237039", "CS604417875")</f>
        <v>CS604417875</v>
      </c>
    </row>
    <row r="403" spans="1:2" x14ac:dyDescent="0.3">
      <c r="A403" s="8" t="s">
        <v>3</v>
      </c>
      <c r="B403" s="9" t="str">
        <f>HYPERLINK("https://www.google.com/url?q=https%3A%2F%2Fadmin.wayfair.com%2Fwizards%2Forderwizard.php%3FOrID%3D4441458215", "CS604426271")</f>
        <v>CS604426271</v>
      </c>
    </row>
    <row r="404" spans="1:2" x14ac:dyDescent="0.3">
      <c r="A404" s="8" t="s">
        <v>3</v>
      </c>
      <c r="B404" s="9" t="str">
        <f>HYPERLINK("https://www.google.com/url?q=https%3A%2F%2Fadmin.wayfair.com%2Fwizards%2Forderwizard.php%3FOrID%3D4325214469", "CS604425901")</f>
        <v>CS604425901</v>
      </c>
    </row>
    <row r="405" spans="1:2" x14ac:dyDescent="0.3">
      <c r="A405" s="8" t="s">
        <v>3</v>
      </c>
      <c r="B405" s="9" t="str">
        <f>HYPERLINK("https://www.google.com/url?q=https%3A%2F%2Fadmin.wayfair.com%2Fwizards%2Forderwizard.php%3FOrID%3D2247170803", "CS604531719")</f>
        <v>CS604531719</v>
      </c>
    </row>
    <row r="406" spans="1:2" x14ac:dyDescent="0.3">
      <c r="A406" s="8" t="s">
        <v>3</v>
      </c>
      <c r="B406" s="9" t="str">
        <f>HYPERLINK("https://www.google.com/url?q=https%3A%2F%2Fadmin.wayfair.com%2Fwizards%2Forderwizard.php%3FOrID%3D3039795891", "CS604443618")</f>
        <v>CS604443618</v>
      </c>
    </row>
    <row r="407" spans="1:2" x14ac:dyDescent="0.3">
      <c r="A407" s="8" t="s">
        <v>3</v>
      </c>
      <c r="B407" s="9" t="str">
        <f>HYPERLINK("https://www.google.com/url?q=https%3A%2F%2Fadmin.wayfair.com%2Fwizards%2Forderwizard.php%3FOrID%3D4443671501", "CS604477800")</f>
        <v>CS604477800</v>
      </c>
    </row>
    <row r="408" spans="1:2" x14ac:dyDescent="0.3">
      <c r="A408" s="8" t="s">
        <v>3</v>
      </c>
      <c r="B408" s="9" t="str">
        <f>HYPERLINK("https://www.google.com/url?q=https%3A%2F%2Fadmin.wayfair.com%2Fwizards%2Forderwizard.php%3FOrID%3D4440974091", "CS604485168")</f>
        <v>CS604485168</v>
      </c>
    </row>
    <row r="409" spans="1:2" x14ac:dyDescent="0.3">
      <c r="A409" s="8" t="s">
        <v>3</v>
      </c>
      <c r="B409" s="9" t="str">
        <f>HYPERLINK("https://www.google.com/url?q=https%3A%2F%2Fadmin.wayfair.com%2Fwizards%2Forderwizard.php%3FOrID%3D4288950785", "CS604448230")</f>
        <v>CS604448230</v>
      </c>
    </row>
    <row r="410" spans="1:2" x14ac:dyDescent="0.3">
      <c r="A410" s="8" t="s">
        <v>3</v>
      </c>
      <c r="B410" s="9" t="str">
        <f>HYPERLINK("https://www.google.com/url?q=https%3A%2F%2Fadmin.wayfair.com%2Fwizards%2Forderwizard.php%3FOrID%3D4423517303", "CS604417825")</f>
        <v>CS604417825</v>
      </c>
    </row>
    <row r="411" spans="1:2" x14ac:dyDescent="0.3">
      <c r="A411" s="8" t="s">
        <v>3</v>
      </c>
      <c r="B411" s="9" t="str">
        <f>HYPERLINK("https://www.google.com/url?q=https%3A%2F%2Fadmin.wayfair.com%2Fwizards%2Forderwizard.php%3FOrID%3D4386694402", "CS604465347")</f>
        <v>CS604465347</v>
      </c>
    </row>
    <row r="412" spans="1:2" x14ac:dyDescent="0.3">
      <c r="A412" s="8" t="s">
        <v>3</v>
      </c>
      <c r="B412" s="9" t="str">
        <f>HYPERLINK("https://www.google.com/url?q=https%3A%2F%2Fadmin.wayfair.com%2Fwizards%2Forderwizard.php%3FOrID%3D4423384571", "CS604504162")</f>
        <v>CS604504162</v>
      </c>
    </row>
    <row r="413" spans="1:2" x14ac:dyDescent="0.3">
      <c r="A413" s="8" t="s">
        <v>3</v>
      </c>
      <c r="B413" s="9" t="str">
        <f>HYPERLINK("https://www.google.com/url?q=https%3A%2F%2Fadmin.wayfair.com%2Fwizards%2Forderwizard.php%3FOrID%3D4384366273", "CS604442182")</f>
        <v>CS604442182</v>
      </c>
    </row>
    <row r="414" spans="1:2" x14ac:dyDescent="0.3">
      <c r="A414" s="8" t="s">
        <v>3</v>
      </c>
      <c r="B414" s="9" t="str">
        <f>HYPERLINK("https://www.google.com/url?q=https%3A%2F%2Fadmin.wayfair.com%2Fwizards%2Forderwizard.php%3FOrID%3D4368023643", "CS604501461")</f>
        <v>CS604501461</v>
      </c>
    </row>
    <row r="415" spans="1:2" x14ac:dyDescent="0.3">
      <c r="A415" s="8" t="s">
        <v>3</v>
      </c>
      <c r="B415" s="9" t="str">
        <f>HYPERLINK("https://www.google.com/url?q=https%3A%2F%2Fadmin.wayfair.com%2Fwizards%2Forderwizard.php%3FOrID%3D4441467862", "CS604431094")</f>
        <v>CS604431094</v>
      </c>
    </row>
    <row r="416" spans="1:2" x14ac:dyDescent="0.3">
      <c r="A416" s="8" t="s">
        <v>3</v>
      </c>
      <c r="B416" s="9" t="str">
        <f>HYPERLINK("https://www.google.com/url?q=https%3A%2F%2Fadmin.wayfair.com%2Fwizards%2Forderwizard.php%3FOrID%3D4444497241", "CS604450819")</f>
        <v>CS604450819</v>
      </c>
    </row>
    <row r="417" spans="1:2" x14ac:dyDescent="0.3">
      <c r="A417" s="8" t="s">
        <v>3</v>
      </c>
      <c r="B417" s="9" t="str">
        <f>HYPERLINK("https://www.google.com/url?q=https%3A%2F%2Fadmin.wayfair.com%2Fwizards%2Forderwizard.php%3FOrID%3D4401568541", "CS604479427")</f>
        <v>CS604479427</v>
      </c>
    </row>
    <row r="418" spans="1:2" x14ac:dyDescent="0.3">
      <c r="A418" s="8" t="s">
        <v>3</v>
      </c>
      <c r="B418" s="9" t="str">
        <f>HYPERLINK("https://www.google.com/url?q=https%3A%2F%2Fadmin.wayfair.com%2Fwizards%2Forderwizard.php%3FOrID%3D4428333579", "CS604474902")</f>
        <v>CS604474902</v>
      </c>
    </row>
    <row r="419" spans="1:2" x14ac:dyDescent="0.3">
      <c r="A419" s="8" t="s">
        <v>3</v>
      </c>
      <c r="B419" s="9" t="str">
        <f>HYPERLINK("https://www.google.com/url?q=https%3A%2F%2Fadmin.wayfair.com%2Fwizards%2Forderwizard.php%3FOrID%3D4427611879", "CS604524342")</f>
        <v>CS604524342</v>
      </c>
    </row>
    <row r="420" spans="1:2" x14ac:dyDescent="0.3">
      <c r="A420" s="8" t="s">
        <v>3</v>
      </c>
      <c r="B420" s="9" t="str">
        <f>HYPERLINK("https://www.google.com/url?q=https%3A%2F%2Fadmin.wayfair.com%2Fwizards%2Forderwizard.php%3FOrID%3D4444642741", "CS604509792")</f>
        <v>CS604509792</v>
      </c>
    </row>
    <row r="421" spans="1:2" x14ac:dyDescent="0.3">
      <c r="A421" s="8" t="s">
        <v>3</v>
      </c>
      <c r="B421" s="9" t="str">
        <f>HYPERLINK("https://www.google.com/url?q=https%3A%2F%2Fadmin.wayfair.com%2Fwizards%2Forderwizard.php%3FOrID%3D4421949623", "CS604445923")</f>
        <v>CS604445923</v>
      </c>
    </row>
    <row r="422" spans="1:2" x14ac:dyDescent="0.3">
      <c r="A422" s="8" t="s">
        <v>3</v>
      </c>
      <c r="B422" s="9" t="str">
        <f>HYPERLINK("https://www.google.com/url?q=https%3A%2F%2Fadmin.wayfair.com%2Fwizards%2Forderwizard.php%3FOrID%3D4340148496", "CS604471289")</f>
        <v>CS604471289</v>
      </c>
    </row>
    <row r="423" spans="1:2" x14ac:dyDescent="0.3">
      <c r="A423" s="8" t="s">
        <v>3</v>
      </c>
      <c r="B423" s="9" t="str">
        <f>HYPERLINK("https://www.google.com/url?q=https%3A%2F%2Fadmin.wayfair.com%2Fwizards%2Forderwizard.php%3FOrID%3D4442024382", "CS604488043")</f>
        <v>CS604488043</v>
      </c>
    </row>
    <row r="424" spans="1:2" x14ac:dyDescent="0.3">
      <c r="A424" s="8" t="s">
        <v>3</v>
      </c>
      <c r="B424" s="9" t="str">
        <f>HYPERLINK("https://www.google.com/url?q=https%3A%2F%2Fadmin.wayfair.com%2Fwizards%2Forderwizard.php%3FOrID%3D4340230846", "CS604517441")</f>
        <v>CS604517441</v>
      </c>
    </row>
    <row r="425" spans="1:2" x14ac:dyDescent="0.3">
      <c r="A425" s="8" t="s">
        <v>3</v>
      </c>
      <c r="B425" s="9" t="str">
        <f>HYPERLINK("https://www.google.com/url?q=https%3A%2F%2Fadmin.wayfair.com%2Fwizards%2Forderwizard.php%3FOrID%3D4340005656", "CS604478900")</f>
        <v>CS604478900</v>
      </c>
    </row>
    <row r="426" spans="1:2" x14ac:dyDescent="0.3">
      <c r="A426" s="8" t="s">
        <v>3</v>
      </c>
      <c r="B426" s="9" t="str">
        <f>HYPERLINK("https://www.google.com/url?q=https%3A%2F%2Fadmin.wayfair.com%2Fwizards%2Forderwizard.php%3FOrID%3D4375465692", "CS604423914")</f>
        <v>CS604423914</v>
      </c>
    </row>
    <row r="427" spans="1:2" x14ac:dyDescent="0.3">
      <c r="A427" s="8" t="s">
        <v>3</v>
      </c>
      <c r="B427" s="9" t="str">
        <f>HYPERLINK("https://www.google.com/url?q=https%3A%2F%2Fadmin.wayfair.com%2Fwizards%2Forderwizard.php%3FOrID%3D3789126069", "CS604472899")</f>
        <v>CS604472899</v>
      </c>
    </row>
    <row r="428" spans="1:2" x14ac:dyDescent="0.3">
      <c r="A428" s="8" t="s">
        <v>3</v>
      </c>
      <c r="B428" s="9" t="str">
        <f>HYPERLINK("https://www.google.com/url?q=https%3A%2F%2Fadmin.wayfair.com%2Fwizards%2Forderwizard.php%3FOrID%3D4433241272", "CS604430394")</f>
        <v>CS604430394</v>
      </c>
    </row>
    <row r="429" spans="1:2" x14ac:dyDescent="0.3">
      <c r="A429" s="8" t="s">
        <v>3</v>
      </c>
      <c r="B429" s="9" t="str">
        <f>HYPERLINK("https://www.google.com/url?q=https%3A%2F%2Fadmin.wayfair.com%2Fwizards%2Forderwizard.php%3FOrID%3D4441332405", "CS604510618")</f>
        <v>CS604510618</v>
      </c>
    </row>
    <row r="430" spans="1:2" x14ac:dyDescent="0.3">
      <c r="A430" s="8" t="s">
        <v>3</v>
      </c>
      <c r="B430" s="9" t="str">
        <f>HYPERLINK("https://www.google.com/url?q=https%3A%2F%2Fadmin.wayfair.com%2Fwizards%2Forderwizard.php%3FOrID%3D4444707961", "CS604540040")</f>
        <v>CS604540040</v>
      </c>
    </row>
    <row r="431" spans="1:2" x14ac:dyDescent="0.3">
      <c r="A431" s="8" t="s">
        <v>3</v>
      </c>
      <c r="B431" s="9" t="str">
        <f>HYPERLINK("https://www.google.com/url?q=https%3A%2F%2Fadmin.wayfair.com%2Fwizards%2Forderwizard.php%3FOrID%3D4242648971", "CS604539045")</f>
        <v>CS604539045</v>
      </c>
    </row>
    <row r="432" spans="1:2" x14ac:dyDescent="0.3">
      <c r="A432" s="8" t="s">
        <v>3</v>
      </c>
      <c r="B432" s="9" t="str">
        <f>HYPERLINK("https://www.google.com/url?q=https%3A%2F%2Fadmin.wayfair.com%2Fwizards%2Forderwizard.php%3FOrID%3D4441611735", "CS604492932")</f>
        <v>CS604492932</v>
      </c>
    </row>
    <row r="433" spans="1:2" x14ac:dyDescent="0.3">
      <c r="A433" s="8" t="s">
        <v>3</v>
      </c>
      <c r="B433" s="9" t="str">
        <f>HYPERLINK("https://www.google.com/url?q=https%3A%2F%2Fadmin.wayfair.com%2Fwizards%2Forderwizard.php%3FOrID%3D4441324935", "CS604451420")</f>
        <v>CS604451420</v>
      </c>
    </row>
    <row r="434" spans="1:2" x14ac:dyDescent="0.3">
      <c r="A434" s="8" t="s">
        <v>3</v>
      </c>
      <c r="B434" s="9" t="str">
        <f>HYPERLINK("https://www.google.com/url?q=https%3A%2F%2Fadmin.wayfair.com%2Fwizards%2Forderwizard.php%3FOrID%3D4444622081", "CS604502890")</f>
        <v>CS604502890</v>
      </c>
    </row>
    <row r="435" spans="1:2" x14ac:dyDescent="0.3">
      <c r="A435" s="8" t="s">
        <v>3</v>
      </c>
      <c r="B435" s="9" t="str">
        <f>HYPERLINK("https://www.google.com/url?q=https%3A%2F%2Fadmin.wayfair.com%2Fwizards%2Forderwizard.php%3FOrID%3D4440369395", "CS604467290")</f>
        <v>CS604467290</v>
      </c>
    </row>
    <row r="436" spans="1:2" x14ac:dyDescent="0.3">
      <c r="A436" s="8" t="s">
        <v>3</v>
      </c>
      <c r="B436" s="9" t="str">
        <f>HYPERLINK("https://www.google.com/url?q=https%3A%2F%2Fadmin.wayfair.com%2Fwizards%2Forderwizard.php%3FOrID%3D4439466051", "CS604413372")</f>
        <v>CS604413372</v>
      </c>
    </row>
    <row r="437" spans="1:2" x14ac:dyDescent="0.3">
      <c r="A437" s="8" t="s">
        <v>3</v>
      </c>
      <c r="B437" s="9" t="str">
        <f>HYPERLINK("https://www.google.com/url?q=https%3A%2F%2Fadmin.wayfair.com%2Fwizards%2Forderwizard.php%3FOrID%3D4313896039", "CS604464822")</f>
        <v>CS604464822</v>
      </c>
    </row>
    <row r="438" spans="1:2" x14ac:dyDescent="0.3">
      <c r="A438" s="8" t="s">
        <v>3</v>
      </c>
      <c r="B438" s="9" t="str">
        <f>HYPERLINK("https://www.google.com/url?q=https%3A%2F%2Fadmin.wayfair.com%2Fwizards%2Forderwizard.php%3FOrID%3D4228515969", "CS604550320")</f>
        <v>CS604550320</v>
      </c>
    </row>
    <row r="439" spans="1:2" x14ac:dyDescent="0.3">
      <c r="A439" s="8" t="s">
        <v>3</v>
      </c>
      <c r="B439" s="9" t="str">
        <f>HYPERLINK("https://www.google.com/url?q=https%3A%2F%2Fadmin.wayfair.com%2Fwizards%2Forderwizard.php%3FOrID%3D4444196971", "CS604467875")</f>
        <v>CS604467875</v>
      </c>
    </row>
    <row r="440" spans="1:2" x14ac:dyDescent="0.3">
      <c r="A440" s="8" t="s">
        <v>3</v>
      </c>
      <c r="B440" s="9" t="str">
        <f>HYPERLINK("https://www.google.com/url?q=https%3A%2F%2Fadmin.wayfair.com%2Fwizards%2Forderwizard.php%3FOrID%3D4442064432", "CS604503903")</f>
        <v>CS604503903</v>
      </c>
    </row>
    <row r="441" spans="1:2" x14ac:dyDescent="0.3">
      <c r="A441" s="8" t="s">
        <v>3</v>
      </c>
      <c r="B441" s="9" t="str">
        <f>HYPERLINK("https://www.google.com/url?q=https%3A%2F%2Fadmin.wayfair.com%2Fwizards%2Forderwizard.php%3FOrID%3D4423628223", "CS604468177")</f>
        <v>CS604468177</v>
      </c>
    </row>
    <row r="442" spans="1:2" x14ac:dyDescent="0.3">
      <c r="A442" s="8" t="s">
        <v>3</v>
      </c>
      <c r="B442" s="9" t="str">
        <f>HYPERLINK("https://www.google.com/url?q=https%3A%2F%2Fadmin.wayfair.com%2Fwizards%2Forderwizard.php%3FOrID%3D4422028643", "CS604464535")</f>
        <v>CS604464535</v>
      </c>
    </row>
    <row r="443" spans="1:2" x14ac:dyDescent="0.3">
      <c r="A443" s="8" t="s">
        <v>3</v>
      </c>
      <c r="B443" s="9" t="str">
        <f>HYPERLINK("https://www.google.com/url?q=https%3A%2F%2Fadmin.wayfair.com%2Fwizards%2Forderwizard.php%3FOrID%3D4436282725", "CS604501599")</f>
        <v>CS604501599</v>
      </c>
    </row>
    <row r="444" spans="1:2" x14ac:dyDescent="0.3">
      <c r="A444" s="8" t="s">
        <v>3</v>
      </c>
      <c r="B444" s="9" t="str">
        <f>HYPERLINK("https://www.google.com/url?q=https%3A%2F%2Fadmin.wayfair.com%2Fwizards%2Forderwizard.php%3FOrID%3D4441192142", "CS604528514")</f>
        <v>CS604528514</v>
      </c>
    </row>
    <row r="445" spans="1:2" x14ac:dyDescent="0.3">
      <c r="A445" s="8" t="s">
        <v>3</v>
      </c>
      <c r="B445" s="9" t="str">
        <f>HYPERLINK("https://www.google.com/url?q=https%3A%2F%2Fadmin.wayfair.com%2Fwizards%2Forderwizard.php%3FOrID%3D4426695649", "CS604502722")</f>
        <v>CS604502722</v>
      </c>
    </row>
    <row r="446" spans="1:2" x14ac:dyDescent="0.3">
      <c r="A446" s="8" t="s">
        <v>3</v>
      </c>
      <c r="B446" s="9" t="str">
        <f>HYPERLINK("https://www.google.com/url?q=https%3A%2F%2Fadmin.wayfair.com%2Fwizards%2Forderwizard.php%3FOrID%3D4441739015", "CS604541430")</f>
        <v>CS604541430</v>
      </c>
    </row>
    <row r="447" spans="1:2" x14ac:dyDescent="0.3">
      <c r="A447" s="8" t="s">
        <v>3</v>
      </c>
      <c r="B447" s="9" t="str">
        <f>HYPERLINK("https://www.google.com/url?q=https%3A%2F%2Fadmin.wayfair.com%2Fwizards%2Forderwizard.php%3FOrID%3D4346007705", "CS604435607")</f>
        <v>CS604435607</v>
      </c>
    </row>
    <row r="448" spans="1:2" x14ac:dyDescent="0.3">
      <c r="A448" s="8" t="s">
        <v>3</v>
      </c>
      <c r="B448" s="9" t="str">
        <f>HYPERLINK("https://www.google.com/url?q=https%3A%2F%2Fadmin.wayfair.com%2Fwizards%2Forderwizard.php%3FOrID%3D2993985145", "CS604526722")</f>
        <v>CS604526722</v>
      </c>
    </row>
    <row r="449" spans="1:2" x14ac:dyDescent="0.3">
      <c r="A449" s="8" t="s">
        <v>3</v>
      </c>
      <c r="B449" s="9" t="str">
        <f>HYPERLINK("https://www.google.com/url?q=https%3A%2F%2Fadmin.wayfair.com%2Fwizards%2Forderwizard.php%3FOrID%3D3942388285", "CS604527702")</f>
        <v>CS604527702</v>
      </c>
    </row>
    <row r="450" spans="1:2" x14ac:dyDescent="0.3">
      <c r="A450" s="8" t="s">
        <v>3</v>
      </c>
      <c r="B450" s="9" t="str">
        <f>HYPERLINK("https://www.google.com/url?q=https%3A%2F%2Fadmin.wayfair.com%2Fwizards%2Forderwizard.php%3FOrID%3D3749284663", "CS604477981")</f>
        <v>CS604477981</v>
      </c>
    </row>
    <row r="451" spans="1:2" x14ac:dyDescent="0.3">
      <c r="A451" s="8" t="s">
        <v>3</v>
      </c>
      <c r="B451" s="9" t="str">
        <f>HYPERLINK("https://www.google.com/url?q=https%3A%2F%2Fadmin.wayfair.com%2Fwizards%2Forderwizard.php%3FOrID%3D3439623815", "CS604550284")</f>
        <v>CS604550284</v>
      </c>
    </row>
    <row r="452" spans="1:2" x14ac:dyDescent="0.3">
      <c r="A452" s="8" t="s">
        <v>3</v>
      </c>
      <c r="B452" s="9" t="str">
        <f>HYPERLINK("https://www.google.com/url?q=https%3A%2F%2Fadmin.wayfair.com%2Fwizards%2Forderwizard.php%3FOrID%3D4306275916", "CS604472543")</f>
        <v>CS604472543</v>
      </c>
    </row>
    <row r="453" spans="1:2" x14ac:dyDescent="0.3">
      <c r="A453" s="8" t="s">
        <v>3</v>
      </c>
      <c r="B453" s="9" t="str">
        <f>HYPERLINK("https://www.google.com/url?q=https%3A%2F%2Fadmin.wayfair.com%2Fwizards%2Forderwizard.php%3FOrID%3D4423821493", "CS604554553")</f>
        <v>CS604554553</v>
      </c>
    </row>
    <row r="454" spans="1:2" x14ac:dyDescent="0.3">
      <c r="A454" s="8" t="s">
        <v>3</v>
      </c>
      <c r="B454" s="9" t="str">
        <f t="shared" ref="B454:B456" si="27">HYPERLINK("https://www.google.com/url?q=https%3A%2F%2Fadmin.wayfair.com%2Fwizards%2Forderwizard.php%3FOrID%3D4441469135", "CS604449930")</f>
        <v>CS604449930</v>
      </c>
    </row>
    <row r="455" spans="1:2" x14ac:dyDescent="0.3">
      <c r="A455" s="8" t="s">
        <v>3</v>
      </c>
      <c r="B455" s="9" t="str">
        <f t="shared" si="27"/>
        <v>CS604449930</v>
      </c>
    </row>
    <row r="456" spans="1:2" x14ac:dyDescent="0.3">
      <c r="A456" s="8" t="s">
        <v>3</v>
      </c>
      <c r="B456" s="9" t="str">
        <f t="shared" si="27"/>
        <v>CS604449930</v>
      </c>
    </row>
    <row r="457" spans="1:2" x14ac:dyDescent="0.3">
      <c r="A457" s="8" t="s">
        <v>3</v>
      </c>
      <c r="B457" s="9" t="str">
        <f>HYPERLINK("https://www.google.com/url?q=https%3A%2F%2Fadmin.wayfair.com%2Fwizards%2Forderwizard.php%3FOrID%3D4422698323", "CS604510111")</f>
        <v>CS604510111</v>
      </c>
    </row>
    <row r="458" spans="1:2" x14ac:dyDescent="0.3">
      <c r="A458" s="8" t="s">
        <v>3</v>
      </c>
      <c r="B458" s="9" t="str">
        <f>HYPERLINK("https://www.google.com/url?q=https%3A%2F%2Fadmin.wayfair.com%2Fwizards%2Forderwizard.php%3FOrID%3D3889583729", "CS604549139")</f>
        <v>CS604549139</v>
      </c>
    </row>
    <row r="459" spans="1:2" x14ac:dyDescent="0.3">
      <c r="A459" s="8" t="s">
        <v>3</v>
      </c>
      <c r="B459" s="9" t="str">
        <f>HYPERLINK("https://www.google.com/url?q=https%3A%2F%2Fadmin.wayfair.com%2Fwizards%2Forderwizard.php%3FOrID%3D4418751331", "CS604458124")</f>
        <v>CS604458124</v>
      </c>
    </row>
    <row r="460" spans="1:2" x14ac:dyDescent="0.3">
      <c r="A460" s="8" t="s">
        <v>3</v>
      </c>
      <c r="B460" s="9" t="str">
        <f>HYPERLINK("https://www.google.com/url?q=https%3A%2F%2Fadmin.wayfair.com%2Fwizards%2Forderwizard.php%3FOrID%3D4413216271", "CS604440879")</f>
        <v>CS604440879</v>
      </c>
    </row>
    <row r="461" spans="1:2" x14ac:dyDescent="0.3">
      <c r="A461" s="8" t="s">
        <v>3</v>
      </c>
      <c r="B461" s="9" t="str">
        <f>HYPERLINK("https://www.google.com/url?q=https%3A%2F%2Fadmin.wayfair.com%2Fwizards%2Forderwizard.php%3FOrID%3D4444465271", "CS604446821")</f>
        <v>CS604446821</v>
      </c>
    </row>
    <row r="462" spans="1:2" x14ac:dyDescent="0.3">
      <c r="A462" s="8" t="s">
        <v>3</v>
      </c>
      <c r="B462" s="9" t="str">
        <f>HYPERLINK("https://www.google.com/url?q=https%3A%2F%2Fadmin.wayfair.com%2Fwizards%2Forderwizard.php%3FOrID%3D4420491203", "CS604404406")</f>
        <v>CS604404406</v>
      </c>
    </row>
    <row r="463" spans="1:2" x14ac:dyDescent="0.3">
      <c r="A463" s="8" t="s">
        <v>3</v>
      </c>
      <c r="B463" s="9" t="str">
        <f>HYPERLINK("https://www.google.com/url?q=https%3A%2F%2Fadmin.wayfair.com%2Fwizards%2Forderwizard.php%3FOrID%3D4428340339", "CS604466432")</f>
        <v>CS604466432</v>
      </c>
    </row>
    <row r="464" spans="1:2" x14ac:dyDescent="0.3">
      <c r="A464" s="8" t="s">
        <v>3</v>
      </c>
      <c r="B464" s="9" t="str">
        <f>HYPERLINK("https://www.google.com/url?q=https%3A%2F%2Fadmin.wayfair.com%2Fwizards%2Forderwizard.php%3FOrID%3D4399522929", "CS604478736")</f>
        <v>CS604478736</v>
      </c>
    </row>
    <row r="465" spans="1:2" x14ac:dyDescent="0.3">
      <c r="A465" s="8" t="s">
        <v>3</v>
      </c>
      <c r="B465" s="9" t="str">
        <f>HYPERLINK("https://www.google.com/url?q=https%3A%2F%2Fadmin.wayfair.com%2Fwizards%2Forderwizard.php%3FOrID%3D4435781665", "CS604497373")</f>
        <v>CS604497373</v>
      </c>
    </row>
    <row r="466" spans="1:2" x14ac:dyDescent="0.3">
      <c r="A466" s="8" t="s">
        <v>3</v>
      </c>
      <c r="B466" s="9" t="str">
        <f>HYPERLINK("https://www.google.com/url?q=https%3A%2F%2Fadmin.wayfair.com%2Fwizards%2Forderwizard.php%3FOrID%3D4441503965", "CS604445739")</f>
        <v>CS604445739</v>
      </c>
    </row>
    <row r="467" spans="1:2" x14ac:dyDescent="0.3">
      <c r="A467" s="8" t="s">
        <v>3</v>
      </c>
      <c r="B467" s="9" t="str">
        <f t="shared" ref="B467:B468" si="28">HYPERLINK("https://www.google.com/url?q=https%3A%2F%2Fadmin.wayfair.com%2Fwizards%2Forderwizard.php%3FOrID%3D4442194322", "CS604554716")</f>
        <v>CS604554716</v>
      </c>
    </row>
    <row r="468" spans="1:2" x14ac:dyDescent="0.3">
      <c r="A468" s="8" t="s">
        <v>3</v>
      </c>
      <c r="B468" s="9" t="str">
        <f t="shared" si="28"/>
        <v>CS604554716</v>
      </c>
    </row>
    <row r="469" spans="1:2" x14ac:dyDescent="0.3">
      <c r="A469" s="8" t="s">
        <v>3</v>
      </c>
      <c r="B469" s="9" t="str">
        <f>HYPERLINK("https://www.google.com/url?q=https%3A%2F%2Fadmin.wayfair.com%2Fwizards%2Forderwizard.php%3FOrID%3D4259334489", "CS604515892")</f>
        <v>CS604515892</v>
      </c>
    </row>
    <row r="470" spans="1:2" x14ac:dyDescent="0.3">
      <c r="A470" s="8" t="s">
        <v>3</v>
      </c>
      <c r="B470" s="9" t="str">
        <f>HYPERLINK("https://www.google.com/url?q=https%3A%2F%2Fadmin.wayfair.com%2Fwizards%2Forderwizard.php%3FOrID%3D4440294362", "CS604457704")</f>
        <v>CS604457704</v>
      </c>
    </row>
    <row r="471" spans="1:2" x14ac:dyDescent="0.3">
      <c r="A471" s="8" t="s">
        <v>3</v>
      </c>
      <c r="B471" s="9" t="str">
        <f>HYPERLINK("https://www.google.com/url?q=https%3A%2F%2Fadmin.wayfair.com%2Fwizards%2Forderwizard.php%3FOrID%3D4216835962", "CS604522770")</f>
        <v>CS604522770</v>
      </c>
    </row>
    <row r="472" spans="1:2" x14ac:dyDescent="0.3">
      <c r="A472" s="8" t="s">
        <v>3</v>
      </c>
      <c r="B472" s="9" t="str">
        <f>HYPERLINK("https://www.google.com/url?q=https%3A%2F%2Fadmin.wayfair.com%2Fwizards%2Forderwizard.php%3FOrID%3D4438549032", "CS604506953")</f>
        <v>CS604506953</v>
      </c>
    </row>
    <row r="473" spans="1:2" x14ac:dyDescent="0.3">
      <c r="A473" s="8" t="s">
        <v>3</v>
      </c>
      <c r="B473" s="9" t="str">
        <f>HYPERLINK("https://www.google.com/url?q=https%3A%2F%2Fadmin.wayfair.com%2Fwizards%2Forderwizard.php%3FOrID%3D4444408511", "CS604503278")</f>
        <v>CS604503278</v>
      </c>
    </row>
    <row r="474" spans="1:2" x14ac:dyDescent="0.3">
      <c r="A474" s="8" t="s">
        <v>3</v>
      </c>
      <c r="B474" s="9" t="str">
        <f>HYPERLINK("https://www.google.com/url?q=https%3A%2F%2Fadmin.wayfair.com%2Fwizards%2Forderwizard.php%3FOrID%3D4440481505", "CS604554464")</f>
        <v>CS604554464</v>
      </c>
    </row>
    <row r="475" spans="1:2" x14ac:dyDescent="0.3">
      <c r="A475" s="8" t="s">
        <v>3</v>
      </c>
      <c r="B475" s="9" t="str">
        <f>HYPERLINK("https://www.google.com/url?q=https%3A%2F%2Fadmin.wayfair.com%2Fwizards%2Forderwizard.php%3FOrID%3D3931945181", "CS604444547")</f>
        <v>CS604444547</v>
      </c>
    </row>
    <row r="476" spans="1:2" x14ac:dyDescent="0.3">
      <c r="A476" s="8" t="s">
        <v>3</v>
      </c>
      <c r="B476" s="9" t="str">
        <f>HYPERLINK("https://www.google.com/url?q=https%3A%2F%2Fadmin.wayfair.com%2Fwizards%2Forderwizard.php%3FOrID%3D4438785445", "CS604507347")</f>
        <v>CS604507347</v>
      </c>
    </row>
    <row r="477" spans="1:2" x14ac:dyDescent="0.3">
      <c r="A477" s="8" t="s">
        <v>3</v>
      </c>
      <c r="B477" s="9" t="str">
        <f>HYPERLINK("https://www.google.com/url?q=https%3A%2F%2Fadmin.wayfair.com%2Fwizards%2Forderwizard.php%3FOrID%3D4423664153", "CS604485211")</f>
        <v>CS604485211</v>
      </c>
    </row>
    <row r="478" spans="1:2" x14ac:dyDescent="0.3">
      <c r="A478" s="8" t="s">
        <v>3</v>
      </c>
      <c r="B478" s="9" t="str">
        <f>HYPERLINK("https://www.google.com/url?q=https%3A%2F%2Fadmin.wayfair.com%2Fwizards%2Forderwizard.php%3FOrID%3D4411428309", "CS604551523")</f>
        <v>CS604551523</v>
      </c>
    </row>
    <row r="479" spans="1:2" x14ac:dyDescent="0.3">
      <c r="A479" s="8" t="s">
        <v>3</v>
      </c>
      <c r="B479" s="9" t="str">
        <f>HYPERLINK("https://www.google.com/url?q=https%3A%2F%2Fadmin.wayfair.com%2Fwizards%2Forderwizard.php%3FOrID%3D3574356632", "CS604489468")</f>
        <v>CS604489468</v>
      </c>
    </row>
    <row r="480" spans="1:2" x14ac:dyDescent="0.3">
      <c r="A480" s="8" t="s">
        <v>3</v>
      </c>
      <c r="B480" s="9" t="str">
        <f>HYPERLINK("https://www.google.com/url?q=https%3A%2F%2Fadmin.wayfair.com%2Fwizards%2Forderwizard.php%3FOrID%3D4340235996", "CS604521630")</f>
        <v>CS604521630</v>
      </c>
    </row>
    <row r="481" spans="1:2" x14ac:dyDescent="0.3">
      <c r="A481" s="8" t="s">
        <v>3</v>
      </c>
      <c r="B481" s="9" t="str">
        <f>HYPERLINK("https://www.google.com/url?q=https%3A%2F%2Fadmin.wayfair.com%2Fwizards%2Forderwizard.php%3FOrID%3D4422673313", "CS604512228")</f>
        <v>CS604512228</v>
      </c>
    </row>
    <row r="482" spans="1:2" x14ac:dyDescent="0.3">
      <c r="A482" s="8" t="s">
        <v>3</v>
      </c>
      <c r="B482" s="9" t="str">
        <f>HYPERLINK("https://www.google.com/url?q=https%3A%2F%2Fadmin.wayfair.com%2Fwizards%2Forderwizard.php%3FOrID%3D3890453026", "CS604520659")</f>
        <v>CS604520659</v>
      </c>
    </row>
    <row r="483" spans="1:2" x14ac:dyDescent="0.3">
      <c r="A483" s="8" t="s">
        <v>3</v>
      </c>
      <c r="B483" s="9" t="str">
        <f>HYPERLINK("https://www.google.com/url?q=https%3A%2F%2Fadmin.wayfair.com%2Fwizards%2Forderwizard.php%3FOrID%3D4413348163", "CS604530323")</f>
        <v>CS604530323</v>
      </c>
    </row>
    <row r="484" spans="1:2" x14ac:dyDescent="0.3">
      <c r="A484" s="8" t="s">
        <v>3</v>
      </c>
      <c r="B484" s="9" t="str">
        <f>HYPERLINK("https://www.google.com/url?q=https%3A%2F%2Fadmin.wayfair.com%2Fwizards%2Forderwizard.php%3FOrID%3D4421890923", "CS604550278")</f>
        <v>CS604550278</v>
      </c>
    </row>
    <row r="485" spans="1:2" x14ac:dyDescent="0.3">
      <c r="A485" s="8" t="s">
        <v>3</v>
      </c>
      <c r="B485" s="9" t="str">
        <f>HYPERLINK("https://www.google.com/url?q=https%3A%2F%2Fadmin.wayfair.com%2Fwizards%2Forderwizard.php%3FOrID%3D4421024943", "CS604439515")</f>
        <v>CS604439515</v>
      </c>
    </row>
    <row r="486" spans="1:2" x14ac:dyDescent="0.3">
      <c r="A486" s="8" t="s">
        <v>3</v>
      </c>
      <c r="B486" s="9" t="str">
        <f>HYPERLINK("https://www.google.com/url?q=https%3A%2F%2Fadmin.wayfair.com%2Fwizards%2Forderwizard.php%3FOrID%3D3773915483", "CS604473464")</f>
        <v>CS604473464</v>
      </c>
    </row>
    <row r="487" spans="1:2" x14ac:dyDescent="0.3">
      <c r="A487" s="8" t="s">
        <v>3</v>
      </c>
      <c r="B487" s="9" t="str">
        <f>HYPERLINK("https://www.google.com/url?q=https%3A%2F%2Fadmin.wayfair.com%2Fwizards%2Forderwizard.php%3FOrID%3D4334888556", "CS604500951")</f>
        <v>CS604500951</v>
      </c>
    </row>
    <row r="488" spans="1:2" x14ac:dyDescent="0.3">
      <c r="A488" s="8" t="s">
        <v>3</v>
      </c>
      <c r="B488" s="9" t="str">
        <f>HYPERLINK("https://www.google.com/url?q=https%3A%2F%2Fadmin.wayfair.com%2Fwizards%2Forderwizard.php%3FOrID%3D4235928167", "CS604471067")</f>
        <v>CS604471067</v>
      </c>
    </row>
    <row r="489" spans="1:2" x14ac:dyDescent="0.3">
      <c r="A489" s="8" t="s">
        <v>3</v>
      </c>
      <c r="B489" s="9" t="str">
        <f>HYPERLINK("https://www.google.com/url?q=https%3A%2F%2Fadmin.wayfair.com%2Fwizards%2Forderwizard.php%3FOrID%3D3924909319", "CS604540037")</f>
        <v>CS604540037</v>
      </c>
    </row>
    <row r="490" spans="1:2" x14ac:dyDescent="0.3">
      <c r="A490" s="8" t="s">
        <v>3</v>
      </c>
      <c r="B490" s="9" t="str">
        <f t="shared" ref="B490:B491" si="29">HYPERLINK("https://www.google.com/url?q=https%3A%2F%2Fadmin.wayfair.com%2Fwizards%2Forderwizard.php%3FOrID%3D4213565333", "CS604554368")</f>
        <v>CS604554368</v>
      </c>
    </row>
    <row r="491" spans="1:2" x14ac:dyDescent="0.3">
      <c r="A491" s="8" t="s">
        <v>3</v>
      </c>
      <c r="B491" s="9" t="str">
        <f t="shared" si="29"/>
        <v>CS604554368</v>
      </c>
    </row>
    <row r="492" spans="1:2" x14ac:dyDescent="0.3">
      <c r="A492" s="8" t="s">
        <v>3</v>
      </c>
      <c r="B492" s="9" t="str">
        <f>HYPERLINK("https://www.google.com/url?q=https%3A%2F%2Fadmin.wayfair.com%2Fwizards%2Forderwizard.php%3FOrID%3D2213270435", "CS604518251")</f>
        <v>CS604518251</v>
      </c>
    </row>
    <row r="493" spans="1:2" x14ac:dyDescent="0.3">
      <c r="A493" s="8" t="s">
        <v>3</v>
      </c>
      <c r="B493" s="9" t="str">
        <f>HYPERLINK("https://www.google.com/url?q=https%3A%2F%2Fadmin.wayfair.com%2Fwizards%2Forderwizard.php%3FOrID%3D4428258379", "CS604426137")</f>
        <v>CS604426137</v>
      </c>
    </row>
    <row r="494" spans="1:2" x14ac:dyDescent="0.3">
      <c r="A494" s="8" t="s">
        <v>3</v>
      </c>
      <c r="B494" s="9" t="str">
        <f>HYPERLINK("https://www.google.com/url?q=https%3A%2F%2Fadmin.wayfair.com%2Fwizards%2Forderwizard.php%3FOrID%3D4422450083", "CS604498757")</f>
        <v>CS604498757</v>
      </c>
    </row>
    <row r="495" spans="1:2" x14ac:dyDescent="0.3">
      <c r="A495" s="8" t="s">
        <v>3</v>
      </c>
      <c r="B495" s="9" t="str">
        <f>HYPERLINK("https://www.google.com/url?q=https%3A%2F%2Fadmin.wayfair.com%2Fwizards%2Forderwizard.php%3FOrID%3D4444411541", "CS604426761")</f>
        <v>CS604426761</v>
      </c>
    </row>
    <row r="496" spans="1:2" x14ac:dyDescent="0.3">
      <c r="A496" s="8" t="s">
        <v>3</v>
      </c>
      <c r="B496" s="9" t="str">
        <f>HYPERLINK("https://www.google.com/url?q=https%3A%2F%2Fadmin.wayfair.com%2Fwizards%2Forderwizard.php%3FOrID%3D4444340731", "CS604455375")</f>
        <v>CS604455375</v>
      </c>
    </row>
    <row r="497" spans="1:2" x14ac:dyDescent="0.3">
      <c r="A497" s="8" t="s">
        <v>3</v>
      </c>
      <c r="B497" s="9" t="str">
        <f>HYPERLINK("https://www.google.com/url?q=https%3A%2F%2Fadmin.wayfair.com%2Fwizards%2Forderwizard.php%3FOrID%3D4344566137", "CS604444339")</f>
        <v>CS604444339</v>
      </c>
    </row>
    <row r="498" spans="1:2" x14ac:dyDescent="0.3">
      <c r="A498" s="8" t="s">
        <v>3</v>
      </c>
      <c r="B498" s="9" t="str">
        <f>HYPERLINK("https://www.google.com/url?q=https%3A%2F%2Fadmin.wayfair.com%2Fwizards%2Forderwizard.php%3FOrID%3D3761342292", "CS604508332")</f>
        <v>CS604508332</v>
      </c>
    </row>
    <row r="499" spans="1:2" x14ac:dyDescent="0.3">
      <c r="A499" s="8" t="s">
        <v>3</v>
      </c>
      <c r="B499" s="9" t="str">
        <f>HYPERLINK("https://www.google.com/url?q=https%3A%2F%2Fadmin.wayfair.com%2Fwizards%2Forderwizard.php%3FOrID%3D4419267552", "CS604478793")</f>
        <v>CS604478793</v>
      </c>
    </row>
    <row r="500" spans="1:2" x14ac:dyDescent="0.3">
      <c r="A500" s="8" t="s">
        <v>3</v>
      </c>
      <c r="B500" s="9" t="str">
        <f>HYPERLINK("https://www.google.com/url?q=https%3A%2F%2Fadmin.wayfair.com%2Fwizards%2Forderwizard.php%3FOrID%3D4426237279", "CS604523310")</f>
        <v>CS604523310</v>
      </c>
    </row>
    <row r="501" spans="1:2" x14ac:dyDescent="0.3">
      <c r="A501" s="8" t="s">
        <v>3</v>
      </c>
      <c r="B501" s="9" t="str">
        <f>HYPERLINK("https://www.google.com/url?q=https%3A%2F%2Fadmin.wayfair.com%2Fwizards%2Forderwizard.php%3FOrID%3D4441936212", "CS604449110")</f>
        <v>CS604449110</v>
      </c>
    </row>
    <row r="502" spans="1:2" x14ac:dyDescent="0.3">
      <c r="A502" s="8" t="s">
        <v>3</v>
      </c>
      <c r="B502" s="9" t="str">
        <f>HYPERLINK("https://www.google.com/url?q=https%3A%2F%2Fadmin.wayfair.com%2Fwizards%2Forderwizard.php%3FOrID%3D4444672051", "CS604528404")</f>
        <v>CS604528404</v>
      </c>
    </row>
    <row r="503" spans="1:2" x14ac:dyDescent="0.3">
      <c r="A503" s="8" t="s">
        <v>3</v>
      </c>
      <c r="B503" s="9" t="str">
        <f>HYPERLINK("https://www.google.com/url?q=https%3A%2F%2Fadmin.wayfair.com%2Fwizards%2Forderwizard.php%3FOrID%3D4214719701", "CS604461084")</f>
        <v>CS604461084</v>
      </c>
    </row>
    <row r="504" spans="1:2" x14ac:dyDescent="0.3">
      <c r="A504" s="8" t="s">
        <v>3</v>
      </c>
      <c r="B504" s="9" t="str">
        <f>HYPERLINK("https://www.google.com/url?q=https%3A%2F%2Fadmin.wayfair.com%2Fwizards%2Forderwizard.php%3FOrID%3D4428411309", "CS604502095")</f>
        <v>CS604502095</v>
      </c>
    </row>
    <row r="505" spans="1:2" x14ac:dyDescent="0.3">
      <c r="A505" s="8" t="s">
        <v>3</v>
      </c>
      <c r="B505" s="9" t="str">
        <f>HYPERLINK("https://www.google.com/url?q=https%3A%2F%2Fadmin.wayfair.com%2Fwizards%2Forderwizard.php%3FOrID%3D4440976291", "CS604494434")</f>
        <v>CS604494434</v>
      </c>
    </row>
    <row r="506" spans="1:2" x14ac:dyDescent="0.3">
      <c r="A506" s="8" t="s">
        <v>3</v>
      </c>
      <c r="B506" s="9" t="str">
        <f>HYPERLINK("https://www.google.com/url?q=https%3A%2F%2Fadmin.wayfair.com%2Fwizards%2Forderwizard.php%3FOrID%3D4428740925", "CS604523572")</f>
        <v>CS604523572</v>
      </c>
    </row>
    <row r="507" spans="1:2" x14ac:dyDescent="0.3">
      <c r="A507" s="8" t="s">
        <v>3</v>
      </c>
      <c r="B507" s="9" t="str">
        <f>HYPERLINK("https://www.google.com/url?q=https%3A%2F%2Fadmin.wayfair.com%2Fwizards%2Forderwizard.php%3FOrID%3D4428376449", "CS604484609")</f>
        <v>CS604484609</v>
      </c>
    </row>
    <row r="508" spans="1:2" x14ac:dyDescent="0.3">
      <c r="A508" s="8" t="s">
        <v>3</v>
      </c>
      <c r="B508" s="9" t="str">
        <f t="shared" ref="B508:B509" si="30">HYPERLINK("https://www.google.com/url?q=https%3A%2F%2Fadmin.wayfair.com%2Fwizards%2Forderwizard.php%3FOrID%3D4441909682", "CS604518827")</f>
        <v>CS604518827</v>
      </c>
    </row>
    <row r="509" spans="1:2" x14ac:dyDescent="0.3">
      <c r="A509" s="8" t="s">
        <v>3</v>
      </c>
      <c r="B509" s="9" t="str">
        <f t="shared" si="30"/>
        <v>CS604518827</v>
      </c>
    </row>
    <row r="510" spans="1:2" x14ac:dyDescent="0.3">
      <c r="A510" s="8" t="s">
        <v>3</v>
      </c>
      <c r="B510" s="9" t="str">
        <f>HYPERLINK("https://www.google.com/url?q=https%3A%2F%2Fadmin.wayfair.com%2Fwizards%2Forderwizard.php%3FOrID%3D2492107611", "CS604515460")</f>
        <v>CS604515460</v>
      </c>
    </row>
    <row r="511" spans="1:2" x14ac:dyDescent="0.3">
      <c r="A511" s="8" t="s">
        <v>3</v>
      </c>
      <c r="B511" s="9" t="str">
        <f>HYPERLINK("https://www.google.com/url?q=https%3A%2F%2Fadmin.wayfair.com%2Fwizards%2Forderwizard.php%3FOrID%3D4427692479", "CS604485602")</f>
        <v>CS604485602</v>
      </c>
    </row>
    <row r="512" spans="1:2" x14ac:dyDescent="0.3">
      <c r="A512" s="8" t="s">
        <v>3</v>
      </c>
      <c r="B512" s="9" t="str">
        <f>HYPERLINK("https://www.google.com/url?q=https%3A%2F%2Fadmin.wayfair.com%2Fwizards%2Forderwizard.php%3FOrID%3D4423592743", "CS604491696")</f>
        <v>CS604491696</v>
      </c>
    </row>
    <row r="513" spans="1:2" x14ac:dyDescent="0.3">
      <c r="A513" s="8" t="s">
        <v>3</v>
      </c>
      <c r="B513" s="9" t="str">
        <f>HYPERLINK("https://www.google.com/url?q=https%3A%2F%2Fadmin.wayfair.com%2Fwizards%2Forderwizard.php%3FOrID%3D4409895129", "CS604500376")</f>
        <v>CS604500376</v>
      </c>
    </row>
    <row r="514" spans="1:2" x14ac:dyDescent="0.3">
      <c r="A514" s="8" t="s">
        <v>3</v>
      </c>
      <c r="B514" s="9" t="str">
        <f>HYPERLINK("https://www.google.com/url?q=https%3A%2F%2Fadmin.wayfair.com%2Fwizards%2Forderwizard.php%3FOrID%3D4427980229", "CS604477302")</f>
        <v>CS604477302</v>
      </c>
    </row>
    <row r="515" spans="1:2" x14ac:dyDescent="0.3">
      <c r="A515" s="8" t="s">
        <v>3</v>
      </c>
      <c r="B515" s="9" t="str">
        <f>HYPERLINK("https://www.google.com/url?q=https%3A%2F%2Fadmin.wayfair.com%2Fwizards%2Forderwizard.php%3FOrID%3D4433944432", "CS604446197")</f>
        <v>CS604446197</v>
      </c>
    </row>
    <row r="516" spans="1:2" x14ac:dyDescent="0.3">
      <c r="A516" s="8" t="s">
        <v>3</v>
      </c>
      <c r="B516" s="9" t="str">
        <f t="shared" ref="B516:B517" si="31">HYPERLINK("https://www.google.com/url?q=https%3A%2F%2Fadmin.wayfair.com%2Fwizards%2Forderwizard.php%3FOrID%3D4440413662", "CS604439257")</f>
        <v>CS604439257</v>
      </c>
    </row>
    <row r="517" spans="1:2" x14ac:dyDescent="0.3">
      <c r="A517" s="8" t="s">
        <v>3</v>
      </c>
      <c r="B517" s="9" t="str">
        <f t="shared" si="31"/>
        <v>CS604439257</v>
      </c>
    </row>
    <row r="518" spans="1:2" x14ac:dyDescent="0.3">
      <c r="A518" s="8" t="s">
        <v>3</v>
      </c>
      <c r="B518" s="9" t="str">
        <f>HYPERLINK("https://www.google.com/url?q=https%3A%2F%2Fadmin.wayfair.com%2Fwizards%2Forderwizard.php%3FOrID%3D2535385585", "CS604462682")</f>
        <v>CS604462682</v>
      </c>
    </row>
    <row r="519" spans="1:2" x14ac:dyDescent="0.3">
      <c r="A519" s="8" t="s">
        <v>3</v>
      </c>
      <c r="B519" s="9" t="str">
        <f>HYPERLINK("https://www.google.com/url?q=https%3A%2F%2Fadmin.wayfair.com%2Fwizards%2Forderwizard.php%3FOrID%3D4437326802", "CS604457864")</f>
        <v>CS604457864</v>
      </c>
    </row>
    <row r="520" spans="1:2" x14ac:dyDescent="0.3">
      <c r="A520" s="8" t="s">
        <v>3</v>
      </c>
      <c r="B520" s="9" t="str">
        <f>HYPERLINK("https://www.google.com/url?q=https%3A%2F%2Fadmin.wayfair.com%2Fwizards%2Forderwizard.php%3FOrID%3D4444572431", "CS604486542")</f>
        <v>CS604486542</v>
      </c>
    </row>
    <row r="521" spans="1:2" x14ac:dyDescent="0.3">
      <c r="A521" s="8" t="s">
        <v>3</v>
      </c>
      <c r="B521" s="9" t="str">
        <f t="shared" ref="B521:B522" si="32">HYPERLINK("https://www.google.com/url?q=https%3A%2F%2Fadmin.wayfair.com%2Fwizards%2Forderwizard.php%3FOrID%3D4426786989", "CS604444810")</f>
        <v>CS604444810</v>
      </c>
    </row>
    <row r="522" spans="1:2" x14ac:dyDescent="0.3">
      <c r="A522" s="8" t="s">
        <v>3</v>
      </c>
      <c r="B522" s="9" t="str">
        <f t="shared" si="32"/>
        <v>CS604444810</v>
      </c>
    </row>
    <row r="523" spans="1:2" x14ac:dyDescent="0.3">
      <c r="A523" s="8" t="s">
        <v>3</v>
      </c>
      <c r="B523" s="9" t="str">
        <f>HYPERLINK("https://www.google.com/url?q=https%3A%2F%2Fadmin.wayfair.com%2Fwizards%2Forderwizard.php%3FOrID%3D4257839039", "CS604548829")</f>
        <v>CS604548829</v>
      </c>
    </row>
    <row r="524" spans="1:2" x14ac:dyDescent="0.3">
      <c r="A524" s="8" t="s">
        <v>3</v>
      </c>
      <c r="B524" s="9" t="str">
        <f t="shared" ref="B524:B526" si="33">HYPERLINK("https://www.google.com/url?q=https%3A%2F%2Fadmin.wayfair.com%2Fwizards%2Forderwizard.php%3FOrID%3D4424505451", "CS604430889")</f>
        <v>CS604430889</v>
      </c>
    </row>
    <row r="525" spans="1:2" x14ac:dyDescent="0.3">
      <c r="A525" s="8" t="s">
        <v>3</v>
      </c>
      <c r="B525" s="9" t="str">
        <f t="shared" si="33"/>
        <v>CS604430889</v>
      </c>
    </row>
    <row r="526" spans="1:2" x14ac:dyDescent="0.3">
      <c r="A526" s="8" t="s">
        <v>3</v>
      </c>
      <c r="B526" s="9" t="str">
        <f t="shared" si="33"/>
        <v>CS604430889</v>
      </c>
    </row>
    <row r="527" spans="1:2" x14ac:dyDescent="0.3">
      <c r="A527" s="8" t="s">
        <v>3</v>
      </c>
      <c r="B527" s="9" t="str">
        <f>HYPERLINK("https://www.google.com/url?q=https%3A%2F%2Fadmin.wayfair.com%2Fwizards%2Forderwizard.php%3FOrID%3D3255962312", "CS604557882")</f>
        <v>CS604557882</v>
      </c>
    </row>
    <row r="528" spans="1:2" x14ac:dyDescent="0.3">
      <c r="A528" s="8" t="s">
        <v>3</v>
      </c>
      <c r="B528" s="9" t="str">
        <f>HYPERLINK("https://www.google.com/url?q=https%3A%2F%2Fadmin.wayfair.com%2Fwizards%2Forderwizard.php%3FOrID%3D4374042679", "CS604542948")</f>
        <v>CS604542948</v>
      </c>
    </row>
    <row r="529" spans="1:2" x14ac:dyDescent="0.3">
      <c r="A529" s="8" t="s">
        <v>3</v>
      </c>
      <c r="B529" s="9" t="str">
        <f>HYPERLINK("https://www.google.com/url?q=https%3A%2F%2Fadmin.wayfair.com%2Fwizards%2Forderwizard.php%3FOrID%3D4444542541", "CS604473877")</f>
        <v>CS604473877</v>
      </c>
    </row>
    <row r="530" spans="1:2" x14ac:dyDescent="0.3">
      <c r="A530" s="8" t="s">
        <v>3</v>
      </c>
      <c r="B530" s="9" t="str">
        <f>HYPERLINK("https://www.google.com/url?q=https%3A%2F%2Fadmin.wayfair.com%2Fwizards%2Forderwizard.php%3FOrID%3D4444608621", "CS604508202")</f>
        <v>CS604508202</v>
      </c>
    </row>
    <row r="531" spans="1:2" x14ac:dyDescent="0.3">
      <c r="A531" s="8" t="s">
        <v>3</v>
      </c>
      <c r="B531" s="9" t="str">
        <f>HYPERLINK("https://www.google.com/url?q=https%3A%2F%2Fadmin.wayfair.com%2Fwizards%2Forderwizard.php%3FOrID%3D2800850309", "CS604514239")</f>
        <v>CS604514239</v>
      </c>
    </row>
    <row r="532" spans="1:2" x14ac:dyDescent="0.3">
      <c r="A532" s="8" t="s">
        <v>3</v>
      </c>
      <c r="B532" s="9" t="str">
        <f>HYPERLINK("https://www.google.com/url?q=https%3A%2F%2Fadmin.wayfair.com%2Fwizards%2Forderwizard.php%3FOrID%3D4317405521", "CS604528454")</f>
        <v>CS604528454</v>
      </c>
    </row>
    <row r="533" spans="1:2" x14ac:dyDescent="0.3">
      <c r="A533" s="8" t="s">
        <v>3</v>
      </c>
      <c r="B533" s="9" t="str">
        <f>HYPERLINK("https://www.google.com/url?q=https%3A%2F%2Fadmin.wayfair.com%2Fwizards%2Forderwizard.php%3FOrID%3D4426895105", "CS604419491")</f>
        <v>CS604419491</v>
      </c>
    </row>
    <row r="534" spans="1:2" x14ac:dyDescent="0.3">
      <c r="A534" s="8" t="s">
        <v>3</v>
      </c>
      <c r="B534" s="9" t="str">
        <f>HYPERLINK("https://www.google.com/url?q=https%3A%2F%2Fadmin.wayfair.com%2Fwizards%2Forderwizard.php%3FOrID%3D4429836241", "CS604454425")</f>
        <v>CS604454425</v>
      </c>
    </row>
    <row r="535" spans="1:2" x14ac:dyDescent="0.3">
      <c r="A535" s="8" t="s">
        <v>3</v>
      </c>
      <c r="B535" s="9" t="str">
        <f>HYPERLINK("https://www.google.com/url?q=https%3A%2F%2Fadmin.wayfair.com%2Fwizards%2Forderwizard.php%3FOrID%3D4398815519", "CS604469254")</f>
        <v>CS604469254</v>
      </c>
    </row>
    <row r="536" spans="1:2" x14ac:dyDescent="0.3">
      <c r="A536" s="8" t="s">
        <v>3</v>
      </c>
      <c r="B536" s="9" t="str">
        <f>HYPERLINK("https://www.google.com/url?q=https%3A%2F%2Fadmin.wayfair.com%2Fwizards%2Forderwizard.php%3FOrID%3D4442851301", "CS604463172")</f>
        <v>CS604463172</v>
      </c>
    </row>
    <row r="537" spans="1:2" x14ac:dyDescent="0.3">
      <c r="A537" s="8" t="s">
        <v>3</v>
      </c>
      <c r="B537" s="9" t="str">
        <f>HYPERLINK("https://www.google.com/url?q=https%3A%2F%2Fadmin.wayfair.com%2Fwizards%2Forderwizard.php%3FOrID%3D4441445645", "CS604420484")</f>
        <v>CS604420484</v>
      </c>
    </row>
    <row r="538" spans="1:2" x14ac:dyDescent="0.3">
      <c r="A538" s="8" t="s">
        <v>3</v>
      </c>
      <c r="B538" s="9" t="str">
        <f>HYPERLINK("https://www.google.com/url?q=https%3A%2F%2Fadmin.wayfair.com%2Fwizards%2Forderwizard.php%3FOrID%3D4423781443", "CS604538899")</f>
        <v>CS604538899</v>
      </c>
    </row>
    <row r="539" spans="1:2" x14ac:dyDescent="0.3">
      <c r="A539" s="8" t="s">
        <v>3</v>
      </c>
      <c r="B539" s="9" t="str">
        <f>HYPERLINK("https://www.google.com/url?q=https%3A%2F%2Fadmin.wayfair.com%2Fwizards%2Forderwizard.php%3FOrID%3D4439586055", "CS604535921")</f>
        <v>CS604535921</v>
      </c>
    </row>
    <row r="540" spans="1:2" x14ac:dyDescent="0.3">
      <c r="A540" s="8" t="s">
        <v>3</v>
      </c>
      <c r="B540" s="9" t="str">
        <f>HYPERLINK("https://www.google.com/url?q=https%3A%2F%2Fadmin.wayfair.com%2Fwizards%2Forderwizard.php%3FOrID%3D4405421773", "CS604462611")</f>
        <v>CS604462611</v>
      </c>
    </row>
    <row r="541" spans="1:2" x14ac:dyDescent="0.3">
      <c r="A541" s="8" t="s">
        <v>3</v>
      </c>
      <c r="B541" s="9" t="str">
        <f>HYPERLINK("https://www.google.com/url?q=https%3A%2F%2Fadmin.wayfair.com%2Fwizards%2Forderwizard.php%3FOrID%3D4428075101", "CS604432898")</f>
        <v>CS604432898</v>
      </c>
    </row>
    <row r="542" spans="1:2" x14ac:dyDescent="0.3">
      <c r="A542" s="8" t="s">
        <v>3</v>
      </c>
      <c r="B542" s="9" t="str">
        <f>HYPERLINK("https://www.google.com/url?q=https%3A%2F%2Fadmin.wayfair.com%2Fwizards%2Forderwizard.php%3FOrID%3D4321952572", "CS604512393")</f>
        <v>CS604512393</v>
      </c>
    </row>
    <row r="543" spans="1:2" x14ac:dyDescent="0.3">
      <c r="A543" s="8" t="s">
        <v>3</v>
      </c>
      <c r="B543" s="9" t="str">
        <f>HYPERLINK("https://www.google.com/url?q=https%3A%2F%2Fadmin.wayfair.com%2Fwizards%2Forderwizard.php%3FOrID%3D1375675883", "CS604438917")</f>
        <v>CS604438917</v>
      </c>
    </row>
    <row r="544" spans="1:2" x14ac:dyDescent="0.3">
      <c r="A544" s="8" t="s">
        <v>3</v>
      </c>
      <c r="B544" s="9" t="str">
        <f>HYPERLINK("https://www.google.com/url?q=https%3A%2F%2Fadmin.wayfair.com%2Fwizards%2Forderwizard.php%3FOrID%3D4422335763", "CS604523579")</f>
        <v>CS604523579</v>
      </c>
    </row>
    <row r="545" spans="1:2" x14ac:dyDescent="0.3">
      <c r="A545" s="8" t="s">
        <v>3</v>
      </c>
      <c r="B545" s="9" t="str">
        <f>HYPERLINK("https://www.google.com/url?q=https%3A%2F%2Fadmin.wayfair.com%2Fwizards%2Forderwizard.php%3FOrID%3D4389796042", "CS604513961")</f>
        <v>CS604513961</v>
      </c>
    </row>
    <row r="546" spans="1:2" x14ac:dyDescent="0.3">
      <c r="A546" s="8" t="s">
        <v>3</v>
      </c>
      <c r="B546" s="9" t="str">
        <f>HYPERLINK("https://www.google.com/url?q=https%3A%2F%2Fadmin.wayfair.com%2Fwizards%2Forderwizard.php%3FOrID%3D4444488071", "CS604489613")</f>
        <v>CS604489613</v>
      </c>
    </row>
    <row r="547" spans="1:2" x14ac:dyDescent="0.3">
      <c r="A547" s="8" t="s">
        <v>3</v>
      </c>
      <c r="B547" s="9" t="str">
        <f>HYPERLINK("https://www.google.com/url?q=https%3A%2F%2Fadmin.wayfair.com%2Fwizards%2Forderwizard.php%3FOrID%3D4323580339", "CS604479123")</f>
        <v>CS604479123</v>
      </c>
    </row>
    <row r="548" spans="1:2" x14ac:dyDescent="0.3">
      <c r="A548" s="8" t="s">
        <v>3</v>
      </c>
      <c r="B548" s="9" t="str">
        <f>HYPERLINK("https://www.google.com/url?q=https%3A%2F%2Fadmin.wayfair.com%2Fwizards%2Forderwizard.php%3FOrID%3D3749653041", "CS604449387")</f>
        <v>CS604449387</v>
      </c>
    </row>
    <row r="549" spans="1:2" x14ac:dyDescent="0.3">
      <c r="A549" s="8" t="s">
        <v>3</v>
      </c>
      <c r="B549" s="9" t="str">
        <f t="shared" ref="B549:B550" si="34">HYPERLINK("https://www.google.com/url?q=https%3A%2F%2Fadmin.wayfair.com%2Fwizards%2Forderwizard.php%3FOrID%3D4415961922", "CS604505001")</f>
        <v>CS604505001</v>
      </c>
    </row>
    <row r="550" spans="1:2" x14ac:dyDescent="0.3">
      <c r="A550" s="8" t="s">
        <v>3</v>
      </c>
      <c r="B550" s="9" t="str">
        <f t="shared" si="34"/>
        <v>CS604505001</v>
      </c>
    </row>
    <row r="551" spans="1:2" x14ac:dyDescent="0.3">
      <c r="A551" s="8" t="s">
        <v>3</v>
      </c>
      <c r="B551" s="9" t="str">
        <f>HYPERLINK("https://www.google.com/url?q=https%3A%2F%2Fadmin.wayfair.com%2Fwizards%2Forderwizard.php%3FOrID%3D4276135739", "CS604533390")</f>
        <v>CS604533390</v>
      </c>
    </row>
    <row r="552" spans="1:2" x14ac:dyDescent="0.3">
      <c r="A552" s="8" t="s">
        <v>3</v>
      </c>
      <c r="B552" s="9" t="str">
        <f>HYPERLINK("https://www.google.com/url?q=https%3A%2F%2Fadmin.wayfair.com%2Fwizards%2Forderwizard.php%3FOrID%3D4396841509", "CS604451796")</f>
        <v>CS604451796</v>
      </c>
    </row>
    <row r="553" spans="1:2" x14ac:dyDescent="0.3">
      <c r="A553" s="8" t="s">
        <v>3</v>
      </c>
      <c r="B553" s="9" t="str">
        <f>HYPERLINK("https://www.google.com/url?q=https%3A%2F%2Fadmin.wayfair.com%2Fwizards%2Forderwizard.php%3FOrID%3D4423187843", "CS604496601")</f>
        <v>CS604496601</v>
      </c>
    </row>
    <row r="554" spans="1:2" x14ac:dyDescent="0.3">
      <c r="A554" s="8" t="s">
        <v>3</v>
      </c>
      <c r="B554" s="9" t="str">
        <f t="shared" ref="B554:B556" si="35">HYPERLINK("https://www.google.com/url?q=https%3A%2F%2Fadmin.wayfair.com%2Fwizards%2Forderwizard.php%3FOrID%3D4423578353", "CS604444202")</f>
        <v>CS604444202</v>
      </c>
    </row>
    <row r="555" spans="1:2" x14ac:dyDescent="0.3">
      <c r="A555" s="8" t="s">
        <v>3</v>
      </c>
      <c r="B555" s="9" t="str">
        <f t="shared" si="35"/>
        <v>CS604444202</v>
      </c>
    </row>
    <row r="556" spans="1:2" x14ac:dyDescent="0.3">
      <c r="A556" s="8" t="s">
        <v>3</v>
      </c>
      <c r="B556" s="9" t="str">
        <f t="shared" si="35"/>
        <v>CS604444202</v>
      </c>
    </row>
    <row r="557" spans="1:2" x14ac:dyDescent="0.3">
      <c r="A557" s="8" t="s">
        <v>3</v>
      </c>
      <c r="B557" s="9" t="str">
        <f>HYPERLINK("https://www.google.com/url?q=https%3A%2F%2Fadmin.wayfair.com%2Fwizards%2Forderwizard.php%3FOrID%3D4441317845", "CS604512205")</f>
        <v>CS604512205</v>
      </c>
    </row>
    <row r="558" spans="1:2" x14ac:dyDescent="0.3">
      <c r="A558" s="8" t="s">
        <v>3</v>
      </c>
      <c r="B558" s="9" t="str">
        <f>HYPERLINK("https://www.google.com/url?q=https%3A%2F%2Fadmin.wayfair.com%2Fwizards%2Forderwizard.php%3FOrID%3D3887445595", "CS604416960")</f>
        <v>CS604416960</v>
      </c>
    </row>
    <row r="559" spans="1:2" x14ac:dyDescent="0.3">
      <c r="A559" s="8" t="s">
        <v>3</v>
      </c>
      <c r="B559" s="9" t="str">
        <f>HYPERLINK("https://www.google.com/url?q=https%3A%2F%2Fadmin.wayfair.com%2Fwizards%2Forderwizard.php%3FOrID%3D4380174143", "CS604467940")</f>
        <v>CS604467940</v>
      </c>
    </row>
    <row r="560" spans="1:2" x14ac:dyDescent="0.3">
      <c r="A560" s="8" t="s">
        <v>3</v>
      </c>
      <c r="B560" s="9" t="str">
        <f>HYPERLINK("https://www.google.com/url?q=https%3A%2F%2Fadmin.wayfair.com%2Fwizards%2Forderwizard.php%3FOrID%3D4422867503", "CS604426295")</f>
        <v>CS604426295</v>
      </c>
    </row>
    <row r="561" spans="1:2" x14ac:dyDescent="0.3">
      <c r="A561" s="8" t="s">
        <v>3</v>
      </c>
      <c r="B561" s="9" t="str">
        <f>HYPERLINK("https://www.google.com/url?q=https%3A%2F%2Fadmin.wayfair.com%2Fwizards%2Forderwizard.php%3FOrID%3D4433357715", "CS604444072")</f>
        <v>CS604444072</v>
      </c>
    </row>
    <row r="562" spans="1:2" x14ac:dyDescent="0.3">
      <c r="A562" s="8" t="s">
        <v>3</v>
      </c>
      <c r="B562" s="9" t="str">
        <f>HYPERLINK("https://www.google.com/url?q=https%3A%2F%2Fadmin.wayfair.com%2Fwizards%2Forderwizard.php%3FOrID%3D4428318389", "CS604456488")</f>
        <v>CS604456488</v>
      </c>
    </row>
    <row r="563" spans="1:2" x14ac:dyDescent="0.3">
      <c r="A563" s="8" t="s">
        <v>3</v>
      </c>
      <c r="B563" s="9" t="str">
        <f t="shared" ref="B563:B564" si="36">HYPERLINK("https://www.google.com/url?q=https%3A%2F%2Fadmin.wayfair.com%2Fwizards%2Forderwizard.php%3FOrID%3D4336233979", "CS604518599")</f>
        <v>CS604518599</v>
      </c>
    </row>
    <row r="564" spans="1:2" x14ac:dyDescent="0.3">
      <c r="A564" s="8" t="s">
        <v>3</v>
      </c>
      <c r="B564" s="9" t="str">
        <f t="shared" si="36"/>
        <v>CS604518599</v>
      </c>
    </row>
    <row r="565" spans="1:2" x14ac:dyDescent="0.3">
      <c r="A565" s="8" t="s">
        <v>3</v>
      </c>
      <c r="B565" s="9" t="str">
        <f>HYPERLINK("https://www.google.com/url?q=https%3A%2F%2Fadmin.wayfair.com%2Fwizards%2Forderwizard.php%3FOrID%3D3990071987", "CS604516976")</f>
        <v>CS604516976</v>
      </c>
    </row>
    <row r="566" spans="1:2" x14ac:dyDescent="0.3">
      <c r="A566" s="8" t="s">
        <v>3</v>
      </c>
      <c r="B566" s="9" t="str">
        <f>HYPERLINK("https://www.google.com/url?q=https%3A%2F%2Fadmin.wayfair.com%2Fwizards%2Forderwizard.php%3FOrID%3D4344678257", "CS604506759")</f>
        <v>CS604506759</v>
      </c>
    </row>
    <row r="567" spans="1:2" x14ac:dyDescent="0.3">
      <c r="A567" s="8" t="s">
        <v>3</v>
      </c>
      <c r="B567" s="9" t="str">
        <f>HYPERLINK("https://www.google.com/url?q=https%3A%2F%2Fadmin.wayfair.com%2Fwizards%2Forderwizard.php%3FOrID%3D4344598367", "CS604449227")</f>
        <v>CS604449227</v>
      </c>
    </row>
    <row r="568" spans="1:2" x14ac:dyDescent="0.3">
      <c r="A568" s="8" t="s">
        <v>3</v>
      </c>
      <c r="B568" s="9" t="str">
        <f>HYPERLINK("https://www.google.com/url?q=https%3A%2F%2Fadmin.wayfair.com%2Fwizards%2Forderwizard.php%3FOrID%3D4290520633", "CS604545340")</f>
        <v>CS604545340</v>
      </c>
    </row>
    <row r="569" spans="1:2" x14ac:dyDescent="0.3">
      <c r="A569" s="8" t="s">
        <v>3</v>
      </c>
      <c r="B569" s="9" t="str">
        <f>HYPERLINK("https://www.google.com/url?q=https%3A%2F%2Fadmin.wayfair.com%2Fwizards%2Forderwizard.php%3FOrID%3D4335999486", "CS604539785")</f>
        <v>CS604539785</v>
      </c>
    </row>
    <row r="570" spans="1:2" x14ac:dyDescent="0.3">
      <c r="A570" s="8" t="s">
        <v>3</v>
      </c>
      <c r="B570" s="9" t="str">
        <f t="shared" ref="B570:B571" si="37">HYPERLINK("https://www.google.com/url?q=https%3A%2F%2Fadmin.wayfair.com%2Fwizards%2Forderwizard.php%3FOrID%3D4441597985", "CS604487102")</f>
        <v>CS604487102</v>
      </c>
    </row>
    <row r="571" spans="1:2" x14ac:dyDescent="0.3">
      <c r="A571" s="8" t="s">
        <v>3</v>
      </c>
      <c r="B571" s="9" t="str">
        <f t="shared" si="37"/>
        <v>CS604487102</v>
      </c>
    </row>
    <row r="572" spans="1:2" x14ac:dyDescent="0.3">
      <c r="A572" s="8" t="s">
        <v>3</v>
      </c>
      <c r="B572" s="9" t="str">
        <f>HYPERLINK("https://www.google.com/url?q=https%3A%2F%2Fadmin.wayfair.com%2Fwizards%2Forderwizard.php%3FOrID%3D4423769443", "CS604533263")</f>
        <v>CS604533263</v>
      </c>
    </row>
    <row r="573" spans="1:2" x14ac:dyDescent="0.3">
      <c r="A573" s="8" t="s">
        <v>3</v>
      </c>
      <c r="B573" s="9" t="str">
        <f t="shared" ref="B573:B575" si="38">HYPERLINK("https://www.google.com/url?q=https%3A%2F%2Fadmin.wayfair.com%2Fwizards%2Forderwizard.php%3FOrID%3D4408274019", "CS604446293")</f>
        <v>CS604446293</v>
      </c>
    </row>
    <row r="574" spans="1:2" x14ac:dyDescent="0.3">
      <c r="A574" s="8" t="s">
        <v>3</v>
      </c>
      <c r="B574" s="9" t="str">
        <f t="shared" si="38"/>
        <v>CS604446293</v>
      </c>
    </row>
    <row r="575" spans="1:2" x14ac:dyDescent="0.3">
      <c r="A575" s="8" t="s">
        <v>3</v>
      </c>
      <c r="B575" s="9" t="str">
        <f t="shared" si="38"/>
        <v>CS604446293</v>
      </c>
    </row>
    <row r="576" spans="1:2" x14ac:dyDescent="0.3">
      <c r="A576" s="8" t="s">
        <v>3</v>
      </c>
      <c r="B576" s="9" t="str">
        <f t="shared" ref="B576:B577" si="39">HYPERLINK("https://www.google.com/url?q=https%3A%2F%2Fadmin.wayfair.com%2Fwizards%2Forderwizard.php%3FOrID%3D4397634542", "CS604469065")</f>
        <v>CS604469065</v>
      </c>
    </row>
    <row r="577" spans="1:2" x14ac:dyDescent="0.3">
      <c r="A577" s="8" t="s">
        <v>3</v>
      </c>
      <c r="B577" s="9" t="str">
        <f t="shared" si="39"/>
        <v>CS604469065</v>
      </c>
    </row>
    <row r="578" spans="1:2" x14ac:dyDescent="0.3">
      <c r="A578" s="8" t="s">
        <v>3</v>
      </c>
      <c r="B578" s="9" t="str">
        <f t="shared" ref="B578:B579" si="40">HYPERLINK("https://www.google.com/url?q=https%3A%2F%2Fadmin.wayfair.com%2Fwizards%2Forderwizard.php%3FOrID%3D4441948542", "CS604453931")</f>
        <v>CS604453931</v>
      </c>
    </row>
    <row r="579" spans="1:2" x14ac:dyDescent="0.3">
      <c r="A579" s="8" t="s">
        <v>3</v>
      </c>
      <c r="B579" s="9" t="str">
        <f t="shared" si="40"/>
        <v>CS604453931</v>
      </c>
    </row>
    <row r="580" spans="1:2" x14ac:dyDescent="0.3">
      <c r="A580" s="8" t="s">
        <v>3</v>
      </c>
      <c r="B580" s="9" t="str">
        <f>HYPERLINK("https://www.google.com/url?q=https%3A%2F%2Fadmin.wayfair.com%2Fwizards%2Forderwizard.php%3FOrID%3D4281628112", "CS604537481")</f>
        <v>CS604537481</v>
      </c>
    </row>
    <row r="581" spans="1:2" x14ac:dyDescent="0.3">
      <c r="A581" s="8" t="s">
        <v>3</v>
      </c>
      <c r="B581" s="9" t="str">
        <f>HYPERLINK("https://www.google.com/url?q=https%3A%2F%2Fadmin.wayfair.com%2Fwizards%2Forderwizard.php%3FOrID%3D4433469942", "CS604427307")</f>
        <v>CS604427307</v>
      </c>
    </row>
    <row r="582" spans="1:2" x14ac:dyDescent="0.3">
      <c r="A582" s="8" t="s">
        <v>3</v>
      </c>
      <c r="B582" s="9" t="str">
        <f>HYPERLINK("https://www.google.com/url?q=https%3A%2F%2Fadmin.wayfair.com%2Fwizards%2Forderwizard.php%3FOrID%3D4444652941", "CS604513150")</f>
        <v>CS604513150</v>
      </c>
    </row>
    <row r="583" spans="1:2" x14ac:dyDescent="0.3">
      <c r="A583" s="8" t="s">
        <v>3</v>
      </c>
      <c r="B583" s="9" t="str">
        <f>HYPERLINK("https://www.google.com/url?q=https%3A%2F%2Fadmin.wayfair.com%2Fwizards%2Forderwizard.php%3FOrID%3D4421617383", "CS604542149")</f>
        <v>CS604542149</v>
      </c>
    </row>
    <row r="584" spans="1:2" x14ac:dyDescent="0.3">
      <c r="A584" s="8" t="s">
        <v>3</v>
      </c>
      <c r="B584" s="9" t="str">
        <f>HYPERLINK("https://www.google.com/url?q=https%3A%2F%2Fadmin.wayfair.com%2Fwizards%2Forderwizard.php%3FOrID%3D4336209105", "CS604537937")</f>
        <v>CS604537937</v>
      </c>
    </row>
    <row r="585" spans="1:2" x14ac:dyDescent="0.3">
      <c r="A585" s="8" t="s">
        <v>3</v>
      </c>
      <c r="B585" s="9" t="str">
        <f>HYPERLINK("https://www.google.com/url?q=https%3A%2F%2Fadmin.wayfair.com%2Fwizards%2Forderwizard.php%3FOrID%3D4428331099", "CS604465778")</f>
        <v>CS604465778</v>
      </c>
    </row>
    <row r="586" spans="1:2" x14ac:dyDescent="0.3">
      <c r="A586" s="8" t="s">
        <v>3</v>
      </c>
      <c r="B586" s="9" t="str">
        <f t="shared" ref="B586:B587" si="41">HYPERLINK("https://www.google.com/url?q=https%3A%2F%2Fadmin.wayfair.com%2Fwizards%2Forderwizard.php%3FOrID%3D3727494149", "CS604488633")</f>
        <v>CS604488633</v>
      </c>
    </row>
    <row r="587" spans="1:2" x14ac:dyDescent="0.3">
      <c r="A587" s="8" t="s">
        <v>3</v>
      </c>
      <c r="B587" s="9" t="str">
        <f t="shared" si="41"/>
        <v>CS604488633</v>
      </c>
    </row>
    <row r="588" spans="1:2" x14ac:dyDescent="0.3">
      <c r="A588" s="8" t="s">
        <v>3</v>
      </c>
      <c r="B588" s="9" t="str">
        <f>HYPERLINK("https://www.google.com/url?q=https%3A%2F%2Fadmin.wayfair.com%2Fwizards%2Forderwizard.php%3FOrID%3D4353363021", "CS604432890")</f>
        <v>CS604432890</v>
      </c>
    </row>
    <row r="589" spans="1:2" x14ac:dyDescent="0.3">
      <c r="A589" s="8" t="s">
        <v>3</v>
      </c>
      <c r="B589" s="9" t="str">
        <f>HYPERLINK("https://www.google.com/url?q=https%3A%2F%2Fadmin.wayfair.com%2Fwizards%2Forderwizard.php%3FOrID%3D4425975535", "CS604541114")</f>
        <v>CS604541114</v>
      </c>
    </row>
    <row r="590" spans="1:2" x14ac:dyDescent="0.3">
      <c r="A590" s="8" t="s">
        <v>3</v>
      </c>
      <c r="B590" s="9" t="str">
        <f>HYPERLINK("https://www.google.com/url?q=https%3A%2F%2Fadmin.wayfair.com%2Fwizards%2Forderwizard.php%3FOrID%3D4444526581", "CS604460963")</f>
        <v>CS604460963</v>
      </c>
    </row>
    <row r="591" spans="1:2" x14ac:dyDescent="0.3">
      <c r="A591" s="8" t="s">
        <v>3</v>
      </c>
      <c r="B591" s="9" t="str">
        <f>HYPERLINK("https://www.google.com/url?q=https%3A%2F%2Fadmin.wayfair.com%2Fwizards%2Forderwizard.php%3FOrID%3D4421189609", "CS604433593")</f>
        <v>CS604433593</v>
      </c>
    </row>
    <row r="592" spans="1:2" x14ac:dyDescent="0.3">
      <c r="A592" s="8" t="s">
        <v>3</v>
      </c>
      <c r="B592" s="9" t="str">
        <f>HYPERLINK("https://www.google.com/url?q=https%3A%2F%2Fadmin.wayfair.com%2Fwizards%2Forderwizard.php%3FOrID%3D4442121192", "CS604532814")</f>
        <v>CS604532814</v>
      </c>
    </row>
    <row r="593" spans="1:2" x14ac:dyDescent="0.3">
      <c r="A593" s="8" t="s">
        <v>3</v>
      </c>
      <c r="B593" s="9" t="str">
        <f t="shared" ref="B593:B594" si="42">HYPERLINK("https://www.google.com/url?q=https%3A%2F%2Fadmin.wayfair.com%2Fwizards%2Forderwizard.php%3FOrID%3D4442356131", "CS604439214")</f>
        <v>CS604439214</v>
      </c>
    </row>
    <row r="594" spans="1:2" x14ac:dyDescent="0.3">
      <c r="A594" s="8" t="s">
        <v>3</v>
      </c>
      <c r="B594" s="9" t="str">
        <f t="shared" si="42"/>
        <v>CS604439214</v>
      </c>
    </row>
    <row r="595" spans="1:2" x14ac:dyDescent="0.3">
      <c r="A595" s="8" t="s">
        <v>3</v>
      </c>
      <c r="B595" s="9" t="str">
        <f>HYPERLINK("https://www.google.com/url?q=https%3A%2F%2Fadmin.wayfair.com%2Fwizards%2Forderwizard.php%3FOrID%3D4418556743", "CS604547518")</f>
        <v>CS604547518</v>
      </c>
    </row>
    <row r="596" spans="1:2" x14ac:dyDescent="0.3">
      <c r="A596" s="8" t="s">
        <v>3</v>
      </c>
      <c r="B596" s="9" t="str">
        <f>HYPERLINK("https://www.google.com/url?q=https%3A%2F%2Fadmin.wayfair.com%2Fwizards%2Forderwizard.php%3FOrID%3D4306509291", "CS604432360")</f>
        <v>CS604432360</v>
      </c>
    </row>
    <row r="597" spans="1:2" x14ac:dyDescent="0.3">
      <c r="A597" s="8" t="s">
        <v>3</v>
      </c>
      <c r="B597" s="9" t="str">
        <f>HYPERLINK("https://www.google.com/url?q=https%3A%2F%2Fadmin.wayfair.com%2Fwizards%2Forderwizard.php%3FOrID%3D4443159381", "CS604464233")</f>
        <v>CS604464233</v>
      </c>
    </row>
    <row r="598" spans="1:2" x14ac:dyDescent="0.3">
      <c r="A598" s="8" t="s">
        <v>3</v>
      </c>
      <c r="B598" s="9" t="str">
        <f t="shared" ref="B598:B599" si="43">HYPERLINK("https://www.google.com/url?q=https%3A%2F%2Fadmin.wayfair.com%2Fwizards%2Forderwizard.php%3FOrID%3D4344760487", "CS604555981")</f>
        <v>CS604555981</v>
      </c>
    </row>
    <row r="599" spans="1:2" x14ac:dyDescent="0.3">
      <c r="A599" s="8" t="s">
        <v>3</v>
      </c>
      <c r="B599" s="9" t="str">
        <f t="shared" si="43"/>
        <v>CS604555981</v>
      </c>
    </row>
    <row r="600" spans="1:2" x14ac:dyDescent="0.3">
      <c r="A600" s="8" t="s">
        <v>3</v>
      </c>
      <c r="B600" s="9" t="str">
        <f>HYPERLINK("https://www.google.com/url?q=https%3A%2F%2Fadmin.wayfair.com%2Fwizards%2Forderwizard.php%3FOrID%3D4415863975", "CS604558209")</f>
        <v>CS604558209</v>
      </c>
    </row>
    <row r="601" spans="1:2" x14ac:dyDescent="0.3">
      <c r="A601" s="8" t="s">
        <v>3</v>
      </c>
      <c r="B601" s="9" t="str">
        <f>HYPERLINK("https://www.google.com/url?q=https%3A%2F%2Fadmin.wayfair.com%2Fwizards%2Forderwizard.php%3FOrID%3D4438477232", "CS604535769")</f>
        <v>CS604535769</v>
      </c>
    </row>
    <row r="602" spans="1:2" x14ac:dyDescent="0.3">
      <c r="A602" s="8" t="s">
        <v>3</v>
      </c>
      <c r="B602" s="9" t="str">
        <f>HYPERLINK("https://www.google.com/url?q=https%3A%2F%2Fadmin.wayfair.com%2Fwizards%2Forderwizard.php%3FOrID%3D4423560473", "CS604499733")</f>
        <v>CS604499733</v>
      </c>
    </row>
    <row r="603" spans="1:2" x14ac:dyDescent="0.3">
      <c r="A603" s="8" t="s">
        <v>3</v>
      </c>
      <c r="B603" s="9" t="str">
        <f>HYPERLINK("https://www.google.com/url?q=https%3A%2F%2Fadmin.wayfair.com%2Fwizards%2Forderwizard.php%3FOrID%3D4355949299", "CS604161040")</f>
        <v>CS604161040</v>
      </c>
    </row>
    <row r="604" spans="1:2" x14ac:dyDescent="0.3">
      <c r="A604" s="8" t="s">
        <v>3</v>
      </c>
      <c r="B604" s="9" t="str">
        <f>HYPERLINK("https://www.google.com/url?q=https%3A%2F%2Fadmin.wayfair.com%2Fwizards%2Forderwizard.php%3FOrID%3D2711091081", "CS604164369")</f>
        <v>CS604164369</v>
      </c>
    </row>
    <row r="605" spans="1:2" x14ac:dyDescent="0.3">
      <c r="A605" s="8" t="s">
        <v>3</v>
      </c>
      <c r="B605" s="9" t="str">
        <f>HYPERLINK("https://www.google.com/url?q=https%3A%2F%2Fadmin.wayfair.com%2Fwizards%2Forderwizard.php%3FOrID%3D4361201115", "CS604016969")</f>
        <v>CS604016969</v>
      </c>
    </row>
    <row r="606" spans="1:2" x14ac:dyDescent="0.3">
      <c r="A606" s="8" t="s">
        <v>3</v>
      </c>
      <c r="B606" s="9" t="str">
        <f>HYPERLINK("https://www.google.com/url?q=https%3A%2F%2Fadmin.wayfair.com%2Fwizards%2Forderwizard.php%3FOrID%3D4423507523", "CS604407127")</f>
        <v>CS604407127</v>
      </c>
    </row>
    <row r="607" spans="1:2" x14ac:dyDescent="0.3">
      <c r="A607" s="8" t="s">
        <v>3</v>
      </c>
      <c r="B607" s="9" t="str">
        <f>HYPERLINK("https://www.google.com/url?q=https%3A%2F%2Fadmin.wayfair.com%2Fwizards%2Forderwizard.php%3FOrID%3D4377771192", "CS604412454")</f>
        <v>CS604412454</v>
      </c>
    </row>
    <row r="608" spans="1:2" x14ac:dyDescent="0.3">
      <c r="A608" s="8" t="s">
        <v>3</v>
      </c>
      <c r="B608" s="9" t="str">
        <f>HYPERLINK("https://www.google.com/url?q=https%3A%2F%2Fadmin.wayfair.com%2Fwizards%2Forderwizard.php%3FOrID%3D4441836272", "CS604407047")</f>
        <v>CS604407047</v>
      </c>
    </row>
    <row r="609" spans="1:2" x14ac:dyDescent="0.3">
      <c r="A609" s="8" t="s">
        <v>3</v>
      </c>
      <c r="B609" s="9" t="str">
        <f>HYPERLINK("https://www.google.com/url?q=https%3A%2F%2Fadmin.wayfair.com%2Fwizards%2Forderwizard.php%3FOrID%3D4275914145", "CS604411239")</f>
        <v>CS604411239</v>
      </c>
    </row>
    <row r="610" spans="1:2" x14ac:dyDescent="0.3">
      <c r="A610" s="8" t="s">
        <v>3</v>
      </c>
      <c r="B610" s="9" t="str">
        <f>HYPERLINK("https://www.google.com/url?q=https%3A%2F%2Fadmin.wayfair.com%2Fwizards%2Forderwizard.php%3FOrID%3D4439644005", "CS604405467")</f>
        <v>CS604405467</v>
      </c>
    </row>
    <row r="611" spans="1:2" x14ac:dyDescent="0.3">
      <c r="A611" s="8" t="s">
        <v>3</v>
      </c>
      <c r="B611" s="9" t="str">
        <f>HYPERLINK("https://www.google.com/url?q=https%3A%2F%2Fadmin.wayfair.com%2Fwizards%2Forderwizard.php%3FOrID%3D4299413973", "CS604407554")</f>
        <v>CS604407554</v>
      </c>
    </row>
    <row r="612" spans="1:2" x14ac:dyDescent="0.3">
      <c r="A612" s="8" t="s">
        <v>3</v>
      </c>
      <c r="B612" s="9" t="str">
        <f>HYPERLINK("https://www.google.com/url?q=https%3A%2F%2Fadmin.wayfair.com%2Fwizards%2Forderwizard.php%3FOrID%3D4404217972", "CS604407988")</f>
        <v>CS604407988</v>
      </c>
    </row>
    <row r="613" spans="1:2" x14ac:dyDescent="0.3">
      <c r="A613" s="8" t="s">
        <v>3</v>
      </c>
      <c r="B613" s="9" t="str">
        <f>HYPERLINK("https://www.google.com/url?q=https%3A%2F%2Fadmin.wayfair.com%2Fwizards%2Forderwizard.php%3FOrID%3D3426526651", "CS604410313")</f>
        <v>CS604410313</v>
      </c>
    </row>
    <row r="614" spans="1:2" x14ac:dyDescent="0.3">
      <c r="A614" s="8" t="s">
        <v>3</v>
      </c>
      <c r="B614" s="9" t="str">
        <f>HYPERLINK("https://www.google.com/url?q=https%3A%2F%2Fadmin.wayfair.com%2Fwizards%2Forderwizard.php%3FOrID%3D4423520573", "CS604412920")</f>
        <v>CS604412920</v>
      </c>
    </row>
    <row r="615" spans="1:2" x14ac:dyDescent="0.3">
      <c r="A615" s="8" t="s">
        <v>3</v>
      </c>
      <c r="B615" s="9" t="str">
        <f>HYPERLINK("https://www.google.com/url?q=https%3A%2F%2Fadmin.wayfair.com%2Fwizards%2Forderwizard.php%3FOrID%3D4425322609", "CS604412545")</f>
        <v>CS604412545</v>
      </c>
    </row>
    <row r="616" spans="1:2" x14ac:dyDescent="0.3">
      <c r="A616" s="8" t="s">
        <v>3</v>
      </c>
      <c r="B616" s="9" t="str">
        <f>HYPERLINK("https://www.google.com/url?q=https%3A%2F%2Fadmin.wayfair.com%2Fwizards%2Forderwizard.php%3FOrID%3D4435295971", "CS604403279")</f>
        <v>CS604403279</v>
      </c>
    </row>
    <row r="617" spans="1:2" x14ac:dyDescent="0.3">
      <c r="A617" s="8" t="s">
        <v>3</v>
      </c>
      <c r="B617" s="9" t="str">
        <f>HYPERLINK("https://www.google.com/url?q=https%3A%2F%2Fadmin.wayfair.com%2Fwizards%2Forderwizard.php%3FOrID%3D4437383392", "CS604400219")</f>
        <v>CS604400219</v>
      </c>
    </row>
    <row r="618" spans="1:2" x14ac:dyDescent="0.3">
      <c r="A618" s="8" t="s">
        <v>3</v>
      </c>
      <c r="B618" s="9" t="str">
        <f>HYPERLINK("https://www.google.com/url?q=https%3A%2F%2Fadmin.wayfair.com%2Fwizards%2Forderwizard.php%3FOrID%3D4441789712", "CS604390754")</f>
        <v>CS604390754</v>
      </c>
    </row>
    <row r="619" spans="1:2" x14ac:dyDescent="0.3">
      <c r="A619" s="8" t="s">
        <v>3</v>
      </c>
      <c r="B619" s="9" t="str">
        <f>HYPERLINK("https://www.google.com/url?q=https%3A%2F%2Fadmin.wayfair.com%2Fwizards%2Forderwizard.php%3FOrID%3D4441364505", "CS604392174")</f>
        <v>CS604392174</v>
      </c>
    </row>
    <row r="620" spans="1:2" x14ac:dyDescent="0.3">
      <c r="A620" s="8" t="s">
        <v>3</v>
      </c>
      <c r="B620" s="9" t="str">
        <f>HYPERLINK("https://www.google.com/url?q=https%3A%2F%2Fadmin.wayfair.com%2Fwizards%2Forderwizard.php%3FOrID%3D3184136779", "CS604391141")</f>
        <v>CS604391141</v>
      </c>
    </row>
    <row r="621" spans="1:2" x14ac:dyDescent="0.3">
      <c r="A621" s="8" t="s">
        <v>3</v>
      </c>
      <c r="B621" s="9" t="str">
        <f>HYPERLINK("https://www.google.com/url?q=https%3A%2F%2Fadmin.wayfair.com%2Fwizards%2Forderwizard.php%3FOrID%3D4441365092", "CS604396563")</f>
        <v>CS604396563</v>
      </c>
    </row>
    <row r="622" spans="1:2" x14ac:dyDescent="0.3">
      <c r="A622" s="8" t="s">
        <v>3</v>
      </c>
      <c r="B622" s="9" t="str">
        <f>HYPERLINK("https://www.google.com/url?q=https%3A%2F%2Fadmin.wayfair.com%2Fwizards%2Forderwizard.php%3FOrID%3D3681713422", "CS604402337")</f>
        <v>CS604402337</v>
      </c>
    </row>
    <row r="623" spans="1:2" x14ac:dyDescent="0.3">
      <c r="A623" s="8" t="s">
        <v>3</v>
      </c>
      <c r="B623" s="9" t="str">
        <f>HYPERLINK("https://www.google.com/url?q=https%3A%2F%2Fadmin.wayfair.com%2Fwizards%2Forderwizard.php%3FOrID%3D4423495423", "CS604401033")</f>
        <v>CS604401033</v>
      </c>
    </row>
    <row r="624" spans="1:2" x14ac:dyDescent="0.3">
      <c r="A624" s="8" t="s">
        <v>3</v>
      </c>
      <c r="B624" s="9" t="str">
        <f>HYPERLINK("https://www.google.com/url?q=https%3A%2F%2Fadmin.wayfair.com%2Fwizards%2Forderwizard.php%3FOrID%3D4441827992", "CS604403028")</f>
        <v>CS604403028</v>
      </c>
    </row>
    <row r="625" spans="1:2" x14ac:dyDescent="0.3">
      <c r="A625" s="8" t="s">
        <v>3</v>
      </c>
      <c r="B625" s="9" t="str">
        <f>HYPERLINK("https://www.google.com/url?q=https%3A%2F%2Fadmin.wayfair.com%2Fwizards%2Forderwizard.php%3FOrID%3D4417252482", "CS604399465")</f>
        <v>CS604399465</v>
      </c>
    </row>
    <row r="626" spans="1:2" x14ac:dyDescent="0.3">
      <c r="A626" s="8" t="s">
        <v>3</v>
      </c>
      <c r="B626" s="9" t="str">
        <f>HYPERLINK("https://www.google.com/url?q=https%3A%2F%2Fadmin.wayfair.com%2Fwizards%2Forderwizard.php%3FOrID%3D3877968503", "CS604393395")</f>
        <v>CS604393395</v>
      </c>
    </row>
    <row r="627" spans="1:2" x14ac:dyDescent="0.3">
      <c r="A627" s="8" t="s">
        <v>3</v>
      </c>
      <c r="B627" s="9" t="str">
        <f>HYPERLINK("https://www.google.com/url?q=https%3A%2F%2Fadmin.wayfair.com%2Fwizards%2Forderwizard.php%3FOrID%3D4323125531", "CS604400922")</f>
        <v>CS604400922</v>
      </c>
    </row>
    <row r="628" spans="1:2" x14ac:dyDescent="0.3">
      <c r="A628" s="8" t="s">
        <v>3</v>
      </c>
      <c r="B628" s="9" t="str">
        <f>HYPERLINK("https://www.google.com/url?q=https%3A%2F%2Fadmin.wayfair.com%2Fwizards%2Forderwizard.php%3FOrID%3D3812376475", "CS604397893")</f>
        <v>CS604397893</v>
      </c>
    </row>
    <row r="629" spans="1:2" x14ac:dyDescent="0.3">
      <c r="A629" s="8" t="s">
        <v>3</v>
      </c>
      <c r="B629" s="9" t="str">
        <f>HYPERLINK("https://www.google.com/url?q=https%3A%2F%2Fadmin.wayfair.com%2Fwizards%2Forderwizard.php%3FOrID%3D4433774045", "CS604392282")</f>
        <v>CS604392282</v>
      </c>
    </row>
    <row r="630" spans="1:2" x14ac:dyDescent="0.3">
      <c r="A630" s="8" t="s">
        <v>3</v>
      </c>
      <c r="B630" s="9" t="str">
        <f>HYPERLINK("https://www.google.com/url?q=https%3A%2F%2Fadmin.wayfair.com%2Fwizards%2Forderwizard.php%3FOrID%3D3628479062", "CS604392808")</f>
        <v>CS604392808</v>
      </c>
    </row>
    <row r="631" spans="1:2" x14ac:dyDescent="0.3">
      <c r="A631" s="8" t="s">
        <v>3</v>
      </c>
      <c r="B631" s="9" t="str">
        <f>HYPERLINK("https://www.google.com/url?q=https%3A%2F%2Fadmin.wayfair.com%2Fwizards%2Forderwizard.php%3FOrID%3D4423484953", "CS604396014")</f>
        <v>CS604396014</v>
      </c>
    </row>
    <row r="632" spans="1:2" x14ac:dyDescent="0.3">
      <c r="A632" s="8" t="s">
        <v>3</v>
      </c>
      <c r="B632" s="9" t="str">
        <f>HYPERLINK("https://www.google.com/url?q=https%3A%2F%2Fadmin.wayfair.com%2Fwizards%2Forderwizard.php%3FOrID%3D3941283059", "CS604393223")</f>
        <v>CS604393223</v>
      </c>
    </row>
    <row r="633" spans="1:2" x14ac:dyDescent="0.3">
      <c r="A633" s="8" t="s">
        <v>3</v>
      </c>
      <c r="B633" s="9" t="str">
        <f t="shared" ref="B633:B634" si="44">HYPERLINK("https://www.google.com/url?q=https%3A%2F%2Fadmin.wayfair.com%2Fwizards%2Forderwizard.php%3FOrID%3D4413457655", "CS604401567")</f>
        <v>CS604401567</v>
      </c>
    </row>
    <row r="634" spans="1:2" x14ac:dyDescent="0.3">
      <c r="A634" s="8" t="s">
        <v>3</v>
      </c>
      <c r="B634" s="9" t="str">
        <f t="shared" si="44"/>
        <v>CS604401567</v>
      </c>
    </row>
    <row r="635" spans="1:2" x14ac:dyDescent="0.3">
      <c r="A635" s="8" t="s">
        <v>3</v>
      </c>
      <c r="B635" s="9" t="str">
        <f>HYPERLINK("https://www.google.com/url?q=https%3A%2F%2Fadmin.wayfair.com%2Fwizards%2Forderwizard.php%3FOrID%3D4427522729", "CS604320739")</f>
        <v>CS604320739</v>
      </c>
    </row>
    <row r="636" spans="1:2" x14ac:dyDescent="0.3">
      <c r="A636" s="8" t="s">
        <v>3</v>
      </c>
      <c r="B636" s="9" t="str">
        <f>HYPERLINK("https://www.google.com/url?q=https%3A%2F%2Fadmin.wayfair.com%2Fwizards%2Forderwizard.php%3FOrID%3D4274071171", "CS604025953")</f>
        <v>CS604025953</v>
      </c>
    </row>
    <row r="637" spans="1:2" x14ac:dyDescent="0.3">
      <c r="A637" s="8" t="s">
        <v>3</v>
      </c>
      <c r="B637" s="9" t="str">
        <f>HYPERLINK("https://www.google.com/url?q=https%3A%2F%2Fadmin.wayfair.com%2Fwizards%2Forderwizard.php%3FOrID%3D4441712142", "CS604353577")</f>
        <v>CS604353577</v>
      </c>
    </row>
    <row r="638" spans="1:2" x14ac:dyDescent="0.3">
      <c r="A638" s="8" t="s">
        <v>3</v>
      </c>
      <c r="B638" s="9" t="str">
        <f>HYPERLINK("https://www.google.com/url?q=https%3A%2F%2Fadmin.wayfair.com%2Fwizards%2Forderwizard.php%3FOrID%3D3625830911", "CS604071169")</f>
        <v>CS604071169</v>
      </c>
    </row>
    <row r="639" spans="1:2" x14ac:dyDescent="0.3">
      <c r="A639" s="8" t="s">
        <v>3</v>
      </c>
      <c r="B639" s="9" t="str">
        <f>HYPERLINK("https://www.google.com/url?q=https%3A%2F%2Fadmin.wayfair.com%2Fwizards%2Forderwizard.php%3FOrID%3D4443898491", "CS604205488")</f>
        <v>CS604205488</v>
      </c>
    </row>
    <row r="640" spans="1:2" x14ac:dyDescent="0.3">
      <c r="A640" s="8" t="s">
        <v>3</v>
      </c>
      <c r="B640" s="9" t="str">
        <f>HYPERLINK("https://www.google.com/url?q=https%3A%2F%2Fadmin.wayfair.com%2Fwizards%2Forderwizard.php%3FOrID%3D3408886555", "CS604269848")</f>
        <v>CS604269848</v>
      </c>
    </row>
    <row r="641" spans="1:2" x14ac:dyDescent="0.3">
      <c r="A641" s="8" t="s">
        <v>3</v>
      </c>
      <c r="B641" s="9" t="str">
        <f>HYPERLINK("https://www.google.com/url?q=https%3A%2F%2Fadmin.wayfair.com%2Fwizards%2Forderwizard.php%3FOrID%3D4423143333", "CS604233086")</f>
        <v>CS604233086</v>
      </c>
    </row>
    <row r="642" spans="1:2" x14ac:dyDescent="0.3">
      <c r="A642" s="8" t="s">
        <v>3</v>
      </c>
      <c r="B642" s="9" t="str">
        <f>HYPERLINK("https://www.google.com/url?q=https%3A%2F%2Fadmin.wayfair.com%2Fwizards%2Forderwizard.php%3FOrID%3D4431549842", "CS604256787")</f>
        <v>CS604256787</v>
      </c>
    </row>
    <row r="643" spans="1:2" x14ac:dyDescent="0.3">
      <c r="A643" s="8" t="s">
        <v>3</v>
      </c>
      <c r="B643" s="9" t="str">
        <f>HYPERLINK("https://www.google.com/url?q=https%3A%2F%2Fadmin.wayfair.com%2Fwizards%2Forderwizard.php%3FOrID%3D4443691771", "CS604129349")</f>
        <v>CS604129349</v>
      </c>
    </row>
    <row r="644" spans="1:2" x14ac:dyDescent="0.3">
      <c r="A644" s="8" t="s">
        <v>3</v>
      </c>
      <c r="B644" s="9" t="str">
        <f>HYPERLINK("https://www.google.com/url?q=https%3A%2F%2Fadmin.wayfair.com%2Fwizards%2Forderwizard.php%3FOrID%3D4427912899", "CS604275893")</f>
        <v>CS604275893</v>
      </c>
    </row>
    <row r="645" spans="1:2" x14ac:dyDescent="0.3">
      <c r="A645" s="8" t="s">
        <v>3</v>
      </c>
      <c r="B645" s="9" t="str">
        <f>HYPERLINK("https://www.google.com/url?q=https%3A%2F%2Fadmin.wayfair.com%2Fwizards%2Forderwizard.php%3FOrID%3D4439742035", "CS603914665")</f>
        <v>CS603914665</v>
      </c>
    </row>
    <row r="646" spans="1:2" x14ac:dyDescent="0.3">
      <c r="A646" s="8" t="s">
        <v>3</v>
      </c>
      <c r="B646" s="9" t="str">
        <f>HYPERLINK("https://www.google.com/url?q=https%3A%2F%2Fadmin.wayfair.com%2Fwizards%2Forderwizard.php%3FOrID%3D4439305675", "CS604287563")</f>
        <v>CS604287563</v>
      </c>
    </row>
    <row r="647" spans="1:2" x14ac:dyDescent="0.3">
      <c r="A647" s="8" t="s">
        <v>3</v>
      </c>
      <c r="B647" s="9" t="str">
        <f>HYPERLINK("https://www.google.com/url?q=https%3A%2F%2Fadmin.wayfair.com%2Fwizards%2Forderwizard.php%3FOrID%3D4441104525", "CS604282199")</f>
        <v>CS604282199</v>
      </c>
    </row>
    <row r="648" spans="1:2" x14ac:dyDescent="0.3">
      <c r="A648" s="8" t="s">
        <v>3</v>
      </c>
      <c r="B648" s="9" t="str">
        <f>HYPERLINK("https://www.google.com/url?q=https%3A%2F%2Fadmin.wayfair.com%2Fwizards%2Forderwizard.php%3FOrID%3D4376914789", "CS604285904")</f>
        <v>CS604285904</v>
      </c>
    </row>
    <row r="649" spans="1:2" x14ac:dyDescent="0.3">
      <c r="A649" s="8" t="s">
        <v>3</v>
      </c>
      <c r="B649" s="9" t="str">
        <f>HYPERLINK("https://www.google.com/url?q=https%3A%2F%2Fadmin.wayfair.com%2Fwizards%2Forderwizard.php%3FOrID%3D4257640912", "CS604101363")</f>
        <v>CS604101363</v>
      </c>
    </row>
    <row r="650" spans="1:2" x14ac:dyDescent="0.3">
      <c r="A650" s="8" t="s">
        <v>3</v>
      </c>
      <c r="B650" s="9" t="str">
        <f>HYPERLINK("https://www.google.com/url?q=https%3A%2F%2Fadmin.wayfair.com%2Fwizards%2Forderwizard.php%3FOrID%3D4418515995", "CS603913811")</f>
        <v>CS603913811</v>
      </c>
    </row>
    <row r="651" spans="1:2" x14ac:dyDescent="0.3">
      <c r="A651" s="8" t="s">
        <v>3</v>
      </c>
      <c r="B651" s="9" t="str">
        <f>HYPERLINK("https://www.google.com/url?q=https%3A%2F%2Fadmin.wayfair.com%2Fwizards%2Forderwizard.php%3FOrID%3D4422769523", "CS604070520")</f>
        <v>CS604070520</v>
      </c>
    </row>
    <row r="652" spans="1:2" x14ac:dyDescent="0.3">
      <c r="A652" s="8" t="s">
        <v>3</v>
      </c>
      <c r="B652" s="9" t="str">
        <f>HYPERLINK("https://www.google.com/url?q=https%3A%2F%2Fadmin.wayfair.com%2Fwizards%2Forderwizard.php%3FOrID%3D4424991591", "CS604185245")</f>
        <v>CS604185245</v>
      </c>
    </row>
    <row r="653" spans="1:2" x14ac:dyDescent="0.3">
      <c r="A653" s="8" t="s">
        <v>3</v>
      </c>
      <c r="B653" s="9" t="str">
        <f>HYPERLINK("https://www.google.com/url?q=https%3A%2F%2Fadmin.wayfair.com%2Fwizards%2Forderwizard.php%3FOrID%3D4432328802", "CS603965061")</f>
        <v>CS603965061</v>
      </c>
    </row>
    <row r="654" spans="1:2" x14ac:dyDescent="0.3">
      <c r="A654" s="8" t="s">
        <v>3</v>
      </c>
      <c r="B654" s="9" t="str">
        <f>HYPERLINK("https://www.google.com/url?q=https%3A%2F%2Fadmin.wayfair.com%2Fwizards%2Forderwizard.php%3FOrID%3D3791734382", "CS604062473")</f>
        <v>CS604062473</v>
      </c>
    </row>
    <row r="655" spans="1:2" x14ac:dyDescent="0.3">
      <c r="A655" s="8" t="s">
        <v>3</v>
      </c>
      <c r="B655" s="9" t="str">
        <f>HYPERLINK("https://www.google.com/url?q=https%3A%2F%2Fadmin.wayfair.com%2Fwizards%2Forderwizard.php%3FOrID%3D4269857643", "CS604308473")</f>
        <v>CS604308473</v>
      </c>
    </row>
    <row r="656" spans="1:2" x14ac:dyDescent="0.3">
      <c r="A656" s="8" t="s">
        <v>3</v>
      </c>
      <c r="B656" s="9" t="str">
        <f>HYPERLINK("https://www.google.com/url?q=https%3A%2F%2Fadmin.wayfair.com%2Fwizards%2Forderwizard.php%3FOrID%3D4221353476", "CS604288891")</f>
        <v>CS604288891</v>
      </c>
    </row>
    <row r="657" spans="1:2" x14ac:dyDescent="0.3">
      <c r="A657" s="8" t="s">
        <v>3</v>
      </c>
      <c r="B657" s="9" t="str">
        <f>HYPERLINK("https://www.google.com/url?q=https%3A%2F%2Fadmin.wayfair.com%2Fwizards%2Forderwizard.php%3FOrID%3D2458773142", "CS603928377")</f>
        <v>CS603928377</v>
      </c>
    </row>
    <row r="658" spans="1:2" x14ac:dyDescent="0.3">
      <c r="A658" s="8" t="s">
        <v>3</v>
      </c>
      <c r="B658" s="9" t="str">
        <f>HYPERLINK("https://www.google.com/url?q=https%3A%2F%2Fadmin.wayfair.com%2Fwizards%2Forderwizard.php%3FOrID%3D4427440359", "CS604064135")</f>
        <v>CS604064135</v>
      </c>
    </row>
    <row r="659" spans="1:2" x14ac:dyDescent="0.3">
      <c r="A659" s="8" t="s">
        <v>3</v>
      </c>
      <c r="B659" s="9" t="str">
        <f>HYPERLINK("https://www.google.com/url?q=https%3A%2F%2Fadmin.wayfair.com%2Fwizards%2Forderwizard.php%3FOrID%3D4422854223", "CS604109319")</f>
        <v>CS604109319</v>
      </c>
    </row>
    <row r="660" spans="1:2" x14ac:dyDescent="0.3">
      <c r="A660" s="8" t="s">
        <v>3</v>
      </c>
      <c r="B660" s="9" t="str">
        <f>HYPERLINK("https://www.google.com/url?q=https%3A%2F%2Fadmin.wayfair.com%2Fwizards%2Forderwizard.php%3FOrID%3D4322624812", "CS604219418")</f>
        <v>CS604219418</v>
      </c>
    </row>
    <row r="661" spans="1:2" x14ac:dyDescent="0.3">
      <c r="A661" s="8" t="s">
        <v>3</v>
      </c>
      <c r="B661" s="9" t="str">
        <f>HYPERLINK("https://www.google.com/url?q=https%3A%2F%2Fadmin.wayfair.com%2Fwizards%2Forderwizard.php%3FOrID%3D4323912247", "CS603924637")</f>
        <v>CS603924637</v>
      </c>
    </row>
    <row r="662" spans="1:2" x14ac:dyDescent="0.3">
      <c r="A662" s="8" t="s">
        <v>3</v>
      </c>
      <c r="B662" s="9" t="str">
        <f>HYPERLINK("https://www.google.com/url?q=https%3A%2F%2Fadmin.wayfair.com%2Fwizards%2Forderwizard.php%3FOrID%3D4354346431", "CS603971525")</f>
        <v>CS603971525</v>
      </c>
    </row>
    <row r="663" spans="1:2" x14ac:dyDescent="0.3">
      <c r="A663" s="8" t="s">
        <v>3</v>
      </c>
      <c r="B663" s="9" t="str">
        <f>HYPERLINK("https://www.google.com/url?q=https%3A%2F%2Fadmin.wayfair.com%2Fwizards%2Forderwizard.php%3FOrID%3D4440803012", "CS604042595")</f>
        <v>CS604042595</v>
      </c>
    </row>
    <row r="664" spans="1:2" x14ac:dyDescent="0.3">
      <c r="A664" s="8" t="s">
        <v>3</v>
      </c>
      <c r="B664" s="9" t="str">
        <f>HYPERLINK("https://www.google.com/url?q=https%3A%2F%2Fadmin.wayfair.com%2Fwizards%2Forderwizard.php%3FOrID%3D4413065035", "CS604095792")</f>
        <v>CS604095792</v>
      </c>
    </row>
    <row r="665" spans="1:2" x14ac:dyDescent="0.3">
      <c r="A665" s="8" t="s">
        <v>3</v>
      </c>
      <c r="B665" s="9" t="str">
        <f>HYPERLINK("https://www.google.com/url?q=https%3A%2F%2Fadmin.wayfair.com%2Fwizards%2Forderwizard.php%3FOrID%3D4443781581", "CS604162232")</f>
        <v>CS604162232</v>
      </c>
    </row>
    <row r="666" spans="1:2" x14ac:dyDescent="0.3">
      <c r="A666" s="8" t="s">
        <v>3</v>
      </c>
      <c r="B666" s="9" t="str">
        <f>HYPERLINK("https://www.google.com/url?q=https%3A%2F%2Fadmin.wayfair.com%2Fwizards%2Forderwizard.php%3FOrID%3D4440897205", "CS604199535")</f>
        <v>CS604199535</v>
      </c>
    </row>
    <row r="667" spans="1:2" x14ac:dyDescent="0.3">
      <c r="A667" s="8" t="s">
        <v>3</v>
      </c>
      <c r="B667" s="9" t="str">
        <f>HYPERLINK("https://www.google.com/url?q=https%3A%2F%2Fadmin.wayfair.com%2Fwizards%2Forderwizard.php%3FOrID%3D4136808709", "CS603997320")</f>
        <v>CS603997320</v>
      </c>
    </row>
    <row r="668" spans="1:2" x14ac:dyDescent="0.3">
      <c r="A668" s="8" t="s">
        <v>3</v>
      </c>
      <c r="B668" s="9" t="str">
        <f>HYPERLINK("https://www.google.com/url?q=https%3A%2F%2Fadmin.wayfair.com%2Fwizards%2Forderwizard.php%3FOrID%3D4440725042", "CS604143493")</f>
        <v>CS604143493</v>
      </c>
    </row>
    <row r="669" spans="1:2" x14ac:dyDescent="0.3">
      <c r="A669" s="8" t="s">
        <v>3</v>
      </c>
      <c r="B669" s="9" t="str">
        <f>HYPERLINK("https://www.google.com/url?q=https%3A%2F%2Fadmin.wayfair.com%2Fwizards%2Forderwizard.php%3FOrID%3D4422119193", "CS604174519")</f>
        <v>CS604174519</v>
      </c>
    </row>
    <row r="670" spans="1:2" x14ac:dyDescent="0.3">
      <c r="A670" s="8" t="s">
        <v>3</v>
      </c>
      <c r="B670" s="9" t="str">
        <f>HYPERLINK("https://www.google.com/url?q=https%3A%2F%2Fadmin.wayfair.com%2Fwizards%2Forderwizard.php%3FOrID%3D4412781133", "CS604167414")</f>
        <v>CS604167414</v>
      </c>
    </row>
    <row r="671" spans="1:2" x14ac:dyDescent="0.3">
      <c r="A671" s="8" t="s">
        <v>3</v>
      </c>
      <c r="B671" s="9" t="str">
        <f>HYPERLINK("https://www.google.com/url?q=https%3A%2F%2Fadmin.wayfair.com%2Fwizards%2Forderwizard.php%3FOrID%3D4440209052", "CS604152093")</f>
        <v>CS604152093</v>
      </c>
    </row>
    <row r="672" spans="1:2" x14ac:dyDescent="0.3">
      <c r="A672" s="8" t="s">
        <v>3</v>
      </c>
      <c r="B672" s="9" t="str">
        <f>HYPERLINK("https://www.google.com/url?q=https%3A%2F%2Fadmin.wayfair.com%2Fwizards%2Forderwizard.php%3FOrID%3D4183787102", "CS604172074")</f>
        <v>CS604172074</v>
      </c>
    </row>
    <row r="673" spans="1:2" x14ac:dyDescent="0.3">
      <c r="A673" s="8" t="s">
        <v>3</v>
      </c>
      <c r="B673" s="9" t="str">
        <f>HYPERLINK("https://www.google.com/url?q=https%3A%2F%2Fadmin.wayfair.com%2Fwizards%2Forderwizard.php%3FOrID%3D4439985265", "CS603960548")</f>
        <v>CS603960548</v>
      </c>
    </row>
    <row r="674" spans="1:2" x14ac:dyDescent="0.3">
      <c r="A674" s="8" t="s">
        <v>3</v>
      </c>
      <c r="B674" s="9" t="str">
        <f>HYPERLINK("https://www.google.com/url?q=https%3A%2F%2Fadmin.wayfair.com%2Fwizards%2Forderwizard.php%3FOrID%3D2546248791", "CS603899756")</f>
        <v>CS603899756</v>
      </c>
    </row>
    <row r="675" spans="1:2" x14ac:dyDescent="0.3">
      <c r="A675" s="8" t="s">
        <v>3</v>
      </c>
      <c r="B675" s="9" t="str">
        <f>HYPERLINK("https://www.google.com/url?q=https%3A%2F%2Fadmin.wayfair.com%2Fwizards%2Forderwizard.php%3FOrID%3D4398778391", "CS603940129")</f>
        <v>CS603940129</v>
      </c>
    </row>
    <row r="676" spans="1:2" x14ac:dyDescent="0.3">
      <c r="A676" s="8" t="s">
        <v>3</v>
      </c>
      <c r="B676" s="9" t="str">
        <f>HYPERLINK("https://www.google.com/url?q=https%3A%2F%2Fadmin.wayfair.com%2Fwizards%2Forderwizard.php%3FOrID%3D4435895671", "CS604216947")</f>
        <v>CS604216947</v>
      </c>
    </row>
    <row r="677" spans="1:2" x14ac:dyDescent="0.3">
      <c r="A677" s="8" t="s">
        <v>3</v>
      </c>
      <c r="B677" s="9" t="str">
        <f>HYPERLINK("https://www.google.com/url?q=https%3A%2F%2Fadmin.wayfair.com%2Fwizards%2Forderwizard.php%3FOrID%3D4422934083", "CS604143631")</f>
        <v>CS604143631</v>
      </c>
    </row>
    <row r="678" spans="1:2" x14ac:dyDescent="0.3">
      <c r="A678" s="8" t="s">
        <v>3</v>
      </c>
      <c r="B678" s="9" t="str">
        <f>HYPERLINK("https://www.google.com/url?q=https%3A%2F%2Fadmin.wayfair.com%2Fwizards%2Forderwizard.php%3FOrID%3D4411864823", "CS603986763")</f>
        <v>CS603986763</v>
      </c>
    </row>
    <row r="679" spans="1:2" x14ac:dyDescent="0.3">
      <c r="A679" s="8" t="s">
        <v>3</v>
      </c>
      <c r="B679" s="9" t="str">
        <f>HYPERLINK("https://www.google.com/url?q=https%3A%2F%2Fadmin.wayfair.com%2Fwizards%2Forderwizard.php%3FOrID%3D4341505749", "CS604228550")</f>
        <v>CS604228550</v>
      </c>
    </row>
    <row r="680" spans="1:2" x14ac:dyDescent="0.3">
      <c r="A680" s="8" t="s">
        <v>3</v>
      </c>
      <c r="B680" s="9" t="str">
        <f>HYPERLINK("https://www.google.com/url?q=https%3A%2F%2Fadmin.wayfair.com%2Fwizards%2Forderwizard.php%3FOrID%3D4440903662", "CS604032636")</f>
        <v>CS604032636</v>
      </c>
    </row>
    <row r="681" spans="1:2" x14ac:dyDescent="0.3">
      <c r="A681" s="8" t="s">
        <v>3</v>
      </c>
      <c r="B681" s="9" t="str">
        <f>HYPERLINK("https://www.google.com/url?q=https%3A%2F%2Fadmin.wayfair.com%2Fwizards%2Forderwizard.php%3FOrID%3D4421760123", "CS604047832")</f>
        <v>CS604047832</v>
      </c>
    </row>
    <row r="682" spans="1:2" x14ac:dyDescent="0.3">
      <c r="A682" s="8" t="s">
        <v>3</v>
      </c>
      <c r="B682" s="9" t="str">
        <f>HYPERLINK("https://www.google.com/url?q=https%3A%2F%2Fadmin.wayfair.com%2Fwizards%2Forderwizard.php%3FOrID%3D4423317203", "CS604315852")</f>
        <v>CS604315852</v>
      </c>
    </row>
    <row r="683" spans="1:2" x14ac:dyDescent="0.3">
      <c r="A683" s="8" t="s">
        <v>3</v>
      </c>
      <c r="B683" s="9" t="str">
        <f>HYPERLINK("https://www.google.com/url?q=https%3A%2F%2Fadmin.wayfair.com%2Fwizards%2Forderwizard.php%3FOrID%3D4441681382", "CS604342820")</f>
        <v>CS604342820</v>
      </c>
    </row>
    <row r="684" spans="1:2" x14ac:dyDescent="0.3">
      <c r="A684" s="8" t="s">
        <v>3</v>
      </c>
      <c r="B684" s="9" t="str">
        <f>HYPERLINK("https://www.google.com/url?q=https%3A%2F%2Fadmin.wayfair.com%2Fwizards%2Forderwizard.php%3FOrID%3D4388016043", "CS603930267")</f>
        <v>CS603930267</v>
      </c>
    </row>
    <row r="685" spans="1:2" x14ac:dyDescent="0.3">
      <c r="A685" s="8" t="s">
        <v>3</v>
      </c>
      <c r="B685" s="9" t="str">
        <f>HYPERLINK("https://www.google.com/url?q=https%3A%2F%2Fadmin.wayfair.com%2Fwizards%2Forderwizard.php%3FOrID%3D4422746293", "CS604069254")</f>
        <v>CS604069254</v>
      </c>
    </row>
    <row r="686" spans="1:2" x14ac:dyDescent="0.3">
      <c r="A686" s="8" t="s">
        <v>3</v>
      </c>
      <c r="B686" s="9" t="str">
        <f>HYPERLINK("https://www.google.com/url?q=https%3A%2F%2Fadmin.wayfair.com%2Fwizards%2Forderwizard.php%3FOrID%3D4338775156", "CS604248835")</f>
        <v>CS604248835</v>
      </c>
    </row>
    <row r="687" spans="1:2" x14ac:dyDescent="0.3">
      <c r="A687" s="8" t="s">
        <v>3</v>
      </c>
      <c r="B687" s="9" t="str">
        <f>HYPERLINK("https://www.google.com/url?q=https%3A%2F%2Fadmin.wayfair.com%2Fwizards%2Forderwizard.php%3FOrID%3D4426629529", "CS604288507")</f>
        <v>CS604288507</v>
      </c>
    </row>
    <row r="688" spans="1:2" x14ac:dyDescent="0.3">
      <c r="A688" s="8" t="s">
        <v>3</v>
      </c>
      <c r="B688" s="9" t="str">
        <f>HYPERLINK("https://www.google.com/url?q=https%3A%2F%2Fadmin.wayfair.com%2Fwizards%2Forderwizard.php%3FOrID%3D4392907911", "CS604327766")</f>
        <v>CS604327766</v>
      </c>
    </row>
    <row r="689" spans="1:2" x14ac:dyDescent="0.3">
      <c r="A689" s="8" t="s">
        <v>3</v>
      </c>
      <c r="B689" s="9" t="str">
        <f>HYPERLINK("https://www.google.com/url?q=https%3A%2F%2Fadmin.wayfair.com%2Fwizards%2Forderwizard.php%3FOrID%3D4297578947", "CS604007934")</f>
        <v>CS604007934</v>
      </c>
    </row>
    <row r="690" spans="1:2" x14ac:dyDescent="0.3">
      <c r="A690" s="8" t="s">
        <v>3</v>
      </c>
      <c r="B690" s="9" t="str">
        <f>HYPERLINK("https://www.google.com/url?q=https%3A%2F%2Fadmin.wayfair.com%2Fwizards%2Forderwizard.php%3FOrID%3D3454684829", "CS604267820")</f>
        <v>CS604267820</v>
      </c>
    </row>
    <row r="691" spans="1:2" x14ac:dyDescent="0.3">
      <c r="A691" s="8" t="s">
        <v>3</v>
      </c>
      <c r="B691" s="9" t="str">
        <f>HYPERLINK("https://www.google.com/url?q=https%3A%2F%2Fadmin.wayfair.com%2Fwizards%2Forderwizard.php%3FOrID%3D3959358202", "CS603902841")</f>
        <v>CS603902841</v>
      </c>
    </row>
    <row r="692" spans="1:2" x14ac:dyDescent="0.3">
      <c r="A692" s="8" t="s">
        <v>3</v>
      </c>
      <c r="B692" s="9" t="str">
        <f>HYPERLINK("https://www.google.com/url?q=https%3A%2F%2Fadmin.wayfair.com%2Fwizards%2Forderwizard.php%3FOrID%3D3620541727", "CS604194773")</f>
        <v>CS604194773</v>
      </c>
    </row>
    <row r="693" spans="1:2" x14ac:dyDescent="0.3">
      <c r="A693" s="8" t="s">
        <v>3</v>
      </c>
      <c r="B693" s="9" t="str">
        <f>HYPERLINK("https://www.google.com/url?q=https%3A%2F%2Fadmin.wayfair.com%2Fwizards%2Forderwizard.php%3FOrID%3D4344153187", "CS604127128")</f>
        <v>CS604127128</v>
      </c>
    </row>
    <row r="694" spans="1:2" x14ac:dyDescent="0.3">
      <c r="A694" s="8" t="s">
        <v>3</v>
      </c>
      <c r="B694" s="9" t="str">
        <f>HYPERLINK("https://www.google.com/url?q=https%3A%2F%2Fadmin.wayfair.com%2Fwizards%2Forderwizard.php%3FOrID%3D4434693975", "CS603961375")</f>
        <v>CS603961375</v>
      </c>
    </row>
    <row r="695" spans="1:2" x14ac:dyDescent="0.3">
      <c r="A695" s="8" t="s">
        <v>3</v>
      </c>
      <c r="B695" s="9" t="str">
        <f>HYPERLINK("https://www.google.com/url?q=https%3A%2F%2Fadmin.wayfair.com%2Fwizards%2Forderwizard.php%3FOrID%3D4441360862", "CS604211471")</f>
        <v>CS604211471</v>
      </c>
    </row>
    <row r="696" spans="1:2" x14ac:dyDescent="0.3">
      <c r="A696" s="8" t="s">
        <v>3</v>
      </c>
      <c r="B696" s="9" t="str">
        <f>HYPERLINK("https://www.google.com/url?q=https%3A%2F%2Fadmin.wayfair.com%2Fwizards%2Forderwizard.php%3FOrID%3D4414601239", "CS604000661")</f>
        <v>CS604000661</v>
      </c>
    </row>
    <row r="697" spans="1:2" x14ac:dyDescent="0.3">
      <c r="A697" s="8" t="s">
        <v>3</v>
      </c>
      <c r="B697" s="9" t="str">
        <f>HYPERLINK("https://www.google.com/url?q=https%3A%2F%2Fadmin.wayfair.com%2Fwizards%2Forderwizard.php%3FOrID%3D4332895817", "CS603953177")</f>
        <v>CS603953177</v>
      </c>
    </row>
    <row r="698" spans="1:2" x14ac:dyDescent="0.3">
      <c r="A698" s="8" t="s">
        <v>3</v>
      </c>
      <c r="B698" s="9" t="str">
        <f>HYPERLINK("https://www.google.com/url?q=https%3A%2F%2Fadmin.wayfair.com%2Fwizards%2Forderwizard.php%3FOrID%3D4360547923", "CS604040417")</f>
        <v>CS604040417</v>
      </c>
    </row>
    <row r="699" spans="1:2" x14ac:dyDescent="0.3">
      <c r="A699" s="8" t="s">
        <v>3</v>
      </c>
      <c r="B699" s="9" t="str">
        <f>HYPERLINK("https://www.google.com/url?q=https%3A%2F%2Fadmin.wayfair.com%2Fwizards%2Forderwizard.php%3FOrID%3D4440285305", "CS603963505")</f>
        <v>CS603963505</v>
      </c>
    </row>
    <row r="700" spans="1:2" x14ac:dyDescent="0.3">
      <c r="A700" s="8" t="s">
        <v>3</v>
      </c>
      <c r="B700" s="9" t="str">
        <f>HYPERLINK("https://www.google.com/url?q=https%3A%2F%2Fadmin.wayfair.com%2Fwizards%2Forderwizard.php%3FOrID%3D4417225529", "CS604164111")</f>
        <v>CS604164111</v>
      </c>
    </row>
    <row r="701" spans="1:2" x14ac:dyDescent="0.3">
      <c r="A701" s="8" t="s">
        <v>3</v>
      </c>
      <c r="B701" s="9" t="str">
        <f>HYPERLINK("https://www.google.com/url?q=https%3A%2F%2Fadmin.wayfair.com%2Fwizards%2Forderwizard.php%3FOrID%3D3879461161", "CS604038401")</f>
        <v>CS604038401</v>
      </c>
    </row>
    <row r="702" spans="1:2" x14ac:dyDescent="0.3">
      <c r="A702" s="8" t="s">
        <v>3</v>
      </c>
      <c r="B702" s="9" t="str">
        <f>HYPERLINK("https://www.google.com/url?q=https%3A%2F%2Fadmin.wayfair.com%2Fwizards%2Forderwizard.php%3FOrID%3D4422865203", "CS604116626")</f>
        <v>CS604116626</v>
      </c>
    </row>
    <row r="703" spans="1:2" x14ac:dyDescent="0.3">
      <c r="A703" s="8" t="s">
        <v>3</v>
      </c>
      <c r="B703" s="9" t="str">
        <f>HYPERLINK("https://www.google.com/url?q=https%3A%2F%2Fadmin.wayfair.com%2Fwizards%2Forderwizard.php%3FOrID%3D3701649623", "CS604320167")</f>
        <v>CS604320167</v>
      </c>
    </row>
    <row r="704" spans="1:2" x14ac:dyDescent="0.3">
      <c r="A704" s="8" t="s">
        <v>3</v>
      </c>
      <c r="B704" s="9" t="str">
        <f>HYPERLINK("https://www.google.com/url?q=https%3A%2F%2Fadmin.wayfair.com%2Fwizards%2Forderwizard.php%3FOrID%3D4444104151", "CS604287150")</f>
        <v>CS604287150</v>
      </c>
    </row>
    <row r="705" spans="1:2" x14ac:dyDescent="0.3">
      <c r="A705" s="8" t="s">
        <v>3</v>
      </c>
      <c r="B705" s="9" t="str">
        <f>HYPERLINK("https://www.google.com/url?q=https%3A%2F%2Fadmin.wayfair.com%2Fwizards%2Forderwizard.php%3FOrID%3D4419619013", "CS604032142")</f>
        <v>CS604032142</v>
      </c>
    </row>
    <row r="706" spans="1:2" x14ac:dyDescent="0.3">
      <c r="A706" s="8" t="s">
        <v>3</v>
      </c>
      <c r="B706" s="9" t="str">
        <f>HYPERLINK("https://www.google.com/url?q=https%3A%2F%2Fadmin.wayfair.com%2Fwizards%2Forderwizard.php%3FOrID%3D4427209259", "CS603967681")</f>
        <v>CS603967681</v>
      </c>
    </row>
    <row r="707" spans="1:2" x14ac:dyDescent="0.3">
      <c r="A707" s="8" t="s">
        <v>3</v>
      </c>
      <c r="B707" s="9" t="str">
        <f>HYPERLINK("https://www.google.com/url?q=https%3A%2F%2Fadmin.wayfair.com%2Fwizards%2Forderwizard.php%3FOrID%3D4434139312", "CS604209869")</f>
        <v>CS604209869</v>
      </c>
    </row>
    <row r="708" spans="1:2" x14ac:dyDescent="0.3">
      <c r="A708" s="8" t="s">
        <v>3</v>
      </c>
      <c r="B708" s="9" t="str">
        <f>HYPERLINK("https://www.google.com/url?q=https%3A%2F%2Fadmin.wayfair.com%2Fwizards%2Forderwizard.php%3FOrID%3D4441077762", "CS604105170")</f>
        <v>CS604105170</v>
      </c>
    </row>
    <row r="709" spans="1:2" x14ac:dyDescent="0.3">
      <c r="A709" s="8" t="s">
        <v>3</v>
      </c>
      <c r="B709" s="9" t="str">
        <f>HYPERLINK("https://www.google.com/url?q=https%3A%2F%2Fadmin.wayfair.com%2Fwizards%2Forderwizard.php%3FOrID%3D3500936399", "CS604026619")</f>
        <v>CS604026619</v>
      </c>
    </row>
    <row r="710" spans="1:2" x14ac:dyDescent="0.3">
      <c r="A710" s="8" t="s">
        <v>3</v>
      </c>
      <c r="B710" s="9" t="str">
        <f>HYPERLINK("https://www.google.com/url?q=https%3A%2F%2Fadmin.wayfair.com%2Fwizards%2Forderwizard.php%3FOrID%3D3813732873", "CS604260343")</f>
        <v>CS604260343</v>
      </c>
    </row>
    <row r="711" spans="1:2" x14ac:dyDescent="0.3">
      <c r="A711" s="8" t="s">
        <v>3</v>
      </c>
      <c r="B711" s="9" t="str">
        <f>HYPERLINK("https://www.google.com/url?q=https%3A%2F%2Fadmin.wayfair.com%2Fwizards%2Forderwizard.php%3FOrID%3D3524284531", "CS604113706")</f>
        <v>CS604113706</v>
      </c>
    </row>
    <row r="712" spans="1:2" x14ac:dyDescent="0.3">
      <c r="A712" s="8" t="s">
        <v>3</v>
      </c>
      <c r="B712" s="9" t="str">
        <f>HYPERLINK("https://www.google.com/url?q=https%3A%2F%2Fadmin.wayfair.com%2Fwizards%2Forderwizard.php%3FOrID%3D3850947055", "CS604241504")</f>
        <v>CS604241504</v>
      </c>
    </row>
    <row r="713" spans="1:2" x14ac:dyDescent="0.3">
      <c r="A713" s="8" t="s">
        <v>3</v>
      </c>
      <c r="B713" s="9" t="str">
        <f>HYPERLINK("https://www.google.com/url?q=https%3A%2F%2Fadmin.wayfair.com%2Fwizards%2Forderwizard.php%3FOrID%3D4343946107", "CS603979668")</f>
        <v>CS603979668</v>
      </c>
    </row>
    <row r="714" spans="1:2" x14ac:dyDescent="0.3">
      <c r="A714" s="8" t="s">
        <v>3</v>
      </c>
      <c r="B714" s="9" t="str">
        <f>HYPERLINK("https://www.google.com/url?q=https%3A%2F%2Fadmin.wayfair.com%2Fwizards%2Forderwizard.php%3FOrID%3D3991099532", "CS604021863")</f>
        <v>CS604021863</v>
      </c>
    </row>
    <row r="715" spans="1:2" x14ac:dyDescent="0.3">
      <c r="A715" s="8" t="s">
        <v>3</v>
      </c>
      <c r="B715" s="9" t="str">
        <f>HYPERLINK("https://www.google.com/url?q=https%3A%2F%2Fadmin.wayfair.com%2Fwizards%2Forderwizard.php%3FOrID%3D4440396255", "CS604043045")</f>
        <v>CS604043045</v>
      </c>
    </row>
    <row r="716" spans="1:2" x14ac:dyDescent="0.3">
      <c r="A716" s="8" t="s">
        <v>3</v>
      </c>
      <c r="B716" s="9" t="str">
        <f>HYPERLINK("https://www.google.com/url?q=https%3A%2F%2Fadmin.wayfair.com%2Fwizards%2Forderwizard.php%3FOrID%3D4319062141", "CS604320982")</f>
        <v>CS604320982</v>
      </c>
    </row>
    <row r="717" spans="1:2" x14ac:dyDescent="0.3">
      <c r="A717" s="8" t="s">
        <v>3</v>
      </c>
      <c r="B717" s="9" t="str">
        <f>HYPERLINK("https://www.google.com/url?q=https%3A%2F%2Fadmin.wayfair.com%2Fwizards%2Forderwizard.php%3FOrID%3D4240574407", "CS604165686")</f>
        <v>CS604165686</v>
      </c>
    </row>
    <row r="718" spans="1:2" x14ac:dyDescent="0.3">
      <c r="A718" s="8" t="s">
        <v>3</v>
      </c>
      <c r="B718" s="9" t="str">
        <f>HYPERLINK("https://www.google.com/url?q=https%3A%2F%2Fadmin.wayfair.com%2Fwizards%2Forderwizard.php%3FOrID%3D4427301549", "CS604001038")</f>
        <v>CS604001038</v>
      </c>
    </row>
    <row r="719" spans="1:2" x14ac:dyDescent="0.3">
      <c r="A719" s="8" t="s">
        <v>3</v>
      </c>
      <c r="B719" s="9" t="str">
        <f>HYPERLINK("https://www.google.com/url?q=https%3A%2F%2Fadmin.wayfair.com%2Fwizards%2Forderwizard.php%3FOrID%3D4422847013", "CS604108713")</f>
        <v>CS604108713</v>
      </c>
    </row>
    <row r="720" spans="1:2" x14ac:dyDescent="0.3">
      <c r="A720" s="8" t="s">
        <v>3</v>
      </c>
      <c r="B720" s="9" t="str">
        <f>HYPERLINK("https://www.google.com/url?q=https%3A%2F%2Fadmin.wayfair.com%2Fwizards%2Forderwizard.php%3FOrID%3D4420891085", "CS604108097")</f>
        <v>CS604108097</v>
      </c>
    </row>
    <row r="721" spans="1:2" x14ac:dyDescent="0.3">
      <c r="A721" s="8" t="s">
        <v>3</v>
      </c>
      <c r="B721" s="9" t="str">
        <f>HYPERLINK("https://www.google.com/url?q=https%3A%2F%2Fadmin.wayfair.com%2Fwizards%2Forderwizard.php%3FOrID%3D4407325731", "CS604049000")</f>
        <v>CS604049000</v>
      </c>
    </row>
    <row r="722" spans="1:2" x14ac:dyDescent="0.3">
      <c r="A722" s="8" t="s">
        <v>3</v>
      </c>
      <c r="B722" s="9" t="str">
        <f>HYPERLINK("https://www.google.com/url?q=https%3A%2F%2Fadmin.wayfair.com%2Fwizards%2Forderwizard.php%3FOrID%3D4418820869", "CS604307605")</f>
        <v>CS604307605</v>
      </c>
    </row>
    <row r="723" spans="1:2" x14ac:dyDescent="0.3">
      <c r="A723" s="8" t="s">
        <v>3</v>
      </c>
      <c r="B723" s="9" t="str">
        <f>HYPERLINK("https://www.google.com/url?q=https%3A%2F%2Fadmin.wayfair.com%2Fwizards%2Forderwizard.php%3FOrID%3D4273582871", "CS604042444")</f>
        <v>CS604042444</v>
      </c>
    </row>
    <row r="724" spans="1:2" x14ac:dyDescent="0.3">
      <c r="A724" s="8" t="s">
        <v>3</v>
      </c>
      <c r="B724" s="9" t="str">
        <f>HYPERLINK("https://www.google.com/url?q=https%3A%2F%2Fadmin.wayfair.com%2Fwizards%2Forderwizard.php%3FOrID%3D4427201909", "CS603964625")</f>
        <v>CS603964625</v>
      </c>
    </row>
    <row r="725" spans="1:2" x14ac:dyDescent="0.3">
      <c r="A725" s="8" t="s">
        <v>3</v>
      </c>
      <c r="B725" s="9" t="str">
        <f>HYPERLINK("https://www.google.com/url?q=https%3A%2F%2Fadmin.wayfair.com%2Fwizards%2Forderwizard.php%3FOrID%3D4343958437", "CS603985319")</f>
        <v>CS603985319</v>
      </c>
    </row>
    <row r="726" spans="1:2" x14ac:dyDescent="0.3">
      <c r="A726" s="8" t="s">
        <v>3</v>
      </c>
      <c r="B726" s="9" t="str">
        <f>HYPERLINK("https://www.google.com/url?q=https%3A%2F%2Fadmin.wayfair.com%2Fwizards%2Forderwizard.php%3FOrID%3D4435067765", "CS603684586")</f>
        <v>CS603684586</v>
      </c>
    </row>
    <row r="727" spans="1:2" x14ac:dyDescent="0.3">
      <c r="A727" s="8" t="s">
        <v>3</v>
      </c>
      <c r="B727" s="9" t="str">
        <f>HYPERLINK("https://www.google.com/url?q=https%3A%2F%2Fadmin.wayfair.com%2Fwizards%2Forderwizard.php%3FOrID%3D4417463715", "CS603260669")</f>
        <v>CS603260669</v>
      </c>
    </row>
    <row r="728" spans="1:2" x14ac:dyDescent="0.3">
      <c r="A728" s="8" t="s">
        <v>3</v>
      </c>
      <c r="B728" s="9" t="str">
        <f>HYPERLINK("https://www.google.com/url?q=https%3A%2F%2Fadmin.wayfair.com%2Fwizards%2Forderwizard.php%3FOrID%3D4371880643", "CS603210323")</f>
        <v>CS603210323</v>
      </c>
    </row>
    <row r="729" spans="1:2" x14ac:dyDescent="0.3">
      <c r="A729" s="8" t="s">
        <v>3</v>
      </c>
      <c r="B729" s="9" t="str">
        <f>HYPERLINK("https://www.google.com/url?q=https%3A%2F%2Fadmin.wayfair.com%2Fwizards%2Forderwizard.php%3FOrID%3D3961278977", "CS602787046")</f>
        <v>CS602787046</v>
      </c>
    </row>
    <row r="730" spans="1:2" x14ac:dyDescent="0.3">
      <c r="A730" s="8" t="s">
        <v>3</v>
      </c>
      <c r="B730" s="9" t="str">
        <f>HYPERLINK("https://www.google.com/url?q=https%3A%2F%2Fadmin.wayfair.com%2Fwizards%2Forderwizard.php%3FOrID%3D4425196291", "CS602609840")</f>
        <v>CS602609840</v>
      </c>
    </row>
    <row r="731" spans="1:2" x14ac:dyDescent="0.3">
      <c r="A731" s="8" t="s">
        <v>3</v>
      </c>
      <c r="B731" s="9" t="str">
        <f>HYPERLINK("https://www.google.com/url?q=https%3A%2F%2Fadmin.wayfair.com%2Fwizards%2Forderwizard.php%3FOrID%3D3805479053", "CS601817056")</f>
        <v>CS601817056</v>
      </c>
    </row>
    <row r="732" spans="1:2" x14ac:dyDescent="0.3">
      <c r="A732" s="8" t="s">
        <v>3</v>
      </c>
      <c r="B732" s="9" t="str">
        <f>HYPERLINK("https://www.google.com/url?q=https%3A%2F%2Fadmin.wayfair.com%2Fwizards%2Forderwizard.php%3FOrID%3D4369280033", "CS601189812")</f>
        <v>CS601189812</v>
      </c>
    </row>
    <row r="733" spans="1:2" x14ac:dyDescent="0.3">
      <c r="A733" s="8" t="s">
        <v>3</v>
      </c>
      <c r="B733" s="9" t="str">
        <f>HYPERLINK("https://www.google.com/url?q=https%3A%2F%2Fadmin.wayfair.com%2Fwizards%2Forderwizard.php%3FOrID%3D4433845241", "CS600368825")</f>
        <v>CS600368825</v>
      </c>
    </row>
    <row r="734" spans="1:2" x14ac:dyDescent="0.3">
      <c r="A734" s="8" t="s">
        <v>3</v>
      </c>
      <c r="B734" s="9" t="str">
        <f>HYPERLINK("https://www.google.com/url?q=https%3A%2F%2Fadmin.wayfair.com%2Fwizards%2Forderwizard.php%3FOrID%3D3953940351", "CS600184922")</f>
        <v>CS600184922</v>
      </c>
    </row>
    <row r="735" spans="1:2" x14ac:dyDescent="0.3">
      <c r="A735" s="8" t="s">
        <v>3</v>
      </c>
      <c r="B735" s="9" t="str">
        <f>HYPERLINK("https://www.google.com/url?q=https%3A%2F%2Fadmin.wayfair.com%2Fwizards%2Forderwizard.php%3FOrID%3D4411856103", "CS599125566")</f>
        <v>CS599125566</v>
      </c>
    </row>
    <row r="736" spans="1:2" x14ac:dyDescent="0.3">
      <c r="A736" s="8" t="s">
        <v>3</v>
      </c>
      <c r="B736" s="9" t="str">
        <f>HYPERLINK("https://www.google.com/url?q=https%3A%2F%2Fadmin.wayfair.com%2Fwizards%2Forderwizard.php%3FOrID%3D4384453012", "CS596104878")</f>
        <v>CS596104878</v>
      </c>
    </row>
    <row r="737" spans="1:2" x14ac:dyDescent="0.3">
      <c r="A737" s="8" t="s">
        <v>3</v>
      </c>
      <c r="B737" s="9" t="str">
        <f>HYPERLINK("https://www.google.com/url?q=https%3A%2F%2Fadmin.wayfair.com%2Fwizards%2Forderwizard.php%3FOrID%3D4415661205", "CS594152786")</f>
        <v>CS594152786</v>
      </c>
    </row>
    <row r="738" spans="1:2" x14ac:dyDescent="0.3">
      <c r="A738" s="8" t="s">
        <v>3</v>
      </c>
      <c r="B738" s="9" t="str">
        <f>HYPERLINK("https://www.google.com/url?q=https%3A%2F%2Fadmin.wayfair.com%2Fwizards%2Forderwizard.php%3FOrID%3D4328710557", "CS594023899")</f>
        <v>CS594023899</v>
      </c>
    </row>
    <row r="739" spans="1:2" x14ac:dyDescent="0.3">
      <c r="A739" s="8" t="s">
        <v>3</v>
      </c>
      <c r="B739" s="9" t="str">
        <f>HYPERLINK("https://www.google.com/url?q=https%3A%2F%2Fadmin.wayfair.com%2Fwizards%2Forderwizard.php%3FOrID%3D4412468775", "CS592844349")</f>
        <v>CS592844349</v>
      </c>
    </row>
    <row r="740" spans="1:2" x14ac:dyDescent="0.3">
      <c r="A740" s="8" t="s">
        <v>3</v>
      </c>
      <c r="B740" s="9" t="str">
        <f>HYPERLINK("https://www.google.com/url?q=https%3A%2F%2Fadmin.wayfair.com%2Fwizards%2Forderwizard.php%3FOrID%3D4404835455", "CS592365758")</f>
        <v>CS592365758</v>
      </c>
    </row>
    <row r="741" spans="1:2" x14ac:dyDescent="0.3">
      <c r="A741" s="8" t="s">
        <v>3</v>
      </c>
      <c r="B741" s="9" t="str">
        <f>HYPERLINK("https://www.google.com/url?q=https%3A%2F%2Fadmin.wayfair.com%2Fwizards%2Forderwizard.php%3FOrID%3D4377082589", "CS589710887")</f>
        <v>CS589710887</v>
      </c>
    </row>
    <row r="742" spans="1:2" x14ac:dyDescent="0.3">
      <c r="A742" s="8" t="s">
        <v>3</v>
      </c>
      <c r="B742" s="9" t="str">
        <f>HYPERLINK("https://www.google.com/url?q=https%3A%2F%2Fadmin.wayfair.com%2Fwizards%2Forderwizard.php%3FOrID%3D4404923255", "CS589655770")</f>
        <v>CS589655770</v>
      </c>
    </row>
    <row r="743" spans="1:2" x14ac:dyDescent="0.3">
      <c r="A743" s="8" t="s">
        <v>3</v>
      </c>
      <c r="B743" s="9" t="str">
        <f>HYPERLINK("https://www.google.com/url?q=https%3A%2F%2Fadmin.wayfair.com%2Fwizards%2Forderwizard.php%3FOrID%3D3004137043", "CA604491283")</f>
        <v>CA604491283</v>
      </c>
    </row>
    <row r="744" spans="1:2" x14ac:dyDescent="0.3">
      <c r="A744" s="8" t="s">
        <v>3</v>
      </c>
      <c r="B744" s="9" t="str">
        <f>HYPERLINK("https://www.google.com/url?q=https%3A%2F%2Fadmin.wayfair.com%2Fwizards%2Forderwizard.php%3FOrID%3D4333389946", "CA604512930")</f>
        <v>CA604512930</v>
      </c>
    </row>
    <row r="745" spans="1:2" x14ac:dyDescent="0.3">
      <c r="A745" s="8" t="s">
        <v>3</v>
      </c>
      <c r="B745" s="9" t="str">
        <f>HYPERLINK("https://www.google.com/url?q=https%3A%2F%2Fadmin.wayfair.com%2Fwizards%2Forderwizard.php%3FOrID%3D4301146636", "CA604524364")</f>
        <v>CA604524364</v>
      </c>
    </row>
    <row r="746" spans="1:2" x14ac:dyDescent="0.3">
      <c r="A746" s="8" t="s">
        <v>3</v>
      </c>
      <c r="B746" s="9" t="str">
        <f>HYPERLINK("https://www.google.com/url?q=https%3A%2F%2Fadmin.wayfair.com%2Fwizards%2Forderwizard.php%3FOrID%3D4336554936", "CA603941010")</f>
        <v>CA603941010</v>
      </c>
    </row>
    <row r="747" spans="1:2" x14ac:dyDescent="0.3">
      <c r="A747" s="8" t="s">
        <v>3</v>
      </c>
      <c r="B747" s="9" t="str">
        <f>HYPERLINK("https://www.google.com/url?q=https%3A%2F%2Fadmin.wayfair.com%2Fwizards%2Forderwizard.php%3FOrID%3D4312686686", "CA604041967")</f>
        <v>CA604041967</v>
      </c>
    </row>
    <row r="748" spans="1:2" x14ac:dyDescent="0.3">
      <c r="A748" s="8" t="s">
        <v>3</v>
      </c>
      <c r="B748" s="9" t="str">
        <f>HYPERLINK("https://www.google.com/url?q=https%3A%2F%2Fadmin.wayfair.com%2Fwizards%2Forderwizard.php%3FOrID%3D4307458166", "CA604437180")</f>
        <v>CA604437180</v>
      </c>
    </row>
    <row r="749" spans="1:2" x14ac:dyDescent="0.3">
      <c r="A749" s="8" t="s">
        <v>3</v>
      </c>
      <c r="B749" s="9" t="str">
        <f>HYPERLINK("https://www.google.com/url?q=https%3A%2F%2Fadmin.wayfair.com%2Fwizards%2Forderwizard.php%3FOrID%3D4339890786", "CA604253842")</f>
        <v>CA604253842</v>
      </c>
    </row>
    <row r="750" spans="1:2" x14ac:dyDescent="0.3">
      <c r="A750" s="8" t="s">
        <v>3</v>
      </c>
      <c r="B750" s="9" t="str">
        <f>HYPERLINK("https://www.google.com/url?q=https%3A%2F%2Fadmin.wayfair.com%2Fwizards%2Forderwizard.php%3FOrID%3D4279526246", "CA604262801")</f>
        <v>CA604262801</v>
      </c>
    </row>
    <row r="751" spans="1:2" x14ac:dyDescent="0.3">
      <c r="A751" s="8" t="s">
        <v>3</v>
      </c>
      <c r="B751" s="9" t="str">
        <f>HYPERLINK("https://www.google.com/url?q=https%3A%2F%2Fadmin.wayfair.com%2Fwizards%2Forderwizard.php%3FOrID%3D4316826446", "CA604438520")</f>
        <v>CA604438520</v>
      </c>
    </row>
    <row r="752" spans="1:2" x14ac:dyDescent="0.3">
      <c r="A752" s="8" t="s">
        <v>3</v>
      </c>
      <c r="B752" s="9" t="str">
        <f>HYPERLINK("https://www.google.com/url?q=https%3A%2F%2Fadmin.wayfair.com%2Fwizards%2Forderwizard.php%3FOrID%3D4289179016", "CA604434461")</f>
        <v>CA604434461</v>
      </c>
    </row>
    <row r="753" spans="1:2" x14ac:dyDescent="0.3">
      <c r="A753" s="8" t="s">
        <v>3</v>
      </c>
      <c r="B753" s="9" t="str">
        <f>HYPERLINK("https://www.google.com/url?q=https%3A%2F%2Fadmin.wayfair.com%2Fwizards%2Forderwizard.php%3FOrID%3D4339351206", "CA604548995")</f>
        <v>CA604548995</v>
      </c>
    </row>
    <row r="754" spans="1:2" x14ac:dyDescent="0.3">
      <c r="A754" s="8" t="s">
        <v>3</v>
      </c>
      <c r="B754" s="9" t="str">
        <f t="shared" ref="B754:B755" si="45">HYPERLINK("https://www.google.com/url?q=https%3A%2F%2Fadmin.wayfair.com%2Fwizards%2Forderwizard.php%3FOrID%3D4323412027", "CS604081897")</f>
        <v>CS604081897</v>
      </c>
    </row>
    <row r="755" spans="1:2" x14ac:dyDescent="0.3">
      <c r="A755" s="8" t="s">
        <v>3</v>
      </c>
      <c r="B755" s="9" t="str">
        <f t="shared" si="45"/>
        <v>CS604081897</v>
      </c>
    </row>
    <row r="756" spans="1:2" x14ac:dyDescent="0.3">
      <c r="A756" s="8" t="s">
        <v>3</v>
      </c>
      <c r="B756" s="9" t="str">
        <f>HYPERLINK("https://www.google.com/url?q=https%3A%2F%2Fadmin.wayfair.com%2Fwizards%2Forderwizard.php%3FOrID%3D4339962637", "CS603953142")</f>
        <v>CS603953142</v>
      </c>
    </row>
    <row r="757" spans="1:2" x14ac:dyDescent="0.3">
      <c r="A757" s="8" t="s">
        <v>3</v>
      </c>
      <c r="B757" s="9" t="str">
        <f>HYPERLINK("https://www.google.com/url?q=https%3A%2F%2Fadmin.wayfair.com%2Fwizards%2Forderwizard.php%3FOrID%3D4343981397", "CA604095084")</f>
        <v>CA604095084</v>
      </c>
    </row>
    <row r="758" spans="1:2" x14ac:dyDescent="0.3">
      <c r="A758" s="8" t="s">
        <v>3</v>
      </c>
      <c r="B758" s="9" t="str">
        <f>HYPERLINK("https://www.google.com/url?q=https%3A%2F%2Fadmin.wayfair.com%2Fwizards%2Forderwizard.php%3FOrID%3D4344211277", "CA604494462")</f>
        <v>CA604494462</v>
      </c>
    </row>
    <row r="759" spans="1:2" x14ac:dyDescent="0.3">
      <c r="A759" s="8" t="s">
        <v>3</v>
      </c>
      <c r="B759" s="9" t="str">
        <f t="shared" ref="B759:B760" si="46">HYPERLINK("https://www.google.com/url?q=https%3A%2F%2Fadmin.wayfair.com%2Fwizards%2Forderwizard.php%3FOrID%3D4338802117", "CS604415381")</f>
        <v>CS604415381</v>
      </c>
    </row>
    <row r="760" spans="1:2" x14ac:dyDescent="0.3">
      <c r="A760" s="8" t="s">
        <v>3</v>
      </c>
      <c r="B760" s="9" t="str">
        <f t="shared" si="46"/>
        <v>CS604415381</v>
      </c>
    </row>
    <row r="761" spans="1:2" x14ac:dyDescent="0.3">
      <c r="A761" s="8" t="s">
        <v>3</v>
      </c>
      <c r="B761" s="9" t="str">
        <f>HYPERLINK("https://www.google.com/url?q=https%3A%2F%2Fadmin.wayfair.com%2Fwizards%2Forderwizard.php%3FOrID%3D4344580207", "CA604434142")</f>
        <v>CA604434142</v>
      </c>
    </row>
    <row r="762" spans="1:2" x14ac:dyDescent="0.3">
      <c r="A762" s="8" t="s">
        <v>3</v>
      </c>
      <c r="B762" s="9" t="str">
        <f>HYPERLINK("https://www.google.com/url?q=https%3A%2F%2Fadmin.wayfair.com%2Fwizards%2Forderwizard.php%3FOrID%3D4344770637", "CA604559295")</f>
        <v>CA604559295</v>
      </c>
    </row>
    <row r="763" spans="1:2" x14ac:dyDescent="0.3">
      <c r="A763" s="8" t="s">
        <v>3</v>
      </c>
      <c r="B763" s="9" t="str">
        <f>HYPERLINK("https://www.google.com/url?q=https%3A%2F%2Fadmin.wayfair.com%2Fwizards%2Forderwizard.php%3FOrID%3D4294610777", "CA604695390")</f>
        <v>CA604695390</v>
      </c>
    </row>
    <row r="764" spans="1:2" x14ac:dyDescent="0.3">
      <c r="A764" s="8" t="s">
        <v>3</v>
      </c>
      <c r="B764" s="9" t="str">
        <f>HYPERLINK("https://www.google.com/url?q=https%3A%2F%2Fadmin.wayfair.com%2Fwizards%2Forderwizard.php%3FOrID%3D4419873149", "CA604560096")</f>
        <v>CA604560096</v>
      </c>
    </row>
    <row r="765" spans="1:2" x14ac:dyDescent="0.3">
      <c r="A765" s="8" t="s">
        <v>3</v>
      </c>
      <c r="B765" s="9" t="str">
        <f>HYPERLINK("https://www.google.com/url?q=https%3A%2F%2Fadmin.wayfair.com%2Fwizards%2Forderwizard.php%3FOrID%3D4423869162", "CA604493107")</f>
        <v>CA604493107</v>
      </c>
    </row>
    <row r="766" spans="1:2" x14ac:dyDescent="0.3">
      <c r="A766" s="8" t="s">
        <v>3</v>
      </c>
      <c r="B766" s="9" t="str">
        <f>HYPERLINK("https://www.google.com/url?q=https%3A%2F%2Fadmin.wayfair.com%2Fwizards%2Forderwizard.php%3FOrID%3D4433890195", "CS601390269")</f>
        <v>CS601390269</v>
      </c>
    </row>
    <row r="767" spans="1:2" x14ac:dyDescent="0.3">
      <c r="A767" s="8" t="s">
        <v>3</v>
      </c>
      <c r="B767" s="9" t="str">
        <f>HYPERLINK("https://www.google.com/url?q=https%3A%2F%2Fadmin.wayfair.com%2Fwizards%2Forderwizard.php%3FOrID%3D4374006851", "CS604312436")</f>
        <v>CS604312436</v>
      </c>
    </row>
    <row r="768" spans="1:2" x14ac:dyDescent="0.3">
      <c r="A768" s="8" t="s">
        <v>3</v>
      </c>
      <c r="B768" s="9" t="str">
        <f>HYPERLINK("https://www.google.com/url?q=https%3A%2F%2Fadmin.wayfair.com%2Fwizards%2Forderwizard.php%3FOrID%3D4374444841", "CA603944560")</f>
        <v>CA603944560</v>
      </c>
    </row>
    <row r="769" spans="1:2" x14ac:dyDescent="0.3">
      <c r="A769" s="8" t="s">
        <v>3</v>
      </c>
      <c r="B769" s="9" t="str">
        <f>HYPERLINK("https://www.google.com/url?q=https%3A%2F%2Fadmin.wayfair.com%2Fwizards%2Forderwizard.php%3FOrID%3D4423832371", "CA604455355")</f>
        <v>CA604455355</v>
      </c>
    </row>
    <row r="770" spans="1:2" x14ac:dyDescent="0.3">
      <c r="A770" s="8" t="s">
        <v>3</v>
      </c>
      <c r="B770" s="9" t="str">
        <f t="shared" ref="B770:B771" si="47">HYPERLINK("https://www.google.com/url?q=https%3A%2F%2Fadmin.wayfair.com%2Fwizards%2Forderwizard.php%3FOrID%3D4443196761", "CS604432539")</f>
        <v>CS604432539</v>
      </c>
    </row>
    <row r="771" spans="1:2" x14ac:dyDescent="0.3">
      <c r="A771" s="8" t="s">
        <v>3</v>
      </c>
      <c r="B771" s="9" t="str">
        <f t="shared" si="47"/>
        <v>CS604432539</v>
      </c>
    </row>
    <row r="772" spans="1:2" x14ac:dyDescent="0.3">
      <c r="A772" s="8" t="s">
        <v>3</v>
      </c>
      <c r="B772" s="9" t="str">
        <f>HYPERLINK("https://www.google.com/url?q=https%3A%2F%2Fadmin.wayfair.com%2Fwizards%2Forderwizard.php%3FOrID%3D4444442881", "CA604424273")</f>
        <v>CA604424273</v>
      </c>
    </row>
    <row r="773" spans="1:2" x14ac:dyDescent="0.3">
      <c r="A773" s="8" t="s">
        <v>3</v>
      </c>
      <c r="B773" s="9" t="str">
        <f>HYPERLINK("https://www.google.com/url?q=https%3A%2F%2Fadmin.wayfair.com%2Fwizards%2Forderwizard.php%3FOrID%3D4436935625", "CA603975061")</f>
        <v>CA603975061</v>
      </c>
    </row>
    <row r="774" spans="1:2" x14ac:dyDescent="0.3">
      <c r="A774" s="8" t="s">
        <v>3</v>
      </c>
      <c r="B774" s="9" t="str">
        <f>HYPERLINK("https://www.google.com/url?q=https%3A%2F%2Fadmin.wayfair.com%2Fwizards%2Forderwizard.php%3FOrID%3D4444561281", "CA604477719")</f>
        <v>CA604477719</v>
      </c>
    </row>
    <row r="775" spans="1:2" x14ac:dyDescent="0.3">
      <c r="A775" s="8" t="s">
        <v>3</v>
      </c>
      <c r="B775" s="9" t="str">
        <f>HYPERLINK("https://www.google.com/url?q=https%3A%2F%2Fadmin.wayfair.com%2Fwizards%2Forderwizard.php%3FOrID%3D4440219182", "CS603794349")</f>
        <v>CS603794349</v>
      </c>
    </row>
    <row r="776" spans="1:2" x14ac:dyDescent="0.3">
      <c r="A776" s="8" t="s">
        <v>3</v>
      </c>
      <c r="B776" s="9" t="str">
        <f>HYPERLINK("https://www.google.com/url?q=https%3A%2F%2Fadmin.wayfair.com%2Fwizards%2Forderwizard.php%3FOrID%3D4444787871", "CA604568745")</f>
        <v>CA604568745</v>
      </c>
    </row>
    <row r="777" spans="1:2" x14ac:dyDescent="0.3">
      <c r="A777" s="8" t="s">
        <v>3</v>
      </c>
      <c r="B777" s="9" t="str">
        <f>HYPERLINK("https://www.google.com/url?q=https%3A%2F%2Fadmin.wayfair.com%2Fwizards%2Forderwizard.php%3FOrID%3D4367995505", "CA603958220")</f>
        <v>CA603958220</v>
      </c>
    </row>
    <row r="778" spans="1:2" x14ac:dyDescent="0.3">
      <c r="A778" s="8" t="s">
        <v>3</v>
      </c>
      <c r="B778" s="9" t="str">
        <f>HYPERLINK("https://www.google.com/url?q=https%3A%2F%2Fadmin.wayfair.com%2Fwizards%2Forderwizard.php%3FOrID%3D2687453872", "CA604545859")</f>
        <v>CA604545859</v>
      </c>
    </row>
    <row r="779" spans="1:2" x14ac:dyDescent="0.3">
      <c r="A779" s="8" t="s">
        <v>3</v>
      </c>
      <c r="B779" s="9" t="str">
        <f>HYPERLINK("https://www.google.com/url?q=https%3A%2F%2Fadmin.wayfair.com%2Fwizards%2Forderwizard.php%3FOrID%3D4440712385", "CA604130574")</f>
        <v>CA604130574</v>
      </c>
    </row>
    <row r="780" spans="1:2" x14ac:dyDescent="0.3">
      <c r="A780" s="8" t="s">
        <v>3</v>
      </c>
      <c r="B780" s="9" t="str">
        <f>HYPERLINK("https://www.google.com/url?q=https%3A%2F%2Fadmin.wayfair.com%2Fwizards%2Forderwizard.php%3FOrID%3D4202455115", "CA604584834")</f>
        <v>CA604584834</v>
      </c>
    </row>
    <row r="781" spans="1:2" x14ac:dyDescent="0.3">
      <c r="A781" s="8" t="s">
        <v>3</v>
      </c>
      <c r="B781" s="9" t="str">
        <f>HYPERLINK("https://www.google.com/url?q=https%3A%2F%2Fadmin.wayfair.com%2Fwizards%2Forderwizard.php%3FOrID%3D4415285425", "CA604491418")</f>
        <v>CA604491418</v>
      </c>
    </row>
    <row r="782" spans="1:2" x14ac:dyDescent="0.3">
      <c r="A782" s="8" t="s">
        <v>3</v>
      </c>
      <c r="B782" s="9" t="str">
        <f>HYPERLINK("https://www.google.com/url?q=https%3A%2F%2Fadmin.wayfair.com%2Fwizards%2Forderwizard.php%3FOrID%3D3949825075", "CA604416497")</f>
        <v>CA604416497</v>
      </c>
    </row>
    <row r="783" spans="1:2" x14ac:dyDescent="0.3">
      <c r="A783" s="8" t="s">
        <v>3</v>
      </c>
      <c r="B783" s="9" t="str">
        <f>HYPERLINK("https://www.google.com/url?q=https%3A%2F%2Fadmin.wayfair.com%2Fwizards%2Forderwizard.php%3FOrID%3D3712349502", "CA604447451")</f>
        <v>CA604447451</v>
      </c>
    </row>
    <row r="784" spans="1:2" x14ac:dyDescent="0.3">
      <c r="A784" s="8" t="s">
        <v>3</v>
      </c>
      <c r="B784" s="9" t="str">
        <f>HYPERLINK("https://www.google.com/url?q=https%3A%2F%2Fadmin.wayfair.com%2Fwizards%2Forderwizard.php%3FOrID%3D3603726492", "CA604416797")</f>
        <v>CA604416797</v>
      </c>
    </row>
    <row r="785" spans="1:2" x14ac:dyDescent="0.3">
      <c r="A785" s="8" t="s">
        <v>3</v>
      </c>
      <c r="B785" s="9" t="str">
        <f>HYPERLINK("https://www.google.com/url?q=https%3A%2F%2Fadmin.wayfair.com%2Fwizards%2Forderwizard.php%3FOrID%3D4182996465", "CA604467524")</f>
        <v>CA604467524</v>
      </c>
    </row>
    <row r="786" spans="1:2" x14ac:dyDescent="0.3">
      <c r="A786" s="8" t="s">
        <v>3</v>
      </c>
      <c r="B786" s="9" t="str">
        <f>HYPERLINK("https://www.google.com/url?q=https%3A%2F%2Fadmin.wayfair.com%2Fwizards%2Forderwizard.php%3FOrID%3D4441925542", "CA604584077")</f>
        <v>CA604584077</v>
      </c>
    </row>
    <row r="787" spans="1:2" x14ac:dyDescent="0.3">
      <c r="A787" s="8" t="s">
        <v>3</v>
      </c>
      <c r="B787" s="9" t="str">
        <f t="shared" ref="B787:B788" si="48">HYPERLINK("https://www.google.com/url?q=https%3A%2F%2Fadmin.wayfair.com%2Fwizards%2Forderwizard.php%3FOrID%3D4441957242", "CS604458846")</f>
        <v>CS604458846</v>
      </c>
    </row>
    <row r="788" spans="1:2" x14ac:dyDescent="0.3">
      <c r="A788" s="8" t="s">
        <v>3</v>
      </c>
      <c r="B788" s="9" t="str">
        <f t="shared" si="48"/>
        <v>CS604458846</v>
      </c>
    </row>
    <row r="789" spans="1:2" x14ac:dyDescent="0.3">
      <c r="A789" s="8" t="s">
        <v>3</v>
      </c>
      <c r="B789" s="9" t="str">
        <f>HYPERLINK("https://www.google.com/url?q=https%3A%2F%2Fadmin.wayfair.com%2Fwizards%2Forderwizard.php%3FOrID%3D4441963842", "CA604461502")</f>
        <v>CA604461502</v>
      </c>
    </row>
    <row r="790" spans="1:2" x14ac:dyDescent="0.3">
      <c r="A790" s="8" t="s">
        <v>3</v>
      </c>
      <c r="B790" s="9" t="str">
        <f>HYPERLINK("https://www.google.com/url?q=https%3A%2F%2Fadmin.wayfair.com%2Fwizards%2Forderwizard.php%3FOrID%3D4441992082", "CA604474002")</f>
        <v>CA604474002</v>
      </c>
    </row>
    <row r="791" spans="1:2" x14ac:dyDescent="0.3">
      <c r="A791" s="8" t="s">
        <v>3</v>
      </c>
      <c r="B791" s="9" t="str">
        <f>HYPERLINK("https://www.google.com/url?q=https%3A%2F%2Fadmin.wayfair.com%2Fwizards%2Forderwizard.php%3FOrID%3D4423787892", "CA604486237")</f>
        <v>CA604486237</v>
      </c>
    </row>
    <row r="792" spans="1:2" x14ac:dyDescent="0.3">
      <c r="A792" s="8" t="s">
        <v>3</v>
      </c>
      <c r="B792" s="9" t="str">
        <f>HYPERLINK("https://www.google.com/url?q=https%3A%2F%2Fadmin.wayfair.com%2Fwizards%2Forderwizard.php%3FOrID%3D4438779795", "CA604522954")</f>
        <v>CA604522954</v>
      </c>
    </row>
    <row r="793" spans="1:2" x14ac:dyDescent="0.3">
      <c r="A793" s="8" t="s">
        <v>3</v>
      </c>
      <c r="B793" s="9" t="str">
        <f>HYPERLINK("https://www.google.com/url?q=https%3A%2F%2Fadmin.wayfair.com%2Fwizards%2Forderwizard.php%3FOrID%3D4237877832", "CA604506915")</f>
        <v>CA604506915</v>
      </c>
    </row>
    <row r="794" spans="1:2" x14ac:dyDescent="0.3">
      <c r="A794" s="8" t="s">
        <v>3</v>
      </c>
      <c r="B794" s="9" t="str">
        <f>HYPERLINK("https://www.google.com/url?q=https%3A%2F%2Fadmin.wayfair.com%2Fwizards%2Forderwizard.php%3FOrID%3D4441726475", "CA604536476")</f>
        <v>CA604536476</v>
      </c>
    </row>
    <row r="795" spans="1:2" x14ac:dyDescent="0.3">
      <c r="A795" s="8" t="s">
        <v>3</v>
      </c>
      <c r="B795" s="9" t="str">
        <f>HYPERLINK("https://www.google.com/url?q=https%3A%2F%2Fadmin.wayfair.com%2Fwizards%2Forderwizard.php%3FOrID%3D2602249602", "CA604519585")</f>
        <v>CA604519585</v>
      </c>
    </row>
    <row r="796" spans="1:2" x14ac:dyDescent="0.3">
      <c r="A796" s="8" t="s">
        <v>3</v>
      </c>
      <c r="B796" s="9" t="str">
        <f>HYPERLINK("https://www.google.com/url?q=https%3A%2F%2Fadmin.wayfair.com%2Fwizards%2Forderwizard.php%3FOrID%3D4397696752", "CA604515341")</f>
        <v>CA604515341</v>
      </c>
    </row>
    <row r="797" spans="1:2" x14ac:dyDescent="0.3">
      <c r="A797" s="8" t="s">
        <v>3</v>
      </c>
      <c r="B797" s="9" t="str">
        <f>HYPERLINK("https://www.google.com/url?q=https%3A%2F%2Fadmin.wayfair.com%2Fwizards%2Forderwizard.php%3FOrID%3D4427785585", "CA604547982")</f>
        <v>CA604547982</v>
      </c>
    </row>
    <row r="798" spans="1:2" x14ac:dyDescent="0.3">
      <c r="A798" s="8" t="s">
        <v>3</v>
      </c>
      <c r="B798" s="9" t="str">
        <f>HYPERLINK("https://www.google.com/url?q=https%3A%2F%2Fadmin.wayfair.com%2Fwizards%2Forderwizard.php%3FOrID%3D4278993945", "CA604542059")</f>
        <v>CA604542059</v>
      </c>
    </row>
    <row r="799" spans="1:2" x14ac:dyDescent="0.3">
      <c r="A799" s="8" t="s">
        <v>3</v>
      </c>
      <c r="B799" s="9" t="str">
        <f>HYPERLINK("https://www.google.com/url?q=https%3A%2F%2Fadmin.wayfair.com%2Fwizards%2Forderwizard.php%3FOrID%3D2729616642", "CA604546918")</f>
        <v>CA604546918</v>
      </c>
    </row>
    <row r="800" spans="1:2" x14ac:dyDescent="0.3">
      <c r="A800" s="8" t="s">
        <v>3</v>
      </c>
      <c r="B800" s="9" t="str">
        <f>HYPERLINK("https://www.google.com/url?q=https%3A%2F%2Fadmin.wayfair.com%2Fwizards%2Forderwizard.php%3FOrID%3D4442186902", "CA604552054")</f>
        <v>CA604552054</v>
      </c>
    </row>
    <row r="801" spans="1:2" x14ac:dyDescent="0.3">
      <c r="A801" s="8" t="s">
        <v>3</v>
      </c>
      <c r="B801" s="9" t="str">
        <f>HYPERLINK("https://www.google.com/url?q=https%3A%2F%2Fadmin.wayfair.com%2Fwizards%2Forderwizard.php%3FOrID%3D3716205045", "CA604581759")</f>
        <v>CA604581759</v>
      </c>
    </row>
    <row r="802" spans="1:2" x14ac:dyDescent="0.3">
      <c r="A802" s="8" t="s">
        <v>3</v>
      </c>
      <c r="B802" s="9" t="str">
        <f>HYPERLINK("https://www.google.com/url?q=https%3A%2F%2Fadmin.wayfair.com%2Fwizards%2Forderwizard.php%3FOrID%3D4442197632", "CA604555968")</f>
        <v>CA604555968</v>
      </c>
    </row>
    <row r="803" spans="1:2" x14ac:dyDescent="0.3">
      <c r="A803" s="8" t="s">
        <v>3</v>
      </c>
      <c r="B803" s="9" t="str">
        <f>HYPERLINK("https://www.google.com/url?q=https%3A%2F%2Fadmin.wayfair.com%2Fwizards%2Forderwizard.php%3FOrID%3D3561728605", "CA604585377")</f>
        <v>CA604585377</v>
      </c>
    </row>
    <row r="804" spans="1:2" x14ac:dyDescent="0.3">
      <c r="A804" s="8" t="s">
        <v>3</v>
      </c>
      <c r="B804" s="9" t="str">
        <f>HYPERLINK("https://www.google.com/url?q=https%3A%2F%2Fadmin.wayfair.com%2Fwizards%2Forderwizard.php%3FOrID%3D2513685221", "CA604664052")</f>
        <v>CA604664052</v>
      </c>
    </row>
    <row r="805" spans="1:2" x14ac:dyDescent="0.3">
      <c r="A805" s="8" t="s">
        <v>3</v>
      </c>
      <c r="B805" s="9" t="str">
        <f>HYPERLINK("https://www.google.com/url?q=https%3A%2F%2Fadmin.wayfair.com%2Fwizards%2Forderwizard.php%3FOrID%3D4399861539", "CS604107362")</f>
        <v>CS604107362</v>
      </c>
    </row>
    <row r="806" spans="1:2" x14ac:dyDescent="0.3">
      <c r="A806" s="8" t="s">
        <v>3</v>
      </c>
      <c r="B806" s="9" t="str">
        <f>HYPERLINK("https://www.google.com/url?q=https%3A%2F%2Fadmin.wayfair.com%2Fwizards%2Forderwizard.php%3FOrID%3D4337515355", "CS604187936")</f>
        <v>CS604187936</v>
      </c>
    </row>
    <row r="807" spans="1:2" x14ac:dyDescent="0.3">
      <c r="A807" s="8" t="s">
        <v>3</v>
      </c>
      <c r="B807" s="10" t="str">
        <f>HYPERLINK("https://www.google.com/url?q=https%3A%2F%2Fadmin.wayfair.com%2Fwizards%2Forderwizard.php%3FOrID%3D4267348287", "CA604588620")</f>
        <v>CA604588620</v>
      </c>
    </row>
  </sheetData>
  <phoneticPr fontId="4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6B364-D355-4070-BEDC-179E67F4BAFE}">
  <dimension ref="A1:E485"/>
  <sheetViews>
    <sheetView workbookViewId="0">
      <selection activeCell="B2" sqref="B2:B8"/>
    </sheetView>
  </sheetViews>
  <sheetFormatPr defaultRowHeight="14.4" x14ac:dyDescent="0.3"/>
  <cols>
    <col min="2" max="2" width="9.6640625" bestFit="1" customWidth="1"/>
    <col min="3" max="3" width="10.21875" customWidth="1"/>
    <col min="4" max="4" width="11.77734375" bestFit="1" customWidth="1"/>
    <col min="5" max="5" width="7.44140625" bestFit="1" customWidth="1"/>
  </cols>
  <sheetData>
    <row r="1" spans="1:5" ht="26.4" x14ac:dyDescent="0.3">
      <c r="A1" s="3" t="s">
        <v>2</v>
      </c>
      <c r="B1" s="3">
        <v>8155527186</v>
      </c>
      <c r="C1" s="3">
        <v>102002736254806</v>
      </c>
      <c r="D1" s="4">
        <v>45870.56391203704</v>
      </c>
      <c r="E1" s="5">
        <v>45873</v>
      </c>
    </row>
    <row r="2" spans="1:5" ht="26.4" x14ac:dyDescent="0.3">
      <c r="A2" s="3" t="s">
        <v>2</v>
      </c>
      <c r="B2" s="3">
        <v>8157053019</v>
      </c>
      <c r="C2" s="3">
        <v>102002747969009</v>
      </c>
      <c r="D2" s="4">
        <v>45874.315324074072</v>
      </c>
      <c r="E2" s="5">
        <v>45874</v>
      </c>
    </row>
    <row r="3" spans="1:5" ht="26.4" x14ac:dyDescent="0.3">
      <c r="A3" s="3" t="s">
        <v>2</v>
      </c>
      <c r="B3" s="3">
        <v>8136934498</v>
      </c>
      <c r="C3" s="3">
        <v>912002743825352</v>
      </c>
      <c r="D3" s="4">
        <v>45874.270856481482</v>
      </c>
      <c r="E3" s="5">
        <v>45874</v>
      </c>
    </row>
    <row r="4" spans="1:5" ht="26.4" x14ac:dyDescent="0.3">
      <c r="A4" s="3" t="s">
        <v>2</v>
      </c>
      <c r="B4" s="3">
        <v>8157030057</v>
      </c>
      <c r="C4" s="3">
        <v>902002748055475</v>
      </c>
      <c r="D4" s="4">
        <v>45874.12363425926</v>
      </c>
      <c r="E4" s="5">
        <v>45874</v>
      </c>
    </row>
    <row r="5" spans="1:5" ht="26.4" x14ac:dyDescent="0.3">
      <c r="A5" s="3" t="s">
        <v>2</v>
      </c>
      <c r="B5" s="3">
        <v>8148624988</v>
      </c>
      <c r="C5" s="3">
        <v>912002747791841</v>
      </c>
      <c r="D5" s="4">
        <v>45874.101400462961</v>
      </c>
      <c r="E5" s="5">
        <v>45874</v>
      </c>
    </row>
    <row r="6" spans="1:5" ht="26.4" x14ac:dyDescent="0.3">
      <c r="A6" s="3" t="s">
        <v>2</v>
      </c>
      <c r="B6" s="3">
        <v>8156933048</v>
      </c>
      <c r="C6" s="3">
        <v>102002721145918</v>
      </c>
      <c r="D6" s="4">
        <v>45873.818101851852</v>
      </c>
      <c r="E6" s="5">
        <v>45874</v>
      </c>
    </row>
    <row r="7" spans="1:5" ht="26.4" x14ac:dyDescent="0.3">
      <c r="A7" s="3" t="s">
        <v>2</v>
      </c>
      <c r="B7" s="3">
        <v>8164361870</v>
      </c>
      <c r="C7" s="3">
        <v>912002710807741</v>
      </c>
      <c r="D7" s="4">
        <v>45873.797256944446</v>
      </c>
      <c r="E7" s="5">
        <v>45874</v>
      </c>
    </row>
    <row r="8" spans="1:5" ht="26.4" x14ac:dyDescent="0.3">
      <c r="A8" s="3" t="s">
        <v>2</v>
      </c>
      <c r="B8" s="3">
        <v>8136753075</v>
      </c>
      <c r="C8" s="3">
        <v>912002741708609</v>
      </c>
      <c r="D8" s="4">
        <v>45873.68340277778</v>
      </c>
      <c r="E8" s="5">
        <v>45874</v>
      </c>
    </row>
    <row r="9" spans="1:5" x14ac:dyDescent="0.3">
      <c r="A9" s="3"/>
      <c r="B9" s="3"/>
      <c r="C9" s="3"/>
      <c r="D9" s="3"/>
      <c r="E9" s="3"/>
    </row>
    <row r="10" spans="1:5" x14ac:dyDescent="0.3">
      <c r="A10" s="3"/>
      <c r="B10" s="3"/>
      <c r="C10" s="3"/>
      <c r="D10" s="3"/>
      <c r="E10" s="3"/>
    </row>
    <row r="11" spans="1:5" x14ac:dyDescent="0.3">
      <c r="A11" s="3"/>
      <c r="B11" s="3"/>
      <c r="C11" s="3"/>
      <c r="D11" s="3"/>
      <c r="E11" s="3"/>
    </row>
    <row r="12" spans="1:5" x14ac:dyDescent="0.3">
      <c r="A12" s="3"/>
      <c r="B12" s="3"/>
      <c r="C12" s="3"/>
      <c r="D12" s="3"/>
      <c r="E12" s="3"/>
    </row>
    <row r="13" spans="1:5" x14ac:dyDescent="0.3">
      <c r="A13" s="3"/>
      <c r="B13" s="3"/>
      <c r="C13" s="3"/>
      <c r="D13" s="3"/>
      <c r="E13" s="3"/>
    </row>
    <row r="14" spans="1:5" x14ac:dyDescent="0.3">
      <c r="A14" s="3"/>
      <c r="B14" s="3"/>
      <c r="C14" s="3"/>
      <c r="D14" s="3"/>
      <c r="E14" s="3"/>
    </row>
    <row r="15" spans="1:5" x14ac:dyDescent="0.3">
      <c r="A15" s="3"/>
      <c r="B15" s="3"/>
      <c r="C15" s="3"/>
      <c r="D15" s="3"/>
      <c r="E15" s="3"/>
    </row>
    <row r="16" spans="1:5" x14ac:dyDescent="0.3">
      <c r="A16" s="3"/>
      <c r="B16" s="3"/>
      <c r="C16" s="3"/>
      <c r="D16" s="3"/>
      <c r="E16" s="3"/>
    </row>
    <row r="17" spans="1:5" x14ac:dyDescent="0.3">
      <c r="A17" s="3"/>
      <c r="B17" s="3"/>
      <c r="C17" s="3"/>
      <c r="D17" s="3"/>
      <c r="E17" s="3"/>
    </row>
    <row r="18" spans="1:5" x14ac:dyDescent="0.3">
      <c r="A18" s="3"/>
      <c r="B18" s="3"/>
      <c r="C18" s="3"/>
      <c r="D18" s="3"/>
      <c r="E18" s="3"/>
    </row>
    <row r="19" spans="1:5" x14ac:dyDescent="0.3">
      <c r="A19" s="3"/>
      <c r="B19" s="3"/>
      <c r="C19" s="3"/>
      <c r="D19" s="3"/>
      <c r="E19" s="3"/>
    </row>
    <row r="20" spans="1:5" x14ac:dyDescent="0.3">
      <c r="A20" s="3"/>
      <c r="B20" s="3"/>
      <c r="C20" s="3"/>
      <c r="D20" s="3"/>
      <c r="E20" s="3"/>
    </row>
    <row r="21" spans="1:5" x14ac:dyDescent="0.3">
      <c r="A21" s="3"/>
      <c r="B21" s="3"/>
      <c r="C21" s="3"/>
      <c r="D21" s="3"/>
      <c r="E21" s="3"/>
    </row>
    <row r="22" spans="1:5" x14ac:dyDescent="0.3">
      <c r="A22" s="3"/>
      <c r="B22" s="3"/>
      <c r="C22" s="3"/>
      <c r="D22" s="3"/>
      <c r="E22" s="3"/>
    </row>
    <row r="23" spans="1:5" x14ac:dyDescent="0.3">
      <c r="A23" s="3"/>
      <c r="B23" s="3"/>
      <c r="C23" s="3"/>
      <c r="D23" s="3"/>
      <c r="E23" s="3"/>
    </row>
    <row r="24" spans="1:5" x14ac:dyDescent="0.3">
      <c r="A24" s="3"/>
      <c r="B24" s="3"/>
      <c r="C24" s="3"/>
      <c r="D24" s="3"/>
      <c r="E24" s="3"/>
    </row>
    <row r="25" spans="1:5" x14ac:dyDescent="0.3">
      <c r="A25" s="3"/>
      <c r="B25" s="3"/>
      <c r="C25" s="3"/>
      <c r="D25" s="3"/>
      <c r="E25" s="3"/>
    </row>
    <row r="26" spans="1:5" x14ac:dyDescent="0.3">
      <c r="A26" s="3"/>
      <c r="B26" s="3"/>
      <c r="C26" s="3"/>
      <c r="D26" s="3"/>
      <c r="E26" s="3"/>
    </row>
    <row r="27" spans="1:5" x14ac:dyDescent="0.3">
      <c r="A27" s="3"/>
      <c r="B27" s="3"/>
      <c r="C27" s="3"/>
      <c r="D27" s="3"/>
      <c r="E27" s="3"/>
    </row>
    <row r="28" spans="1:5" x14ac:dyDescent="0.3">
      <c r="A28" s="3"/>
      <c r="B28" s="3"/>
      <c r="C28" s="3"/>
      <c r="D28" s="3"/>
      <c r="E28" s="3"/>
    </row>
    <row r="29" spans="1:5" x14ac:dyDescent="0.3">
      <c r="A29" s="3"/>
      <c r="B29" s="3"/>
      <c r="C29" s="3"/>
      <c r="D29" s="3"/>
      <c r="E29" s="3"/>
    </row>
    <row r="30" spans="1:5" x14ac:dyDescent="0.3">
      <c r="A30" s="3"/>
      <c r="B30" s="3"/>
      <c r="C30" s="3"/>
      <c r="D30" s="3"/>
      <c r="E30" s="3"/>
    </row>
    <row r="31" spans="1:5" x14ac:dyDescent="0.3">
      <c r="A31" s="3"/>
      <c r="B31" s="3"/>
      <c r="C31" s="3"/>
      <c r="D31" s="3"/>
      <c r="E31" s="3"/>
    </row>
    <row r="32" spans="1:5" x14ac:dyDescent="0.3">
      <c r="A32" s="3"/>
      <c r="B32" s="3"/>
      <c r="C32" s="3"/>
      <c r="D32" s="3"/>
      <c r="E32" s="3"/>
    </row>
    <row r="33" spans="1:5" x14ac:dyDescent="0.3">
      <c r="A33" s="3"/>
      <c r="B33" s="3"/>
      <c r="C33" s="3"/>
      <c r="D33" s="3"/>
      <c r="E33" s="3"/>
    </row>
    <row r="34" spans="1:5" x14ac:dyDescent="0.3">
      <c r="A34" s="3"/>
      <c r="B34" s="3"/>
      <c r="C34" s="3"/>
      <c r="D34" s="3"/>
      <c r="E34" s="3"/>
    </row>
    <row r="35" spans="1:5" x14ac:dyDescent="0.3">
      <c r="A35" s="3"/>
      <c r="B35" s="3"/>
      <c r="C35" s="3"/>
      <c r="D35" s="3"/>
      <c r="E35" s="3"/>
    </row>
    <row r="36" spans="1:5" x14ac:dyDescent="0.3">
      <c r="A36" s="3"/>
      <c r="B36" s="3"/>
      <c r="C36" s="3"/>
      <c r="D36" s="3"/>
      <c r="E36" s="3"/>
    </row>
    <row r="37" spans="1:5" x14ac:dyDescent="0.3">
      <c r="A37" s="3"/>
      <c r="B37" s="3"/>
      <c r="C37" s="3"/>
      <c r="D37" s="3"/>
      <c r="E37" s="3"/>
    </row>
    <row r="38" spans="1:5" x14ac:dyDescent="0.3">
      <c r="A38" s="3"/>
      <c r="B38" s="3"/>
      <c r="C38" s="3"/>
      <c r="D38" s="3"/>
      <c r="E38" s="3"/>
    </row>
    <row r="39" spans="1:5" x14ac:dyDescent="0.3">
      <c r="A39" s="3"/>
      <c r="B39" s="3"/>
      <c r="C39" s="3"/>
      <c r="D39" s="3"/>
      <c r="E39" s="3"/>
    </row>
    <row r="40" spans="1:5" x14ac:dyDescent="0.3">
      <c r="A40" s="3"/>
      <c r="B40" s="3"/>
      <c r="C40" s="3"/>
      <c r="D40" s="3"/>
      <c r="E40" s="3"/>
    </row>
    <row r="41" spans="1:5" x14ac:dyDescent="0.3">
      <c r="A41" s="3"/>
      <c r="B41" s="3"/>
      <c r="C41" s="3"/>
      <c r="D41" s="3"/>
      <c r="E41" s="3"/>
    </row>
    <row r="42" spans="1:5" x14ac:dyDescent="0.3">
      <c r="A42" s="3"/>
      <c r="B42" s="3"/>
      <c r="C42" s="3"/>
      <c r="D42" s="3"/>
      <c r="E42" s="3"/>
    </row>
    <row r="43" spans="1:5" x14ac:dyDescent="0.3">
      <c r="A43" s="3"/>
      <c r="B43" s="3"/>
      <c r="C43" s="3"/>
      <c r="D43" s="3"/>
      <c r="E43" s="3"/>
    </row>
    <row r="44" spans="1:5" x14ac:dyDescent="0.3">
      <c r="A44" s="3"/>
      <c r="B44" s="3"/>
      <c r="C44" s="3"/>
      <c r="D44" s="3"/>
      <c r="E44" s="3"/>
    </row>
    <row r="45" spans="1:5" x14ac:dyDescent="0.3">
      <c r="A45" s="3"/>
      <c r="B45" s="3"/>
      <c r="C45" s="3"/>
      <c r="D45" s="3"/>
      <c r="E45" s="3"/>
    </row>
    <row r="46" spans="1:5" x14ac:dyDescent="0.3">
      <c r="A46" s="3"/>
      <c r="B46" s="3"/>
      <c r="C46" s="3"/>
      <c r="D46" s="3"/>
      <c r="E46" s="3"/>
    </row>
    <row r="47" spans="1:5" x14ac:dyDescent="0.3">
      <c r="A47" s="3"/>
      <c r="B47" s="3"/>
      <c r="C47" s="3"/>
      <c r="D47" s="3"/>
      <c r="E47" s="3"/>
    </row>
    <row r="48" spans="1:5" x14ac:dyDescent="0.3">
      <c r="A48" s="3"/>
      <c r="B48" s="3"/>
      <c r="C48" s="3"/>
      <c r="D48" s="3"/>
      <c r="E48" s="3"/>
    </row>
    <row r="49" spans="1:5" x14ac:dyDescent="0.3">
      <c r="A49" s="3"/>
      <c r="B49" s="3"/>
      <c r="C49" s="3"/>
      <c r="D49" s="3"/>
      <c r="E49" s="3"/>
    </row>
    <row r="50" spans="1:5" x14ac:dyDescent="0.3">
      <c r="A50" s="3"/>
      <c r="B50" s="3"/>
      <c r="C50" s="3"/>
      <c r="D50" s="3"/>
      <c r="E50" s="3"/>
    </row>
    <row r="51" spans="1:5" x14ac:dyDescent="0.3">
      <c r="A51" s="3"/>
      <c r="B51" s="3"/>
      <c r="C51" s="3"/>
      <c r="D51" s="3"/>
      <c r="E51" s="3"/>
    </row>
    <row r="52" spans="1:5" x14ac:dyDescent="0.3">
      <c r="A52" s="3"/>
      <c r="B52" s="3"/>
      <c r="C52" s="3"/>
      <c r="D52" s="3"/>
      <c r="E52" s="3"/>
    </row>
    <row r="53" spans="1:5" x14ac:dyDescent="0.3">
      <c r="A53" s="3"/>
      <c r="B53" s="3"/>
      <c r="C53" s="3"/>
      <c r="D53" s="3"/>
      <c r="E53" s="3"/>
    </row>
    <row r="54" spans="1:5" x14ac:dyDescent="0.3">
      <c r="A54" s="3"/>
      <c r="B54" s="3"/>
      <c r="C54" s="3"/>
      <c r="D54" s="3"/>
      <c r="E54" s="3"/>
    </row>
    <row r="55" spans="1:5" x14ac:dyDescent="0.3">
      <c r="A55" s="3"/>
      <c r="B55" s="3"/>
      <c r="C55" s="3"/>
      <c r="D55" s="3"/>
      <c r="E55" s="3"/>
    </row>
    <row r="56" spans="1:5" x14ac:dyDescent="0.3">
      <c r="A56" s="3"/>
      <c r="B56" s="3"/>
      <c r="C56" s="3"/>
      <c r="D56" s="3"/>
      <c r="E56" s="3"/>
    </row>
    <row r="57" spans="1:5" x14ac:dyDescent="0.3">
      <c r="A57" s="3"/>
      <c r="B57" s="3"/>
      <c r="C57" s="3"/>
      <c r="D57" s="3"/>
      <c r="E57" s="3"/>
    </row>
    <row r="58" spans="1:5" x14ac:dyDescent="0.3">
      <c r="A58" s="3"/>
      <c r="B58" s="3"/>
      <c r="C58" s="3"/>
      <c r="D58" s="3"/>
      <c r="E58" s="3"/>
    </row>
    <row r="59" spans="1:5" x14ac:dyDescent="0.3">
      <c r="A59" s="3"/>
      <c r="B59" s="3"/>
      <c r="C59" s="3"/>
      <c r="D59" s="3"/>
      <c r="E59" s="3"/>
    </row>
    <row r="60" spans="1:5" x14ac:dyDescent="0.3">
      <c r="A60" s="3"/>
      <c r="B60" s="3"/>
      <c r="C60" s="3"/>
      <c r="D60" s="3"/>
      <c r="E60" s="3"/>
    </row>
    <row r="61" spans="1:5" x14ac:dyDescent="0.3">
      <c r="A61" s="3"/>
      <c r="B61" s="3"/>
      <c r="C61" s="3"/>
      <c r="D61" s="3"/>
      <c r="E61" s="3"/>
    </row>
    <row r="62" spans="1:5" x14ac:dyDescent="0.3">
      <c r="A62" s="3"/>
      <c r="B62" s="3"/>
      <c r="C62" s="3"/>
      <c r="D62" s="3"/>
      <c r="E62" s="3"/>
    </row>
    <row r="63" spans="1:5" x14ac:dyDescent="0.3">
      <c r="A63" s="3"/>
      <c r="B63" s="3"/>
      <c r="C63" s="3"/>
      <c r="D63" s="3"/>
      <c r="E63" s="3"/>
    </row>
    <row r="64" spans="1:5" x14ac:dyDescent="0.3">
      <c r="A64" s="3"/>
      <c r="B64" s="3"/>
      <c r="C64" s="3"/>
      <c r="D64" s="3"/>
      <c r="E64" s="3"/>
    </row>
    <row r="65" spans="1:5" x14ac:dyDescent="0.3">
      <c r="A65" s="3"/>
      <c r="B65" s="3"/>
      <c r="C65" s="3"/>
      <c r="D65" s="3"/>
      <c r="E65" s="3"/>
    </row>
    <row r="66" spans="1:5" x14ac:dyDescent="0.3">
      <c r="A66" s="3"/>
      <c r="B66" s="3"/>
      <c r="C66" s="3"/>
      <c r="D66" s="3"/>
      <c r="E66" s="3"/>
    </row>
    <row r="67" spans="1:5" x14ac:dyDescent="0.3">
      <c r="A67" s="3"/>
      <c r="B67" s="3"/>
      <c r="C67" s="3"/>
      <c r="D67" s="3"/>
      <c r="E67" s="3"/>
    </row>
    <row r="68" spans="1:5" x14ac:dyDescent="0.3">
      <c r="A68" s="3"/>
      <c r="B68" s="3"/>
      <c r="C68" s="3"/>
      <c r="D68" s="3"/>
      <c r="E68" s="3"/>
    </row>
    <row r="69" spans="1:5" x14ac:dyDescent="0.3">
      <c r="A69" s="3"/>
      <c r="B69" s="3"/>
      <c r="C69" s="3"/>
      <c r="D69" s="3"/>
      <c r="E69" s="3"/>
    </row>
    <row r="70" spans="1:5" x14ac:dyDescent="0.3">
      <c r="A70" s="3"/>
      <c r="B70" s="3"/>
      <c r="C70" s="3"/>
      <c r="D70" s="3"/>
      <c r="E70" s="3"/>
    </row>
    <row r="71" spans="1:5" x14ac:dyDescent="0.3">
      <c r="A71" s="3"/>
      <c r="B71" s="3"/>
      <c r="C71" s="3"/>
      <c r="D71" s="3"/>
      <c r="E71" s="3"/>
    </row>
    <row r="72" spans="1:5" x14ac:dyDescent="0.3">
      <c r="A72" s="3"/>
      <c r="B72" s="3"/>
      <c r="C72" s="3"/>
      <c r="D72" s="3"/>
      <c r="E72" s="3"/>
    </row>
    <row r="73" spans="1:5" x14ac:dyDescent="0.3">
      <c r="A73" s="3"/>
      <c r="B73" s="3"/>
      <c r="C73" s="3"/>
      <c r="D73" s="3"/>
      <c r="E73" s="3"/>
    </row>
    <row r="74" spans="1:5" x14ac:dyDescent="0.3">
      <c r="A74" s="3"/>
      <c r="B74" s="3"/>
      <c r="C74" s="3"/>
      <c r="D74" s="3"/>
      <c r="E74" s="3"/>
    </row>
    <row r="75" spans="1:5" x14ac:dyDescent="0.3">
      <c r="A75" s="3"/>
      <c r="B75" s="3"/>
      <c r="C75" s="3"/>
      <c r="D75" s="3"/>
      <c r="E75" s="3"/>
    </row>
    <row r="76" spans="1:5" x14ac:dyDescent="0.3">
      <c r="A76" s="3"/>
      <c r="B76" s="3"/>
      <c r="C76" s="3"/>
      <c r="D76" s="3"/>
      <c r="E76" s="3"/>
    </row>
    <row r="77" spans="1:5" x14ac:dyDescent="0.3">
      <c r="A77" s="3"/>
      <c r="B77" s="3"/>
      <c r="C77" s="3"/>
      <c r="D77" s="3"/>
      <c r="E77" s="3"/>
    </row>
    <row r="78" spans="1:5" x14ac:dyDescent="0.3">
      <c r="A78" s="3"/>
      <c r="B78" s="3"/>
      <c r="C78" s="3"/>
      <c r="D78" s="3"/>
      <c r="E78" s="3"/>
    </row>
    <row r="79" spans="1:5" x14ac:dyDescent="0.3">
      <c r="A79" s="3"/>
      <c r="B79" s="3"/>
      <c r="C79" s="3"/>
      <c r="D79" s="3"/>
      <c r="E79" s="3"/>
    </row>
    <row r="80" spans="1:5" x14ac:dyDescent="0.3">
      <c r="A80" s="3"/>
      <c r="B80" s="3"/>
      <c r="C80" s="3"/>
      <c r="D80" s="3"/>
      <c r="E80" s="3"/>
    </row>
    <row r="81" spans="1:5" x14ac:dyDescent="0.3">
      <c r="A81" s="3"/>
      <c r="B81" s="3"/>
      <c r="C81" s="3"/>
      <c r="D81" s="3"/>
      <c r="E81" s="3"/>
    </row>
    <row r="82" spans="1:5" x14ac:dyDescent="0.3">
      <c r="A82" s="3"/>
      <c r="B82" s="3"/>
      <c r="C82" s="3"/>
      <c r="D82" s="3"/>
      <c r="E82" s="3"/>
    </row>
    <row r="83" spans="1:5" x14ac:dyDescent="0.3">
      <c r="A83" s="3"/>
      <c r="B83" s="3"/>
      <c r="C83" s="3"/>
      <c r="D83" s="3"/>
      <c r="E83" s="3"/>
    </row>
    <row r="84" spans="1:5" x14ac:dyDescent="0.3">
      <c r="A84" s="3"/>
      <c r="B84" s="3"/>
      <c r="C84" s="3"/>
      <c r="D84" s="3"/>
      <c r="E84" s="3"/>
    </row>
    <row r="85" spans="1:5" x14ac:dyDescent="0.3">
      <c r="A85" s="3"/>
      <c r="B85" s="3"/>
      <c r="C85" s="3"/>
      <c r="D85" s="3"/>
      <c r="E85" s="3"/>
    </row>
    <row r="86" spans="1:5" x14ac:dyDescent="0.3">
      <c r="A86" s="3"/>
      <c r="B86" s="3"/>
      <c r="C86" s="3"/>
      <c r="D86" s="3"/>
      <c r="E86" s="3"/>
    </row>
    <row r="87" spans="1:5" x14ac:dyDescent="0.3">
      <c r="A87" s="3"/>
      <c r="B87" s="3"/>
      <c r="C87" s="3"/>
      <c r="D87" s="3"/>
      <c r="E87" s="3"/>
    </row>
    <row r="88" spans="1:5" x14ac:dyDescent="0.3">
      <c r="A88" s="3"/>
      <c r="B88" s="3"/>
      <c r="C88" s="3"/>
      <c r="D88" s="3"/>
      <c r="E88" s="3"/>
    </row>
    <row r="89" spans="1:5" x14ac:dyDescent="0.3">
      <c r="A89" s="3"/>
      <c r="B89" s="3"/>
      <c r="C89" s="3"/>
      <c r="D89" s="3"/>
      <c r="E89" s="3"/>
    </row>
    <row r="90" spans="1:5" x14ac:dyDescent="0.3">
      <c r="A90" s="3"/>
      <c r="B90" s="3"/>
      <c r="C90" s="3"/>
      <c r="D90" s="3"/>
      <c r="E90" s="3"/>
    </row>
    <row r="91" spans="1:5" x14ac:dyDescent="0.3">
      <c r="A91" s="3"/>
      <c r="B91" s="3"/>
      <c r="C91" s="3"/>
      <c r="D91" s="3"/>
      <c r="E91" s="3"/>
    </row>
    <row r="92" spans="1:5" x14ac:dyDescent="0.3">
      <c r="A92" s="3"/>
      <c r="B92" s="3"/>
      <c r="C92" s="3"/>
      <c r="D92" s="3"/>
      <c r="E92" s="3"/>
    </row>
    <row r="93" spans="1:5" x14ac:dyDescent="0.3">
      <c r="A93" s="3"/>
      <c r="B93" s="3"/>
      <c r="C93" s="3"/>
      <c r="D93" s="3"/>
      <c r="E93" s="3"/>
    </row>
    <row r="94" spans="1:5" x14ac:dyDescent="0.3">
      <c r="A94" s="3"/>
      <c r="B94" s="3"/>
      <c r="C94" s="3"/>
      <c r="D94" s="3"/>
      <c r="E94" s="3"/>
    </row>
    <row r="95" spans="1:5" x14ac:dyDescent="0.3">
      <c r="A95" s="3"/>
      <c r="B95" s="3"/>
      <c r="C95" s="3"/>
      <c r="D95" s="3"/>
      <c r="E95" s="3"/>
    </row>
    <row r="96" spans="1:5" x14ac:dyDescent="0.3">
      <c r="A96" s="3"/>
      <c r="B96" s="3"/>
      <c r="C96" s="3"/>
      <c r="D96" s="3"/>
      <c r="E96" s="3"/>
    </row>
    <row r="97" spans="1:5" x14ac:dyDescent="0.3">
      <c r="A97" s="3"/>
      <c r="B97" s="3"/>
      <c r="C97" s="3"/>
      <c r="D97" s="3"/>
      <c r="E97" s="3"/>
    </row>
    <row r="98" spans="1:5" x14ac:dyDescent="0.3">
      <c r="A98" s="3"/>
      <c r="B98" s="3"/>
      <c r="C98" s="3"/>
      <c r="D98" s="3"/>
      <c r="E98" s="3"/>
    </row>
    <row r="99" spans="1:5" x14ac:dyDescent="0.3">
      <c r="A99" s="3"/>
      <c r="B99" s="3"/>
      <c r="C99" s="3"/>
      <c r="D99" s="3"/>
      <c r="E99" s="3"/>
    </row>
    <row r="100" spans="1:5" x14ac:dyDescent="0.3">
      <c r="A100" s="3"/>
      <c r="B100" s="3"/>
      <c r="C100" s="3"/>
      <c r="D100" s="3"/>
      <c r="E100" s="3"/>
    </row>
    <row r="101" spans="1:5" x14ac:dyDescent="0.3">
      <c r="A101" s="3"/>
      <c r="B101" s="3"/>
      <c r="C101" s="3"/>
      <c r="D101" s="3"/>
      <c r="E101" s="3"/>
    </row>
    <row r="102" spans="1:5" x14ac:dyDescent="0.3">
      <c r="A102" s="3"/>
      <c r="B102" s="3"/>
      <c r="C102" s="3"/>
      <c r="D102" s="3"/>
      <c r="E102" s="3"/>
    </row>
    <row r="103" spans="1:5" x14ac:dyDescent="0.3">
      <c r="A103" s="3"/>
      <c r="B103" s="3"/>
      <c r="C103" s="3"/>
      <c r="D103" s="3"/>
      <c r="E103" s="3"/>
    </row>
    <row r="104" spans="1:5" x14ac:dyDescent="0.3">
      <c r="A104" s="3"/>
      <c r="B104" s="3"/>
      <c r="C104" s="3"/>
      <c r="D104" s="3"/>
      <c r="E104" s="3"/>
    </row>
    <row r="105" spans="1:5" x14ac:dyDescent="0.3">
      <c r="A105" s="3"/>
      <c r="B105" s="3"/>
      <c r="C105" s="3"/>
      <c r="D105" s="3"/>
      <c r="E105" s="3"/>
    </row>
    <row r="106" spans="1:5" x14ac:dyDescent="0.3">
      <c r="A106" s="3"/>
      <c r="B106" s="3"/>
      <c r="C106" s="3"/>
      <c r="D106" s="3"/>
      <c r="E106" s="3"/>
    </row>
    <row r="107" spans="1:5" x14ac:dyDescent="0.3">
      <c r="A107" s="3"/>
      <c r="B107" s="3"/>
      <c r="C107" s="3"/>
      <c r="D107" s="3"/>
      <c r="E107" s="3"/>
    </row>
    <row r="108" spans="1:5" x14ac:dyDescent="0.3">
      <c r="A108" s="3"/>
      <c r="B108" s="3"/>
      <c r="C108" s="3"/>
      <c r="D108" s="3"/>
      <c r="E108" s="3"/>
    </row>
    <row r="109" spans="1:5" x14ac:dyDescent="0.3">
      <c r="A109" s="3"/>
      <c r="B109" s="3"/>
      <c r="C109" s="3"/>
      <c r="D109" s="3"/>
      <c r="E109" s="3"/>
    </row>
    <row r="110" spans="1:5" x14ac:dyDescent="0.3">
      <c r="A110" s="3"/>
      <c r="B110" s="3"/>
      <c r="C110" s="3"/>
      <c r="D110" s="3"/>
      <c r="E110" s="3"/>
    </row>
    <row r="111" spans="1:5" x14ac:dyDescent="0.3">
      <c r="A111" s="3"/>
      <c r="B111" s="3"/>
      <c r="C111" s="3"/>
      <c r="D111" s="3"/>
      <c r="E111" s="3"/>
    </row>
    <row r="112" spans="1:5" x14ac:dyDescent="0.3">
      <c r="A112" s="3"/>
      <c r="B112" s="3"/>
      <c r="C112" s="3"/>
      <c r="D112" s="3"/>
      <c r="E112" s="3"/>
    </row>
    <row r="113" spans="1:5" x14ac:dyDescent="0.3">
      <c r="A113" s="3"/>
      <c r="B113" s="3"/>
      <c r="C113" s="3"/>
      <c r="D113" s="3"/>
      <c r="E113" s="3"/>
    </row>
    <row r="114" spans="1:5" x14ac:dyDescent="0.3">
      <c r="A114" s="3"/>
      <c r="B114" s="3"/>
      <c r="C114" s="3"/>
      <c r="D114" s="3"/>
      <c r="E114" s="3"/>
    </row>
    <row r="115" spans="1:5" x14ac:dyDescent="0.3">
      <c r="A115" s="3"/>
      <c r="B115" s="3"/>
      <c r="C115" s="3"/>
      <c r="D115" s="3"/>
      <c r="E115" s="3"/>
    </row>
    <row r="116" spans="1:5" x14ac:dyDescent="0.3">
      <c r="A116" s="3"/>
      <c r="B116" s="3"/>
      <c r="C116" s="3"/>
      <c r="D116" s="3"/>
      <c r="E116" s="3"/>
    </row>
    <row r="117" spans="1:5" x14ac:dyDescent="0.3">
      <c r="A117" s="3"/>
      <c r="B117" s="3"/>
      <c r="C117" s="3"/>
      <c r="D117" s="3"/>
      <c r="E117" s="3"/>
    </row>
    <row r="118" spans="1:5" x14ac:dyDescent="0.3">
      <c r="A118" s="3"/>
      <c r="B118" s="3"/>
      <c r="C118" s="3"/>
      <c r="D118" s="3"/>
      <c r="E118" s="3"/>
    </row>
    <row r="119" spans="1:5" x14ac:dyDescent="0.3">
      <c r="A119" s="3"/>
      <c r="B119" s="3"/>
      <c r="C119" s="3"/>
      <c r="D119" s="3"/>
      <c r="E119" s="3"/>
    </row>
    <row r="120" spans="1:5" x14ac:dyDescent="0.3">
      <c r="A120" s="3"/>
      <c r="B120" s="3"/>
      <c r="C120" s="3"/>
      <c r="D120" s="3"/>
      <c r="E120" s="3"/>
    </row>
    <row r="121" spans="1:5" x14ac:dyDescent="0.3">
      <c r="A121" s="3"/>
      <c r="B121" s="3"/>
      <c r="C121" s="3"/>
      <c r="D121" s="3"/>
      <c r="E121" s="3"/>
    </row>
    <row r="122" spans="1:5" x14ac:dyDescent="0.3">
      <c r="A122" s="3"/>
      <c r="B122" s="3"/>
      <c r="C122" s="3"/>
      <c r="D122" s="3"/>
      <c r="E122" s="3"/>
    </row>
    <row r="123" spans="1:5" x14ac:dyDescent="0.3">
      <c r="A123" s="3"/>
      <c r="B123" s="3"/>
      <c r="C123" s="3"/>
      <c r="D123" s="3"/>
      <c r="E123" s="3"/>
    </row>
    <row r="124" spans="1:5" x14ac:dyDescent="0.3">
      <c r="A124" s="3"/>
      <c r="B124" s="3"/>
      <c r="C124" s="3"/>
      <c r="D124" s="3"/>
      <c r="E124" s="3"/>
    </row>
    <row r="125" spans="1:5" x14ac:dyDescent="0.3">
      <c r="A125" s="3"/>
      <c r="B125" s="3"/>
      <c r="C125" s="3"/>
      <c r="D125" s="3"/>
      <c r="E125" s="3"/>
    </row>
    <row r="126" spans="1:5" x14ac:dyDescent="0.3">
      <c r="A126" s="3"/>
      <c r="B126" s="3"/>
      <c r="C126" s="3"/>
      <c r="D126" s="3"/>
      <c r="E126" s="3"/>
    </row>
    <row r="127" spans="1:5" x14ac:dyDescent="0.3">
      <c r="A127" s="3"/>
      <c r="B127" s="3"/>
      <c r="C127" s="3"/>
      <c r="D127" s="3"/>
      <c r="E127" s="3"/>
    </row>
    <row r="128" spans="1:5" x14ac:dyDescent="0.3">
      <c r="A128" s="3"/>
      <c r="B128" s="3"/>
      <c r="C128" s="3"/>
      <c r="D128" s="3"/>
      <c r="E128" s="3"/>
    </row>
    <row r="129" spans="1:5" x14ac:dyDescent="0.3">
      <c r="A129" s="3"/>
      <c r="B129" s="3"/>
      <c r="C129" s="3"/>
      <c r="D129" s="3"/>
      <c r="E129" s="3"/>
    </row>
    <row r="130" spans="1:5" x14ac:dyDescent="0.3">
      <c r="A130" s="3"/>
      <c r="B130" s="3"/>
      <c r="C130" s="3"/>
      <c r="D130" s="3"/>
      <c r="E130" s="3"/>
    </row>
    <row r="131" spans="1:5" x14ac:dyDescent="0.3">
      <c r="A131" s="3"/>
      <c r="B131" s="3"/>
      <c r="C131" s="3"/>
      <c r="D131" s="3"/>
      <c r="E131" s="3"/>
    </row>
    <row r="132" spans="1:5" x14ac:dyDescent="0.3">
      <c r="A132" s="3"/>
      <c r="B132" s="3"/>
      <c r="C132" s="3"/>
      <c r="D132" s="3"/>
      <c r="E132" s="3"/>
    </row>
    <row r="133" spans="1:5" x14ac:dyDescent="0.3">
      <c r="A133" s="3"/>
      <c r="B133" s="3"/>
      <c r="C133" s="3"/>
      <c r="D133" s="3"/>
      <c r="E133" s="3"/>
    </row>
    <row r="134" spans="1:5" x14ac:dyDescent="0.3">
      <c r="A134" s="3"/>
      <c r="B134" s="3"/>
      <c r="C134" s="3"/>
      <c r="D134" s="3"/>
      <c r="E134" s="3"/>
    </row>
    <row r="135" spans="1:5" x14ac:dyDescent="0.3">
      <c r="A135" s="3"/>
      <c r="B135" s="3"/>
      <c r="C135" s="3"/>
      <c r="D135" s="3"/>
      <c r="E135" s="3"/>
    </row>
    <row r="136" spans="1:5" x14ac:dyDescent="0.3">
      <c r="A136" s="3"/>
      <c r="B136" s="3"/>
      <c r="C136" s="3"/>
      <c r="D136" s="3"/>
      <c r="E136" s="3"/>
    </row>
    <row r="137" spans="1:5" x14ac:dyDescent="0.3">
      <c r="A137" s="3"/>
      <c r="B137" s="3"/>
      <c r="C137" s="3"/>
      <c r="D137" s="3"/>
      <c r="E137" s="3"/>
    </row>
    <row r="138" spans="1:5" x14ac:dyDescent="0.3">
      <c r="A138" s="3"/>
      <c r="B138" s="3"/>
      <c r="C138" s="3"/>
      <c r="D138" s="3"/>
      <c r="E138" s="3"/>
    </row>
    <row r="139" spans="1:5" x14ac:dyDescent="0.3">
      <c r="A139" s="3"/>
      <c r="B139" s="3"/>
      <c r="C139" s="3"/>
      <c r="D139" s="3"/>
      <c r="E139" s="3"/>
    </row>
    <row r="140" spans="1:5" x14ac:dyDescent="0.3">
      <c r="A140" s="3"/>
      <c r="B140" s="3"/>
      <c r="C140" s="3"/>
      <c r="D140" s="3"/>
      <c r="E140" s="3"/>
    </row>
    <row r="141" spans="1:5" x14ac:dyDescent="0.3">
      <c r="A141" s="3"/>
      <c r="B141" s="3"/>
      <c r="C141" s="3"/>
      <c r="D141" s="3"/>
      <c r="E141" s="3"/>
    </row>
    <row r="142" spans="1:5" x14ac:dyDescent="0.3">
      <c r="A142" s="3"/>
      <c r="B142" s="3"/>
      <c r="C142" s="3"/>
      <c r="D142" s="3"/>
      <c r="E142" s="3"/>
    </row>
    <row r="143" spans="1:5" x14ac:dyDescent="0.3">
      <c r="A143" s="3"/>
      <c r="B143" s="3"/>
      <c r="C143" s="3"/>
      <c r="D143" s="3"/>
      <c r="E143" s="3"/>
    </row>
    <row r="144" spans="1:5" x14ac:dyDescent="0.3">
      <c r="A144" s="3"/>
      <c r="B144" s="3"/>
      <c r="C144" s="3"/>
      <c r="D144" s="3"/>
      <c r="E144" s="3"/>
    </row>
    <row r="145" spans="1:5" x14ac:dyDescent="0.3">
      <c r="A145" s="3"/>
      <c r="B145" s="3"/>
      <c r="C145" s="3"/>
      <c r="D145" s="3"/>
      <c r="E145" s="3"/>
    </row>
    <row r="146" spans="1:5" x14ac:dyDescent="0.3">
      <c r="A146" s="3"/>
      <c r="B146" s="3"/>
      <c r="C146" s="3"/>
      <c r="D146" s="3"/>
      <c r="E146" s="3"/>
    </row>
    <row r="147" spans="1:5" x14ac:dyDescent="0.3">
      <c r="A147" s="3"/>
      <c r="B147" s="3"/>
      <c r="C147" s="3"/>
      <c r="D147" s="3"/>
      <c r="E147" s="3"/>
    </row>
    <row r="148" spans="1:5" x14ac:dyDescent="0.3">
      <c r="A148" s="3"/>
      <c r="B148" s="3"/>
      <c r="C148" s="3"/>
      <c r="D148" s="3"/>
      <c r="E148" s="3"/>
    </row>
    <row r="149" spans="1:5" x14ac:dyDescent="0.3">
      <c r="A149" s="3"/>
      <c r="B149" s="3"/>
      <c r="C149" s="3"/>
      <c r="D149" s="3"/>
      <c r="E149" s="3"/>
    </row>
    <row r="150" spans="1:5" x14ac:dyDescent="0.3">
      <c r="A150" s="3"/>
      <c r="B150" s="3"/>
      <c r="C150" s="3"/>
      <c r="D150" s="3"/>
      <c r="E150" s="3"/>
    </row>
    <row r="151" spans="1:5" x14ac:dyDescent="0.3">
      <c r="A151" s="3"/>
      <c r="B151" s="3"/>
      <c r="C151" s="3"/>
      <c r="D151" s="3"/>
      <c r="E151" s="3"/>
    </row>
    <row r="152" spans="1:5" x14ac:dyDescent="0.3">
      <c r="A152" s="3"/>
      <c r="B152" s="3"/>
      <c r="C152" s="3"/>
      <c r="D152" s="3"/>
      <c r="E152" s="3"/>
    </row>
    <row r="153" spans="1:5" x14ac:dyDescent="0.3">
      <c r="A153" s="3"/>
      <c r="B153" s="3"/>
      <c r="C153" s="3"/>
      <c r="D153" s="3"/>
      <c r="E153" s="3"/>
    </row>
    <row r="154" spans="1:5" x14ac:dyDescent="0.3">
      <c r="A154" s="3"/>
      <c r="B154" s="3"/>
      <c r="C154" s="3"/>
      <c r="D154" s="3"/>
      <c r="E154" s="3"/>
    </row>
    <row r="155" spans="1:5" x14ac:dyDescent="0.3">
      <c r="A155" s="3"/>
      <c r="B155" s="3"/>
      <c r="C155" s="3"/>
      <c r="D155" s="3"/>
      <c r="E155" s="3"/>
    </row>
    <row r="156" spans="1:5" x14ac:dyDescent="0.3">
      <c r="A156" s="3"/>
      <c r="B156" s="3"/>
      <c r="C156" s="3"/>
      <c r="D156" s="3"/>
      <c r="E156" s="3"/>
    </row>
    <row r="157" spans="1:5" x14ac:dyDescent="0.3">
      <c r="A157" s="3"/>
      <c r="B157" s="3"/>
      <c r="C157" s="3"/>
      <c r="D157" s="3"/>
      <c r="E157" s="3"/>
    </row>
    <row r="158" spans="1:5" x14ac:dyDescent="0.3">
      <c r="A158" s="3"/>
      <c r="B158" s="3"/>
      <c r="C158" s="3"/>
      <c r="D158" s="3"/>
      <c r="E158" s="3"/>
    </row>
    <row r="159" spans="1:5" x14ac:dyDescent="0.3">
      <c r="A159" s="3"/>
      <c r="B159" s="3"/>
      <c r="C159" s="3"/>
      <c r="D159" s="3"/>
      <c r="E159" s="3"/>
    </row>
    <row r="160" spans="1:5" x14ac:dyDescent="0.3">
      <c r="A160" s="3"/>
      <c r="B160" s="3"/>
      <c r="C160" s="3"/>
      <c r="D160" s="3"/>
      <c r="E160" s="3"/>
    </row>
    <row r="161" spans="1:5" x14ac:dyDescent="0.3">
      <c r="A161" s="3"/>
      <c r="B161" s="3"/>
      <c r="C161" s="3"/>
      <c r="D161" s="3"/>
      <c r="E161" s="3"/>
    </row>
    <row r="162" spans="1:5" x14ac:dyDescent="0.3">
      <c r="A162" s="3"/>
      <c r="B162" s="3"/>
      <c r="C162" s="3"/>
      <c r="D162" s="3"/>
      <c r="E162" s="3"/>
    </row>
    <row r="163" spans="1:5" x14ac:dyDescent="0.3">
      <c r="A163" s="3"/>
      <c r="B163" s="3"/>
      <c r="C163" s="3"/>
      <c r="D163" s="3"/>
      <c r="E163" s="3"/>
    </row>
    <row r="164" spans="1:5" x14ac:dyDescent="0.3">
      <c r="A164" s="3"/>
      <c r="B164" s="3"/>
      <c r="C164" s="3"/>
      <c r="D164" s="3"/>
      <c r="E164" s="3"/>
    </row>
    <row r="165" spans="1:5" x14ac:dyDescent="0.3">
      <c r="A165" s="3"/>
      <c r="B165" s="3"/>
      <c r="C165" s="3"/>
      <c r="D165" s="3"/>
      <c r="E165" s="3"/>
    </row>
    <row r="166" spans="1:5" x14ac:dyDescent="0.3">
      <c r="A166" s="3"/>
      <c r="B166" s="3"/>
      <c r="C166" s="3"/>
      <c r="D166" s="3"/>
      <c r="E166" s="3"/>
    </row>
    <row r="167" spans="1:5" x14ac:dyDescent="0.3">
      <c r="A167" s="3"/>
      <c r="B167" s="3"/>
      <c r="C167" s="3"/>
      <c r="D167" s="3"/>
      <c r="E167" s="3"/>
    </row>
    <row r="168" spans="1:5" x14ac:dyDescent="0.3">
      <c r="A168" s="3"/>
      <c r="B168" s="3"/>
      <c r="C168" s="3"/>
      <c r="D168" s="3"/>
      <c r="E168" s="3"/>
    </row>
    <row r="169" spans="1:5" x14ac:dyDescent="0.3">
      <c r="A169" s="3"/>
      <c r="B169" s="3"/>
      <c r="C169" s="3"/>
      <c r="D169" s="3"/>
      <c r="E169" s="3"/>
    </row>
    <row r="170" spans="1:5" x14ac:dyDescent="0.3">
      <c r="A170" s="3"/>
      <c r="B170" s="3"/>
      <c r="C170" s="3"/>
      <c r="D170" s="3"/>
      <c r="E170" s="3"/>
    </row>
    <row r="171" spans="1:5" x14ac:dyDescent="0.3">
      <c r="A171" s="3"/>
      <c r="B171" s="3"/>
      <c r="C171" s="3"/>
      <c r="D171" s="3"/>
      <c r="E171" s="3"/>
    </row>
    <row r="172" spans="1:5" x14ac:dyDescent="0.3">
      <c r="A172" s="3"/>
      <c r="B172" s="3"/>
      <c r="C172" s="3"/>
      <c r="D172" s="3"/>
      <c r="E172" s="3"/>
    </row>
    <row r="173" spans="1:5" x14ac:dyDescent="0.3">
      <c r="A173" s="3"/>
      <c r="B173" s="3"/>
      <c r="C173" s="3"/>
      <c r="D173" s="3"/>
      <c r="E173" s="3"/>
    </row>
    <row r="174" spans="1:5" x14ac:dyDescent="0.3">
      <c r="A174" s="3"/>
      <c r="B174" s="3"/>
      <c r="C174" s="3"/>
      <c r="D174" s="3"/>
      <c r="E174" s="3"/>
    </row>
    <row r="175" spans="1:5" x14ac:dyDescent="0.3">
      <c r="A175" s="3"/>
      <c r="B175" s="3"/>
      <c r="C175" s="3"/>
      <c r="D175" s="3"/>
      <c r="E175" s="3"/>
    </row>
    <row r="176" spans="1:5" x14ac:dyDescent="0.3">
      <c r="A176" s="3"/>
      <c r="B176" s="3"/>
      <c r="C176" s="3"/>
      <c r="D176" s="3"/>
      <c r="E176" s="3"/>
    </row>
    <row r="177" spans="1:5" x14ac:dyDescent="0.3">
      <c r="A177" s="3"/>
      <c r="B177" s="3"/>
      <c r="C177" s="3"/>
      <c r="D177" s="3"/>
      <c r="E177" s="3"/>
    </row>
    <row r="178" spans="1:5" x14ac:dyDescent="0.3">
      <c r="A178" s="3"/>
      <c r="B178" s="3"/>
      <c r="C178" s="3"/>
      <c r="D178" s="3"/>
      <c r="E178" s="3"/>
    </row>
    <row r="179" spans="1:5" x14ac:dyDescent="0.3">
      <c r="A179" s="3"/>
      <c r="B179" s="3"/>
      <c r="C179" s="3"/>
      <c r="D179" s="3"/>
      <c r="E179" s="3"/>
    </row>
    <row r="180" spans="1:5" x14ac:dyDescent="0.3">
      <c r="A180" s="3"/>
      <c r="B180" s="3"/>
      <c r="C180" s="3"/>
      <c r="D180" s="3"/>
      <c r="E180" s="3"/>
    </row>
    <row r="181" spans="1:5" x14ac:dyDescent="0.3">
      <c r="A181" s="3"/>
      <c r="B181" s="3"/>
      <c r="C181" s="3"/>
      <c r="D181" s="3"/>
      <c r="E181" s="3"/>
    </row>
    <row r="182" spans="1:5" x14ac:dyDescent="0.3">
      <c r="A182" s="3"/>
      <c r="B182" s="3"/>
      <c r="C182" s="3"/>
      <c r="D182" s="3"/>
      <c r="E182" s="3"/>
    </row>
    <row r="183" spans="1:5" x14ac:dyDescent="0.3">
      <c r="A183" s="3"/>
      <c r="B183" s="3"/>
      <c r="C183" s="3"/>
      <c r="D183" s="3"/>
      <c r="E183" s="3"/>
    </row>
    <row r="184" spans="1:5" x14ac:dyDescent="0.3">
      <c r="A184" s="3"/>
      <c r="B184" s="3"/>
      <c r="C184" s="3"/>
      <c r="D184" s="3"/>
      <c r="E184" s="3"/>
    </row>
    <row r="185" spans="1:5" x14ac:dyDescent="0.3">
      <c r="A185" s="3"/>
      <c r="B185" s="3"/>
      <c r="C185" s="3"/>
      <c r="D185" s="3"/>
      <c r="E185" s="3"/>
    </row>
    <row r="186" spans="1:5" x14ac:dyDescent="0.3">
      <c r="A186" s="3"/>
      <c r="B186" s="3"/>
      <c r="C186" s="3"/>
      <c r="D186" s="3"/>
      <c r="E186" s="3"/>
    </row>
    <row r="187" spans="1:5" x14ac:dyDescent="0.3">
      <c r="A187" s="3"/>
      <c r="B187" s="3"/>
      <c r="C187" s="3"/>
      <c r="D187" s="3"/>
      <c r="E187" s="3"/>
    </row>
    <row r="188" spans="1:5" x14ac:dyDescent="0.3">
      <c r="A188" s="3"/>
      <c r="B188" s="3"/>
      <c r="C188" s="3"/>
      <c r="D188" s="3"/>
      <c r="E188" s="3"/>
    </row>
    <row r="189" spans="1:5" x14ac:dyDescent="0.3">
      <c r="A189" s="3"/>
      <c r="B189" s="3"/>
      <c r="C189" s="3"/>
      <c r="D189" s="3"/>
      <c r="E189" s="3"/>
    </row>
    <row r="190" spans="1:5" x14ac:dyDescent="0.3">
      <c r="A190" s="3"/>
      <c r="B190" s="3"/>
      <c r="C190" s="3"/>
      <c r="D190" s="3"/>
      <c r="E190" s="3"/>
    </row>
    <row r="191" spans="1:5" x14ac:dyDescent="0.3">
      <c r="A191" s="3"/>
      <c r="B191" s="3"/>
      <c r="C191" s="3"/>
      <c r="D191" s="3"/>
      <c r="E191" s="3"/>
    </row>
    <row r="192" spans="1:5" x14ac:dyDescent="0.3">
      <c r="A192" s="3"/>
      <c r="B192" s="3"/>
      <c r="C192" s="3"/>
      <c r="D192" s="3"/>
      <c r="E192" s="3"/>
    </row>
    <row r="193" spans="1:5" x14ac:dyDescent="0.3">
      <c r="A193" s="3"/>
      <c r="B193" s="3"/>
      <c r="C193" s="3"/>
      <c r="D193" s="3"/>
      <c r="E193" s="3"/>
    </row>
    <row r="194" spans="1:5" x14ac:dyDescent="0.3">
      <c r="A194" s="3"/>
      <c r="B194" s="3"/>
      <c r="C194" s="3"/>
      <c r="D194" s="3"/>
      <c r="E194" s="3"/>
    </row>
    <row r="195" spans="1:5" x14ac:dyDescent="0.3">
      <c r="A195" s="3"/>
      <c r="B195" s="3"/>
      <c r="C195" s="3"/>
      <c r="D195" s="3"/>
      <c r="E195" s="3"/>
    </row>
    <row r="196" spans="1:5" x14ac:dyDescent="0.3">
      <c r="A196" s="3"/>
      <c r="B196" s="3"/>
      <c r="C196" s="3"/>
      <c r="D196" s="3"/>
      <c r="E196" s="3"/>
    </row>
    <row r="197" spans="1:5" x14ac:dyDescent="0.3">
      <c r="A197" s="3"/>
      <c r="B197" s="3"/>
      <c r="C197" s="3"/>
      <c r="D197" s="3"/>
      <c r="E197" s="3"/>
    </row>
    <row r="198" spans="1:5" x14ac:dyDescent="0.3">
      <c r="A198" s="3"/>
      <c r="B198" s="3"/>
      <c r="C198" s="3"/>
      <c r="D198" s="3"/>
      <c r="E198" s="3"/>
    </row>
    <row r="199" spans="1:5" x14ac:dyDescent="0.3">
      <c r="A199" s="3"/>
      <c r="B199" s="3"/>
      <c r="C199" s="3"/>
      <c r="D199" s="3"/>
      <c r="E199" s="3"/>
    </row>
    <row r="200" spans="1:5" x14ac:dyDescent="0.3">
      <c r="A200" s="3"/>
      <c r="B200" s="3"/>
      <c r="C200" s="3"/>
      <c r="D200" s="3"/>
      <c r="E200" s="3"/>
    </row>
    <row r="201" spans="1:5" x14ac:dyDescent="0.3">
      <c r="A201" s="3"/>
      <c r="B201" s="3"/>
      <c r="C201" s="3"/>
      <c r="D201" s="3"/>
      <c r="E201" s="3"/>
    </row>
    <row r="202" spans="1:5" x14ac:dyDescent="0.3">
      <c r="A202" s="3"/>
      <c r="B202" s="3"/>
      <c r="C202" s="3"/>
      <c r="D202" s="3"/>
      <c r="E202" s="3"/>
    </row>
    <row r="203" spans="1:5" x14ac:dyDescent="0.3">
      <c r="A203" s="3"/>
      <c r="B203" s="3"/>
      <c r="C203" s="3"/>
      <c r="D203" s="3"/>
      <c r="E203" s="3"/>
    </row>
    <row r="204" spans="1:5" x14ac:dyDescent="0.3">
      <c r="A204" s="3"/>
      <c r="B204" s="3"/>
      <c r="C204" s="3"/>
      <c r="D204" s="3"/>
      <c r="E204" s="3"/>
    </row>
    <row r="205" spans="1:5" x14ac:dyDescent="0.3">
      <c r="A205" s="3"/>
      <c r="B205" s="3"/>
      <c r="C205" s="3"/>
      <c r="D205" s="3"/>
      <c r="E205" s="3"/>
    </row>
    <row r="206" spans="1:5" x14ac:dyDescent="0.3">
      <c r="A206" s="3"/>
      <c r="B206" s="3"/>
      <c r="C206" s="3"/>
      <c r="D206" s="3"/>
      <c r="E206" s="3"/>
    </row>
    <row r="207" spans="1:5" x14ac:dyDescent="0.3">
      <c r="A207" s="3"/>
      <c r="B207" s="3"/>
      <c r="C207" s="3"/>
      <c r="D207" s="3"/>
      <c r="E207" s="3"/>
    </row>
    <row r="208" spans="1:5" x14ac:dyDescent="0.3">
      <c r="A208" s="3"/>
      <c r="B208" s="3"/>
      <c r="C208" s="3"/>
      <c r="D208" s="3"/>
      <c r="E208" s="3"/>
    </row>
    <row r="209" spans="1:5" x14ac:dyDescent="0.3">
      <c r="A209" s="3"/>
      <c r="B209" s="3"/>
      <c r="C209" s="3"/>
      <c r="D209" s="3"/>
      <c r="E209" s="3"/>
    </row>
    <row r="210" spans="1:5" x14ac:dyDescent="0.3">
      <c r="A210" s="3"/>
      <c r="B210" s="3"/>
      <c r="C210" s="3"/>
      <c r="D210" s="3"/>
      <c r="E210" s="3"/>
    </row>
    <row r="211" spans="1:5" x14ac:dyDescent="0.3">
      <c r="A211" s="3"/>
      <c r="B211" s="3"/>
      <c r="C211" s="3"/>
      <c r="D211" s="3"/>
      <c r="E211" s="3"/>
    </row>
    <row r="212" spans="1:5" x14ac:dyDescent="0.3">
      <c r="A212" s="3"/>
      <c r="B212" s="3"/>
      <c r="C212" s="3"/>
      <c r="D212" s="3"/>
      <c r="E212" s="3"/>
    </row>
    <row r="213" spans="1:5" x14ac:dyDescent="0.3">
      <c r="A213" s="3"/>
      <c r="B213" s="3"/>
      <c r="C213" s="3"/>
      <c r="D213" s="3"/>
      <c r="E213" s="3"/>
    </row>
    <row r="214" spans="1:5" x14ac:dyDescent="0.3">
      <c r="A214" s="3"/>
      <c r="B214" s="3"/>
      <c r="C214" s="3"/>
      <c r="D214" s="3"/>
      <c r="E214" s="3"/>
    </row>
    <row r="215" spans="1:5" x14ac:dyDescent="0.3">
      <c r="A215" s="3"/>
      <c r="B215" s="3"/>
      <c r="C215" s="3"/>
      <c r="D215" s="3"/>
      <c r="E215" s="3"/>
    </row>
    <row r="216" spans="1:5" x14ac:dyDescent="0.3">
      <c r="A216" s="3"/>
      <c r="B216" s="3"/>
      <c r="C216" s="3"/>
      <c r="D216" s="3"/>
      <c r="E216" s="3"/>
    </row>
    <row r="217" spans="1:5" x14ac:dyDescent="0.3">
      <c r="A217" s="3"/>
      <c r="B217" s="3"/>
      <c r="C217" s="3"/>
      <c r="D217" s="3"/>
      <c r="E217" s="3"/>
    </row>
    <row r="218" spans="1:5" x14ac:dyDescent="0.3">
      <c r="A218" s="3"/>
      <c r="B218" s="3"/>
      <c r="C218" s="3"/>
      <c r="D218" s="3"/>
      <c r="E218" s="3"/>
    </row>
    <row r="219" spans="1:5" x14ac:dyDescent="0.3">
      <c r="A219" s="3"/>
      <c r="B219" s="3"/>
      <c r="C219" s="3"/>
      <c r="D219" s="3"/>
      <c r="E219" s="3"/>
    </row>
    <row r="220" spans="1:5" x14ac:dyDescent="0.3">
      <c r="A220" s="3"/>
      <c r="B220" s="3"/>
      <c r="C220" s="3"/>
      <c r="D220" s="3"/>
      <c r="E220" s="3"/>
    </row>
    <row r="221" spans="1:5" x14ac:dyDescent="0.3">
      <c r="A221" s="3"/>
      <c r="B221" s="3"/>
      <c r="C221" s="3"/>
      <c r="D221" s="3"/>
      <c r="E221" s="3"/>
    </row>
    <row r="222" spans="1:5" x14ac:dyDescent="0.3">
      <c r="A222" s="3"/>
      <c r="B222" s="3"/>
      <c r="C222" s="3"/>
      <c r="D222" s="3"/>
      <c r="E222" s="3"/>
    </row>
    <row r="223" spans="1:5" x14ac:dyDescent="0.3">
      <c r="A223" s="3"/>
      <c r="B223" s="3"/>
      <c r="C223" s="3"/>
      <c r="D223" s="3"/>
      <c r="E223" s="3"/>
    </row>
    <row r="224" spans="1:5" x14ac:dyDescent="0.3">
      <c r="A224" s="3"/>
      <c r="B224" s="3"/>
      <c r="C224" s="3"/>
      <c r="D224" s="3"/>
      <c r="E224" s="3"/>
    </row>
    <row r="225" spans="1:5" x14ac:dyDescent="0.3">
      <c r="A225" s="3"/>
      <c r="B225" s="3"/>
      <c r="C225" s="3"/>
      <c r="D225" s="3"/>
      <c r="E225" s="3"/>
    </row>
    <row r="226" spans="1:5" x14ac:dyDescent="0.3">
      <c r="A226" s="3"/>
      <c r="B226" s="3"/>
      <c r="C226" s="3"/>
      <c r="D226" s="3"/>
      <c r="E226" s="3"/>
    </row>
    <row r="227" spans="1:5" x14ac:dyDescent="0.3">
      <c r="A227" s="3"/>
      <c r="B227" s="3"/>
      <c r="C227" s="3"/>
      <c r="D227" s="3"/>
      <c r="E227" s="3"/>
    </row>
    <row r="228" spans="1:5" x14ac:dyDescent="0.3">
      <c r="A228" s="3"/>
      <c r="B228" s="3"/>
      <c r="C228" s="3"/>
      <c r="D228" s="3"/>
      <c r="E228" s="3"/>
    </row>
    <row r="229" spans="1:5" x14ac:dyDescent="0.3">
      <c r="A229" s="3"/>
      <c r="B229" s="3"/>
      <c r="C229" s="3"/>
      <c r="D229" s="3"/>
      <c r="E229" s="3"/>
    </row>
    <row r="230" spans="1:5" x14ac:dyDescent="0.3">
      <c r="A230" s="3"/>
      <c r="B230" s="3"/>
      <c r="C230" s="3"/>
      <c r="D230" s="3"/>
      <c r="E230" s="3"/>
    </row>
    <row r="231" spans="1:5" x14ac:dyDescent="0.3">
      <c r="A231" s="3"/>
      <c r="B231" s="3"/>
      <c r="C231" s="3"/>
      <c r="D231" s="3"/>
      <c r="E231" s="3"/>
    </row>
    <row r="232" spans="1:5" x14ac:dyDescent="0.3">
      <c r="A232" s="3"/>
      <c r="B232" s="3"/>
      <c r="C232" s="3"/>
      <c r="D232" s="3"/>
      <c r="E232" s="3"/>
    </row>
    <row r="233" spans="1:5" x14ac:dyDescent="0.3">
      <c r="A233" s="3"/>
      <c r="B233" s="3"/>
      <c r="C233" s="3"/>
      <c r="D233" s="3"/>
      <c r="E233" s="3"/>
    </row>
    <row r="234" spans="1:5" x14ac:dyDescent="0.3">
      <c r="A234" s="3"/>
      <c r="B234" s="3"/>
      <c r="C234" s="3"/>
      <c r="D234" s="3"/>
      <c r="E234" s="3"/>
    </row>
    <row r="235" spans="1:5" x14ac:dyDescent="0.3">
      <c r="A235" s="3"/>
      <c r="B235" s="3"/>
      <c r="C235" s="3"/>
      <c r="D235" s="3"/>
      <c r="E235" s="3"/>
    </row>
    <row r="236" spans="1:5" x14ac:dyDescent="0.3">
      <c r="A236" s="3"/>
      <c r="B236" s="3"/>
      <c r="C236" s="3"/>
      <c r="D236" s="3"/>
      <c r="E236" s="3"/>
    </row>
    <row r="237" spans="1:5" x14ac:dyDescent="0.3">
      <c r="A237" s="3"/>
      <c r="B237" s="3"/>
      <c r="C237" s="3"/>
      <c r="D237" s="3"/>
      <c r="E237" s="3"/>
    </row>
    <row r="238" spans="1:5" x14ac:dyDescent="0.3">
      <c r="A238" s="3"/>
      <c r="B238" s="3"/>
      <c r="C238" s="3"/>
      <c r="D238" s="3"/>
      <c r="E238" s="3"/>
    </row>
    <row r="239" spans="1:5" x14ac:dyDescent="0.3">
      <c r="A239" s="3"/>
      <c r="B239" s="3"/>
      <c r="C239" s="3"/>
      <c r="D239" s="3"/>
      <c r="E239" s="3"/>
    </row>
    <row r="240" spans="1:5" x14ac:dyDescent="0.3">
      <c r="A240" s="3"/>
      <c r="B240" s="3"/>
      <c r="C240" s="3"/>
      <c r="D240" s="3"/>
      <c r="E240" s="3"/>
    </row>
    <row r="241" spans="1:5" x14ac:dyDescent="0.3">
      <c r="A241" s="3"/>
      <c r="B241" s="3"/>
      <c r="C241" s="3"/>
      <c r="D241" s="3"/>
      <c r="E241" s="3"/>
    </row>
    <row r="242" spans="1:5" x14ac:dyDescent="0.3">
      <c r="A242" s="3"/>
      <c r="B242" s="3"/>
      <c r="C242" s="3"/>
      <c r="D242" s="3"/>
      <c r="E242" s="3"/>
    </row>
    <row r="243" spans="1:5" x14ac:dyDescent="0.3">
      <c r="A243" s="3"/>
      <c r="B243" s="3"/>
      <c r="C243" s="3"/>
      <c r="D243" s="3"/>
      <c r="E243" s="3"/>
    </row>
    <row r="244" spans="1:5" x14ac:dyDescent="0.3">
      <c r="A244" s="3"/>
      <c r="B244" s="3"/>
      <c r="C244" s="3"/>
      <c r="D244" s="3"/>
      <c r="E244" s="3"/>
    </row>
    <row r="245" spans="1:5" x14ac:dyDescent="0.3">
      <c r="A245" s="3"/>
      <c r="B245" s="3"/>
      <c r="C245" s="3"/>
      <c r="D245" s="3"/>
      <c r="E245" s="3"/>
    </row>
    <row r="246" spans="1:5" x14ac:dyDescent="0.3">
      <c r="A246" s="3"/>
      <c r="B246" s="3"/>
      <c r="C246" s="3"/>
      <c r="D246" s="3"/>
      <c r="E246" s="3"/>
    </row>
    <row r="247" spans="1:5" x14ac:dyDescent="0.3">
      <c r="A247" s="3"/>
      <c r="B247" s="3"/>
      <c r="C247" s="3"/>
      <c r="D247" s="3"/>
      <c r="E247" s="3"/>
    </row>
    <row r="248" spans="1:5" x14ac:dyDescent="0.3">
      <c r="A248" s="3"/>
      <c r="B248" s="3"/>
      <c r="C248" s="3"/>
      <c r="D248" s="3"/>
      <c r="E248" s="3"/>
    </row>
    <row r="249" spans="1:5" x14ac:dyDescent="0.3">
      <c r="A249" s="3"/>
      <c r="B249" s="3"/>
      <c r="C249" s="3"/>
      <c r="D249" s="3"/>
      <c r="E249" s="3"/>
    </row>
    <row r="250" spans="1:5" x14ac:dyDescent="0.3">
      <c r="A250" s="3"/>
      <c r="B250" s="3"/>
      <c r="C250" s="3"/>
      <c r="D250" s="3"/>
      <c r="E250" s="3"/>
    </row>
    <row r="251" spans="1:5" x14ac:dyDescent="0.3">
      <c r="A251" s="3"/>
      <c r="B251" s="3"/>
      <c r="C251" s="3"/>
      <c r="D251" s="3"/>
      <c r="E251" s="3"/>
    </row>
    <row r="252" spans="1:5" x14ac:dyDescent="0.3">
      <c r="A252" s="3"/>
      <c r="B252" s="3"/>
      <c r="C252" s="3"/>
      <c r="D252" s="3"/>
      <c r="E252" s="3"/>
    </row>
    <row r="253" spans="1:5" x14ac:dyDescent="0.3">
      <c r="A253" s="3"/>
      <c r="B253" s="3"/>
      <c r="C253" s="3"/>
      <c r="D253" s="3"/>
      <c r="E253" s="3"/>
    </row>
    <row r="254" spans="1:5" x14ac:dyDescent="0.3">
      <c r="A254" s="3"/>
      <c r="B254" s="3"/>
      <c r="C254" s="3"/>
      <c r="D254" s="3"/>
      <c r="E254" s="3"/>
    </row>
    <row r="255" spans="1:5" x14ac:dyDescent="0.3">
      <c r="A255" s="3"/>
      <c r="B255" s="3"/>
      <c r="C255" s="3"/>
      <c r="D255" s="3"/>
      <c r="E255" s="3"/>
    </row>
    <row r="256" spans="1:5" x14ac:dyDescent="0.3">
      <c r="A256" s="3"/>
      <c r="B256" s="3"/>
      <c r="C256" s="3"/>
      <c r="D256" s="3"/>
      <c r="E256" s="3"/>
    </row>
    <row r="257" spans="1:5" x14ac:dyDescent="0.3">
      <c r="A257" s="3"/>
      <c r="B257" s="3"/>
      <c r="C257" s="3"/>
      <c r="D257" s="3"/>
      <c r="E257" s="3"/>
    </row>
    <row r="258" spans="1:5" x14ac:dyDescent="0.3">
      <c r="A258" s="3"/>
      <c r="B258" s="3"/>
      <c r="C258" s="3"/>
      <c r="D258" s="3"/>
      <c r="E258" s="3"/>
    </row>
    <row r="259" spans="1:5" x14ac:dyDescent="0.3">
      <c r="A259" s="3"/>
      <c r="B259" s="3"/>
      <c r="C259" s="3"/>
      <c r="D259" s="3"/>
      <c r="E259" s="3"/>
    </row>
    <row r="260" spans="1:5" x14ac:dyDescent="0.3">
      <c r="A260" s="3"/>
      <c r="B260" s="3"/>
      <c r="C260" s="3"/>
      <c r="D260" s="3"/>
      <c r="E260" s="3"/>
    </row>
    <row r="261" spans="1:5" x14ac:dyDescent="0.3">
      <c r="A261" s="3"/>
      <c r="B261" s="3"/>
      <c r="C261" s="3"/>
      <c r="D261" s="3"/>
      <c r="E261" s="3"/>
    </row>
    <row r="262" spans="1:5" x14ac:dyDescent="0.3">
      <c r="A262" s="3"/>
      <c r="B262" s="3"/>
      <c r="C262" s="3"/>
      <c r="D262" s="3"/>
      <c r="E262" s="3"/>
    </row>
    <row r="263" spans="1:5" x14ac:dyDescent="0.3">
      <c r="A263" s="3"/>
      <c r="B263" s="3"/>
      <c r="C263" s="3"/>
      <c r="D263" s="3"/>
      <c r="E263" s="3"/>
    </row>
    <row r="264" spans="1:5" x14ac:dyDescent="0.3">
      <c r="A264" s="3"/>
      <c r="B264" s="3"/>
      <c r="C264" s="3"/>
      <c r="D264" s="3"/>
      <c r="E264" s="3"/>
    </row>
    <row r="265" spans="1:5" x14ac:dyDescent="0.3">
      <c r="A265" s="3"/>
      <c r="B265" s="3"/>
      <c r="C265" s="3"/>
      <c r="D265" s="3"/>
      <c r="E265" s="3"/>
    </row>
    <row r="266" spans="1:5" x14ac:dyDescent="0.3">
      <c r="A266" s="3"/>
      <c r="B266" s="3"/>
      <c r="C266" s="3"/>
      <c r="D266" s="3"/>
      <c r="E266" s="3"/>
    </row>
    <row r="267" spans="1:5" x14ac:dyDescent="0.3">
      <c r="A267" s="3"/>
      <c r="B267" s="3"/>
      <c r="C267" s="3"/>
      <c r="D267" s="3"/>
      <c r="E267" s="3"/>
    </row>
    <row r="268" spans="1:5" x14ac:dyDescent="0.3">
      <c r="A268" s="3"/>
      <c r="B268" s="3"/>
      <c r="C268" s="3"/>
      <c r="D268" s="3"/>
      <c r="E268" s="3"/>
    </row>
    <row r="269" spans="1:5" x14ac:dyDescent="0.3">
      <c r="A269" s="3"/>
      <c r="B269" s="3"/>
      <c r="C269" s="3"/>
      <c r="D269" s="3"/>
      <c r="E269" s="3"/>
    </row>
    <row r="270" spans="1:5" x14ac:dyDescent="0.3">
      <c r="A270" s="3"/>
      <c r="B270" s="3"/>
      <c r="C270" s="3"/>
      <c r="D270" s="3"/>
      <c r="E270" s="3"/>
    </row>
    <row r="271" spans="1:5" x14ac:dyDescent="0.3">
      <c r="A271" s="3"/>
      <c r="B271" s="3"/>
      <c r="C271" s="3"/>
      <c r="D271" s="3"/>
      <c r="E271" s="3"/>
    </row>
    <row r="272" spans="1:5" x14ac:dyDescent="0.3">
      <c r="A272" s="3"/>
      <c r="B272" s="3"/>
      <c r="C272" s="3"/>
      <c r="D272" s="3"/>
      <c r="E272" s="3"/>
    </row>
    <row r="273" spans="1:5" x14ac:dyDescent="0.3">
      <c r="A273" s="3"/>
      <c r="B273" s="3"/>
      <c r="C273" s="3"/>
      <c r="D273" s="3"/>
      <c r="E273" s="3"/>
    </row>
    <row r="274" spans="1:5" x14ac:dyDescent="0.3">
      <c r="A274" s="3"/>
      <c r="B274" s="3"/>
      <c r="C274" s="3"/>
      <c r="D274" s="3"/>
      <c r="E274" s="3"/>
    </row>
    <row r="275" spans="1:5" x14ac:dyDescent="0.3">
      <c r="A275" s="3"/>
      <c r="B275" s="3"/>
      <c r="C275" s="3"/>
      <c r="D275" s="3"/>
      <c r="E275" s="3"/>
    </row>
    <row r="276" spans="1:5" x14ac:dyDescent="0.3">
      <c r="A276" s="3"/>
      <c r="B276" s="3"/>
      <c r="C276" s="3"/>
      <c r="D276" s="3"/>
      <c r="E276" s="3"/>
    </row>
    <row r="277" spans="1:5" x14ac:dyDescent="0.3">
      <c r="A277" s="3"/>
      <c r="B277" s="3"/>
      <c r="C277" s="3"/>
      <c r="D277" s="3"/>
      <c r="E277" s="3"/>
    </row>
    <row r="278" spans="1:5" x14ac:dyDescent="0.3">
      <c r="A278" s="3"/>
      <c r="B278" s="3"/>
      <c r="C278" s="3"/>
      <c r="D278" s="3"/>
      <c r="E278" s="3"/>
    </row>
    <row r="279" spans="1:5" x14ac:dyDescent="0.3">
      <c r="A279" s="3"/>
      <c r="B279" s="3"/>
      <c r="C279" s="3"/>
      <c r="D279" s="3"/>
      <c r="E279" s="3"/>
    </row>
    <row r="280" spans="1:5" x14ac:dyDescent="0.3">
      <c r="A280" s="3"/>
      <c r="B280" s="3"/>
      <c r="C280" s="3"/>
      <c r="D280" s="3"/>
      <c r="E280" s="3"/>
    </row>
    <row r="281" spans="1:5" x14ac:dyDescent="0.3">
      <c r="A281" s="3"/>
      <c r="B281" s="3"/>
      <c r="C281" s="3"/>
      <c r="D281" s="3"/>
      <c r="E281" s="3"/>
    </row>
    <row r="282" spans="1:5" x14ac:dyDescent="0.3">
      <c r="A282" s="3"/>
      <c r="B282" s="3"/>
      <c r="C282" s="3"/>
      <c r="D282" s="3"/>
      <c r="E282" s="3"/>
    </row>
    <row r="283" spans="1:5" x14ac:dyDescent="0.3">
      <c r="A283" s="3"/>
      <c r="B283" s="3"/>
      <c r="C283" s="3"/>
      <c r="D283" s="3"/>
      <c r="E283" s="3"/>
    </row>
    <row r="284" spans="1:5" x14ac:dyDescent="0.3">
      <c r="A284" s="3"/>
      <c r="B284" s="3"/>
      <c r="C284" s="3"/>
      <c r="D284" s="3"/>
      <c r="E284" s="3"/>
    </row>
    <row r="285" spans="1:5" x14ac:dyDescent="0.3">
      <c r="A285" s="3"/>
      <c r="B285" s="3"/>
      <c r="C285" s="3"/>
      <c r="D285" s="3"/>
      <c r="E285" s="3"/>
    </row>
    <row r="286" spans="1:5" x14ac:dyDescent="0.3">
      <c r="A286" s="3"/>
      <c r="B286" s="3"/>
      <c r="C286" s="3"/>
      <c r="D286" s="3"/>
      <c r="E286" s="3"/>
    </row>
    <row r="287" spans="1:5" x14ac:dyDescent="0.3">
      <c r="A287" s="3"/>
      <c r="B287" s="3"/>
      <c r="C287" s="3"/>
      <c r="D287" s="3"/>
      <c r="E287" s="3"/>
    </row>
    <row r="288" spans="1:5" x14ac:dyDescent="0.3">
      <c r="A288" s="3"/>
      <c r="B288" s="3"/>
      <c r="C288" s="3"/>
      <c r="D288" s="3"/>
      <c r="E288" s="3"/>
    </row>
    <row r="289" spans="1:5" x14ac:dyDescent="0.3">
      <c r="A289" s="3"/>
      <c r="B289" s="3"/>
      <c r="C289" s="3"/>
      <c r="D289" s="3"/>
      <c r="E289" s="3"/>
    </row>
    <row r="290" spans="1:5" x14ac:dyDescent="0.3">
      <c r="A290" s="3"/>
      <c r="B290" s="3"/>
      <c r="C290" s="3"/>
      <c r="D290" s="3"/>
      <c r="E290" s="3"/>
    </row>
    <row r="291" spans="1:5" x14ac:dyDescent="0.3">
      <c r="A291" s="3"/>
      <c r="B291" s="3"/>
      <c r="C291" s="3"/>
      <c r="D291" s="3"/>
      <c r="E291" s="3"/>
    </row>
    <row r="292" spans="1:5" x14ac:dyDescent="0.3">
      <c r="A292" s="3"/>
      <c r="B292" s="3"/>
      <c r="C292" s="3"/>
      <c r="D292" s="3"/>
      <c r="E292" s="3"/>
    </row>
    <row r="293" spans="1:5" x14ac:dyDescent="0.3">
      <c r="A293" s="3"/>
      <c r="B293" s="3"/>
      <c r="C293" s="3"/>
      <c r="D293" s="3"/>
      <c r="E293" s="3"/>
    </row>
    <row r="294" spans="1:5" x14ac:dyDescent="0.3">
      <c r="A294" s="3"/>
      <c r="B294" s="3"/>
      <c r="C294" s="3"/>
      <c r="D294" s="3"/>
      <c r="E294" s="3"/>
    </row>
    <row r="295" spans="1:5" x14ac:dyDescent="0.3">
      <c r="A295" s="3"/>
      <c r="B295" s="3"/>
      <c r="C295" s="3"/>
      <c r="D295" s="3"/>
      <c r="E295" s="3"/>
    </row>
    <row r="296" spans="1:5" x14ac:dyDescent="0.3">
      <c r="A296" s="3"/>
      <c r="B296" s="3"/>
      <c r="C296" s="3"/>
      <c r="D296" s="3"/>
      <c r="E296" s="3"/>
    </row>
    <row r="297" spans="1:5" x14ac:dyDescent="0.3">
      <c r="A297" s="3"/>
      <c r="B297" s="3"/>
      <c r="C297" s="3"/>
      <c r="D297" s="3"/>
      <c r="E297" s="3"/>
    </row>
    <row r="298" spans="1:5" x14ac:dyDescent="0.3">
      <c r="A298" s="3"/>
      <c r="B298" s="3"/>
      <c r="C298" s="3"/>
      <c r="D298" s="3"/>
      <c r="E298" s="3"/>
    </row>
    <row r="299" spans="1:5" x14ac:dyDescent="0.3">
      <c r="A299" s="3"/>
      <c r="B299" s="3"/>
      <c r="C299" s="3"/>
      <c r="D299" s="3"/>
      <c r="E299" s="3"/>
    </row>
    <row r="300" spans="1:5" x14ac:dyDescent="0.3">
      <c r="A300" s="3"/>
      <c r="B300" s="3"/>
      <c r="C300" s="3"/>
      <c r="D300" s="3"/>
      <c r="E300" s="3"/>
    </row>
    <row r="301" spans="1:5" x14ac:dyDescent="0.3">
      <c r="A301" s="3"/>
      <c r="B301" s="3"/>
      <c r="C301" s="3"/>
      <c r="D301" s="3"/>
      <c r="E301" s="3"/>
    </row>
    <row r="302" spans="1:5" x14ac:dyDescent="0.3">
      <c r="A302" s="3"/>
      <c r="B302" s="3"/>
      <c r="C302" s="3"/>
      <c r="D302" s="3"/>
      <c r="E302" s="3"/>
    </row>
    <row r="303" spans="1:5" x14ac:dyDescent="0.3">
      <c r="A303" s="3"/>
      <c r="B303" s="3"/>
      <c r="C303" s="3"/>
      <c r="D303" s="3"/>
      <c r="E303" s="3"/>
    </row>
    <row r="304" spans="1:5" x14ac:dyDescent="0.3">
      <c r="A304" s="3"/>
      <c r="B304" s="3"/>
      <c r="C304" s="3"/>
      <c r="D304" s="3"/>
      <c r="E304" s="3"/>
    </row>
    <row r="305" spans="1:5" x14ac:dyDescent="0.3">
      <c r="A305" s="3"/>
      <c r="B305" s="3"/>
      <c r="C305" s="3"/>
      <c r="D305" s="3"/>
      <c r="E305" s="3"/>
    </row>
    <row r="306" spans="1:5" x14ac:dyDescent="0.3">
      <c r="A306" s="3"/>
      <c r="B306" s="3"/>
      <c r="C306" s="3"/>
      <c r="D306" s="3"/>
      <c r="E306" s="3"/>
    </row>
    <row r="307" spans="1:5" x14ac:dyDescent="0.3">
      <c r="A307" s="3"/>
      <c r="B307" s="3"/>
      <c r="C307" s="3"/>
      <c r="D307" s="3"/>
      <c r="E307" s="3"/>
    </row>
    <row r="308" spans="1:5" x14ac:dyDescent="0.3">
      <c r="A308" s="3"/>
      <c r="B308" s="3"/>
      <c r="C308" s="3"/>
      <c r="D308" s="3"/>
      <c r="E308" s="3"/>
    </row>
    <row r="309" spans="1:5" x14ac:dyDescent="0.3">
      <c r="A309" s="3"/>
      <c r="B309" s="3"/>
      <c r="C309" s="3"/>
      <c r="D309" s="3"/>
      <c r="E309" s="3"/>
    </row>
    <row r="310" spans="1:5" x14ac:dyDescent="0.3">
      <c r="A310" s="3"/>
      <c r="B310" s="3"/>
      <c r="C310" s="3"/>
      <c r="D310" s="3"/>
      <c r="E310" s="3"/>
    </row>
    <row r="311" spans="1:5" x14ac:dyDescent="0.3">
      <c r="A311" s="3"/>
      <c r="B311" s="3"/>
      <c r="C311" s="3"/>
      <c r="D311" s="3"/>
      <c r="E311" s="3"/>
    </row>
    <row r="312" spans="1:5" x14ac:dyDescent="0.3">
      <c r="A312" s="3"/>
      <c r="B312" s="3"/>
      <c r="C312" s="3"/>
      <c r="D312" s="3"/>
      <c r="E312" s="3"/>
    </row>
    <row r="313" spans="1:5" x14ac:dyDescent="0.3">
      <c r="A313" s="3"/>
      <c r="B313" s="3"/>
      <c r="C313" s="3"/>
      <c r="D313" s="3"/>
      <c r="E313" s="3"/>
    </row>
    <row r="314" spans="1:5" x14ac:dyDescent="0.3">
      <c r="A314" s="3"/>
      <c r="B314" s="3"/>
      <c r="C314" s="3"/>
      <c r="D314" s="3"/>
      <c r="E314" s="3"/>
    </row>
    <row r="315" spans="1:5" x14ac:dyDescent="0.3">
      <c r="A315" s="3"/>
      <c r="B315" s="3"/>
      <c r="C315" s="3"/>
      <c r="D315" s="3"/>
      <c r="E315" s="3"/>
    </row>
    <row r="316" spans="1:5" x14ac:dyDescent="0.3">
      <c r="A316" s="3"/>
      <c r="B316" s="3"/>
      <c r="C316" s="3"/>
      <c r="D316" s="3"/>
      <c r="E316" s="3"/>
    </row>
    <row r="317" spans="1:5" x14ac:dyDescent="0.3">
      <c r="A317" s="3"/>
      <c r="B317" s="3"/>
      <c r="C317" s="3"/>
      <c r="D317" s="3"/>
      <c r="E317" s="3"/>
    </row>
    <row r="318" spans="1:5" x14ac:dyDescent="0.3">
      <c r="A318" s="3"/>
      <c r="B318" s="3"/>
      <c r="C318" s="3"/>
      <c r="D318" s="3"/>
      <c r="E318" s="3"/>
    </row>
    <row r="319" spans="1:5" x14ac:dyDescent="0.3">
      <c r="A319" s="3"/>
      <c r="B319" s="3"/>
      <c r="C319" s="3"/>
      <c r="D319" s="3"/>
      <c r="E319" s="3"/>
    </row>
    <row r="320" spans="1:5" x14ac:dyDescent="0.3">
      <c r="A320" s="3"/>
      <c r="B320" s="3"/>
      <c r="C320" s="3"/>
      <c r="D320" s="3"/>
      <c r="E320" s="3"/>
    </row>
    <row r="321" spans="1:5" x14ac:dyDescent="0.3">
      <c r="A321" s="3"/>
      <c r="B321" s="3"/>
      <c r="C321" s="3"/>
      <c r="D321" s="3"/>
      <c r="E321" s="3"/>
    </row>
    <row r="322" spans="1:5" x14ac:dyDescent="0.3">
      <c r="A322" s="3"/>
      <c r="B322" s="3"/>
      <c r="C322" s="3"/>
      <c r="D322" s="3"/>
      <c r="E322" s="3"/>
    </row>
    <row r="323" spans="1:5" x14ac:dyDescent="0.3">
      <c r="A323" s="3"/>
      <c r="B323" s="3"/>
      <c r="C323" s="3"/>
      <c r="D323" s="3"/>
      <c r="E323" s="3"/>
    </row>
    <row r="324" spans="1:5" x14ac:dyDescent="0.3">
      <c r="A324" s="3"/>
      <c r="B324" s="3"/>
      <c r="C324" s="3"/>
      <c r="D324" s="3"/>
      <c r="E324" s="3"/>
    </row>
    <row r="325" spans="1:5" x14ac:dyDescent="0.3">
      <c r="A325" s="3"/>
      <c r="B325" s="3"/>
      <c r="C325" s="3"/>
      <c r="D325" s="3"/>
      <c r="E325" s="3"/>
    </row>
    <row r="326" spans="1:5" x14ac:dyDescent="0.3">
      <c r="A326" s="3"/>
      <c r="B326" s="3"/>
      <c r="C326" s="3"/>
      <c r="D326" s="3"/>
      <c r="E326" s="3"/>
    </row>
    <row r="327" spans="1:5" x14ac:dyDescent="0.3">
      <c r="A327" s="3"/>
      <c r="B327" s="3"/>
      <c r="C327" s="3"/>
      <c r="D327" s="3"/>
      <c r="E327" s="3"/>
    </row>
    <row r="328" spans="1:5" x14ac:dyDescent="0.3">
      <c r="A328" s="3"/>
      <c r="B328" s="3"/>
      <c r="C328" s="3"/>
      <c r="D328" s="3"/>
      <c r="E328" s="3"/>
    </row>
    <row r="329" spans="1:5" x14ac:dyDescent="0.3">
      <c r="A329" s="3"/>
      <c r="B329" s="3"/>
      <c r="C329" s="3"/>
      <c r="D329" s="3"/>
      <c r="E329" s="3"/>
    </row>
    <row r="330" spans="1:5" x14ac:dyDescent="0.3">
      <c r="A330" s="3"/>
      <c r="B330" s="3"/>
      <c r="C330" s="3"/>
      <c r="D330" s="3"/>
      <c r="E330" s="3"/>
    </row>
    <row r="331" spans="1:5" x14ac:dyDescent="0.3">
      <c r="A331" s="3"/>
      <c r="B331" s="3"/>
      <c r="C331" s="3"/>
      <c r="D331" s="3"/>
      <c r="E331" s="3"/>
    </row>
    <row r="332" spans="1:5" x14ac:dyDescent="0.3">
      <c r="A332" s="3"/>
      <c r="B332" s="3"/>
      <c r="C332" s="3"/>
      <c r="D332" s="3"/>
      <c r="E332" s="3"/>
    </row>
    <row r="333" spans="1:5" x14ac:dyDescent="0.3">
      <c r="A333" s="3"/>
      <c r="B333" s="3"/>
      <c r="C333" s="3"/>
      <c r="D333" s="3"/>
      <c r="E333" s="3"/>
    </row>
    <row r="334" spans="1:5" x14ac:dyDescent="0.3">
      <c r="A334" s="3"/>
      <c r="B334" s="3"/>
      <c r="C334" s="3"/>
      <c r="D334" s="3"/>
      <c r="E334" s="3"/>
    </row>
    <row r="335" spans="1:5" x14ac:dyDescent="0.3">
      <c r="A335" s="3"/>
      <c r="B335" s="3"/>
      <c r="C335" s="3"/>
      <c r="D335" s="3"/>
      <c r="E335" s="3"/>
    </row>
    <row r="336" spans="1:5" x14ac:dyDescent="0.3">
      <c r="A336" s="3"/>
      <c r="B336" s="3"/>
      <c r="C336" s="3"/>
      <c r="D336" s="3"/>
      <c r="E336" s="3"/>
    </row>
    <row r="337" spans="1:5" x14ac:dyDescent="0.3">
      <c r="A337" s="3"/>
      <c r="B337" s="3"/>
      <c r="C337" s="3"/>
      <c r="D337" s="3"/>
      <c r="E337" s="3"/>
    </row>
    <row r="338" spans="1:5" x14ac:dyDescent="0.3">
      <c r="A338" s="3"/>
      <c r="B338" s="3"/>
      <c r="C338" s="3"/>
      <c r="D338" s="3"/>
      <c r="E338" s="3"/>
    </row>
    <row r="339" spans="1:5" x14ac:dyDescent="0.3">
      <c r="A339" s="3"/>
      <c r="B339" s="3"/>
      <c r="C339" s="3"/>
      <c r="D339" s="3"/>
      <c r="E339" s="3"/>
    </row>
    <row r="340" spans="1:5" x14ac:dyDescent="0.3">
      <c r="A340" s="3"/>
      <c r="B340" s="3"/>
      <c r="C340" s="3"/>
      <c r="D340" s="3"/>
      <c r="E340" s="3"/>
    </row>
    <row r="341" spans="1:5" x14ac:dyDescent="0.3">
      <c r="A341" s="3"/>
      <c r="B341" s="3"/>
      <c r="C341" s="3"/>
      <c r="D341" s="3"/>
      <c r="E341" s="3"/>
    </row>
    <row r="342" spans="1:5" x14ac:dyDescent="0.3">
      <c r="A342" s="3"/>
      <c r="B342" s="3"/>
      <c r="C342" s="3"/>
      <c r="D342" s="3"/>
      <c r="E342" s="3"/>
    </row>
    <row r="343" spans="1:5" x14ac:dyDescent="0.3">
      <c r="A343" s="3"/>
      <c r="B343" s="3"/>
      <c r="C343" s="3"/>
      <c r="D343" s="3"/>
      <c r="E343" s="3"/>
    </row>
    <row r="344" spans="1:5" x14ac:dyDescent="0.3">
      <c r="A344" s="3"/>
      <c r="B344" s="3"/>
      <c r="C344" s="3"/>
      <c r="D344" s="3"/>
      <c r="E344" s="3"/>
    </row>
    <row r="345" spans="1:5" x14ac:dyDescent="0.3">
      <c r="A345" s="3"/>
      <c r="B345" s="3"/>
      <c r="C345" s="3"/>
      <c r="D345" s="3"/>
      <c r="E345" s="3"/>
    </row>
    <row r="346" spans="1:5" x14ac:dyDescent="0.3">
      <c r="A346" s="3"/>
      <c r="B346" s="3"/>
      <c r="C346" s="3"/>
      <c r="D346" s="3"/>
      <c r="E346" s="3"/>
    </row>
    <row r="347" spans="1:5" x14ac:dyDescent="0.3">
      <c r="A347" s="3"/>
      <c r="B347" s="3"/>
      <c r="C347" s="3"/>
      <c r="D347" s="3"/>
      <c r="E347" s="3"/>
    </row>
    <row r="348" spans="1:5" x14ac:dyDescent="0.3">
      <c r="A348" s="3"/>
      <c r="B348" s="3"/>
      <c r="C348" s="3"/>
      <c r="D348" s="3"/>
      <c r="E348" s="3"/>
    </row>
    <row r="349" spans="1:5" x14ac:dyDescent="0.3">
      <c r="A349" s="3"/>
      <c r="B349" s="3"/>
      <c r="C349" s="3"/>
      <c r="D349" s="3"/>
      <c r="E349" s="3"/>
    </row>
    <row r="350" spans="1:5" x14ac:dyDescent="0.3">
      <c r="A350" s="3"/>
      <c r="B350" s="3"/>
      <c r="C350" s="3"/>
      <c r="D350" s="3"/>
      <c r="E350" s="3"/>
    </row>
    <row r="351" spans="1:5" x14ac:dyDescent="0.3">
      <c r="A351" s="3"/>
      <c r="B351" s="3"/>
      <c r="C351" s="3"/>
      <c r="D351" s="3"/>
      <c r="E351" s="3"/>
    </row>
    <row r="352" spans="1:5" x14ac:dyDescent="0.3">
      <c r="A352" s="3"/>
      <c r="B352" s="3"/>
      <c r="C352" s="3"/>
      <c r="D352" s="3"/>
      <c r="E352" s="3"/>
    </row>
    <row r="353" spans="1:5" x14ac:dyDescent="0.3">
      <c r="A353" s="3"/>
      <c r="B353" s="3"/>
      <c r="C353" s="3"/>
      <c r="D353" s="3"/>
      <c r="E353" s="3"/>
    </row>
    <row r="354" spans="1:5" x14ac:dyDescent="0.3">
      <c r="A354" s="3"/>
      <c r="B354" s="3"/>
      <c r="C354" s="3"/>
      <c r="D354" s="3"/>
      <c r="E354" s="3"/>
    </row>
    <row r="355" spans="1:5" x14ac:dyDescent="0.3">
      <c r="A355" s="3"/>
      <c r="B355" s="3"/>
      <c r="C355" s="3"/>
      <c r="D355" s="3"/>
      <c r="E355" s="3"/>
    </row>
    <row r="356" spans="1:5" x14ac:dyDescent="0.3">
      <c r="A356" s="3"/>
      <c r="B356" s="3"/>
      <c r="C356" s="3"/>
      <c r="D356" s="3"/>
      <c r="E356" s="3"/>
    </row>
    <row r="357" spans="1:5" x14ac:dyDescent="0.3">
      <c r="A357" s="3"/>
      <c r="B357" s="3"/>
      <c r="C357" s="3"/>
      <c r="D357" s="3"/>
      <c r="E357" s="3"/>
    </row>
    <row r="358" spans="1:5" x14ac:dyDescent="0.3">
      <c r="A358" s="3"/>
      <c r="B358" s="3"/>
      <c r="C358" s="3"/>
      <c r="D358" s="3"/>
      <c r="E358" s="3"/>
    </row>
    <row r="359" spans="1:5" x14ac:dyDescent="0.3">
      <c r="A359" s="3"/>
      <c r="B359" s="3"/>
      <c r="C359" s="3"/>
      <c r="D359" s="3"/>
      <c r="E359" s="3"/>
    </row>
    <row r="360" spans="1:5" x14ac:dyDescent="0.3">
      <c r="A360" s="3"/>
      <c r="B360" s="3"/>
      <c r="C360" s="3"/>
      <c r="D360" s="3"/>
      <c r="E360" s="3"/>
    </row>
    <row r="361" spans="1:5" x14ac:dyDescent="0.3">
      <c r="A361" s="3"/>
      <c r="B361" s="3"/>
      <c r="C361" s="3"/>
      <c r="D361" s="3"/>
      <c r="E361" s="3"/>
    </row>
    <row r="362" spans="1:5" x14ac:dyDescent="0.3">
      <c r="A362" s="3"/>
      <c r="B362" s="3"/>
      <c r="C362" s="3"/>
      <c r="D362" s="3"/>
      <c r="E362" s="3"/>
    </row>
    <row r="363" spans="1:5" x14ac:dyDescent="0.3">
      <c r="A363" s="3"/>
      <c r="B363" s="3"/>
      <c r="C363" s="3"/>
      <c r="D363" s="3"/>
      <c r="E363" s="3"/>
    </row>
    <row r="364" spans="1:5" x14ac:dyDescent="0.3">
      <c r="A364" s="3"/>
      <c r="B364" s="3"/>
      <c r="C364" s="3"/>
      <c r="D364" s="3"/>
      <c r="E364" s="3"/>
    </row>
    <row r="365" spans="1:5" x14ac:dyDescent="0.3">
      <c r="A365" s="3"/>
      <c r="B365" s="3"/>
      <c r="C365" s="3"/>
      <c r="D365" s="3"/>
      <c r="E365" s="3"/>
    </row>
    <row r="366" spans="1:5" x14ac:dyDescent="0.3">
      <c r="A366" s="3"/>
      <c r="B366" s="3"/>
      <c r="C366" s="3"/>
      <c r="D366" s="3"/>
      <c r="E366" s="3"/>
    </row>
    <row r="367" spans="1:5" x14ac:dyDescent="0.3">
      <c r="A367" s="3"/>
      <c r="B367" s="3"/>
      <c r="C367" s="3"/>
      <c r="D367" s="3"/>
      <c r="E367" s="3"/>
    </row>
    <row r="368" spans="1:5" x14ac:dyDescent="0.3">
      <c r="A368" s="3"/>
      <c r="B368" s="3"/>
      <c r="C368" s="3"/>
      <c r="D368" s="3"/>
      <c r="E368" s="3"/>
    </row>
    <row r="369" spans="1:5" x14ac:dyDescent="0.3">
      <c r="A369" s="3"/>
      <c r="B369" s="3"/>
      <c r="C369" s="3"/>
      <c r="D369" s="3"/>
      <c r="E369" s="3"/>
    </row>
    <row r="370" spans="1:5" x14ac:dyDescent="0.3">
      <c r="A370" s="3"/>
      <c r="B370" s="3"/>
      <c r="C370" s="3"/>
      <c r="D370" s="3"/>
      <c r="E370" s="3"/>
    </row>
    <row r="371" spans="1:5" x14ac:dyDescent="0.3">
      <c r="A371" s="3"/>
      <c r="B371" s="3"/>
      <c r="C371" s="3"/>
      <c r="D371" s="3"/>
      <c r="E371" s="3"/>
    </row>
    <row r="372" spans="1:5" x14ac:dyDescent="0.3">
      <c r="A372" s="3"/>
      <c r="B372" s="3"/>
      <c r="C372" s="3"/>
      <c r="D372" s="3"/>
      <c r="E372" s="3"/>
    </row>
    <row r="373" spans="1:5" x14ac:dyDescent="0.3">
      <c r="A373" s="3"/>
      <c r="B373" s="3"/>
      <c r="C373" s="3"/>
      <c r="D373" s="3"/>
      <c r="E373" s="3"/>
    </row>
    <row r="374" spans="1:5" x14ac:dyDescent="0.3">
      <c r="A374" s="3"/>
      <c r="B374" s="3"/>
      <c r="C374" s="3"/>
      <c r="D374" s="3"/>
      <c r="E374" s="3"/>
    </row>
    <row r="375" spans="1:5" x14ac:dyDescent="0.3">
      <c r="A375" s="3"/>
      <c r="B375" s="3"/>
      <c r="C375" s="3"/>
      <c r="D375" s="3"/>
      <c r="E375" s="3"/>
    </row>
    <row r="376" spans="1:5" x14ac:dyDescent="0.3">
      <c r="A376" s="3"/>
      <c r="B376" s="3"/>
      <c r="C376" s="3"/>
      <c r="D376" s="3"/>
      <c r="E376" s="3"/>
    </row>
    <row r="377" spans="1:5" x14ac:dyDescent="0.3">
      <c r="A377" s="3"/>
      <c r="B377" s="3"/>
      <c r="C377" s="3"/>
      <c r="D377" s="3"/>
      <c r="E377" s="3"/>
    </row>
    <row r="378" spans="1:5" x14ac:dyDescent="0.3">
      <c r="A378" s="3"/>
      <c r="B378" s="3"/>
      <c r="C378" s="3"/>
      <c r="D378" s="3"/>
      <c r="E378" s="3"/>
    </row>
    <row r="379" spans="1:5" x14ac:dyDescent="0.3">
      <c r="A379" s="3"/>
      <c r="B379" s="3"/>
      <c r="C379" s="3"/>
      <c r="D379" s="3"/>
      <c r="E379" s="3"/>
    </row>
    <row r="380" spans="1:5" x14ac:dyDescent="0.3">
      <c r="A380" s="3"/>
      <c r="B380" s="3"/>
      <c r="C380" s="3"/>
      <c r="D380" s="3"/>
      <c r="E380" s="3"/>
    </row>
    <row r="381" spans="1:5" x14ac:dyDescent="0.3">
      <c r="A381" s="3"/>
      <c r="B381" s="3"/>
      <c r="C381" s="3"/>
      <c r="D381" s="3"/>
      <c r="E381" s="3"/>
    </row>
    <row r="382" spans="1:5" x14ac:dyDescent="0.3">
      <c r="A382" s="3"/>
      <c r="B382" s="3"/>
      <c r="C382" s="3"/>
      <c r="D382" s="3"/>
      <c r="E382" s="3"/>
    </row>
    <row r="383" spans="1:5" x14ac:dyDescent="0.3">
      <c r="A383" s="3"/>
      <c r="B383" s="3"/>
      <c r="C383" s="3"/>
      <c r="D383" s="3"/>
      <c r="E383" s="3"/>
    </row>
    <row r="384" spans="1:5" x14ac:dyDescent="0.3">
      <c r="A384" s="3"/>
      <c r="B384" s="3"/>
      <c r="C384" s="3"/>
      <c r="D384" s="3"/>
      <c r="E384" s="3"/>
    </row>
    <row r="385" spans="1:5" x14ac:dyDescent="0.3">
      <c r="A385" s="3"/>
      <c r="B385" s="3"/>
      <c r="C385" s="3"/>
      <c r="D385" s="3"/>
      <c r="E385" s="3"/>
    </row>
    <row r="386" spans="1:5" x14ac:dyDescent="0.3">
      <c r="A386" s="3"/>
      <c r="B386" s="3"/>
      <c r="C386" s="3"/>
      <c r="D386" s="3"/>
      <c r="E386" s="3"/>
    </row>
    <row r="387" spans="1:5" x14ac:dyDescent="0.3">
      <c r="A387" s="3"/>
      <c r="B387" s="3"/>
      <c r="C387" s="3"/>
      <c r="D387" s="3"/>
      <c r="E387" s="3"/>
    </row>
    <row r="388" spans="1:5" x14ac:dyDescent="0.3">
      <c r="A388" s="3"/>
      <c r="B388" s="3"/>
      <c r="C388" s="3"/>
      <c r="D388" s="3"/>
      <c r="E388" s="3"/>
    </row>
    <row r="389" spans="1:5" x14ac:dyDescent="0.3">
      <c r="A389" s="3"/>
      <c r="B389" s="3"/>
      <c r="C389" s="3"/>
      <c r="D389" s="3"/>
      <c r="E389" s="3"/>
    </row>
    <row r="390" spans="1:5" x14ac:dyDescent="0.3">
      <c r="A390" s="3"/>
      <c r="B390" s="3"/>
      <c r="C390" s="3"/>
      <c r="D390" s="3"/>
      <c r="E390" s="3"/>
    </row>
    <row r="391" spans="1:5" x14ac:dyDescent="0.3">
      <c r="A391" s="3"/>
      <c r="B391" s="3"/>
      <c r="C391" s="3"/>
      <c r="D391" s="3"/>
      <c r="E391" s="3"/>
    </row>
    <row r="392" spans="1:5" x14ac:dyDescent="0.3">
      <c r="A392" s="3"/>
      <c r="B392" s="3"/>
      <c r="C392" s="3"/>
      <c r="D392" s="3"/>
      <c r="E392" s="3"/>
    </row>
    <row r="393" spans="1:5" x14ac:dyDescent="0.3">
      <c r="A393" s="3"/>
      <c r="B393" s="3"/>
      <c r="C393" s="3"/>
      <c r="D393" s="3"/>
      <c r="E393" s="3"/>
    </row>
    <row r="394" spans="1:5" x14ac:dyDescent="0.3">
      <c r="A394" s="3"/>
      <c r="B394" s="3"/>
      <c r="C394" s="3"/>
      <c r="D394" s="3"/>
      <c r="E394" s="3"/>
    </row>
    <row r="395" spans="1:5" x14ac:dyDescent="0.3">
      <c r="A395" s="3"/>
      <c r="B395" s="3"/>
      <c r="C395" s="3"/>
      <c r="D395" s="3"/>
      <c r="E395" s="3"/>
    </row>
    <row r="396" spans="1:5" x14ac:dyDescent="0.3">
      <c r="A396" s="3"/>
      <c r="B396" s="3"/>
      <c r="C396" s="3"/>
      <c r="D396" s="3"/>
      <c r="E396" s="3"/>
    </row>
    <row r="397" spans="1:5" x14ac:dyDescent="0.3">
      <c r="A397" s="3"/>
      <c r="B397" s="3"/>
      <c r="C397" s="3"/>
      <c r="D397" s="3"/>
      <c r="E397" s="3"/>
    </row>
    <row r="398" spans="1:5" x14ac:dyDescent="0.3">
      <c r="A398" s="3"/>
      <c r="B398" s="3"/>
      <c r="C398" s="3"/>
      <c r="D398" s="3"/>
      <c r="E398" s="3"/>
    </row>
    <row r="399" spans="1:5" x14ac:dyDescent="0.3">
      <c r="A399" s="3"/>
      <c r="B399" s="3"/>
      <c r="C399" s="3"/>
      <c r="D399" s="3"/>
      <c r="E399" s="3"/>
    </row>
    <row r="400" spans="1:5" x14ac:dyDescent="0.3">
      <c r="A400" s="3"/>
      <c r="B400" s="3"/>
      <c r="C400" s="3"/>
      <c r="D400" s="3"/>
      <c r="E400" s="3"/>
    </row>
    <row r="401" spans="1:5" x14ac:dyDescent="0.3">
      <c r="A401" s="3"/>
      <c r="B401" s="3"/>
      <c r="C401" s="3"/>
      <c r="D401" s="3"/>
      <c r="E401" s="3"/>
    </row>
    <row r="402" spans="1:5" x14ac:dyDescent="0.3">
      <c r="A402" s="3"/>
      <c r="B402" s="3"/>
      <c r="C402" s="3"/>
      <c r="D402" s="3"/>
      <c r="E402" s="3"/>
    </row>
    <row r="403" spans="1:5" x14ac:dyDescent="0.3">
      <c r="A403" s="3"/>
      <c r="B403" s="3"/>
      <c r="C403" s="3"/>
      <c r="D403" s="3"/>
      <c r="E403" s="3"/>
    </row>
    <row r="404" spans="1:5" x14ac:dyDescent="0.3">
      <c r="A404" s="3"/>
      <c r="B404" s="3"/>
      <c r="C404" s="3"/>
      <c r="D404" s="3"/>
      <c r="E404" s="3"/>
    </row>
    <row r="405" spans="1:5" x14ac:dyDescent="0.3">
      <c r="A405" s="3"/>
      <c r="B405" s="3"/>
      <c r="C405" s="3"/>
      <c r="D405" s="3"/>
      <c r="E405" s="3"/>
    </row>
    <row r="406" spans="1:5" x14ac:dyDescent="0.3">
      <c r="A406" s="3"/>
      <c r="B406" s="3"/>
      <c r="C406" s="3"/>
      <c r="D406" s="3"/>
      <c r="E406" s="3"/>
    </row>
    <row r="407" spans="1:5" x14ac:dyDescent="0.3">
      <c r="A407" s="3"/>
      <c r="B407" s="3"/>
      <c r="C407" s="3"/>
      <c r="D407" s="3"/>
      <c r="E407" s="3"/>
    </row>
    <row r="408" spans="1:5" x14ac:dyDescent="0.3">
      <c r="A408" s="3"/>
      <c r="B408" s="3"/>
      <c r="C408" s="3"/>
      <c r="D408" s="3"/>
      <c r="E408" s="3"/>
    </row>
    <row r="409" spans="1:5" x14ac:dyDescent="0.3">
      <c r="A409" s="3"/>
      <c r="B409" s="3"/>
      <c r="C409" s="3"/>
      <c r="D409" s="3"/>
      <c r="E409" s="3"/>
    </row>
    <row r="410" spans="1:5" x14ac:dyDescent="0.3">
      <c r="A410" s="3"/>
      <c r="B410" s="3"/>
      <c r="C410" s="3"/>
      <c r="D410" s="3"/>
      <c r="E410" s="3"/>
    </row>
    <row r="411" spans="1:5" x14ac:dyDescent="0.3">
      <c r="A411" s="3"/>
      <c r="B411" s="3"/>
      <c r="C411" s="3"/>
      <c r="D411" s="3"/>
      <c r="E411" s="3"/>
    </row>
    <row r="412" spans="1:5" x14ac:dyDescent="0.3">
      <c r="A412" s="3"/>
      <c r="B412" s="3"/>
      <c r="C412" s="3"/>
      <c r="D412" s="3"/>
      <c r="E412" s="3"/>
    </row>
    <row r="413" spans="1:5" x14ac:dyDescent="0.3">
      <c r="A413" s="3"/>
      <c r="B413" s="3"/>
      <c r="C413" s="3"/>
      <c r="D413" s="3"/>
      <c r="E413" s="3"/>
    </row>
    <row r="414" spans="1:5" x14ac:dyDescent="0.3">
      <c r="A414" s="3"/>
      <c r="B414" s="3"/>
      <c r="C414" s="3"/>
      <c r="D414" s="3"/>
      <c r="E414" s="3"/>
    </row>
    <row r="415" spans="1:5" x14ac:dyDescent="0.3">
      <c r="A415" s="3"/>
      <c r="B415" s="3"/>
      <c r="C415" s="3"/>
      <c r="D415" s="3"/>
      <c r="E415" s="3"/>
    </row>
    <row r="416" spans="1:5" x14ac:dyDescent="0.3">
      <c r="A416" s="3"/>
      <c r="B416" s="3"/>
      <c r="C416" s="3"/>
      <c r="D416" s="3"/>
      <c r="E416" s="3"/>
    </row>
    <row r="417" spans="1:5" x14ac:dyDescent="0.3">
      <c r="A417" s="3"/>
      <c r="B417" s="3"/>
      <c r="C417" s="3"/>
      <c r="D417" s="3"/>
      <c r="E417" s="3"/>
    </row>
    <row r="418" spans="1:5" x14ac:dyDescent="0.3">
      <c r="A418" s="3"/>
      <c r="B418" s="3"/>
      <c r="C418" s="3"/>
      <c r="D418" s="3"/>
      <c r="E418" s="3"/>
    </row>
    <row r="419" spans="1:5" x14ac:dyDescent="0.3">
      <c r="A419" s="3"/>
      <c r="B419" s="3"/>
      <c r="C419" s="3"/>
      <c r="D419" s="3"/>
      <c r="E419" s="3"/>
    </row>
    <row r="420" spans="1:5" x14ac:dyDescent="0.3">
      <c r="A420" s="3"/>
      <c r="B420" s="3"/>
      <c r="C420" s="3"/>
      <c r="D420" s="3"/>
      <c r="E420" s="3"/>
    </row>
    <row r="421" spans="1:5" x14ac:dyDescent="0.3">
      <c r="A421" s="3"/>
      <c r="B421" s="3"/>
      <c r="C421" s="3"/>
      <c r="D421" s="3"/>
      <c r="E421" s="3"/>
    </row>
    <row r="422" spans="1:5" x14ac:dyDescent="0.3">
      <c r="A422" s="3"/>
      <c r="B422" s="3"/>
      <c r="C422" s="3"/>
      <c r="D422" s="3"/>
      <c r="E422" s="3"/>
    </row>
    <row r="423" spans="1:5" x14ac:dyDescent="0.3">
      <c r="A423" s="3"/>
      <c r="B423" s="3"/>
      <c r="C423" s="3"/>
      <c r="D423" s="3"/>
      <c r="E423" s="3"/>
    </row>
    <row r="424" spans="1:5" x14ac:dyDescent="0.3">
      <c r="A424" s="3"/>
      <c r="B424" s="3"/>
      <c r="C424" s="3"/>
      <c r="D424" s="3"/>
      <c r="E424" s="3"/>
    </row>
    <row r="425" spans="1:5" x14ac:dyDescent="0.3">
      <c r="A425" s="3"/>
      <c r="B425" s="3"/>
      <c r="C425" s="3"/>
      <c r="D425" s="3"/>
      <c r="E425" s="3"/>
    </row>
    <row r="426" spans="1:5" x14ac:dyDescent="0.3">
      <c r="A426" s="3"/>
      <c r="B426" s="3"/>
      <c r="C426" s="3"/>
      <c r="D426" s="3"/>
      <c r="E426" s="3"/>
    </row>
    <row r="427" spans="1:5" x14ac:dyDescent="0.3">
      <c r="A427" s="3"/>
      <c r="B427" s="3"/>
      <c r="C427" s="3"/>
      <c r="D427" s="3"/>
      <c r="E427" s="3"/>
    </row>
    <row r="428" spans="1:5" x14ac:dyDescent="0.3">
      <c r="A428" s="3"/>
      <c r="B428" s="3"/>
      <c r="C428" s="3"/>
      <c r="D428" s="3"/>
      <c r="E428" s="3"/>
    </row>
    <row r="429" spans="1:5" x14ac:dyDescent="0.3">
      <c r="A429" s="3"/>
      <c r="B429" s="3"/>
      <c r="C429" s="3"/>
      <c r="D429" s="3"/>
      <c r="E429" s="3"/>
    </row>
    <row r="430" spans="1:5" x14ac:dyDescent="0.3">
      <c r="A430" s="3"/>
      <c r="B430" s="3"/>
      <c r="C430" s="3"/>
      <c r="D430" s="3"/>
      <c r="E430" s="3"/>
    </row>
    <row r="431" spans="1:5" x14ac:dyDescent="0.3">
      <c r="A431" s="3"/>
      <c r="B431" s="3"/>
      <c r="C431" s="3"/>
      <c r="D431" s="3"/>
      <c r="E431" s="3"/>
    </row>
    <row r="432" spans="1:5" x14ac:dyDescent="0.3">
      <c r="A432" s="3"/>
      <c r="B432" s="3"/>
      <c r="C432" s="3"/>
      <c r="D432" s="3"/>
      <c r="E432" s="3"/>
    </row>
    <row r="433" spans="1:5" x14ac:dyDescent="0.3">
      <c r="A433" s="3"/>
      <c r="B433" s="3"/>
      <c r="C433" s="3"/>
      <c r="D433" s="3"/>
      <c r="E433" s="3"/>
    </row>
    <row r="434" spans="1:5" x14ac:dyDescent="0.3">
      <c r="A434" s="3"/>
      <c r="B434" s="3"/>
      <c r="C434" s="3"/>
      <c r="D434" s="3"/>
      <c r="E434" s="3"/>
    </row>
    <row r="435" spans="1:5" x14ac:dyDescent="0.3">
      <c r="A435" s="3"/>
      <c r="B435" s="3"/>
      <c r="C435" s="3"/>
      <c r="D435" s="3"/>
      <c r="E435" s="3"/>
    </row>
    <row r="436" spans="1:5" x14ac:dyDescent="0.3">
      <c r="A436" s="3"/>
      <c r="B436" s="3"/>
      <c r="C436" s="3"/>
      <c r="D436" s="3"/>
      <c r="E436" s="3"/>
    </row>
    <row r="437" spans="1:5" x14ac:dyDescent="0.3">
      <c r="A437" s="3"/>
      <c r="B437" s="3"/>
      <c r="C437" s="3"/>
      <c r="D437" s="3"/>
      <c r="E437" s="3"/>
    </row>
    <row r="438" spans="1:5" x14ac:dyDescent="0.3">
      <c r="A438" s="3"/>
      <c r="B438" s="3"/>
      <c r="C438" s="3"/>
      <c r="D438" s="3"/>
      <c r="E438" s="3"/>
    </row>
    <row r="439" spans="1:5" x14ac:dyDescent="0.3">
      <c r="A439" s="3"/>
      <c r="B439" s="3"/>
      <c r="C439" s="3"/>
      <c r="D439" s="3"/>
      <c r="E439" s="3"/>
    </row>
    <row r="440" spans="1:5" x14ac:dyDescent="0.3">
      <c r="A440" s="3"/>
      <c r="B440" s="3"/>
      <c r="C440" s="3"/>
      <c r="D440" s="3"/>
      <c r="E440" s="3"/>
    </row>
    <row r="441" spans="1:5" x14ac:dyDescent="0.3">
      <c r="A441" s="3"/>
      <c r="B441" s="3"/>
      <c r="C441" s="3"/>
      <c r="D441" s="3"/>
      <c r="E441" s="3"/>
    </row>
    <row r="442" spans="1:5" x14ac:dyDescent="0.3">
      <c r="A442" s="3"/>
      <c r="B442" s="3"/>
      <c r="C442" s="3"/>
      <c r="D442" s="3"/>
      <c r="E442" s="3"/>
    </row>
    <row r="443" spans="1:5" x14ac:dyDescent="0.3">
      <c r="A443" s="3"/>
      <c r="B443" s="3"/>
      <c r="C443" s="3"/>
      <c r="D443" s="3"/>
      <c r="E443" s="3"/>
    </row>
    <row r="444" spans="1:5" x14ac:dyDescent="0.3">
      <c r="A444" s="3"/>
      <c r="B444" s="3"/>
      <c r="C444" s="3"/>
      <c r="D444" s="3"/>
      <c r="E444" s="3"/>
    </row>
    <row r="445" spans="1:5" x14ac:dyDescent="0.3">
      <c r="A445" s="3"/>
      <c r="B445" s="3"/>
      <c r="C445" s="3"/>
      <c r="D445" s="3"/>
      <c r="E445" s="3"/>
    </row>
    <row r="446" spans="1:5" x14ac:dyDescent="0.3">
      <c r="A446" s="3"/>
      <c r="B446" s="3"/>
      <c r="C446" s="3"/>
      <c r="D446" s="3"/>
      <c r="E446" s="3"/>
    </row>
    <row r="447" spans="1:5" x14ac:dyDescent="0.3">
      <c r="A447" s="3"/>
      <c r="B447" s="3"/>
      <c r="C447" s="3"/>
      <c r="D447" s="3"/>
      <c r="E447" s="3"/>
    </row>
    <row r="448" spans="1:5" x14ac:dyDescent="0.3">
      <c r="A448" s="3"/>
      <c r="B448" s="3"/>
      <c r="C448" s="3"/>
      <c r="D448" s="3"/>
      <c r="E448" s="3"/>
    </row>
    <row r="449" spans="1:5" x14ac:dyDescent="0.3">
      <c r="A449" s="3"/>
      <c r="B449" s="3"/>
      <c r="C449" s="3"/>
      <c r="D449" s="3"/>
      <c r="E449" s="3"/>
    </row>
    <row r="450" spans="1:5" x14ac:dyDescent="0.3">
      <c r="A450" s="3"/>
      <c r="B450" s="3"/>
      <c r="C450" s="3"/>
      <c r="D450" s="3"/>
      <c r="E450" s="3"/>
    </row>
    <row r="451" spans="1:5" x14ac:dyDescent="0.3">
      <c r="A451" s="3"/>
      <c r="B451" s="3"/>
      <c r="C451" s="3"/>
      <c r="D451" s="3"/>
      <c r="E451" s="3"/>
    </row>
    <row r="452" spans="1:5" x14ac:dyDescent="0.3">
      <c r="A452" s="3"/>
      <c r="B452" s="3"/>
      <c r="C452" s="3"/>
      <c r="D452" s="3"/>
      <c r="E452" s="3"/>
    </row>
    <row r="453" spans="1:5" x14ac:dyDescent="0.3">
      <c r="A453" s="3"/>
      <c r="B453" s="3"/>
      <c r="C453" s="3"/>
      <c r="D453" s="3"/>
      <c r="E453" s="3"/>
    </row>
    <row r="454" spans="1:5" x14ac:dyDescent="0.3">
      <c r="A454" s="3"/>
      <c r="B454" s="3"/>
      <c r="C454" s="3"/>
      <c r="D454" s="3"/>
      <c r="E454" s="3"/>
    </row>
    <row r="455" spans="1:5" x14ac:dyDescent="0.3">
      <c r="A455" s="3"/>
      <c r="B455" s="3"/>
      <c r="C455" s="3"/>
      <c r="D455" s="3"/>
      <c r="E455" s="3"/>
    </row>
    <row r="456" spans="1:5" x14ac:dyDescent="0.3">
      <c r="A456" s="3"/>
      <c r="B456" s="3"/>
      <c r="C456" s="3"/>
      <c r="D456" s="3"/>
      <c r="E456" s="3"/>
    </row>
    <row r="457" spans="1:5" x14ac:dyDescent="0.3">
      <c r="A457" s="3"/>
      <c r="B457" s="3"/>
      <c r="C457" s="3"/>
      <c r="D457" s="3"/>
      <c r="E457" s="3"/>
    </row>
    <row r="458" spans="1:5" x14ac:dyDescent="0.3">
      <c r="A458" s="3"/>
      <c r="B458" s="3"/>
      <c r="C458" s="3"/>
      <c r="D458" s="3"/>
      <c r="E458" s="3"/>
    </row>
    <row r="459" spans="1:5" x14ac:dyDescent="0.3">
      <c r="A459" s="3"/>
      <c r="B459" s="3"/>
      <c r="C459" s="3"/>
      <c r="D459" s="3"/>
      <c r="E459" s="3"/>
    </row>
    <row r="460" spans="1:5" x14ac:dyDescent="0.3">
      <c r="A460" s="3"/>
      <c r="B460" s="3"/>
      <c r="C460" s="3"/>
      <c r="D460" s="3"/>
      <c r="E460" s="3"/>
    </row>
    <row r="461" spans="1:5" x14ac:dyDescent="0.3">
      <c r="A461" s="3"/>
      <c r="B461" s="3"/>
      <c r="C461" s="3"/>
      <c r="D461" s="3"/>
      <c r="E461" s="3"/>
    </row>
    <row r="462" spans="1:5" x14ac:dyDescent="0.3">
      <c r="A462" s="3"/>
      <c r="B462" s="3"/>
      <c r="C462" s="3"/>
      <c r="D462" s="3"/>
      <c r="E462" s="3"/>
    </row>
    <row r="463" spans="1:5" x14ac:dyDescent="0.3">
      <c r="A463" s="3"/>
      <c r="B463" s="3"/>
      <c r="C463" s="3"/>
      <c r="D463" s="3"/>
      <c r="E463" s="3"/>
    </row>
    <row r="464" spans="1:5" x14ac:dyDescent="0.3">
      <c r="A464" s="3"/>
      <c r="B464" s="3"/>
      <c r="C464" s="3"/>
      <c r="D464" s="3"/>
      <c r="E464" s="3"/>
    </row>
    <row r="465" spans="1:5" x14ac:dyDescent="0.3">
      <c r="A465" s="3"/>
      <c r="B465" s="3"/>
      <c r="C465" s="3"/>
      <c r="D465" s="3"/>
      <c r="E465" s="3"/>
    </row>
    <row r="466" spans="1:5" x14ac:dyDescent="0.3">
      <c r="A466" s="3"/>
      <c r="B466" s="3"/>
      <c r="C466" s="3"/>
      <c r="D466" s="3"/>
      <c r="E466" s="3"/>
    </row>
    <row r="467" spans="1:5" x14ac:dyDescent="0.3">
      <c r="A467" s="3"/>
      <c r="B467" s="3"/>
      <c r="C467" s="3"/>
      <c r="D467" s="3"/>
      <c r="E467" s="3"/>
    </row>
    <row r="468" spans="1:5" x14ac:dyDescent="0.3">
      <c r="A468" s="3"/>
      <c r="B468" s="3"/>
      <c r="C468" s="3"/>
      <c r="D468" s="3"/>
      <c r="E468" s="3"/>
    </row>
    <row r="469" spans="1:5" x14ac:dyDescent="0.3">
      <c r="A469" s="3"/>
      <c r="B469" s="3"/>
      <c r="C469" s="3"/>
      <c r="D469" s="3"/>
      <c r="E469" s="3"/>
    </row>
    <row r="470" spans="1:5" x14ac:dyDescent="0.3">
      <c r="A470" s="3"/>
      <c r="B470" s="3"/>
      <c r="C470" s="3"/>
      <c r="D470" s="3"/>
      <c r="E470" s="3"/>
    </row>
    <row r="471" spans="1:5" x14ac:dyDescent="0.3">
      <c r="A471" s="3"/>
      <c r="B471" s="3"/>
      <c r="C471" s="3"/>
      <c r="D471" s="3"/>
      <c r="E471" s="3"/>
    </row>
    <row r="472" spans="1:5" x14ac:dyDescent="0.3">
      <c r="A472" s="3"/>
      <c r="B472" s="3"/>
      <c r="C472" s="3"/>
      <c r="D472" s="3"/>
      <c r="E472" s="3"/>
    </row>
    <row r="473" spans="1:5" x14ac:dyDescent="0.3">
      <c r="A473" s="3"/>
      <c r="B473" s="3"/>
      <c r="C473" s="3"/>
      <c r="D473" s="3"/>
      <c r="E473" s="3"/>
    </row>
    <row r="474" spans="1:5" x14ac:dyDescent="0.3">
      <c r="A474" s="3"/>
      <c r="B474" s="3"/>
      <c r="C474" s="3"/>
      <c r="D474" s="3"/>
      <c r="E474" s="3"/>
    </row>
    <row r="475" spans="1:5" x14ac:dyDescent="0.3">
      <c r="A475" s="3"/>
      <c r="B475" s="3"/>
      <c r="C475" s="3"/>
      <c r="D475" s="3"/>
      <c r="E475" s="3"/>
    </row>
    <row r="476" spans="1:5" x14ac:dyDescent="0.3">
      <c r="A476" s="3"/>
      <c r="B476" s="3"/>
      <c r="C476" s="3"/>
      <c r="D476" s="3"/>
      <c r="E476" s="3"/>
    </row>
    <row r="477" spans="1:5" x14ac:dyDescent="0.3">
      <c r="A477" s="3"/>
      <c r="B477" s="3"/>
      <c r="C477" s="3"/>
      <c r="D477" s="3"/>
      <c r="E477" s="3"/>
    </row>
    <row r="478" spans="1:5" x14ac:dyDescent="0.3">
      <c r="A478" s="3"/>
      <c r="B478" s="3"/>
      <c r="C478" s="3"/>
      <c r="D478" s="3"/>
      <c r="E478" s="3"/>
    </row>
    <row r="479" spans="1:5" x14ac:dyDescent="0.3">
      <c r="A479" s="3"/>
      <c r="B479" s="3"/>
      <c r="C479" s="3"/>
      <c r="D479" s="3"/>
      <c r="E479" s="3"/>
    </row>
    <row r="480" spans="1:5" x14ac:dyDescent="0.3">
      <c r="A480" s="3"/>
      <c r="B480" s="3"/>
      <c r="C480" s="3"/>
      <c r="D480" s="3"/>
      <c r="E480" s="3"/>
    </row>
    <row r="481" spans="1:5" x14ac:dyDescent="0.3">
      <c r="A481" s="3"/>
      <c r="B481" s="3"/>
      <c r="C481" s="3"/>
      <c r="D481" s="3"/>
      <c r="E481" s="3"/>
    </row>
    <row r="482" spans="1:5" x14ac:dyDescent="0.3">
      <c r="A482" s="3"/>
      <c r="B482" s="3"/>
      <c r="C482" s="3"/>
      <c r="D482" s="3"/>
      <c r="E482" s="3"/>
    </row>
    <row r="483" spans="1:5" x14ac:dyDescent="0.3">
      <c r="A483" s="3"/>
      <c r="B483" s="3"/>
      <c r="C483" s="3"/>
      <c r="D483" s="3"/>
      <c r="E483" s="3"/>
    </row>
    <row r="484" spans="1:5" x14ac:dyDescent="0.3">
      <c r="A484" s="3"/>
      <c r="B484" s="3"/>
      <c r="C484" s="3"/>
      <c r="D484" s="3"/>
      <c r="E484" s="3"/>
    </row>
    <row r="485" spans="1:5" x14ac:dyDescent="0.3">
      <c r="A485" s="3"/>
      <c r="B485" s="3"/>
      <c r="C485" s="3"/>
      <c r="D485" s="3"/>
      <c r="E485" s="3"/>
    </row>
  </sheetData>
  <pageMargins left="0.7" right="0.7" top="0.75" bottom="0.75" header="0.3" footer="0.3"/>
  <pageSetup orientation="landscape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2025-08-15T13:51:30Z</dcterms:modified>
</cp:coreProperties>
</file>