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32" yWindow="120" windowWidth="19428" windowHeight="11028" tabRatio="747" firstSheet="3" activeTab="3"/>
  </bookViews>
  <sheets>
    <sheet name="NOV'22" sheetId="1" r:id="rId1"/>
    <sheet name="DEC'22" sheetId="3" r:id="rId2"/>
    <sheet name="JAN'23" sheetId="4" r:id="rId3"/>
    <sheet name="RTV EEC" sheetId="19" r:id="rId4"/>
    <sheet name="FEB'24" sheetId="17" r:id="rId5"/>
    <sheet name="ITEM#" sheetId="2" r:id="rId6"/>
  </sheets>
  <externalReferences>
    <externalReference r:id="rId7"/>
  </externalReferences>
  <definedNames>
    <definedName name="_xlnm._FilterDatabase" localSheetId="1" hidden="1">'DEC''22'!$A$1:$R$460</definedName>
    <definedName name="_xlnm._FilterDatabase" localSheetId="4" hidden="1">'FEB''24'!$A$1:$Q$366</definedName>
    <definedName name="_xlnm._FilterDatabase" localSheetId="5" hidden="1">'ITEM#'!$A$1:$E$182</definedName>
    <definedName name="_xlnm._FilterDatabase" localSheetId="2" hidden="1">'JAN''23'!$A$1:$T$504</definedName>
    <definedName name="_xlnm._FilterDatabase" localSheetId="0" hidden="1">'NOV''22'!$A$1:$R$359</definedName>
  </definedNames>
  <calcPr calcId="145621"/>
</workbook>
</file>

<file path=xl/calcChain.xml><?xml version="1.0" encoding="utf-8"?>
<calcChain xmlns="http://schemas.openxmlformats.org/spreadsheetml/2006/main">
  <c r="B39" i="19" l="1"/>
  <c r="P6" i="17" l="1"/>
  <c r="F366" i="17"/>
  <c r="E366" i="17"/>
  <c r="M340" i="17" l="1"/>
  <c r="P340" i="17"/>
  <c r="Q340" i="17" s="1"/>
  <c r="M341" i="17"/>
  <c r="P341" i="17"/>
  <c r="Q341" i="17" s="1"/>
  <c r="M342" i="17"/>
  <c r="P342" i="17"/>
  <c r="Q342" i="17" s="1"/>
  <c r="M343" i="17"/>
  <c r="P343" i="17"/>
  <c r="Q343" i="17" s="1"/>
  <c r="M344" i="17"/>
  <c r="P344" i="17"/>
  <c r="Q344" i="17" s="1"/>
  <c r="M345" i="17"/>
  <c r="P345" i="17"/>
  <c r="Q345" i="17" s="1"/>
  <c r="M346" i="17"/>
  <c r="P346" i="17"/>
  <c r="Q346" i="17" s="1"/>
  <c r="M347" i="17"/>
  <c r="P347" i="17"/>
  <c r="Q347" i="17" s="1"/>
  <c r="M348" i="17"/>
  <c r="P348" i="17"/>
  <c r="Q348" i="17" s="1"/>
  <c r="M349" i="17"/>
  <c r="P349" i="17"/>
  <c r="Q349" i="17" s="1"/>
  <c r="M350" i="17"/>
  <c r="P350" i="17"/>
  <c r="Q350" i="17" s="1"/>
  <c r="M351" i="17"/>
  <c r="P351" i="17"/>
  <c r="Q351" i="17" s="1"/>
  <c r="M352" i="17"/>
  <c r="P352" i="17"/>
  <c r="Q352" i="17" s="1"/>
  <c r="M353" i="17"/>
  <c r="P353" i="17"/>
  <c r="Q353" i="17" s="1"/>
  <c r="M354" i="17"/>
  <c r="P354" i="17"/>
  <c r="Q354" i="17" s="1"/>
  <c r="M355" i="17"/>
  <c r="P355" i="17"/>
  <c r="Q355" i="17" s="1"/>
  <c r="M356" i="17"/>
  <c r="P356" i="17"/>
  <c r="Q356" i="17" s="1"/>
  <c r="M357" i="17"/>
  <c r="P357" i="17"/>
  <c r="Q357" i="17" s="1"/>
  <c r="M358" i="17"/>
  <c r="P358" i="17"/>
  <c r="Q358" i="17" s="1"/>
  <c r="M359" i="17"/>
  <c r="P359" i="17"/>
  <c r="Q359" i="17" s="1"/>
  <c r="M360" i="17"/>
  <c r="P360" i="17"/>
  <c r="Q360" i="17" s="1"/>
  <c r="M361" i="17"/>
  <c r="P361" i="17"/>
  <c r="Q361" i="17" s="1"/>
  <c r="M362" i="17"/>
  <c r="P362" i="17"/>
  <c r="Q362" i="17" s="1"/>
  <c r="M363" i="17"/>
  <c r="P363" i="17"/>
  <c r="Q363" i="17" s="1"/>
  <c r="M364" i="17"/>
  <c r="P364" i="17"/>
  <c r="Q364" i="17" s="1"/>
  <c r="M365" i="17"/>
  <c r="P365" i="17"/>
  <c r="Q365" i="17" s="1"/>
  <c r="D361" i="17"/>
  <c r="D362" i="17"/>
  <c r="D360" i="17"/>
  <c r="D357" i="17"/>
  <c r="D358" i="17"/>
  <c r="D356" i="17"/>
  <c r="D352" i="17"/>
  <c r="D351" i="17"/>
  <c r="D346" i="17"/>
  <c r="D345" i="17"/>
  <c r="D342" i="17"/>
  <c r="D343" i="17"/>
  <c r="D344" i="17"/>
  <c r="D341" i="17"/>
  <c r="M287" i="17" l="1"/>
  <c r="P287" i="17"/>
  <c r="Q287" i="17" s="1"/>
  <c r="M288" i="17"/>
  <c r="P288" i="17"/>
  <c r="Q288" i="17" s="1"/>
  <c r="M289" i="17"/>
  <c r="P289" i="17"/>
  <c r="Q289" i="17" s="1"/>
  <c r="M290" i="17"/>
  <c r="P290" i="17"/>
  <c r="Q290" i="17" s="1"/>
  <c r="M291" i="17"/>
  <c r="P291" i="17"/>
  <c r="Q291" i="17" s="1"/>
  <c r="M292" i="17"/>
  <c r="P292" i="17"/>
  <c r="Q292" i="17" s="1"/>
  <c r="M293" i="17"/>
  <c r="P293" i="17"/>
  <c r="Q293" i="17" s="1"/>
  <c r="M294" i="17"/>
  <c r="P294" i="17"/>
  <c r="Q294" i="17" s="1"/>
  <c r="M295" i="17"/>
  <c r="P295" i="17"/>
  <c r="Q295" i="17" s="1"/>
  <c r="M296" i="17"/>
  <c r="P296" i="17"/>
  <c r="Q296" i="17" s="1"/>
  <c r="M297" i="17"/>
  <c r="P297" i="17"/>
  <c r="Q297" i="17" s="1"/>
  <c r="M298" i="17"/>
  <c r="P298" i="17"/>
  <c r="Q298" i="17" s="1"/>
  <c r="M299" i="17"/>
  <c r="P299" i="17"/>
  <c r="Q299" i="17" s="1"/>
  <c r="M300" i="17"/>
  <c r="P300" i="17"/>
  <c r="Q300" i="17" s="1"/>
  <c r="M301" i="17"/>
  <c r="P301" i="17"/>
  <c r="Q301" i="17" s="1"/>
  <c r="M302" i="17"/>
  <c r="P302" i="17"/>
  <c r="Q302" i="17" s="1"/>
  <c r="M303" i="17"/>
  <c r="P303" i="17"/>
  <c r="Q303" i="17" s="1"/>
  <c r="M304" i="17"/>
  <c r="P304" i="17"/>
  <c r="Q304" i="17" s="1"/>
  <c r="M305" i="17"/>
  <c r="P305" i="17"/>
  <c r="Q305" i="17" s="1"/>
  <c r="M306" i="17"/>
  <c r="P306" i="17"/>
  <c r="Q306" i="17" s="1"/>
  <c r="M307" i="17"/>
  <c r="P307" i="17"/>
  <c r="Q307" i="17" s="1"/>
  <c r="M308" i="17"/>
  <c r="P308" i="17"/>
  <c r="Q308" i="17" s="1"/>
  <c r="M309" i="17"/>
  <c r="P309" i="17"/>
  <c r="Q309" i="17" s="1"/>
  <c r="M310" i="17"/>
  <c r="P310" i="17"/>
  <c r="Q310" i="17" s="1"/>
  <c r="M311" i="17"/>
  <c r="P311" i="17"/>
  <c r="Q311" i="17" s="1"/>
  <c r="M312" i="17"/>
  <c r="P312" i="17"/>
  <c r="Q312" i="17" s="1"/>
  <c r="M313" i="17"/>
  <c r="P313" i="17"/>
  <c r="Q313" i="17" s="1"/>
  <c r="M314" i="17"/>
  <c r="P314" i="17"/>
  <c r="Q314" i="17" s="1"/>
  <c r="M315" i="17"/>
  <c r="P315" i="17"/>
  <c r="Q315" i="17" s="1"/>
  <c r="M316" i="17"/>
  <c r="P316" i="17"/>
  <c r="Q316" i="17" s="1"/>
  <c r="M317" i="17"/>
  <c r="P317" i="17"/>
  <c r="Q317" i="17" s="1"/>
  <c r="M318" i="17"/>
  <c r="P318" i="17"/>
  <c r="Q318" i="17" s="1"/>
  <c r="M319" i="17"/>
  <c r="P319" i="17"/>
  <c r="Q319" i="17" s="1"/>
  <c r="M320" i="17"/>
  <c r="P320" i="17"/>
  <c r="Q320" i="17" s="1"/>
  <c r="M321" i="17"/>
  <c r="P321" i="17"/>
  <c r="Q321" i="17" s="1"/>
  <c r="M322" i="17"/>
  <c r="P322" i="17"/>
  <c r="Q322" i="17" s="1"/>
  <c r="M323" i="17"/>
  <c r="P323" i="17"/>
  <c r="Q323" i="17" s="1"/>
  <c r="M324" i="17"/>
  <c r="P324" i="17"/>
  <c r="Q324" i="17" s="1"/>
  <c r="M325" i="17"/>
  <c r="P325" i="17"/>
  <c r="Q325" i="17" s="1"/>
  <c r="M326" i="17"/>
  <c r="P326" i="17"/>
  <c r="Q326" i="17" s="1"/>
  <c r="M327" i="17"/>
  <c r="P327" i="17"/>
  <c r="Q327" i="17" s="1"/>
  <c r="M328" i="17"/>
  <c r="P328" i="17"/>
  <c r="Q328" i="17" s="1"/>
  <c r="M329" i="17"/>
  <c r="P329" i="17"/>
  <c r="Q329" i="17" s="1"/>
  <c r="M330" i="17"/>
  <c r="P330" i="17"/>
  <c r="Q330" i="17" s="1"/>
  <c r="M331" i="17"/>
  <c r="P331" i="17"/>
  <c r="Q331" i="17" s="1"/>
  <c r="M332" i="17"/>
  <c r="P332" i="17"/>
  <c r="Q332" i="17" s="1"/>
  <c r="M333" i="17"/>
  <c r="P333" i="17"/>
  <c r="Q333" i="17" s="1"/>
  <c r="M334" i="17"/>
  <c r="P334" i="17"/>
  <c r="Q334" i="17" s="1"/>
  <c r="M335" i="17"/>
  <c r="P335" i="17"/>
  <c r="Q335" i="17" s="1"/>
  <c r="M336" i="17"/>
  <c r="P336" i="17"/>
  <c r="Q336" i="17" s="1"/>
  <c r="M337" i="17"/>
  <c r="P337" i="17"/>
  <c r="Q337" i="17" s="1"/>
  <c r="M338" i="17"/>
  <c r="P338" i="17"/>
  <c r="Q338" i="17" s="1"/>
  <c r="M339" i="17"/>
  <c r="P339" i="17"/>
  <c r="Q339" i="17" s="1"/>
  <c r="D338" i="17"/>
  <c r="D339" i="17"/>
  <c r="D337" i="17"/>
  <c r="D336" i="17"/>
  <c r="D335" i="17"/>
  <c r="D334" i="17"/>
  <c r="D325" i="17"/>
  <c r="D326" i="17"/>
  <c r="D327" i="17"/>
  <c r="D328" i="17"/>
  <c r="D329" i="17"/>
  <c r="D324" i="17"/>
  <c r="D322" i="17"/>
  <c r="D323" i="17"/>
  <c r="D321" i="17"/>
  <c r="D319" i="17"/>
  <c r="D318" i="17"/>
  <c r="D315" i="17"/>
  <c r="D314" i="17"/>
  <c r="D301" i="17"/>
  <c r="D302" i="17"/>
  <c r="D303" i="17"/>
  <c r="D304" i="17"/>
  <c r="D300" i="17"/>
  <c r="D298" i="17"/>
  <c r="D297" i="17"/>
  <c r="D293" i="17"/>
  <c r="D294" i="17"/>
  <c r="D295" i="17"/>
  <c r="D292" i="17"/>
  <c r="M275" i="17" l="1"/>
  <c r="P275" i="17"/>
  <c r="Q275" i="17" s="1"/>
  <c r="M276" i="17"/>
  <c r="P276" i="17"/>
  <c r="Q276" i="17" s="1"/>
  <c r="M277" i="17"/>
  <c r="P277" i="17"/>
  <c r="Q277" i="17" s="1"/>
  <c r="M278" i="17"/>
  <c r="P278" i="17"/>
  <c r="Q278" i="17" s="1"/>
  <c r="M279" i="17"/>
  <c r="P279" i="17"/>
  <c r="Q279" i="17" s="1"/>
  <c r="M280" i="17"/>
  <c r="P280" i="17"/>
  <c r="Q280" i="17" s="1"/>
  <c r="M281" i="17"/>
  <c r="P281" i="17"/>
  <c r="Q281" i="17" s="1"/>
  <c r="M282" i="17"/>
  <c r="P282" i="17"/>
  <c r="Q282" i="17" s="1"/>
  <c r="M283" i="17"/>
  <c r="P283" i="17"/>
  <c r="Q283" i="17" s="1"/>
  <c r="M284" i="17"/>
  <c r="P284" i="17"/>
  <c r="Q284" i="17" s="1"/>
  <c r="M285" i="17"/>
  <c r="P285" i="17"/>
  <c r="Q285" i="17" s="1"/>
  <c r="M286" i="17"/>
  <c r="P286" i="17"/>
  <c r="Q286" i="17" s="1"/>
  <c r="D283" i="17"/>
  <c r="D284" i="17"/>
  <c r="D285" i="17"/>
  <c r="D282" i="17"/>
  <c r="D279" i="17"/>
  <c r="D280" i="17"/>
  <c r="D281" i="17"/>
  <c r="D278" i="17"/>
  <c r="M213" i="17" l="1"/>
  <c r="P213" i="17"/>
  <c r="Q213" i="17" s="1"/>
  <c r="M214" i="17"/>
  <c r="P214" i="17"/>
  <c r="Q214" i="17" s="1"/>
  <c r="M215" i="17"/>
  <c r="P215" i="17"/>
  <c r="Q215" i="17" s="1"/>
  <c r="M216" i="17"/>
  <c r="P216" i="17"/>
  <c r="Q216" i="17" s="1"/>
  <c r="M217" i="17"/>
  <c r="P217" i="17"/>
  <c r="Q217" i="17" s="1"/>
  <c r="M218" i="17"/>
  <c r="P218" i="17"/>
  <c r="Q218" i="17" s="1"/>
  <c r="M219" i="17"/>
  <c r="P219" i="17"/>
  <c r="Q219" i="17" s="1"/>
  <c r="M220" i="17"/>
  <c r="P220" i="17"/>
  <c r="Q220" i="17" s="1"/>
  <c r="M221" i="17"/>
  <c r="P221" i="17"/>
  <c r="Q221" i="17" s="1"/>
  <c r="M222" i="17"/>
  <c r="P222" i="17"/>
  <c r="Q222" i="17" s="1"/>
  <c r="M223" i="17"/>
  <c r="P223" i="17"/>
  <c r="Q223" i="17" s="1"/>
  <c r="M224" i="17"/>
  <c r="P224" i="17"/>
  <c r="Q224" i="17" s="1"/>
  <c r="M225" i="17"/>
  <c r="P225" i="17"/>
  <c r="Q225" i="17" s="1"/>
  <c r="M226" i="17"/>
  <c r="P226" i="17"/>
  <c r="Q226" i="17" s="1"/>
  <c r="M227" i="17"/>
  <c r="P227" i="17"/>
  <c r="Q227" i="17" s="1"/>
  <c r="M228" i="17"/>
  <c r="P228" i="17"/>
  <c r="Q228" i="17" s="1"/>
  <c r="M229" i="17"/>
  <c r="P229" i="17"/>
  <c r="Q229" i="17" s="1"/>
  <c r="M230" i="17"/>
  <c r="P230" i="17"/>
  <c r="Q230" i="17" s="1"/>
  <c r="M231" i="17"/>
  <c r="P231" i="17"/>
  <c r="Q231" i="17" s="1"/>
  <c r="M232" i="17"/>
  <c r="P232" i="17"/>
  <c r="Q232" i="17" s="1"/>
  <c r="M233" i="17"/>
  <c r="P233" i="17"/>
  <c r="Q233" i="17" s="1"/>
  <c r="M234" i="17"/>
  <c r="P234" i="17"/>
  <c r="Q234" i="17" s="1"/>
  <c r="M235" i="17"/>
  <c r="P235" i="17"/>
  <c r="Q235" i="17" s="1"/>
  <c r="M236" i="17"/>
  <c r="P236" i="17"/>
  <c r="Q236" i="17" s="1"/>
  <c r="M237" i="17"/>
  <c r="P237" i="17"/>
  <c r="Q237" i="17" s="1"/>
  <c r="M238" i="17"/>
  <c r="P238" i="17"/>
  <c r="Q238" i="17" s="1"/>
  <c r="M239" i="17"/>
  <c r="P239" i="17"/>
  <c r="Q239" i="17" s="1"/>
  <c r="M240" i="17"/>
  <c r="P240" i="17"/>
  <c r="Q240" i="17" s="1"/>
  <c r="M241" i="17"/>
  <c r="P241" i="17"/>
  <c r="Q241" i="17" s="1"/>
  <c r="M242" i="17"/>
  <c r="P242" i="17"/>
  <c r="Q242" i="17" s="1"/>
  <c r="M243" i="17"/>
  <c r="P243" i="17"/>
  <c r="Q243" i="17" s="1"/>
  <c r="M244" i="17"/>
  <c r="P244" i="17"/>
  <c r="Q244" i="17" s="1"/>
  <c r="M245" i="17"/>
  <c r="P245" i="17"/>
  <c r="Q245" i="17" s="1"/>
  <c r="M246" i="17"/>
  <c r="P246" i="17"/>
  <c r="Q246" i="17" s="1"/>
  <c r="M247" i="17"/>
  <c r="P247" i="17"/>
  <c r="Q247" i="17" s="1"/>
  <c r="M248" i="17"/>
  <c r="P248" i="17"/>
  <c r="Q248" i="17" s="1"/>
  <c r="M249" i="17"/>
  <c r="P249" i="17"/>
  <c r="Q249" i="17" s="1"/>
  <c r="M250" i="17"/>
  <c r="P250" i="17"/>
  <c r="Q250" i="17" s="1"/>
  <c r="M251" i="17"/>
  <c r="P251" i="17"/>
  <c r="Q251" i="17" s="1"/>
  <c r="M252" i="17"/>
  <c r="P252" i="17"/>
  <c r="Q252" i="17" s="1"/>
  <c r="M253" i="17"/>
  <c r="P253" i="17"/>
  <c r="Q253" i="17" s="1"/>
  <c r="M254" i="17"/>
  <c r="P254" i="17"/>
  <c r="Q254" i="17" s="1"/>
  <c r="M255" i="17"/>
  <c r="P255" i="17"/>
  <c r="Q255" i="17" s="1"/>
  <c r="M256" i="17"/>
  <c r="P256" i="17"/>
  <c r="Q256" i="17" s="1"/>
  <c r="M257" i="17"/>
  <c r="P257" i="17"/>
  <c r="Q257" i="17" s="1"/>
  <c r="M258" i="17"/>
  <c r="P258" i="17"/>
  <c r="Q258" i="17" s="1"/>
  <c r="M259" i="17"/>
  <c r="P259" i="17"/>
  <c r="Q259" i="17" s="1"/>
  <c r="M260" i="17"/>
  <c r="P260" i="17"/>
  <c r="Q260" i="17" s="1"/>
  <c r="M261" i="17"/>
  <c r="P261" i="17"/>
  <c r="Q261" i="17" s="1"/>
  <c r="M262" i="17"/>
  <c r="P262" i="17"/>
  <c r="Q262" i="17" s="1"/>
  <c r="M263" i="17"/>
  <c r="P263" i="17"/>
  <c r="Q263" i="17" s="1"/>
  <c r="M264" i="17"/>
  <c r="P264" i="17"/>
  <c r="Q264" i="17" s="1"/>
  <c r="M265" i="17"/>
  <c r="P265" i="17"/>
  <c r="Q265" i="17" s="1"/>
  <c r="M266" i="17"/>
  <c r="P266" i="17"/>
  <c r="Q266" i="17" s="1"/>
  <c r="M267" i="17"/>
  <c r="P267" i="17"/>
  <c r="Q267" i="17" s="1"/>
  <c r="M268" i="17"/>
  <c r="P268" i="17"/>
  <c r="Q268" i="17" s="1"/>
  <c r="M269" i="17"/>
  <c r="P269" i="17"/>
  <c r="Q269" i="17" s="1"/>
  <c r="M270" i="17"/>
  <c r="P270" i="17"/>
  <c r="Q270" i="17" s="1"/>
  <c r="M271" i="17"/>
  <c r="P271" i="17"/>
  <c r="Q271" i="17" s="1"/>
  <c r="M272" i="17"/>
  <c r="P272" i="17"/>
  <c r="Q272" i="17" s="1"/>
  <c r="M273" i="17"/>
  <c r="P273" i="17"/>
  <c r="Q273" i="17" s="1"/>
  <c r="M274" i="17"/>
  <c r="P274" i="17"/>
  <c r="Q274" i="17" s="1"/>
  <c r="D268" i="17"/>
  <c r="D269" i="17"/>
  <c r="D270" i="17"/>
  <c r="D271" i="17"/>
  <c r="D272" i="17"/>
  <c r="D265" i="17"/>
  <c r="D266" i="17"/>
  <c r="D267" i="17"/>
  <c r="D264" i="17"/>
  <c r="D254" i="17"/>
  <c r="D253" i="17"/>
  <c r="D250" i="17"/>
  <c r="D249" i="17"/>
  <c r="D237" i="17"/>
  <c r="D238" i="17"/>
  <c r="D239" i="17"/>
  <c r="D231" i="17"/>
  <c r="D232" i="17"/>
  <c r="D233" i="17"/>
  <c r="D230" i="17"/>
  <c r="D258" i="17"/>
  <c r="D259" i="17"/>
  <c r="D260" i="17"/>
  <c r="D257" i="17"/>
  <c r="D246" i="17"/>
  <c r="D247" i="17"/>
  <c r="D245" i="17"/>
  <c r="D244" i="17"/>
  <c r="D243" i="17"/>
  <c r="D235" i="17"/>
  <c r="D236" i="17"/>
  <c r="D234" i="17"/>
  <c r="D227" i="17"/>
  <c r="D228" i="17"/>
  <c r="D226" i="17"/>
  <c r="D225" i="17"/>
  <c r="D223" i="17"/>
  <c r="D224" i="17"/>
  <c r="D222" i="17"/>
  <c r="M183" i="17" l="1"/>
  <c r="P183" i="17"/>
  <c r="Q183" i="17" s="1"/>
  <c r="M184" i="17"/>
  <c r="P184" i="17"/>
  <c r="Q184" i="17" s="1"/>
  <c r="M185" i="17"/>
  <c r="P185" i="17"/>
  <c r="Q185" i="17" s="1"/>
  <c r="M186" i="17"/>
  <c r="P186" i="17"/>
  <c r="Q186" i="17" s="1"/>
  <c r="M187" i="17"/>
  <c r="P187" i="17"/>
  <c r="Q187" i="17" s="1"/>
  <c r="M188" i="17"/>
  <c r="P188" i="17"/>
  <c r="Q188" i="17" s="1"/>
  <c r="M189" i="17"/>
  <c r="P189" i="17"/>
  <c r="Q189" i="17" s="1"/>
  <c r="M190" i="17"/>
  <c r="P190" i="17"/>
  <c r="Q190" i="17" s="1"/>
  <c r="M191" i="17"/>
  <c r="P191" i="17"/>
  <c r="Q191" i="17" s="1"/>
  <c r="M192" i="17"/>
  <c r="P192" i="17"/>
  <c r="Q192" i="17" s="1"/>
  <c r="M193" i="17"/>
  <c r="P193" i="17"/>
  <c r="Q193" i="17" s="1"/>
  <c r="M194" i="17"/>
  <c r="P194" i="17"/>
  <c r="Q194" i="17" s="1"/>
  <c r="M195" i="17"/>
  <c r="P195" i="17"/>
  <c r="Q195" i="17" s="1"/>
  <c r="M196" i="17"/>
  <c r="P196" i="17"/>
  <c r="Q196" i="17" s="1"/>
  <c r="M197" i="17"/>
  <c r="P197" i="17"/>
  <c r="Q197" i="17" s="1"/>
  <c r="M198" i="17"/>
  <c r="P198" i="17"/>
  <c r="Q198" i="17" s="1"/>
  <c r="M199" i="17"/>
  <c r="P199" i="17"/>
  <c r="Q199" i="17" s="1"/>
  <c r="M200" i="17"/>
  <c r="P200" i="17"/>
  <c r="Q200" i="17" s="1"/>
  <c r="M201" i="17"/>
  <c r="P201" i="17"/>
  <c r="Q201" i="17" s="1"/>
  <c r="M202" i="17"/>
  <c r="P202" i="17"/>
  <c r="Q202" i="17" s="1"/>
  <c r="M203" i="17"/>
  <c r="P203" i="17"/>
  <c r="Q203" i="17" s="1"/>
  <c r="M204" i="17"/>
  <c r="P204" i="17"/>
  <c r="Q204" i="17" s="1"/>
  <c r="M205" i="17"/>
  <c r="P205" i="17"/>
  <c r="Q205" i="17" s="1"/>
  <c r="M206" i="17"/>
  <c r="P206" i="17"/>
  <c r="Q206" i="17" s="1"/>
  <c r="M207" i="17"/>
  <c r="P207" i="17"/>
  <c r="Q207" i="17" s="1"/>
  <c r="M208" i="17"/>
  <c r="P208" i="17"/>
  <c r="Q208" i="17" s="1"/>
  <c r="M209" i="17"/>
  <c r="P209" i="17"/>
  <c r="Q209" i="17" s="1"/>
  <c r="M210" i="17"/>
  <c r="P210" i="17"/>
  <c r="Q210" i="17" s="1"/>
  <c r="M211" i="17"/>
  <c r="P211" i="17"/>
  <c r="Q211" i="17" s="1"/>
  <c r="M212" i="17"/>
  <c r="P212" i="17"/>
  <c r="Q212" i="17" s="1"/>
  <c r="D211" i="17"/>
  <c r="D212" i="17"/>
  <c r="D209" i="17"/>
  <c r="D210" i="17"/>
  <c r="D208" i="17"/>
  <c r="D201" i="17"/>
  <c r="D202" i="17"/>
  <c r="D200" i="17"/>
  <c r="D193" i="17"/>
  <c r="D194" i="17"/>
  <c r="D192" i="17"/>
  <c r="D189" i="17"/>
  <c r="D190" i="17"/>
  <c r="D188" i="17"/>
  <c r="D187" i="17"/>
  <c r="M159" i="17" l="1"/>
  <c r="P159" i="17"/>
  <c r="Q159" i="17" s="1"/>
  <c r="M160" i="17"/>
  <c r="P160" i="17"/>
  <c r="Q160" i="17" s="1"/>
  <c r="M161" i="17"/>
  <c r="P161" i="17"/>
  <c r="Q161" i="17" s="1"/>
  <c r="M162" i="17"/>
  <c r="P162" i="17"/>
  <c r="Q162" i="17" s="1"/>
  <c r="M163" i="17"/>
  <c r="P163" i="17"/>
  <c r="Q163" i="17" s="1"/>
  <c r="M164" i="17"/>
  <c r="P164" i="17"/>
  <c r="Q164" i="17" s="1"/>
  <c r="M165" i="17"/>
  <c r="P165" i="17"/>
  <c r="Q165" i="17" s="1"/>
  <c r="M166" i="17"/>
  <c r="P166" i="17"/>
  <c r="Q166" i="17" s="1"/>
  <c r="M167" i="17"/>
  <c r="P167" i="17"/>
  <c r="Q167" i="17" s="1"/>
  <c r="M168" i="17"/>
  <c r="P168" i="17"/>
  <c r="Q168" i="17" s="1"/>
  <c r="M169" i="17"/>
  <c r="P169" i="17"/>
  <c r="Q169" i="17" s="1"/>
  <c r="M170" i="17"/>
  <c r="P170" i="17"/>
  <c r="Q170" i="17" s="1"/>
  <c r="M171" i="17"/>
  <c r="P171" i="17"/>
  <c r="Q171" i="17" s="1"/>
  <c r="M172" i="17"/>
  <c r="P172" i="17"/>
  <c r="Q172" i="17" s="1"/>
  <c r="M173" i="17"/>
  <c r="P173" i="17"/>
  <c r="Q173" i="17" s="1"/>
  <c r="M174" i="17"/>
  <c r="P174" i="17"/>
  <c r="Q174" i="17" s="1"/>
  <c r="M175" i="17"/>
  <c r="P175" i="17"/>
  <c r="Q175" i="17" s="1"/>
  <c r="M176" i="17"/>
  <c r="P176" i="17"/>
  <c r="Q176" i="17" s="1"/>
  <c r="M177" i="17"/>
  <c r="P177" i="17"/>
  <c r="Q177" i="17" s="1"/>
  <c r="M178" i="17"/>
  <c r="P178" i="17"/>
  <c r="Q178" i="17" s="1"/>
  <c r="M179" i="17"/>
  <c r="P179" i="17"/>
  <c r="Q179" i="17" s="1"/>
  <c r="M180" i="17"/>
  <c r="P180" i="17"/>
  <c r="Q180" i="17" s="1"/>
  <c r="M181" i="17"/>
  <c r="P181" i="17"/>
  <c r="Q181" i="17" s="1"/>
  <c r="M182" i="17"/>
  <c r="P182" i="17"/>
  <c r="Q182" i="17" s="1"/>
  <c r="D165" i="17"/>
  <c r="D164" i="17"/>
  <c r="D179" i="17"/>
  <c r="D180" i="17"/>
  <c r="D181" i="17"/>
  <c r="D178" i="17"/>
  <c r="D176" i="17"/>
  <c r="D175" i="17"/>
  <c r="D171" i="17"/>
  <c r="D170" i="17"/>
  <c r="D162" i="17"/>
  <c r="D163" i="17"/>
  <c r="D161" i="17"/>
  <c r="M139" i="17"/>
  <c r="P139" i="17"/>
  <c r="Q139" i="17" s="1"/>
  <c r="M140" i="17"/>
  <c r="P140" i="17"/>
  <c r="Q140" i="17" s="1"/>
  <c r="M141" i="17"/>
  <c r="P141" i="17"/>
  <c r="Q141" i="17" s="1"/>
  <c r="M142" i="17"/>
  <c r="P142" i="17"/>
  <c r="Q142" i="17" s="1"/>
  <c r="M143" i="17"/>
  <c r="P143" i="17"/>
  <c r="Q143" i="17" s="1"/>
  <c r="M144" i="17"/>
  <c r="P144" i="17"/>
  <c r="Q144" i="17" s="1"/>
  <c r="M145" i="17"/>
  <c r="P145" i="17"/>
  <c r="Q145" i="17" s="1"/>
  <c r="M146" i="17"/>
  <c r="P146" i="17"/>
  <c r="Q146" i="17" s="1"/>
  <c r="M147" i="17"/>
  <c r="P147" i="17"/>
  <c r="Q147" i="17" s="1"/>
  <c r="M148" i="17"/>
  <c r="P148" i="17"/>
  <c r="Q148" i="17" s="1"/>
  <c r="M149" i="17"/>
  <c r="P149" i="17"/>
  <c r="Q149" i="17" s="1"/>
  <c r="M150" i="17"/>
  <c r="P150" i="17"/>
  <c r="Q150" i="17" s="1"/>
  <c r="M151" i="17"/>
  <c r="P151" i="17"/>
  <c r="Q151" i="17" s="1"/>
  <c r="M152" i="17"/>
  <c r="P152" i="17"/>
  <c r="Q152" i="17" s="1"/>
  <c r="M153" i="17"/>
  <c r="P153" i="17"/>
  <c r="Q153" i="17" s="1"/>
  <c r="M154" i="17"/>
  <c r="P154" i="17"/>
  <c r="Q154" i="17" s="1"/>
  <c r="M155" i="17"/>
  <c r="P155" i="17"/>
  <c r="Q155" i="17" s="1"/>
  <c r="M156" i="17"/>
  <c r="P156" i="17"/>
  <c r="Q156" i="17" s="1"/>
  <c r="M157" i="17"/>
  <c r="P157" i="17"/>
  <c r="Q157" i="17" s="1"/>
  <c r="M158" i="17"/>
  <c r="P158" i="17"/>
  <c r="Q158" i="17" s="1"/>
  <c r="D155" i="17"/>
  <c r="D156" i="17"/>
  <c r="D154" i="17"/>
  <c r="D152" i="17"/>
  <c r="D153" i="17"/>
  <c r="D151" i="17"/>
  <c r="D149" i="17"/>
  <c r="D150" i="17"/>
  <c r="D148" i="17"/>
  <c r="M100" i="17" l="1"/>
  <c r="P100" i="17"/>
  <c r="Q100" i="17" s="1"/>
  <c r="M101" i="17"/>
  <c r="P101" i="17"/>
  <c r="Q101" i="17" s="1"/>
  <c r="M102" i="17"/>
  <c r="P102" i="17"/>
  <c r="Q102" i="17" s="1"/>
  <c r="M103" i="17"/>
  <c r="P103" i="17"/>
  <c r="Q103" i="17" s="1"/>
  <c r="M104" i="17"/>
  <c r="P104" i="17"/>
  <c r="Q104" i="17" s="1"/>
  <c r="M105" i="17"/>
  <c r="P105" i="17"/>
  <c r="Q105" i="17" s="1"/>
  <c r="M106" i="17"/>
  <c r="P106" i="17"/>
  <c r="Q106" i="17" s="1"/>
  <c r="M107" i="17"/>
  <c r="P107" i="17"/>
  <c r="Q107" i="17" s="1"/>
  <c r="M108" i="17"/>
  <c r="P108" i="17"/>
  <c r="Q108" i="17" s="1"/>
  <c r="M109" i="17"/>
  <c r="P109" i="17"/>
  <c r="Q109" i="17" s="1"/>
  <c r="M110" i="17"/>
  <c r="P110" i="17"/>
  <c r="Q110" i="17" s="1"/>
  <c r="M111" i="17"/>
  <c r="P111" i="17"/>
  <c r="Q111" i="17" s="1"/>
  <c r="M112" i="17"/>
  <c r="P112" i="17"/>
  <c r="Q112" i="17" s="1"/>
  <c r="M113" i="17"/>
  <c r="P113" i="17"/>
  <c r="Q113" i="17" s="1"/>
  <c r="M114" i="17"/>
  <c r="P114" i="17"/>
  <c r="Q114" i="17" s="1"/>
  <c r="M115" i="17"/>
  <c r="P115" i="17"/>
  <c r="Q115" i="17" s="1"/>
  <c r="M116" i="17"/>
  <c r="P116" i="17"/>
  <c r="Q116" i="17" s="1"/>
  <c r="M117" i="17"/>
  <c r="P117" i="17"/>
  <c r="Q117" i="17" s="1"/>
  <c r="M118" i="17"/>
  <c r="P118" i="17"/>
  <c r="Q118" i="17" s="1"/>
  <c r="M119" i="17"/>
  <c r="P119" i="17"/>
  <c r="Q119" i="17" s="1"/>
  <c r="M120" i="17"/>
  <c r="P120" i="17"/>
  <c r="Q120" i="17" s="1"/>
  <c r="M121" i="17"/>
  <c r="P121" i="17"/>
  <c r="Q121" i="17" s="1"/>
  <c r="M122" i="17"/>
  <c r="P122" i="17"/>
  <c r="Q122" i="17" s="1"/>
  <c r="M123" i="17"/>
  <c r="P123" i="17"/>
  <c r="Q123" i="17" s="1"/>
  <c r="M124" i="17"/>
  <c r="P124" i="17"/>
  <c r="Q124" i="17" s="1"/>
  <c r="M125" i="17"/>
  <c r="P125" i="17"/>
  <c r="Q125" i="17" s="1"/>
  <c r="M126" i="17"/>
  <c r="P126" i="17"/>
  <c r="Q126" i="17" s="1"/>
  <c r="M127" i="17"/>
  <c r="P127" i="17"/>
  <c r="Q127" i="17" s="1"/>
  <c r="M128" i="17"/>
  <c r="P128" i="17"/>
  <c r="Q128" i="17" s="1"/>
  <c r="M129" i="17"/>
  <c r="P129" i="17"/>
  <c r="Q129" i="17" s="1"/>
  <c r="M130" i="17"/>
  <c r="P130" i="17"/>
  <c r="Q130" i="17" s="1"/>
  <c r="M131" i="17"/>
  <c r="P131" i="17"/>
  <c r="Q131" i="17" s="1"/>
  <c r="M132" i="17"/>
  <c r="P132" i="17"/>
  <c r="Q132" i="17" s="1"/>
  <c r="M133" i="17"/>
  <c r="P133" i="17"/>
  <c r="Q133" i="17" s="1"/>
  <c r="M134" i="17"/>
  <c r="P134" i="17"/>
  <c r="Q134" i="17" s="1"/>
  <c r="M135" i="17"/>
  <c r="P135" i="17"/>
  <c r="Q135" i="17" s="1"/>
  <c r="M136" i="17"/>
  <c r="P136" i="17"/>
  <c r="Q136" i="17" s="1"/>
  <c r="M137" i="17"/>
  <c r="P137" i="17"/>
  <c r="Q137" i="17" s="1"/>
  <c r="M138" i="17"/>
  <c r="P138" i="17"/>
  <c r="Q138" i="17" s="1"/>
  <c r="D133" i="17"/>
  <c r="D132" i="17"/>
  <c r="D127" i="17"/>
  <c r="D126" i="17"/>
  <c r="D129" i="17"/>
  <c r="D130" i="17"/>
  <c r="D128" i="17"/>
  <c r="D110" i="17"/>
  <c r="D109" i="17"/>
  <c r="D106" i="17"/>
  <c r="D105" i="17"/>
  <c r="D104" i="17"/>
  <c r="D103" i="17"/>
  <c r="M88" i="17" l="1"/>
  <c r="P88" i="17"/>
  <c r="Q88" i="17" s="1"/>
  <c r="M89" i="17"/>
  <c r="P89" i="17"/>
  <c r="Q89" i="17" s="1"/>
  <c r="M90" i="17"/>
  <c r="P90" i="17"/>
  <c r="Q90" i="17" s="1"/>
  <c r="M91" i="17"/>
  <c r="P91" i="17"/>
  <c r="Q91" i="17" s="1"/>
  <c r="M92" i="17"/>
  <c r="P92" i="17"/>
  <c r="Q92" i="17" s="1"/>
  <c r="M93" i="17"/>
  <c r="P93" i="17"/>
  <c r="Q93" i="17" s="1"/>
  <c r="M94" i="17"/>
  <c r="P94" i="17"/>
  <c r="Q94" i="17" s="1"/>
  <c r="M95" i="17"/>
  <c r="P95" i="17"/>
  <c r="Q95" i="17" s="1"/>
  <c r="M96" i="17"/>
  <c r="P96" i="17"/>
  <c r="Q96" i="17" s="1"/>
  <c r="M97" i="17"/>
  <c r="P97" i="17"/>
  <c r="Q97" i="17" s="1"/>
  <c r="M98" i="17"/>
  <c r="P98" i="17"/>
  <c r="Q98" i="17" s="1"/>
  <c r="M99" i="17"/>
  <c r="P99" i="17"/>
  <c r="Q99" i="17" s="1"/>
  <c r="D100" i="17"/>
  <c r="D99" i="17"/>
  <c r="D94" i="17"/>
  <c r="D93" i="17"/>
  <c r="M80" i="17" l="1"/>
  <c r="P80" i="17"/>
  <c r="Q80" i="17" s="1"/>
  <c r="M81" i="17"/>
  <c r="P81" i="17"/>
  <c r="Q81" i="17" s="1"/>
  <c r="M82" i="17"/>
  <c r="P82" i="17"/>
  <c r="Q82" i="17" s="1"/>
  <c r="M83" i="17"/>
  <c r="P83" i="17"/>
  <c r="Q83" i="17" s="1"/>
  <c r="M84" i="17"/>
  <c r="P84" i="17"/>
  <c r="Q84" i="17" s="1"/>
  <c r="M85" i="17"/>
  <c r="P85" i="17"/>
  <c r="Q85" i="17" s="1"/>
  <c r="M86" i="17"/>
  <c r="P86" i="17"/>
  <c r="Q86" i="17" s="1"/>
  <c r="M87" i="17"/>
  <c r="P87" i="17"/>
  <c r="Q87" i="17" s="1"/>
  <c r="D86" i="17"/>
  <c r="D85" i="17"/>
  <c r="M40" i="17" l="1"/>
  <c r="P40" i="17"/>
  <c r="Q40" i="17" s="1"/>
  <c r="M41" i="17"/>
  <c r="P41" i="17"/>
  <c r="Q41" i="17" s="1"/>
  <c r="M42" i="17"/>
  <c r="P42" i="17"/>
  <c r="Q42" i="17" s="1"/>
  <c r="M43" i="17"/>
  <c r="P43" i="17"/>
  <c r="Q43" i="17" s="1"/>
  <c r="M44" i="17"/>
  <c r="P44" i="17"/>
  <c r="Q44" i="17" s="1"/>
  <c r="M45" i="17"/>
  <c r="P45" i="17"/>
  <c r="Q45" i="17" s="1"/>
  <c r="M46" i="17"/>
  <c r="P46" i="17"/>
  <c r="Q46" i="17" s="1"/>
  <c r="M47" i="17"/>
  <c r="P47" i="17"/>
  <c r="Q47" i="17" s="1"/>
  <c r="M48" i="17"/>
  <c r="P48" i="17"/>
  <c r="Q48" i="17" s="1"/>
  <c r="M49" i="17"/>
  <c r="P49" i="17"/>
  <c r="Q49" i="17" s="1"/>
  <c r="M50" i="17"/>
  <c r="P50" i="17"/>
  <c r="Q50" i="17" s="1"/>
  <c r="M51" i="17"/>
  <c r="P51" i="17"/>
  <c r="Q51" i="17" s="1"/>
  <c r="M52" i="17"/>
  <c r="P52" i="17"/>
  <c r="Q52" i="17" s="1"/>
  <c r="M53" i="17"/>
  <c r="P53" i="17"/>
  <c r="Q53" i="17" s="1"/>
  <c r="M54" i="17"/>
  <c r="P54" i="17"/>
  <c r="Q54" i="17" s="1"/>
  <c r="M55" i="17"/>
  <c r="P55" i="17"/>
  <c r="Q55" i="17" s="1"/>
  <c r="M56" i="17"/>
  <c r="P56" i="17"/>
  <c r="Q56" i="17" s="1"/>
  <c r="M57" i="17"/>
  <c r="P57" i="17"/>
  <c r="Q57" i="17" s="1"/>
  <c r="M58" i="17"/>
  <c r="P58" i="17"/>
  <c r="Q58" i="17" s="1"/>
  <c r="M59" i="17"/>
  <c r="P59" i="17"/>
  <c r="Q59" i="17" s="1"/>
  <c r="M60" i="17"/>
  <c r="P60" i="17"/>
  <c r="Q60" i="17" s="1"/>
  <c r="M61" i="17"/>
  <c r="P61" i="17"/>
  <c r="Q61" i="17" s="1"/>
  <c r="M62" i="17"/>
  <c r="P62" i="17"/>
  <c r="Q62" i="17" s="1"/>
  <c r="M63" i="17"/>
  <c r="P63" i="17"/>
  <c r="Q63" i="17" s="1"/>
  <c r="M64" i="17"/>
  <c r="P64" i="17"/>
  <c r="Q64" i="17" s="1"/>
  <c r="M65" i="17"/>
  <c r="P65" i="17"/>
  <c r="Q65" i="17" s="1"/>
  <c r="M66" i="17"/>
  <c r="P66" i="17"/>
  <c r="Q66" i="17" s="1"/>
  <c r="M67" i="17"/>
  <c r="P67" i="17"/>
  <c r="Q67" i="17" s="1"/>
  <c r="M68" i="17"/>
  <c r="P68" i="17"/>
  <c r="Q68" i="17" s="1"/>
  <c r="M69" i="17"/>
  <c r="P69" i="17"/>
  <c r="Q69" i="17" s="1"/>
  <c r="M70" i="17"/>
  <c r="P70" i="17"/>
  <c r="Q70" i="17" s="1"/>
  <c r="M71" i="17"/>
  <c r="P71" i="17"/>
  <c r="Q71" i="17" s="1"/>
  <c r="M72" i="17"/>
  <c r="P72" i="17"/>
  <c r="Q72" i="17" s="1"/>
  <c r="M73" i="17"/>
  <c r="P73" i="17"/>
  <c r="Q73" i="17" s="1"/>
  <c r="M74" i="17"/>
  <c r="P74" i="17"/>
  <c r="Q74" i="17" s="1"/>
  <c r="M75" i="17"/>
  <c r="P75" i="17"/>
  <c r="Q75" i="17" s="1"/>
  <c r="M76" i="17"/>
  <c r="P76" i="17"/>
  <c r="Q76" i="17" s="1"/>
  <c r="M77" i="17"/>
  <c r="P77" i="17"/>
  <c r="Q77" i="17" s="1"/>
  <c r="M78" i="17"/>
  <c r="P78" i="17"/>
  <c r="Q78" i="17" s="1"/>
  <c r="M79" i="17"/>
  <c r="P79" i="17"/>
  <c r="Q79" i="17" s="1"/>
  <c r="D77" i="17"/>
  <c r="D76" i="17"/>
  <c r="D68" i="17"/>
  <c r="D69" i="17"/>
  <c r="D67" i="17"/>
  <c r="D60" i="17"/>
  <c r="D61" i="17"/>
  <c r="D59" i="17"/>
  <c r="D57" i="17"/>
  <c r="D58" i="17"/>
  <c r="D56" i="17"/>
  <c r="D55" i="17"/>
  <c r="D54" i="17"/>
  <c r="D52" i="17"/>
  <c r="D51" i="17"/>
  <c r="D49" i="17"/>
  <c r="D50" i="17"/>
  <c r="D48" i="17"/>
  <c r="M2" i="17" l="1"/>
  <c r="P2" i="17"/>
  <c r="Q2" i="17" s="1"/>
  <c r="M3" i="17"/>
  <c r="P3" i="17"/>
  <c r="Q3" i="17" s="1"/>
  <c r="M4" i="17"/>
  <c r="P4" i="17"/>
  <c r="Q4" i="17" s="1"/>
  <c r="M5" i="17"/>
  <c r="P5" i="17"/>
  <c r="Q5" i="17" s="1"/>
  <c r="M6" i="17"/>
  <c r="Q6" i="17"/>
  <c r="M7" i="17"/>
  <c r="P7" i="17"/>
  <c r="Q7" i="17" s="1"/>
  <c r="M8" i="17"/>
  <c r="P8" i="17"/>
  <c r="Q8" i="17" s="1"/>
  <c r="M9" i="17"/>
  <c r="P9" i="17"/>
  <c r="Q9" i="17" s="1"/>
  <c r="M10" i="17"/>
  <c r="P10" i="17"/>
  <c r="Q10" i="17" s="1"/>
  <c r="M11" i="17"/>
  <c r="P11" i="17"/>
  <c r="Q11" i="17" s="1"/>
  <c r="M12" i="17"/>
  <c r="P12" i="17"/>
  <c r="Q12" i="17" s="1"/>
  <c r="M13" i="17"/>
  <c r="P13" i="17"/>
  <c r="Q13" i="17" s="1"/>
  <c r="M14" i="17"/>
  <c r="P14" i="17"/>
  <c r="Q14" i="17" s="1"/>
  <c r="M15" i="17"/>
  <c r="P15" i="17"/>
  <c r="Q15" i="17" s="1"/>
  <c r="M16" i="17"/>
  <c r="P16" i="17"/>
  <c r="Q16" i="17" s="1"/>
  <c r="M17" i="17"/>
  <c r="P17" i="17"/>
  <c r="Q17" i="17" s="1"/>
  <c r="M18" i="17"/>
  <c r="P18" i="17"/>
  <c r="Q18" i="17" s="1"/>
  <c r="M19" i="17"/>
  <c r="P19" i="17"/>
  <c r="Q19" i="17" s="1"/>
  <c r="M20" i="17"/>
  <c r="P20" i="17"/>
  <c r="Q20" i="17" s="1"/>
  <c r="M21" i="17"/>
  <c r="P21" i="17"/>
  <c r="Q21" i="17" s="1"/>
  <c r="M22" i="17"/>
  <c r="P22" i="17"/>
  <c r="Q22" i="17" s="1"/>
  <c r="M23" i="17"/>
  <c r="P23" i="17"/>
  <c r="Q23" i="17" s="1"/>
  <c r="M24" i="17"/>
  <c r="P24" i="17"/>
  <c r="Q24" i="17" s="1"/>
  <c r="M25" i="17"/>
  <c r="P25" i="17"/>
  <c r="Q25" i="17" s="1"/>
  <c r="M26" i="17"/>
  <c r="P26" i="17"/>
  <c r="Q26" i="17" s="1"/>
  <c r="M27" i="17"/>
  <c r="P27" i="17"/>
  <c r="Q27" i="17" s="1"/>
  <c r="M28" i="17"/>
  <c r="P28" i="17"/>
  <c r="Q28" i="17" s="1"/>
  <c r="M29" i="17"/>
  <c r="P29" i="17"/>
  <c r="Q29" i="17" s="1"/>
  <c r="M30" i="17"/>
  <c r="P30" i="17"/>
  <c r="Q30" i="17" s="1"/>
  <c r="M31" i="17"/>
  <c r="P31" i="17"/>
  <c r="Q31" i="17" s="1"/>
  <c r="M32" i="17"/>
  <c r="P32" i="17"/>
  <c r="Q32" i="17" s="1"/>
  <c r="M33" i="17"/>
  <c r="P33" i="17"/>
  <c r="Q33" i="17" s="1"/>
  <c r="M34" i="17"/>
  <c r="P34" i="17"/>
  <c r="Q34" i="17" s="1"/>
  <c r="M35" i="17"/>
  <c r="P35" i="17"/>
  <c r="Q35" i="17" s="1"/>
  <c r="M36" i="17"/>
  <c r="P36" i="17"/>
  <c r="Q36" i="17" s="1"/>
  <c r="M37" i="17"/>
  <c r="P37" i="17"/>
  <c r="Q37" i="17" s="1"/>
  <c r="M38" i="17"/>
  <c r="P38" i="17"/>
  <c r="Q38" i="17" s="1"/>
  <c r="M39" i="17"/>
  <c r="P39" i="17"/>
  <c r="Q39" i="17" s="1"/>
  <c r="D35" i="17"/>
  <c r="D36" i="17"/>
  <c r="D32" i="17"/>
  <c r="D33" i="17"/>
  <c r="D34" i="17"/>
  <c r="D31" i="17"/>
  <c r="D29" i="17"/>
  <c r="D30" i="17"/>
  <c r="D28" i="17"/>
  <c r="D25" i="17"/>
  <c r="D24" i="17"/>
  <c r="D23" i="17"/>
  <c r="D22" i="17"/>
  <c r="D14" i="17"/>
  <c r="D13" i="17"/>
  <c r="D10" i="17"/>
  <c r="D11" i="17"/>
  <c r="D12" i="17"/>
  <c r="D9" i="17"/>
  <c r="D8" i="17"/>
  <c r="D6" i="17"/>
  <c r="D5" i="17"/>
  <c r="D3" i="17"/>
  <c r="D2" i="17"/>
  <c r="D366" i="17" l="1"/>
  <c r="E3" i="2" l="1"/>
  <c r="E4" i="2"/>
  <c r="E5" i="2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49" i="2"/>
  <c r="E50" i="2"/>
  <c r="E51" i="2"/>
  <c r="E52" i="2"/>
  <c r="E53" i="2"/>
  <c r="E55" i="2"/>
  <c r="E56" i="2"/>
  <c r="E60" i="2"/>
  <c r="E61" i="2"/>
  <c r="E65" i="2"/>
  <c r="E66" i="2"/>
  <c r="E67" i="2"/>
  <c r="E73" i="2"/>
  <c r="E74" i="2"/>
  <c r="E76" i="2"/>
  <c r="E77" i="2"/>
  <c r="E78" i="2"/>
  <c r="E82" i="2"/>
  <c r="E83" i="2"/>
  <c r="E87" i="2"/>
  <c r="E95" i="2"/>
  <c r="E97" i="2"/>
  <c r="E98" i="2"/>
  <c r="E102" i="2"/>
  <c r="E104" i="2"/>
  <c r="E105" i="2"/>
  <c r="E106" i="2"/>
  <c r="E107" i="2"/>
  <c r="E108" i="2"/>
  <c r="E110" i="2"/>
  <c r="E111" i="2"/>
  <c r="E2" i="2"/>
  <c r="E6" i="2" l="1"/>
  <c r="E54" i="2" l="1"/>
  <c r="E90" i="2"/>
  <c r="E42" i="2" l="1"/>
  <c r="E91" i="2"/>
  <c r="E103" i="2" l="1"/>
  <c r="E88" i="2"/>
  <c r="E23" i="2"/>
  <c r="E100" i="2" l="1"/>
  <c r="E68" i="2" l="1"/>
  <c r="E71" i="2"/>
  <c r="E93" i="2" l="1"/>
  <c r="E89" i="2" l="1"/>
  <c r="E115" i="2" l="1"/>
  <c r="E69" i="2"/>
  <c r="E81" i="2"/>
  <c r="E62" i="2"/>
  <c r="E58" i="2"/>
  <c r="E96" i="2"/>
  <c r="E114" i="2" l="1"/>
  <c r="E92" i="2"/>
  <c r="E94" i="2"/>
  <c r="E84" i="2"/>
  <c r="E57" i="2" l="1"/>
  <c r="E75" i="2"/>
  <c r="E112" i="2" l="1"/>
  <c r="E70" i="2"/>
  <c r="E113" i="2" l="1"/>
  <c r="E86" i="2"/>
  <c r="E99" i="2"/>
  <c r="E59" i="2"/>
  <c r="E109" i="2"/>
  <c r="E85" i="2"/>
  <c r="E101" i="2"/>
  <c r="E63" i="2"/>
  <c r="E79" i="2" l="1"/>
  <c r="E72" i="2"/>
  <c r="E80" i="2"/>
  <c r="E18" i="2"/>
  <c r="E64" i="2"/>
  <c r="M3" i="4" l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2" i="4"/>
  <c r="D504" i="4"/>
  <c r="E504" i="4"/>
  <c r="F504" i="4"/>
  <c r="P498" i="4" l="1"/>
  <c r="R498" i="4" s="1"/>
  <c r="P499" i="4"/>
  <c r="R499" i="4" s="1"/>
  <c r="P500" i="4"/>
  <c r="R500" i="4" s="1"/>
  <c r="P494" i="4"/>
  <c r="R494" i="4" s="1"/>
  <c r="P495" i="4"/>
  <c r="R495" i="4" s="1"/>
  <c r="P496" i="4"/>
  <c r="R496" i="4" s="1"/>
  <c r="P475" i="4" l="1"/>
  <c r="R475" i="4" s="1"/>
  <c r="P478" i="4"/>
  <c r="R478" i="4" s="1"/>
  <c r="P480" i="4"/>
  <c r="R480" i="4" s="1"/>
  <c r="P482" i="4"/>
  <c r="R482" i="4" s="1"/>
  <c r="P471" i="4"/>
  <c r="R471" i="4" s="1"/>
  <c r="P472" i="4"/>
  <c r="R472" i="4" s="1"/>
  <c r="P466" i="4"/>
  <c r="R466" i="4" s="1"/>
  <c r="P467" i="4"/>
  <c r="R467" i="4" s="1"/>
  <c r="P468" i="4"/>
  <c r="R468" i="4" s="1"/>
  <c r="P469" i="4"/>
  <c r="R469" i="4" s="1"/>
  <c r="P470" i="4"/>
  <c r="R470" i="4" s="1"/>
  <c r="P473" i="4"/>
  <c r="R473" i="4" s="1"/>
  <c r="P474" i="4"/>
  <c r="R474" i="4" s="1"/>
  <c r="P476" i="4"/>
  <c r="R476" i="4" s="1"/>
  <c r="P477" i="4"/>
  <c r="R477" i="4" s="1"/>
  <c r="P479" i="4"/>
  <c r="R479" i="4" s="1"/>
  <c r="P481" i="4"/>
  <c r="R481" i="4" s="1"/>
  <c r="P483" i="4"/>
  <c r="R483" i="4" s="1"/>
  <c r="P484" i="4"/>
  <c r="R484" i="4" s="1"/>
  <c r="P485" i="4"/>
  <c r="R485" i="4" s="1"/>
  <c r="P486" i="4"/>
  <c r="R486" i="4" s="1"/>
  <c r="P487" i="4"/>
  <c r="R487" i="4" s="1"/>
  <c r="P488" i="4"/>
  <c r="R488" i="4" s="1"/>
  <c r="P489" i="4"/>
  <c r="R489" i="4" s="1"/>
  <c r="P490" i="4"/>
  <c r="R490" i="4" s="1"/>
  <c r="P491" i="4"/>
  <c r="R491" i="4" s="1"/>
  <c r="P492" i="4"/>
  <c r="R492" i="4" s="1"/>
  <c r="P493" i="4"/>
  <c r="R493" i="4" s="1"/>
  <c r="P497" i="4"/>
  <c r="R497" i="4" s="1"/>
  <c r="P501" i="4"/>
  <c r="R501" i="4" s="1"/>
  <c r="P502" i="4"/>
  <c r="R502" i="4" s="1"/>
  <c r="P503" i="4"/>
  <c r="R503" i="4" s="1"/>
  <c r="P465" i="4"/>
  <c r="R465" i="4" s="1"/>
  <c r="P464" i="4"/>
  <c r="R464" i="4" s="1"/>
  <c r="P455" i="4" l="1"/>
  <c r="R455" i="4" s="1"/>
  <c r="P451" i="4"/>
  <c r="R451" i="4" s="1"/>
  <c r="P459" i="4"/>
  <c r="R459" i="4" s="1"/>
  <c r="P463" i="4"/>
  <c r="R463" i="4" s="1"/>
  <c r="P435" i="4" l="1"/>
  <c r="R435" i="4" s="1"/>
  <c r="P436" i="4"/>
  <c r="R436" i="4" s="1"/>
  <c r="P437" i="4"/>
  <c r="R437" i="4" s="1"/>
  <c r="P438" i="4"/>
  <c r="R438" i="4" s="1"/>
  <c r="P439" i="4"/>
  <c r="R439" i="4" s="1"/>
  <c r="P440" i="4"/>
  <c r="R440" i="4" s="1"/>
  <c r="P441" i="4"/>
  <c r="R441" i="4" s="1"/>
  <c r="P442" i="4"/>
  <c r="R442" i="4" s="1"/>
  <c r="P424" i="4"/>
  <c r="R424" i="4" s="1"/>
  <c r="P425" i="4"/>
  <c r="R425" i="4" s="1"/>
  <c r="P426" i="4"/>
  <c r="R426" i="4" s="1"/>
  <c r="P427" i="4"/>
  <c r="R427" i="4" s="1"/>
  <c r="P428" i="4"/>
  <c r="R428" i="4" s="1"/>
  <c r="P429" i="4"/>
  <c r="R429" i="4" s="1"/>
  <c r="P430" i="4"/>
  <c r="R430" i="4" s="1"/>
  <c r="P431" i="4"/>
  <c r="R431" i="4" s="1"/>
  <c r="P432" i="4"/>
  <c r="R432" i="4" s="1"/>
  <c r="P419" i="4"/>
  <c r="R419" i="4" s="1"/>
  <c r="P420" i="4"/>
  <c r="R420" i="4" s="1"/>
  <c r="P417" i="4"/>
  <c r="R417" i="4" s="1"/>
  <c r="P399" i="4"/>
  <c r="R399" i="4" s="1"/>
  <c r="P395" i="4"/>
  <c r="R395" i="4" s="1"/>
  <c r="P396" i="4"/>
  <c r="R396" i="4" s="1"/>
  <c r="P387" i="4" l="1"/>
  <c r="R387" i="4" s="1"/>
  <c r="P388" i="4"/>
  <c r="R388" i="4" s="1"/>
  <c r="P389" i="4"/>
  <c r="R389" i="4" s="1"/>
  <c r="P390" i="4"/>
  <c r="R390" i="4" s="1"/>
  <c r="P391" i="4"/>
  <c r="R391" i="4" s="1"/>
  <c r="P392" i="4"/>
  <c r="R392" i="4" s="1"/>
  <c r="P393" i="4"/>
  <c r="R393" i="4" s="1"/>
  <c r="P394" i="4"/>
  <c r="R394" i="4" s="1"/>
  <c r="P397" i="4"/>
  <c r="R397" i="4" s="1"/>
  <c r="P398" i="4"/>
  <c r="R398" i="4" s="1"/>
  <c r="P400" i="4"/>
  <c r="R400" i="4" s="1"/>
  <c r="P401" i="4"/>
  <c r="R401" i="4" s="1"/>
  <c r="P402" i="4"/>
  <c r="R402" i="4" s="1"/>
  <c r="P403" i="4"/>
  <c r="R403" i="4" s="1"/>
  <c r="P404" i="4"/>
  <c r="R404" i="4" s="1"/>
  <c r="P405" i="4"/>
  <c r="R405" i="4" s="1"/>
  <c r="P406" i="4"/>
  <c r="R406" i="4" s="1"/>
  <c r="P407" i="4"/>
  <c r="R407" i="4" s="1"/>
  <c r="P408" i="4"/>
  <c r="R408" i="4" s="1"/>
  <c r="P409" i="4"/>
  <c r="R409" i="4" s="1"/>
  <c r="P410" i="4"/>
  <c r="R410" i="4" s="1"/>
  <c r="P411" i="4"/>
  <c r="R411" i="4" s="1"/>
  <c r="P412" i="4"/>
  <c r="R412" i="4" s="1"/>
  <c r="P413" i="4"/>
  <c r="R413" i="4" s="1"/>
  <c r="P414" i="4"/>
  <c r="R414" i="4" s="1"/>
  <c r="P415" i="4"/>
  <c r="R415" i="4" s="1"/>
  <c r="P416" i="4"/>
  <c r="R416" i="4" s="1"/>
  <c r="P418" i="4"/>
  <c r="R418" i="4" s="1"/>
  <c r="P421" i="4"/>
  <c r="R421" i="4" s="1"/>
  <c r="P422" i="4"/>
  <c r="R422" i="4" s="1"/>
  <c r="P423" i="4"/>
  <c r="R423" i="4" s="1"/>
  <c r="P433" i="4"/>
  <c r="R433" i="4" s="1"/>
  <c r="P434" i="4"/>
  <c r="R434" i="4" s="1"/>
  <c r="P443" i="4"/>
  <c r="R443" i="4" s="1"/>
  <c r="P444" i="4"/>
  <c r="R444" i="4" s="1"/>
  <c r="P445" i="4"/>
  <c r="R445" i="4" s="1"/>
  <c r="P446" i="4"/>
  <c r="R446" i="4" s="1"/>
  <c r="P447" i="4"/>
  <c r="R447" i="4" s="1"/>
  <c r="P448" i="4"/>
  <c r="R448" i="4" s="1"/>
  <c r="P449" i="4"/>
  <c r="R449" i="4" s="1"/>
  <c r="P450" i="4"/>
  <c r="R450" i="4" s="1"/>
  <c r="P452" i="4"/>
  <c r="R452" i="4" s="1"/>
  <c r="P453" i="4"/>
  <c r="R453" i="4" s="1"/>
  <c r="P454" i="4"/>
  <c r="R454" i="4" s="1"/>
  <c r="P456" i="4"/>
  <c r="R456" i="4" s="1"/>
  <c r="P457" i="4"/>
  <c r="R457" i="4" s="1"/>
  <c r="P458" i="4"/>
  <c r="R458" i="4" s="1"/>
  <c r="P460" i="4"/>
  <c r="R460" i="4" s="1"/>
  <c r="P461" i="4"/>
  <c r="R461" i="4" s="1"/>
  <c r="P462" i="4"/>
  <c r="R462" i="4" s="1"/>
  <c r="P378" i="4" l="1"/>
  <c r="R378" i="4" s="1"/>
  <c r="P379" i="4"/>
  <c r="R379" i="4" s="1"/>
  <c r="P380" i="4"/>
  <c r="R380" i="4" s="1"/>
  <c r="P381" i="4"/>
  <c r="R381" i="4" s="1"/>
  <c r="P382" i="4"/>
  <c r="R382" i="4" s="1"/>
  <c r="P383" i="4"/>
  <c r="R383" i="4" s="1"/>
  <c r="P384" i="4"/>
  <c r="R384" i="4" s="1"/>
  <c r="P385" i="4"/>
  <c r="R385" i="4" s="1"/>
  <c r="P386" i="4"/>
  <c r="R386" i="4" s="1"/>
  <c r="P369" i="4"/>
  <c r="R369" i="4" s="1"/>
  <c r="P329" i="4"/>
  <c r="R329" i="4" s="1"/>
  <c r="P330" i="4"/>
  <c r="R330" i="4" s="1"/>
  <c r="P331" i="4"/>
  <c r="R331" i="4" s="1"/>
  <c r="P332" i="4"/>
  <c r="R332" i="4" s="1"/>
  <c r="P333" i="4"/>
  <c r="R333" i="4" s="1"/>
  <c r="P334" i="4"/>
  <c r="R334" i="4" s="1"/>
  <c r="P335" i="4"/>
  <c r="R335" i="4" s="1"/>
  <c r="P336" i="4"/>
  <c r="R336" i="4" s="1"/>
  <c r="P337" i="4"/>
  <c r="R337" i="4" s="1"/>
  <c r="P338" i="4"/>
  <c r="R338" i="4" s="1"/>
  <c r="P339" i="4"/>
  <c r="R339" i="4" s="1"/>
  <c r="P340" i="4"/>
  <c r="R340" i="4" s="1"/>
  <c r="P341" i="4"/>
  <c r="R341" i="4" s="1"/>
  <c r="P342" i="4"/>
  <c r="R342" i="4" s="1"/>
  <c r="P343" i="4"/>
  <c r="R343" i="4" s="1"/>
  <c r="P344" i="4"/>
  <c r="R344" i="4" s="1"/>
  <c r="P345" i="4"/>
  <c r="R345" i="4" s="1"/>
  <c r="P346" i="4"/>
  <c r="R346" i="4" s="1"/>
  <c r="P347" i="4"/>
  <c r="R347" i="4" s="1"/>
  <c r="P348" i="4"/>
  <c r="R348" i="4" s="1"/>
  <c r="P349" i="4"/>
  <c r="R349" i="4" s="1"/>
  <c r="P350" i="4"/>
  <c r="R350" i="4" s="1"/>
  <c r="P351" i="4"/>
  <c r="R351" i="4" s="1"/>
  <c r="P352" i="4"/>
  <c r="R352" i="4" s="1"/>
  <c r="P353" i="4"/>
  <c r="R353" i="4" s="1"/>
  <c r="P354" i="4"/>
  <c r="R354" i="4" s="1"/>
  <c r="P303" i="4"/>
  <c r="R303" i="4" s="1"/>
  <c r="P304" i="4"/>
  <c r="R304" i="4" s="1"/>
  <c r="P305" i="4"/>
  <c r="R305" i="4" s="1"/>
  <c r="P306" i="4"/>
  <c r="R306" i="4" s="1"/>
  <c r="P307" i="4"/>
  <c r="R307" i="4" s="1"/>
  <c r="P308" i="4"/>
  <c r="R308" i="4" s="1"/>
  <c r="P309" i="4"/>
  <c r="R309" i="4" s="1"/>
  <c r="P310" i="4"/>
  <c r="R310" i="4" s="1"/>
  <c r="P311" i="4"/>
  <c r="R311" i="4" s="1"/>
  <c r="P312" i="4"/>
  <c r="R312" i="4" s="1"/>
  <c r="P313" i="4"/>
  <c r="R313" i="4" s="1"/>
  <c r="P314" i="4"/>
  <c r="R314" i="4" s="1"/>
  <c r="P315" i="4"/>
  <c r="R315" i="4" s="1"/>
  <c r="P316" i="4"/>
  <c r="R316" i="4" s="1"/>
  <c r="P317" i="4"/>
  <c r="R317" i="4" s="1"/>
  <c r="P318" i="4"/>
  <c r="R318" i="4" s="1"/>
  <c r="P319" i="4"/>
  <c r="R319" i="4" s="1"/>
  <c r="P320" i="4"/>
  <c r="R320" i="4" s="1"/>
  <c r="P321" i="4"/>
  <c r="R321" i="4" s="1"/>
  <c r="P322" i="4"/>
  <c r="R322" i="4" s="1"/>
  <c r="P323" i="4"/>
  <c r="R323" i="4" s="1"/>
  <c r="P324" i="4"/>
  <c r="R324" i="4" s="1"/>
  <c r="P274" i="4"/>
  <c r="R274" i="4" s="1"/>
  <c r="P275" i="4"/>
  <c r="R275" i="4" s="1"/>
  <c r="P276" i="4"/>
  <c r="R276" i="4" s="1"/>
  <c r="P277" i="4"/>
  <c r="R277" i="4" s="1"/>
  <c r="P278" i="4"/>
  <c r="R278" i="4" s="1"/>
  <c r="P279" i="4"/>
  <c r="R279" i="4" s="1"/>
  <c r="P280" i="4"/>
  <c r="R280" i="4" s="1"/>
  <c r="P281" i="4"/>
  <c r="R281" i="4" s="1"/>
  <c r="P282" i="4"/>
  <c r="R282" i="4" s="1"/>
  <c r="P283" i="4"/>
  <c r="R283" i="4" s="1"/>
  <c r="P284" i="4"/>
  <c r="R284" i="4" s="1"/>
  <c r="P285" i="4"/>
  <c r="R285" i="4" s="1"/>
  <c r="P286" i="4"/>
  <c r="R286" i="4" s="1"/>
  <c r="P287" i="4"/>
  <c r="R287" i="4" s="1"/>
  <c r="P288" i="4"/>
  <c r="R288" i="4" s="1"/>
  <c r="P289" i="4"/>
  <c r="R289" i="4" s="1"/>
  <c r="P290" i="4"/>
  <c r="R290" i="4" s="1"/>
  <c r="P291" i="4"/>
  <c r="R291" i="4" s="1"/>
  <c r="P292" i="4"/>
  <c r="R292" i="4" s="1"/>
  <c r="P293" i="4"/>
  <c r="R293" i="4" s="1"/>
  <c r="P294" i="4"/>
  <c r="R294" i="4" s="1"/>
  <c r="P295" i="4"/>
  <c r="R295" i="4" s="1"/>
  <c r="P296" i="4"/>
  <c r="R296" i="4" s="1"/>
  <c r="P297" i="4"/>
  <c r="R297" i="4" s="1"/>
  <c r="P261" i="4"/>
  <c r="R261" i="4" s="1"/>
  <c r="P262" i="4"/>
  <c r="R262" i="4" s="1"/>
  <c r="P263" i="4"/>
  <c r="R263" i="4" s="1"/>
  <c r="P264" i="4"/>
  <c r="R264" i="4" s="1"/>
  <c r="P265" i="4"/>
  <c r="R265" i="4" s="1"/>
  <c r="P266" i="4"/>
  <c r="R266" i="4" s="1"/>
  <c r="P267" i="4"/>
  <c r="R267" i="4" s="1"/>
  <c r="P268" i="4"/>
  <c r="R268" i="4" s="1"/>
  <c r="P269" i="4"/>
  <c r="R269" i="4" s="1"/>
  <c r="P270" i="4"/>
  <c r="R270" i="4" s="1"/>
  <c r="P271" i="4"/>
  <c r="R271" i="4" s="1"/>
  <c r="P272" i="4"/>
  <c r="R272" i="4" s="1"/>
  <c r="P273" i="4"/>
  <c r="R273" i="4" s="1"/>
  <c r="P298" i="4"/>
  <c r="R298" i="4" s="1"/>
  <c r="P299" i="4"/>
  <c r="R299" i="4" s="1"/>
  <c r="P300" i="4"/>
  <c r="R300" i="4" s="1"/>
  <c r="P301" i="4"/>
  <c r="R301" i="4" s="1"/>
  <c r="P302" i="4"/>
  <c r="R302" i="4" s="1"/>
  <c r="P325" i="4"/>
  <c r="R325" i="4" s="1"/>
  <c r="P326" i="4"/>
  <c r="R326" i="4" s="1"/>
  <c r="P327" i="4"/>
  <c r="R327" i="4" s="1"/>
  <c r="P328" i="4"/>
  <c r="R328" i="4" s="1"/>
  <c r="P355" i="4"/>
  <c r="R355" i="4" s="1"/>
  <c r="P356" i="4"/>
  <c r="R356" i="4" s="1"/>
  <c r="P357" i="4"/>
  <c r="R357" i="4" s="1"/>
  <c r="P358" i="4"/>
  <c r="R358" i="4" s="1"/>
  <c r="P359" i="4"/>
  <c r="R359" i="4" s="1"/>
  <c r="P360" i="4"/>
  <c r="R360" i="4" s="1"/>
  <c r="P361" i="4"/>
  <c r="R361" i="4" s="1"/>
  <c r="P362" i="4"/>
  <c r="R362" i="4" s="1"/>
  <c r="P363" i="4"/>
  <c r="R363" i="4" s="1"/>
  <c r="P364" i="4"/>
  <c r="R364" i="4" s="1"/>
  <c r="P365" i="4"/>
  <c r="R365" i="4" s="1"/>
  <c r="P366" i="4"/>
  <c r="R366" i="4" s="1"/>
  <c r="P367" i="4"/>
  <c r="R367" i="4" s="1"/>
  <c r="P368" i="4"/>
  <c r="R368" i="4" s="1"/>
  <c r="P370" i="4"/>
  <c r="R370" i="4" s="1"/>
  <c r="P371" i="4"/>
  <c r="R371" i="4" s="1"/>
  <c r="P372" i="4"/>
  <c r="R372" i="4" s="1"/>
  <c r="P373" i="4"/>
  <c r="R373" i="4" s="1"/>
  <c r="P374" i="4"/>
  <c r="R374" i="4" s="1"/>
  <c r="P375" i="4"/>
  <c r="R375" i="4" s="1"/>
  <c r="P376" i="4"/>
  <c r="R376" i="4" s="1"/>
  <c r="P377" i="4"/>
  <c r="R377" i="4" s="1"/>
  <c r="P249" i="4" l="1"/>
  <c r="R249" i="4" s="1"/>
  <c r="P250" i="4"/>
  <c r="R250" i="4" s="1"/>
  <c r="P251" i="4"/>
  <c r="R251" i="4" s="1"/>
  <c r="P252" i="4"/>
  <c r="R252" i="4" s="1"/>
  <c r="P253" i="4"/>
  <c r="R253" i="4" s="1"/>
  <c r="P254" i="4"/>
  <c r="R254" i="4" s="1"/>
  <c r="P255" i="4"/>
  <c r="R255" i="4" s="1"/>
  <c r="P256" i="4"/>
  <c r="R256" i="4" s="1"/>
  <c r="P257" i="4"/>
  <c r="R257" i="4" s="1"/>
  <c r="P258" i="4"/>
  <c r="R258" i="4" s="1"/>
  <c r="P259" i="4"/>
  <c r="R259" i="4" s="1"/>
  <c r="P260" i="4"/>
  <c r="R260" i="4" s="1"/>
  <c r="P246" i="4"/>
  <c r="R246" i="4" s="1"/>
  <c r="P247" i="4"/>
  <c r="R247" i="4" s="1"/>
  <c r="P248" i="4"/>
  <c r="R248" i="4" s="1"/>
  <c r="P241" i="4" l="1"/>
  <c r="R241" i="4" s="1"/>
  <c r="P242" i="4"/>
  <c r="R242" i="4" s="1"/>
  <c r="P243" i="4"/>
  <c r="R243" i="4" s="1"/>
  <c r="P244" i="4"/>
  <c r="R244" i="4" s="1"/>
  <c r="P238" i="4"/>
  <c r="R238" i="4" s="1"/>
  <c r="P239" i="4"/>
  <c r="R239" i="4" s="1"/>
  <c r="P232" i="4"/>
  <c r="R232" i="4" s="1"/>
  <c r="P233" i="4"/>
  <c r="R233" i="4" s="1"/>
  <c r="P226" i="4"/>
  <c r="R226" i="4" s="1"/>
  <c r="P219" i="4"/>
  <c r="R219" i="4" s="1"/>
  <c r="P220" i="4"/>
  <c r="R220" i="4" s="1"/>
  <c r="P221" i="4"/>
  <c r="R221" i="4" s="1"/>
  <c r="P222" i="4"/>
  <c r="R222" i="4" s="1"/>
  <c r="P223" i="4"/>
  <c r="R223" i="4" s="1"/>
  <c r="P224" i="4"/>
  <c r="R224" i="4" s="1"/>
  <c r="P225" i="4"/>
  <c r="R225" i="4" s="1"/>
  <c r="P216" i="4"/>
  <c r="R216" i="4" s="1"/>
  <c r="P217" i="4"/>
  <c r="R217" i="4" s="1"/>
  <c r="P213" i="4"/>
  <c r="R213" i="4" s="1"/>
  <c r="P210" i="4"/>
  <c r="R210" i="4" s="1"/>
  <c r="P207" i="4"/>
  <c r="R207" i="4" s="1"/>
  <c r="P198" i="4"/>
  <c r="R198" i="4" s="1"/>
  <c r="P199" i="4"/>
  <c r="R199" i="4" s="1"/>
  <c r="P192" i="4"/>
  <c r="R192" i="4" s="1"/>
  <c r="P193" i="4"/>
  <c r="R193" i="4" s="1"/>
  <c r="P187" i="4"/>
  <c r="R187" i="4" s="1"/>
  <c r="P245" i="4"/>
  <c r="R245" i="4" s="1"/>
  <c r="P176" i="4"/>
  <c r="R176" i="4" s="1"/>
  <c r="P177" i="4"/>
  <c r="R177" i="4" s="1"/>
  <c r="P178" i="4"/>
  <c r="R178" i="4" s="1"/>
  <c r="P179" i="4"/>
  <c r="R179" i="4" s="1"/>
  <c r="P180" i="4"/>
  <c r="R180" i="4" s="1"/>
  <c r="P181" i="4"/>
  <c r="R181" i="4" s="1"/>
  <c r="P182" i="4"/>
  <c r="R182" i="4" s="1"/>
  <c r="P183" i="4"/>
  <c r="R183" i="4" s="1"/>
  <c r="P184" i="4"/>
  <c r="R184" i="4" s="1"/>
  <c r="P185" i="4"/>
  <c r="R185" i="4" s="1"/>
  <c r="P186" i="4"/>
  <c r="R186" i="4" s="1"/>
  <c r="P188" i="4"/>
  <c r="R188" i="4" s="1"/>
  <c r="P189" i="4"/>
  <c r="R189" i="4" s="1"/>
  <c r="P190" i="4"/>
  <c r="R190" i="4" s="1"/>
  <c r="P191" i="4"/>
  <c r="R191" i="4" s="1"/>
  <c r="P194" i="4"/>
  <c r="R194" i="4" s="1"/>
  <c r="P195" i="4"/>
  <c r="R195" i="4" s="1"/>
  <c r="P196" i="4"/>
  <c r="R196" i="4" s="1"/>
  <c r="P197" i="4"/>
  <c r="R197" i="4" s="1"/>
  <c r="P200" i="4"/>
  <c r="R200" i="4" s="1"/>
  <c r="P201" i="4"/>
  <c r="R201" i="4" s="1"/>
  <c r="P202" i="4"/>
  <c r="R202" i="4" s="1"/>
  <c r="P203" i="4"/>
  <c r="R203" i="4" s="1"/>
  <c r="P204" i="4"/>
  <c r="R204" i="4" s="1"/>
  <c r="P205" i="4"/>
  <c r="R205" i="4" s="1"/>
  <c r="P206" i="4"/>
  <c r="R206" i="4" s="1"/>
  <c r="P208" i="4"/>
  <c r="R208" i="4" s="1"/>
  <c r="P209" i="4"/>
  <c r="R209" i="4" s="1"/>
  <c r="P211" i="4"/>
  <c r="R211" i="4" s="1"/>
  <c r="P212" i="4"/>
  <c r="R212" i="4" s="1"/>
  <c r="P214" i="4"/>
  <c r="R214" i="4" s="1"/>
  <c r="P215" i="4"/>
  <c r="R215" i="4" s="1"/>
  <c r="P218" i="4"/>
  <c r="R218" i="4" s="1"/>
  <c r="P227" i="4"/>
  <c r="R227" i="4" s="1"/>
  <c r="P228" i="4"/>
  <c r="R228" i="4" s="1"/>
  <c r="P229" i="4"/>
  <c r="R229" i="4" s="1"/>
  <c r="P230" i="4"/>
  <c r="R230" i="4" s="1"/>
  <c r="P231" i="4"/>
  <c r="R231" i="4" s="1"/>
  <c r="P234" i="4"/>
  <c r="R234" i="4" s="1"/>
  <c r="P235" i="4"/>
  <c r="R235" i="4" s="1"/>
  <c r="P236" i="4"/>
  <c r="R236" i="4" s="1"/>
  <c r="P237" i="4"/>
  <c r="R237" i="4" s="1"/>
  <c r="P240" i="4"/>
  <c r="R240" i="4" s="1"/>
  <c r="P152" i="4" l="1"/>
  <c r="R152" i="4" s="1"/>
  <c r="P153" i="4"/>
  <c r="R153" i="4" s="1"/>
  <c r="P154" i="4"/>
  <c r="R154" i="4" s="1"/>
  <c r="P155" i="4"/>
  <c r="R155" i="4" s="1"/>
  <c r="P156" i="4"/>
  <c r="R156" i="4" s="1"/>
  <c r="P157" i="4"/>
  <c r="R157" i="4" s="1"/>
  <c r="P158" i="4"/>
  <c r="R158" i="4" s="1"/>
  <c r="P159" i="4"/>
  <c r="R159" i="4" s="1"/>
  <c r="P160" i="4"/>
  <c r="R160" i="4" s="1"/>
  <c r="P161" i="4"/>
  <c r="R161" i="4" s="1"/>
  <c r="P162" i="4"/>
  <c r="R162" i="4" s="1"/>
  <c r="P163" i="4"/>
  <c r="R163" i="4" s="1"/>
  <c r="P164" i="4"/>
  <c r="R164" i="4" s="1"/>
  <c r="P165" i="4"/>
  <c r="R165" i="4" s="1"/>
  <c r="P166" i="4"/>
  <c r="R166" i="4" s="1"/>
  <c r="P167" i="4"/>
  <c r="R167" i="4" s="1"/>
  <c r="P168" i="4"/>
  <c r="R168" i="4" s="1"/>
  <c r="P169" i="4"/>
  <c r="R169" i="4" s="1"/>
  <c r="P170" i="4"/>
  <c r="R170" i="4" s="1"/>
  <c r="P171" i="4"/>
  <c r="R171" i="4" s="1"/>
  <c r="P172" i="4"/>
  <c r="R172" i="4" s="1"/>
  <c r="P173" i="4"/>
  <c r="R173" i="4" s="1"/>
  <c r="P174" i="4"/>
  <c r="R174" i="4" s="1"/>
  <c r="P175" i="4"/>
  <c r="R175" i="4" s="1"/>
  <c r="P144" i="4"/>
  <c r="R144" i="4" s="1"/>
  <c r="P142" i="4"/>
  <c r="R142" i="4" s="1"/>
  <c r="P137" i="4"/>
  <c r="R137" i="4" s="1"/>
  <c r="P138" i="4"/>
  <c r="R138" i="4" s="1"/>
  <c r="P139" i="4"/>
  <c r="R139" i="4" s="1"/>
  <c r="P132" i="4"/>
  <c r="R132" i="4" s="1"/>
  <c r="P133" i="4"/>
  <c r="R133" i="4" s="1"/>
  <c r="P134" i="4"/>
  <c r="R134" i="4" s="1"/>
  <c r="P135" i="4"/>
  <c r="R135" i="4" s="1"/>
  <c r="P136" i="4"/>
  <c r="R136" i="4" s="1"/>
  <c r="P140" i="4"/>
  <c r="R140" i="4" s="1"/>
  <c r="P141" i="4"/>
  <c r="R141" i="4" s="1"/>
  <c r="P143" i="4"/>
  <c r="R143" i="4" s="1"/>
  <c r="P145" i="4"/>
  <c r="R145" i="4" s="1"/>
  <c r="P146" i="4"/>
  <c r="R146" i="4" s="1"/>
  <c r="P147" i="4"/>
  <c r="R147" i="4" s="1"/>
  <c r="P148" i="4"/>
  <c r="R148" i="4" s="1"/>
  <c r="P149" i="4"/>
  <c r="R149" i="4" s="1"/>
  <c r="P150" i="4"/>
  <c r="R150" i="4" s="1"/>
  <c r="P151" i="4"/>
  <c r="R151" i="4" s="1"/>
  <c r="P131" i="4" l="1"/>
  <c r="R131" i="4" s="1"/>
  <c r="P129" i="4"/>
  <c r="R129" i="4" s="1"/>
  <c r="P126" i="4"/>
  <c r="R126" i="4" s="1"/>
  <c r="P127" i="4"/>
  <c r="R127" i="4" s="1"/>
  <c r="P122" i="4"/>
  <c r="R122" i="4" s="1"/>
  <c r="P123" i="4"/>
  <c r="R123" i="4" s="1"/>
  <c r="P118" i="4"/>
  <c r="R118" i="4" s="1"/>
  <c r="P119" i="4"/>
  <c r="R119" i="4" s="1"/>
  <c r="P120" i="4"/>
  <c r="R120" i="4" s="1"/>
  <c r="P106" i="4"/>
  <c r="R106" i="4" s="1"/>
  <c r="P107" i="4"/>
  <c r="R107" i="4" s="1"/>
  <c r="P108" i="4"/>
  <c r="R108" i="4" s="1"/>
  <c r="P109" i="4"/>
  <c r="R109" i="4" s="1"/>
  <c r="P110" i="4"/>
  <c r="R110" i="4" s="1"/>
  <c r="P111" i="4"/>
  <c r="R111" i="4" s="1"/>
  <c r="P112" i="4"/>
  <c r="R112" i="4" s="1"/>
  <c r="P113" i="4"/>
  <c r="R113" i="4" s="1"/>
  <c r="P114" i="4"/>
  <c r="R114" i="4" s="1"/>
  <c r="P115" i="4"/>
  <c r="R115" i="4" s="1"/>
  <c r="P116" i="4"/>
  <c r="R116" i="4" s="1"/>
  <c r="P117" i="4"/>
  <c r="R117" i="4" s="1"/>
  <c r="P121" i="4"/>
  <c r="R121" i="4" s="1"/>
  <c r="P124" i="4"/>
  <c r="R124" i="4" s="1"/>
  <c r="P125" i="4"/>
  <c r="R125" i="4" s="1"/>
  <c r="P128" i="4"/>
  <c r="R128" i="4" s="1"/>
  <c r="P130" i="4"/>
  <c r="R130" i="4" s="1"/>
  <c r="P82" i="4" l="1"/>
  <c r="R82" i="4" s="1"/>
  <c r="P83" i="4"/>
  <c r="R83" i="4" s="1"/>
  <c r="P84" i="4"/>
  <c r="R84" i="4" s="1"/>
  <c r="P85" i="4"/>
  <c r="R85" i="4" s="1"/>
  <c r="P86" i="4"/>
  <c r="R86" i="4" s="1"/>
  <c r="P87" i="4"/>
  <c r="R87" i="4" s="1"/>
  <c r="P88" i="4"/>
  <c r="R88" i="4" s="1"/>
  <c r="P89" i="4"/>
  <c r="R89" i="4" s="1"/>
  <c r="P90" i="4"/>
  <c r="R90" i="4" s="1"/>
  <c r="P91" i="4"/>
  <c r="R91" i="4" s="1"/>
  <c r="P92" i="4"/>
  <c r="R92" i="4" s="1"/>
  <c r="P93" i="4"/>
  <c r="R93" i="4" s="1"/>
  <c r="P94" i="4"/>
  <c r="R94" i="4" s="1"/>
  <c r="P95" i="4"/>
  <c r="R95" i="4" s="1"/>
  <c r="P96" i="4"/>
  <c r="R96" i="4" s="1"/>
  <c r="P97" i="4"/>
  <c r="R97" i="4" s="1"/>
  <c r="P98" i="4"/>
  <c r="R98" i="4" s="1"/>
  <c r="P99" i="4"/>
  <c r="R99" i="4" s="1"/>
  <c r="P100" i="4"/>
  <c r="R100" i="4" s="1"/>
  <c r="P101" i="4"/>
  <c r="R101" i="4" s="1"/>
  <c r="P102" i="4"/>
  <c r="R102" i="4" s="1"/>
  <c r="P103" i="4"/>
  <c r="R103" i="4" s="1"/>
  <c r="P104" i="4"/>
  <c r="R104" i="4" s="1"/>
  <c r="P105" i="4"/>
  <c r="R105" i="4" s="1"/>
  <c r="P62" i="4"/>
  <c r="R62" i="4" s="1"/>
  <c r="P63" i="4"/>
  <c r="R63" i="4" s="1"/>
  <c r="P64" i="4"/>
  <c r="R64" i="4" s="1"/>
  <c r="P65" i="4"/>
  <c r="R65" i="4" s="1"/>
  <c r="P66" i="4"/>
  <c r="R66" i="4" s="1"/>
  <c r="P58" i="4"/>
  <c r="R58" i="4" s="1"/>
  <c r="P59" i="4"/>
  <c r="R59" i="4" s="1"/>
  <c r="P60" i="4"/>
  <c r="R60" i="4" s="1"/>
  <c r="P54" i="4"/>
  <c r="R54" i="4" s="1"/>
  <c r="P55" i="4"/>
  <c r="R55" i="4" s="1"/>
  <c r="P46" i="4"/>
  <c r="R46" i="4" s="1"/>
  <c r="P47" i="4"/>
  <c r="R47" i="4" s="1"/>
  <c r="P48" i="4"/>
  <c r="R48" i="4" s="1"/>
  <c r="P49" i="4"/>
  <c r="R49" i="4" s="1"/>
  <c r="P38" i="4"/>
  <c r="R38" i="4" s="1"/>
  <c r="P39" i="4"/>
  <c r="R39" i="4" s="1"/>
  <c r="P31" i="4"/>
  <c r="R31" i="4" s="1"/>
  <c r="P32" i="4"/>
  <c r="R32" i="4" s="1"/>
  <c r="P33" i="4"/>
  <c r="R33" i="4" s="1"/>
  <c r="P34" i="4"/>
  <c r="R34" i="4" s="1"/>
  <c r="P35" i="4"/>
  <c r="R35" i="4" s="1"/>
  <c r="P28" i="4"/>
  <c r="R28" i="4" s="1"/>
  <c r="P17" i="4"/>
  <c r="R17" i="4" s="1"/>
  <c r="P18" i="4"/>
  <c r="R18" i="4" s="1"/>
  <c r="P19" i="4"/>
  <c r="R19" i="4" s="1"/>
  <c r="P20" i="4"/>
  <c r="R20" i="4" s="1"/>
  <c r="P21" i="4"/>
  <c r="R21" i="4" s="1"/>
  <c r="P22" i="4"/>
  <c r="R22" i="4" s="1"/>
  <c r="P23" i="4"/>
  <c r="R23" i="4" s="1"/>
  <c r="P24" i="4"/>
  <c r="R24" i="4" s="1"/>
  <c r="P25" i="4"/>
  <c r="R25" i="4" s="1"/>
  <c r="P26" i="4"/>
  <c r="R26" i="4" s="1"/>
  <c r="P27" i="4"/>
  <c r="R27" i="4" s="1"/>
  <c r="P29" i="4"/>
  <c r="R29" i="4" s="1"/>
  <c r="P30" i="4"/>
  <c r="R30" i="4" s="1"/>
  <c r="P36" i="4"/>
  <c r="R36" i="4" s="1"/>
  <c r="P37" i="4"/>
  <c r="R37" i="4" s="1"/>
  <c r="P40" i="4"/>
  <c r="R40" i="4" s="1"/>
  <c r="P41" i="4"/>
  <c r="R41" i="4" s="1"/>
  <c r="P42" i="4"/>
  <c r="R42" i="4" s="1"/>
  <c r="P43" i="4"/>
  <c r="R43" i="4" s="1"/>
  <c r="P44" i="4"/>
  <c r="R44" i="4" s="1"/>
  <c r="P45" i="4"/>
  <c r="R45" i="4" s="1"/>
  <c r="P50" i="4"/>
  <c r="R50" i="4" s="1"/>
  <c r="P51" i="4"/>
  <c r="R51" i="4" s="1"/>
  <c r="P52" i="4"/>
  <c r="R52" i="4" s="1"/>
  <c r="P53" i="4"/>
  <c r="R53" i="4" s="1"/>
  <c r="P56" i="4"/>
  <c r="R56" i="4" s="1"/>
  <c r="P57" i="4"/>
  <c r="R57" i="4" s="1"/>
  <c r="P61" i="4"/>
  <c r="R61" i="4" s="1"/>
  <c r="P67" i="4"/>
  <c r="R67" i="4" s="1"/>
  <c r="P68" i="4"/>
  <c r="R68" i="4" s="1"/>
  <c r="P69" i="4"/>
  <c r="R69" i="4" s="1"/>
  <c r="P70" i="4"/>
  <c r="R70" i="4" s="1"/>
  <c r="P71" i="4"/>
  <c r="R71" i="4" s="1"/>
  <c r="P72" i="4"/>
  <c r="R72" i="4" s="1"/>
  <c r="P73" i="4"/>
  <c r="R73" i="4" s="1"/>
  <c r="P74" i="4"/>
  <c r="R74" i="4" s="1"/>
  <c r="P75" i="4"/>
  <c r="R75" i="4" s="1"/>
  <c r="P76" i="4"/>
  <c r="R76" i="4" s="1"/>
  <c r="P77" i="4"/>
  <c r="R77" i="4" s="1"/>
  <c r="P78" i="4"/>
  <c r="R78" i="4" s="1"/>
  <c r="P79" i="4"/>
  <c r="R79" i="4" s="1"/>
  <c r="P80" i="4"/>
  <c r="R80" i="4" s="1"/>
  <c r="P81" i="4"/>
  <c r="R81" i="4" s="1"/>
  <c r="P16" i="4" l="1"/>
  <c r="R16" i="4" s="1"/>
  <c r="P15" i="4"/>
  <c r="R15" i="4" s="1"/>
  <c r="P14" i="4"/>
  <c r="R14" i="4" s="1"/>
  <c r="P13" i="4"/>
  <c r="R13" i="4" s="1"/>
  <c r="P12" i="4"/>
  <c r="R12" i="4" s="1"/>
  <c r="P11" i="4"/>
  <c r="R11" i="4" s="1"/>
  <c r="P10" i="4"/>
  <c r="R10" i="4" s="1"/>
  <c r="P9" i="4"/>
  <c r="R9" i="4" s="1"/>
  <c r="P8" i="4"/>
  <c r="R8" i="4" s="1"/>
  <c r="P7" i="4"/>
  <c r="R7" i="4" s="1"/>
  <c r="P6" i="4"/>
  <c r="R6" i="4" s="1"/>
  <c r="P5" i="4"/>
  <c r="R5" i="4" s="1"/>
  <c r="P4" i="4"/>
  <c r="R4" i="4" s="1"/>
  <c r="P3" i="4"/>
  <c r="R3" i="4" s="1"/>
  <c r="P2" i="4"/>
  <c r="R2" i="4" s="1"/>
  <c r="D359" i="1" l="1"/>
  <c r="N358" i="1"/>
  <c r="E358" i="1"/>
  <c r="F358" i="1" s="1"/>
  <c r="N357" i="1"/>
  <c r="F357" i="1"/>
  <c r="N356" i="1"/>
  <c r="E356" i="1"/>
  <c r="F356" i="1" s="1"/>
  <c r="N355" i="1"/>
  <c r="O355" i="1" s="1"/>
  <c r="N354" i="1"/>
  <c r="O354" i="1" s="1"/>
  <c r="N353" i="1"/>
  <c r="O353" i="1" s="1"/>
  <c r="N352" i="1"/>
  <c r="E352" i="1"/>
  <c r="F352" i="1" s="1"/>
  <c r="N351" i="1"/>
  <c r="O351" i="1" s="1"/>
  <c r="N350" i="1"/>
  <c r="O350" i="1" s="1"/>
  <c r="N349" i="1"/>
  <c r="F349" i="1"/>
  <c r="N348" i="1"/>
  <c r="O348" i="1" s="1"/>
  <c r="E348" i="1"/>
  <c r="N347" i="1"/>
  <c r="O347" i="1" s="1"/>
  <c r="E347" i="1"/>
  <c r="N346" i="1"/>
  <c r="F346" i="1"/>
  <c r="N345" i="1"/>
  <c r="E345" i="1"/>
  <c r="F345" i="1" s="1"/>
  <c r="N344" i="1"/>
  <c r="E344" i="1"/>
  <c r="F344" i="1" s="1"/>
  <c r="N343" i="1"/>
  <c r="E343" i="1"/>
  <c r="F343" i="1" s="1"/>
  <c r="N342" i="1"/>
  <c r="E342" i="1"/>
  <c r="F342" i="1" s="1"/>
  <c r="N341" i="1"/>
  <c r="O341" i="1" s="1"/>
  <c r="E341" i="1"/>
  <c r="N340" i="1"/>
  <c r="O340" i="1" s="1"/>
  <c r="N339" i="1"/>
  <c r="O339" i="1" s="1"/>
  <c r="E339" i="1"/>
  <c r="N338" i="1"/>
  <c r="O338" i="1" s="1"/>
  <c r="E338" i="1"/>
  <c r="N337" i="1"/>
  <c r="F337" i="1"/>
  <c r="N336" i="1"/>
  <c r="O336" i="1" s="1"/>
  <c r="E336" i="1"/>
  <c r="N335" i="1"/>
  <c r="O335" i="1" s="1"/>
  <c r="E335" i="1"/>
  <c r="N334" i="1"/>
  <c r="E334" i="1"/>
  <c r="F334" i="1" s="1"/>
  <c r="N333" i="1"/>
  <c r="E333" i="1"/>
  <c r="F333" i="1" s="1"/>
  <c r="N332" i="1"/>
  <c r="F332" i="1"/>
  <c r="N331" i="1"/>
  <c r="O331" i="1" s="1"/>
  <c r="E331" i="1"/>
  <c r="N330" i="1"/>
  <c r="O330" i="1" s="1"/>
  <c r="E330" i="1"/>
  <c r="N329" i="1"/>
  <c r="E329" i="1"/>
  <c r="F329" i="1" s="1"/>
  <c r="N328" i="1"/>
  <c r="F328" i="1"/>
  <c r="N327" i="1"/>
  <c r="E327" i="1"/>
  <c r="F327" i="1" s="1"/>
  <c r="N326" i="1"/>
  <c r="F326" i="1"/>
  <c r="N325" i="1"/>
  <c r="F325" i="1"/>
  <c r="N324" i="1"/>
  <c r="E324" i="1"/>
  <c r="F324" i="1" s="1"/>
  <c r="N323" i="1"/>
  <c r="E323" i="1"/>
  <c r="F323" i="1" s="1"/>
  <c r="N322" i="1"/>
  <c r="E322" i="1"/>
  <c r="F322" i="1" s="1"/>
  <c r="N321" i="1"/>
  <c r="F321" i="1"/>
  <c r="N320" i="1"/>
  <c r="E320" i="1"/>
  <c r="F320" i="1" s="1"/>
  <c r="N319" i="1"/>
  <c r="E319" i="1"/>
  <c r="F319" i="1" s="1"/>
  <c r="N318" i="1"/>
  <c r="E318" i="1"/>
  <c r="F318" i="1" s="1"/>
  <c r="N317" i="1"/>
  <c r="F317" i="1"/>
  <c r="N316" i="1"/>
  <c r="O316" i="1" s="1"/>
  <c r="N315" i="1"/>
  <c r="O315" i="1" s="1"/>
  <c r="N314" i="1"/>
  <c r="E314" i="1"/>
  <c r="F314" i="1" s="1"/>
  <c r="N313" i="1"/>
  <c r="O313" i="1" s="1"/>
  <c r="E313" i="1"/>
  <c r="N312" i="1"/>
  <c r="O312" i="1" s="1"/>
  <c r="E312" i="1"/>
  <c r="N311" i="1"/>
  <c r="O311" i="1" s="1"/>
  <c r="E311" i="1"/>
  <c r="N310" i="1"/>
  <c r="O310" i="1" s="1"/>
  <c r="E310" i="1"/>
  <c r="N309" i="1"/>
  <c r="O309" i="1" s="1"/>
  <c r="N308" i="1"/>
  <c r="E308" i="1"/>
  <c r="F308" i="1" s="1"/>
  <c r="N307" i="1"/>
  <c r="F307" i="1"/>
  <c r="N306" i="1"/>
  <c r="E306" i="1"/>
  <c r="F306" i="1" s="1"/>
  <c r="N305" i="1"/>
  <c r="O305" i="1" s="1"/>
  <c r="N304" i="1"/>
  <c r="O304" i="1" s="1"/>
  <c r="N303" i="1"/>
  <c r="F303" i="1"/>
  <c r="N302" i="1"/>
  <c r="F302" i="1"/>
  <c r="N301" i="1"/>
  <c r="E301" i="1"/>
  <c r="F301" i="1" s="1"/>
  <c r="N300" i="1"/>
  <c r="O300" i="1" s="1"/>
  <c r="N299" i="1"/>
  <c r="O299" i="1" s="1"/>
  <c r="N298" i="1"/>
  <c r="E298" i="1"/>
  <c r="F298" i="1" s="1"/>
  <c r="N297" i="1"/>
  <c r="E297" i="1"/>
  <c r="F297" i="1" s="1"/>
  <c r="N296" i="1"/>
  <c r="F296" i="1"/>
  <c r="N295" i="1"/>
  <c r="E295" i="1"/>
  <c r="F295" i="1" s="1"/>
  <c r="N294" i="1"/>
  <c r="O294" i="1" s="1"/>
  <c r="N293" i="1"/>
  <c r="O293" i="1" s="1"/>
  <c r="E293" i="1"/>
  <c r="N292" i="1"/>
  <c r="E292" i="1"/>
  <c r="F292" i="1" s="1"/>
  <c r="N291" i="1"/>
  <c r="F291" i="1"/>
  <c r="N290" i="1"/>
  <c r="O290" i="1" s="1"/>
  <c r="E290" i="1"/>
  <c r="N289" i="1"/>
  <c r="O289" i="1" s="1"/>
  <c r="E289" i="1"/>
  <c r="N288" i="1"/>
  <c r="O288" i="1" s="1"/>
  <c r="E288" i="1"/>
  <c r="N287" i="1"/>
  <c r="E287" i="1"/>
  <c r="F287" i="1" s="1"/>
  <c r="N286" i="1"/>
  <c r="O286" i="1" s="1"/>
  <c r="N285" i="1"/>
  <c r="O285" i="1" s="1"/>
  <c r="N284" i="1"/>
  <c r="O284" i="1" s="1"/>
  <c r="N283" i="1"/>
  <c r="O283" i="1" s="1"/>
  <c r="N282" i="1"/>
  <c r="F282" i="1"/>
  <c r="N281" i="1"/>
  <c r="E281" i="1"/>
  <c r="F281" i="1" s="1"/>
  <c r="N280" i="1"/>
  <c r="E280" i="1"/>
  <c r="F280" i="1" s="1"/>
  <c r="N279" i="1"/>
  <c r="E279" i="1"/>
  <c r="F279" i="1" s="1"/>
  <c r="N278" i="1"/>
  <c r="E278" i="1"/>
  <c r="F278" i="1" s="1"/>
  <c r="N277" i="1"/>
  <c r="E277" i="1"/>
  <c r="F277" i="1" s="1"/>
  <c r="N276" i="1"/>
  <c r="E276" i="1"/>
  <c r="F276" i="1" s="1"/>
  <c r="N275" i="1"/>
  <c r="F275" i="1"/>
  <c r="N274" i="1"/>
  <c r="O274" i="1" s="1"/>
  <c r="N273" i="1"/>
  <c r="O273" i="1" s="1"/>
  <c r="N272" i="1"/>
  <c r="E272" i="1"/>
  <c r="F272" i="1" s="1"/>
  <c r="N271" i="1"/>
  <c r="E271" i="1"/>
  <c r="F271" i="1" s="1"/>
  <c r="N270" i="1"/>
  <c r="E270" i="1"/>
  <c r="F270" i="1" s="1"/>
  <c r="N269" i="1"/>
  <c r="E269" i="1"/>
  <c r="F269" i="1" s="1"/>
  <c r="N268" i="1"/>
  <c r="E268" i="1"/>
  <c r="F268" i="1" s="1"/>
  <c r="N267" i="1"/>
  <c r="E267" i="1"/>
  <c r="F267" i="1" s="1"/>
  <c r="N266" i="1"/>
  <c r="E266" i="1"/>
  <c r="F266" i="1" s="1"/>
  <c r="N265" i="1"/>
  <c r="O265" i="1" s="1"/>
  <c r="E265" i="1"/>
  <c r="N264" i="1"/>
  <c r="O264" i="1" s="1"/>
  <c r="E264" i="1"/>
  <c r="N263" i="1"/>
  <c r="E263" i="1"/>
  <c r="F263" i="1" s="1"/>
  <c r="N262" i="1"/>
  <c r="F262" i="1"/>
  <c r="N261" i="1"/>
  <c r="E261" i="1"/>
  <c r="F261" i="1" s="1"/>
  <c r="N260" i="1"/>
  <c r="E260" i="1"/>
  <c r="F260" i="1" s="1"/>
  <c r="N259" i="1"/>
  <c r="E259" i="1"/>
  <c r="F259" i="1" s="1"/>
  <c r="N258" i="1"/>
  <c r="E258" i="1"/>
  <c r="F258" i="1" s="1"/>
  <c r="N257" i="1"/>
  <c r="O257" i="1" s="1"/>
  <c r="E257" i="1"/>
  <c r="N256" i="1"/>
  <c r="O256" i="1" s="1"/>
  <c r="E256" i="1"/>
  <c r="N255" i="1"/>
  <c r="O255" i="1" s="1"/>
  <c r="E255" i="1"/>
  <c r="N254" i="1"/>
  <c r="O254" i="1" s="1"/>
  <c r="E254" i="1"/>
  <c r="N253" i="1"/>
  <c r="F253" i="1"/>
  <c r="N252" i="1"/>
  <c r="E252" i="1"/>
  <c r="F252" i="1" s="1"/>
  <c r="N251" i="1"/>
  <c r="O251" i="1" s="1"/>
  <c r="E251" i="1"/>
  <c r="N250" i="1"/>
  <c r="O250" i="1" s="1"/>
  <c r="E250" i="1"/>
  <c r="N249" i="1"/>
  <c r="O249" i="1" s="1"/>
  <c r="E249" i="1"/>
  <c r="N248" i="1"/>
  <c r="O248" i="1" s="1"/>
  <c r="E248" i="1"/>
  <c r="N247" i="1"/>
  <c r="E247" i="1"/>
  <c r="F247" i="1" s="1"/>
  <c r="N246" i="1"/>
  <c r="E246" i="1"/>
  <c r="F246" i="1" s="1"/>
  <c r="N245" i="1"/>
  <c r="F245" i="1"/>
  <c r="N244" i="1"/>
  <c r="E244" i="1"/>
  <c r="F244" i="1" s="1"/>
  <c r="N243" i="1"/>
  <c r="E243" i="1"/>
  <c r="F243" i="1" s="1"/>
  <c r="N242" i="1"/>
  <c r="F242" i="1"/>
  <c r="N241" i="1"/>
  <c r="F241" i="1"/>
  <c r="N240" i="1"/>
  <c r="F240" i="1"/>
  <c r="N239" i="1"/>
  <c r="E239" i="1"/>
  <c r="F239" i="1" s="1"/>
  <c r="N238" i="1"/>
  <c r="E238" i="1"/>
  <c r="F238" i="1" s="1"/>
  <c r="N237" i="1"/>
  <c r="E237" i="1"/>
  <c r="F237" i="1" s="1"/>
  <c r="N236" i="1"/>
  <c r="O236" i="1" s="1"/>
  <c r="E236" i="1"/>
  <c r="N235" i="1"/>
  <c r="O235" i="1" s="1"/>
  <c r="E235" i="1"/>
  <c r="N234" i="1"/>
  <c r="O234" i="1" s="1"/>
  <c r="E234" i="1"/>
  <c r="N233" i="1"/>
  <c r="F233" i="1"/>
  <c r="N232" i="1"/>
  <c r="E232" i="1"/>
  <c r="F232" i="1" s="1"/>
  <c r="N231" i="1"/>
  <c r="F231" i="1"/>
  <c r="N230" i="1"/>
  <c r="E230" i="1"/>
  <c r="F230" i="1" s="1"/>
  <c r="N229" i="1"/>
  <c r="E229" i="1"/>
  <c r="F229" i="1" s="1"/>
  <c r="N228" i="1"/>
  <c r="F228" i="1"/>
  <c r="N227" i="1"/>
  <c r="F227" i="1"/>
  <c r="N226" i="1"/>
  <c r="F226" i="1"/>
  <c r="N225" i="1"/>
  <c r="E225" i="1"/>
  <c r="F225" i="1" s="1"/>
  <c r="N224" i="1"/>
  <c r="O224" i="1" s="1"/>
  <c r="N223" i="1"/>
  <c r="O223" i="1" s="1"/>
  <c r="N222" i="1"/>
  <c r="F222" i="1"/>
  <c r="N221" i="1"/>
  <c r="E221" i="1"/>
  <c r="F221" i="1" s="1"/>
  <c r="N220" i="1"/>
  <c r="E220" i="1"/>
  <c r="F220" i="1" s="1"/>
  <c r="N219" i="1"/>
  <c r="O219" i="1" s="1"/>
  <c r="N218" i="1"/>
  <c r="O218" i="1" s="1"/>
  <c r="N217" i="1"/>
  <c r="O217" i="1" s="1"/>
  <c r="F217" i="1"/>
  <c r="N216" i="1"/>
  <c r="O216" i="1" s="1"/>
  <c r="E216" i="1"/>
  <c r="N215" i="1"/>
  <c r="O215" i="1" s="1"/>
  <c r="N214" i="1"/>
  <c r="O214" i="1" s="1"/>
  <c r="E214" i="1"/>
  <c r="N213" i="1"/>
  <c r="O213" i="1" s="1"/>
  <c r="E213" i="1"/>
  <c r="N212" i="1"/>
  <c r="O212" i="1" s="1"/>
  <c r="E212" i="1"/>
  <c r="N211" i="1"/>
  <c r="O211" i="1" s="1"/>
  <c r="E211" i="1"/>
  <c r="N210" i="1"/>
  <c r="E210" i="1"/>
  <c r="F210" i="1" s="1"/>
  <c r="N209" i="1"/>
  <c r="E209" i="1"/>
  <c r="F209" i="1" s="1"/>
  <c r="N208" i="1"/>
  <c r="E208" i="1"/>
  <c r="F208" i="1" s="1"/>
  <c r="N207" i="1"/>
  <c r="O207" i="1" s="1"/>
  <c r="E207" i="1"/>
  <c r="N206" i="1"/>
  <c r="O206" i="1" s="1"/>
  <c r="E206" i="1"/>
  <c r="N205" i="1"/>
  <c r="E205" i="1"/>
  <c r="F205" i="1" s="1"/>
  <c r="N204" i="1"/>
  <c r="F204" i="1"/>
  <c r="N203" i="1"/>
  <c r="E203" i="1"/>
  <c r="F203" i="1" s="1"/>
  <c r="N202" i="1"/>
  <c r="E202" i="1"/>
  <c r="F202" i="1" s="1"/>
  <c r="N201" i="1"/>
  <c r="F201" i="1"/>
  <c r="N200" i="1"/>
  <c r="E200" i="1"/>
  <c r="F200" i="1" s="1"/>
  <c r="N199" i="1"/>
  <c r="E199" i="1"/>
  <c r="F199" i="1" s="1"/>
  <c r="N198" i="1"/>
  <c r="E198" i="1"/>
  <c r="F198" i="1" s="1"/>
  <c r="N197" i="1"/>
  <c r="O197" i="1" s="1"/>
  <c r="E197" i="1"/>
  <c r="N196" i="1"/>
  <c r="O196" i="1" s="1"/>
  <c r="E196" i="1"/>
  <c r="N195" i="1"/>
  <c r="O195" i="1" s="1"/>
  <c r="N194" i="1"/>
  <c r="O194" i="1" s="1"/>
  <c r="N193" i="1"/>
  <c r="O193" i="1" s="1"/>
  <c r="E193" i="1"/>
  <c r="N192" i="1"/>
  <c r="O192" i="1" s="1"/>
  <c r="E192" i="1"/>
  <c r="N191" i="1"/>
  <c r="O191" i="1" s="1"/>
  <c r="E191" i="1"/>
  <c r="N190" i="1"/>
  <c r="O190" i="1" s="1"/>
  <c r="E190" i="1"/>
  <c r="N189" i="1"/>
  <c r="O189" i="1" s="1"/>
  <c r="E189" i="1"/>
  <c r="N188" i="1"/>
  <c r="O188" i="1" s="1"/>
  <c r="E188" i="1"/>
  <c r="N187" i="1"/>
  <c r="F187" i="1"/>
  <c r="N186" i="1"/>
  <c r="E186" i="1"/>
  <c r="F186" i="1" s="1"/>
  <c r="N185" i="1"/>
  <c r="O185" i="1" s="1"/>
  <c r="E185" i="1"/>
  <c r="N184" i="1"/>
  <c r="O184" i="1" s="1"/>
  <c r="E184" i="1"/>
  <c r="N183" i="1"/>
  <c r="O183" i="1" s="1"/>
  <c r="E183" i="1"/>
  <c r="N182" i="1"/>
  <c r="F182" i="1"/>
  <c r="N181" i="1"/>
  <c r="E181" i="1"/>
  <c r="F181" i="1" s="1"/>
  <c r="N180" i="1"/>
  <c r="F180" i="1"/>
  <c r="N179" i="1"/>
  <c r="E179" i="1"/>
  <c r="F179" i="1" s="1"/>
  <c r="N178" i="1"/>
  <c r="E178" i="1"/>
  <c r="F178" i="1" s="1"/>
  <c r="N177" i="1"/>
  <c r="E177" i="1"/>
  <c r="F177" i="1" s="1"/>
  <c r="N176" i="1"/>
  <c r="E176" i="1"/>
  <c r="F176" i="1" s="1"/>
  <c r="N175" i="1"/>
  <c r="E175" i="1"/>
  <c r="F175" i="1" s="1"/>
  <c r="N174" i="1"/>
  <c r="E174" i="1"/>
  <c r="F174" i="1" s="1"/>
  <c r="N173" i="1"/>
  <c r="E173" i="1"/>
  <c r="F173" i="1" s="1"/>
  <c r="N172" i="1"/>
  <c r="E172" i="1"/>
  <c r="F172" i="1" s="1"/>
  <c r="N171" i="1"/>
  <c r="E171" i="1"/>
  <c r="F171" i="1" s="1"/>
  <c r="N170" i="1"/>
  <c r="E170" i="1"/>
  <c r="F170" i="1" s="1"/>
  <c r="N169" i="1"/>
  <c r="E169" i="1"/>
  <c r="F169" i="1" s="1"/>
  <c r="N168" i="1"/>
  <c r="E168" i="1"/>
  <c r="F168" i="1" s="1"/>
  <c r="N167" i="1"/>
  <c r="E167" i="1"/>
  <c r="F167" i="1" s="1"/>
  <c r="N166" i="1"/>
  <c r="E166" i="1"/>
  <c r="F166" i="1" s="1"/>
  <c r="N165" i="1"/>
  <c r="E165" i="1"/>
  <c r="F165" i="1" s="1"/>
  <c r="N164" i="1"/>
  <c r="E164" i="1"/>
  <c r="F164" i="1" s="1"/>
  <c r="N163" i="1"/>
  <c r="F163" i="1"/>
  <c r="N162" i="1"/>
  <c r="E162" i="1"/>
  <c r="F162" i="1" s="1"/>
  <c r="N161" i="1"/>
  <c r="E161" i="1"/>
  <c r="F161" i="1" s="1"/>
  <c r="N160" i="1"/>
  <c r="E160" i="1"/>
  <c r="F160" i="1" s="1"/>
  <c r="N159" i="1"/>
  <c r="E159" i="1"/>
  <c r="F159" i="1" s="1"/>
  <c r="N158" i="1"/>
  <c r="E158" i="1"/>
  <c r="F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N151" i="1"/>
  <c r="E151" i="1"/>
  <c r="F151" i="1" s="1"/>
  <c r="N150" i="1"/>
  <c r="E150" i="1"/>
  <c r="F150" i="1" s="1"/>
  <c r="N149" i="1"/>
  <c r="F149" i="1"/>
  <c r="N148" i="1"/>
  <c r="E148" i="1"/>
  <c r="F148" i="1" s="1"/>
  <c r="N147" i="1"/>
  <c r="E147" i="1"/>
  <c r="F147" i="1" s="1"/>
  <c r="N146" i="1"/>
  <c r="O146" i="1" s="1"/>
  <c r="N145" i="1"/>
  <c r="O145" i="1" s="1"/>
  <c r="N144" i="1"/>
  <c r="O144" i="1" s="1"/>
  <c r="N143" i="1"/>
  <c r="E143" i="1"/>
  <c r="F143" i="1" s="1"/>
  <c r="N142" i="1"/>
  <c r="E142" i="1"/>
  <c r="F142" i="1" s="1"/>
  <c r="N141" i="1"/>
  <c r="F141" i="1"/>
  <c r="N140" i="1"/>
  <c r="F140" i="1"/>
  <c r="N139" i="1"/>
  <c r="E139" i="1"/>
  <c r="F139" i="1" s="1"/>
  <c r="N138" i="1"/>
  <c r="E138" i="1"/>
  <c r="F138" i="1" s="1"/>
  <c r="N137" i="1"/>
  <c r="E137" i="1"/>
  <c r="F137" i="1" s="1"/>
  <c r="N136" i="1"/>
  <c r="F136" i="1"/>
  <c r="N135" i="1"/>
  <c r="E135" i="1"/>
  <c r="F135" i="1" s="1"/>
  <c r="N134" i="1"/>
  <c r="E134" i="1"/>
  <c r="F134" i="1" s="1"/>
  <c r="N133" i="1"/>
  <c r="F133" i="1"/>
  <c r="N132" i="1"/>
  <c r="E132" i="1"/>
  <c r="F132" i="1" s="1"/>
  <c r="N131" i="1"/>
  <c r="F131" i="1"/>
  <c r="N130" i="1"/>
  <c r="E130" i="1"/>
  <c r="F130" i="1" s="1"/>
  <c r="N129" i="1"/>
  <c r="E129" i="1"/>
  <c r="F129" i="1" s="1"/>
  <c r="N128" i="1"/>
  <c r="F128" i="1"/>
  <c r="N127" i="1"/>
  <c r="E127" i="1"/>
  <c r="F127" i="1" s="1"/>
  <c r="N126" i="1"/>
  <c r="E126" i="1"/>
  <c r="F126" i="1" s="1"/>
  <c r="N125" i="1"/>
  <c r="O125" i="1" s="1"/>
  <c r="E125" i="1"/>
  <c r="N124" i="1"/>
  <c r="O124" i="1" s="1"/>
  <c r="E124" i="1"/>
  <c r="N123" i="1"/>
  <c r="E123" i="1"/>
  <c r="F123" i="1" s="1"/>
  <c r="N122" i="1"/>
  <c r="O122" i="1" s="1"/>
  <c r="E122" i="1"/>
  <c r="N121" i="1"/>
  <c r="O121" i="1" s="1"/>
  <c r="E121" i="1"/>
  <c r="N120" i="1"/>
  <c r="E120" i="1"/>
  <c r="F120" i="1" s="1"/>
  <c r="N119" i="1"/>
  <c r="O119" i="1" s="1"/>
  <c r="E119" i="1"/>
  <c r="N118" i="1"/>
  <c r="O118" i="1" s="1"/>
  <c r="E118" i="1"/>
  <c r="N117" i="1"/>
  <c r="F117" i="1"/>
  <c r="N116" i="1"/>
  <c r="F116" i="1"/>
  <c r="N115" i="1"/>
  <c r="F115" i="1"/>
  <c r="N114" i="1"/>
  <c r="O114" i="1" s="1"/>
  <c r="E114" i="1"/>
  <c r="N113" i="1"/>
  <c r="O113" i="1" s="1"/>
  <c r="E113" i="1"/>
  <c r="N112" i="1"/>
  <c r="O112" i="1" s="1"/>
  <c r="E112" i="1"/>
  <c r="N111" i="1"/>
  <c r="E111" i="1"/>
  <c r="F111" i="1" s="1"/>
  <c r="N110" i="1"/>
  <c r="E110" i="1"/>
  <c r="F110" i="1" s="1"/>
  <c r="N109" i="1"/>
  <c r="O109" i="1" s="1"/>
  <c r="N108" i="1"/>
  <c r="O108" i="1" s="1"/>
  <c r="N107" i="1"/>
  <c r="E107" i="1"/>
  <c r="F107" i="1" s="1"/>
  <c r="N106" i="1"/>
  <c r="F106" i="1"/>
  <c r="N105" i="1"/>
  <c r="F105" i="1"/>
  <c r="N104" i="1"/>
  <c r="E104" i="1"/>
  <c r="F104" i="1" s="1"/>
  <c r="N103" i="1"/>
  <c r="E103" i="1"/>
  <c r="F103" i="1" s="1"/>
  <c r="N102" i="1"/>
  <c r="E102" i="1"/>
  <c r="F102" i="1" s="1"/>
  <c r="N101" i="1"/>
  <c r="F101" i="1"/>
  <c r="N100" i="1"/>
  <c r="E100" i="1"/>
  <c r="F100" i="1" s="1"/>
  <c r="N99" i="1"/>
  <c r="E99" i="1"/>
  <c r="F99" i="1" s="1"/>
  <c r="N98" i="1"/>
  <c r="E98" i="1"/>
  <c r="F98" i="1" s="1"/>
  <c r="N97" i="1"/>
  <c r="E97" i="1"/>
  <c r="F97" i="1" s="1"/>
  <c r="N96" i="1"/>
  <c r="F96" i="1"/>
  <c r="N95" i="1"/>
  <c r="O95" i="1" s="1"/>
  <c r="F95" i="1"/>
  <c r="N94" i="1"/>
  <c r="E94" i="1"/>
  <c r="F94" i="1" s="1"/>
  <c r="N93" i="1"/>
  <c r="E93" i="1"/>
  <c r="F93" i="1" s="1"/>
  <c r="N92" i="1"/>
  <c r="F92" i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E84" i="1"/>
  <c r="F84" i="1" s="1"/>
  <c r="N83" i="1"/>
  <c r="E83" i="1"/>
  <c r="F83" i="1" s="1"/>
  <c r="N82" i="1"/>
  <c r="E82" i="1"/>
  <c r="F82" i="1" s="1"/>
  <c r="N81" i="1"/>
  <c r="E81" i="1"/>
  <c r="F81" i="1" s="1"/>
  <c r="N80" i="1"/>
  <c r="E80" i="1"/>
  <c r="F80" i="1" s="1"/>
  <c r="N79" i="1"/>
  <c r="O79" i="1" s="1"/>
  <c r="N78" i="1"/>
  <c r="O78" i="1" s="1"/>
  <c r="E78" i="1"/>
  <c r="N77" i="1"/>
  <c r="E77" i="1"/>
  <c r="F77" i="1" s="1"/>
  <c r="N76" i="1"/>
  <c r="O76" i="1" s="1"/>
  <c r="N75" i="1"/>
  <c r="O75" i="1" s="1"/>
  <c r="N74" i="1"/>
  <c r="O74" i="1" s="1"/>
  <c r="N73" i="1"/>
  <c r="O73" i="1" s="1"/>
  <c r="N72" i="1"/>
  <c r="E72" i="1"/>
  <c r="F72" i="1" s="1"/>
  <c r="N71" i="1"/>
  <c r="E71" i="1"/>
  <c r="F71" i="1" s="1"/>
  <c r="N70" i="1"/>
  <c r="E70" i="1"/>
  <c r="F70" i="1" s="1"/>
  <c r="N69" i="1"/>
  <c r="E69" i="1"/>
  <c r="F69" i="1" s="1"/>
  <c r="N68" i="1"/>
  <c r="E68" i="1"/>
  <c r="F68" i="1" s="1"/>
  <c r="N67" i="1"/>
  <c r="E67" i="1"/>
  <c r="F67" i="1" s="1"/>
  <c r="N66" i="1"/>
  <c r="E66" i="1"/>
  <c r="F66" i="1" s="1"/>
  <c r="N65" i="1"/>
  <c r="E65" i="1"/>
  <c r="F65" i="1" s="1"/>
  <c r="N64" i="1"/>
  <c r="E64" i="1"/>
  <c r="F64" i="1" s="1"/>
  <c r="N63" i="1"/>
  <c r="F63" i="1"/>
  <c r="N62" i="1"/>
  <c r="E62" i="1"/>
  <c r="F62" i="1" s="1"/>
  <c r="N61" i="1"/>
  <c r="E61" i="1"/>
  <c r="F61" i="1" s="1"/>
  <c r="N60" i="1"/>
  <c r="F60" i="1"/>
  <c r="N59" i="1"/>
  <c r="E59" i="1"/>
  <c r="F59" i="1" s="1"/>
  <c r="N58" i="1"/>
  <c r="E58" i="1"/>
  <c r="F58" i="1" s="1"/>
  <c r="N57" i="1"/>
  <c r="E57" i="1"/>
  <c r="F57" i="1" s="1"/>
  <c r="N56" i="1"/>
  <c r="E56" i="1"/>
  <c r="F56" i="1" s="1"/>
  <c r="N55" i="1"/>
  <c r="E55" i="1"/>
  <c r="F55" i="1" s="1"/>
  <c r="N54" i="1"/>
  <c r="E54" i="1"/>
  <c r="F54" i="1" s="1"/>
  <c r="N53" i="1"/>
  <c r="O53" i="1" s="1"/>
  <c r="E53" i="1"/>
  <c r="N52" i="1"/>
  <c r="O52" i="1" s="1"/>
  <c r="N51" i="1"/>
  <c r="O51" i="1" s="1"/>
  <c r="E51" i="1"/>
  <c r="N50" i="1"/>
  <c r="O50" i="1" s="1"/>
  <c r="E50" i="1"/>
  <c r="N49" i="1"/>
  <c r="F49" i="1"/>
  <c r="N48" i="1"/>
  <c r="E48" i="1"/>
  <c r="F48" i="1" s="1"/>
  <c r="N47" i="1"/>
  <c r="O47" i="1" s="1"/>
  <c r="N46" i="1"/>
  <c r="O46" i="1" s="1"/>
  <c r="N45" i="1"/>
  <c r="O45" i="1" s="1"/>
  <c r="E45" i="1"/>
  <c r="N44" i="1"/>
  <c r="O44" i="1" s="1"/>
  <c r="E44" i="1"/>
  <c r="N43" i="1"/>
  <c r="O43" i="1" s="1"/>
  <c r="E43" i="1"/>
  <c r="N42" i="1"/>
  <c r="O42" i="1" s="1"/>
  <c r="E42" i="1"/>
  <c r="N41" i="1"/>
  <c r="F41" i="1"/>
  <c r="N40" i="1"/>
  <c r="E40" i="1"/>
  <c r="F40" i="1" s="1"/>
  <c r="N39" i="1"/>
  <c r="F39" i="1"/>
  <c r="N38" i="1"/>
  <c r="O38" i="1" s="1"/>
  <c r="E38" i="1"/>
  <c r="N37" i="1"/>
  <c r="O37" i="1" s="1"/>
  <c r="E37" i="1"/>
  <c r="N36" i="1"/>
  <c r="F36" i="1"/>
  <c r="N35" i="1"/>
  <c r="E35" i="1"/>
  <c r="F35" i="1" s="1"/>
  <c r="N34" i="1"/>
  <c r="E34" i="1"/>
  <c r="F34" i="1" s="1"/>
  <c r="N33" i="1"/>
  <c r="E33" i="1"/>
  <c r="F33" i="1" s="1"/>
  <c r="N32" i="1"/>
  <c r="F32" i="1"/>
  <c r="N31" i="1"/>
  <c r="E31" i="1"/>
  <c r="F31" i="1" s="1"/>
  <c r="N30" i="1"/>
  <c r="F30" i="1"/>
  <c r="N29" i="1"/>
  <c r="E29" i="1"/>
  <c r="F29" i="1" s="1"/>
  <c r="N28" i="1"/>
  <c r="E28" i="1"/>
  <c r="F28" i="1" s="1"/>
  <c r="N27" i="1"/>
  <c r="F27" i="1"/>
  <c r="N26" i="1"/>
  <c r="F26" i="1"/>
  <c r="N25" i="1"/>
  <c r="E25" i="1"/>
  <c r="F25" i="1" s="1"/>
  <c r="N24" i="1"/>
  <c r="E24" i="1"/>
  <c r="F24" i="1" s="1"/>
  <c r="N23" i="1"/>
  <c r="E23" i="1"/>
  <c r="F23" i="1" s="1"/>
  <c r="N22" i="1"/>
  <c r="E22" i="1"/>
  <c r="F22" i="1" s="1"/>
  <c r="N21" i="1"/>
  <c r="F21" i="1"/>
  <c r="N20" i="1"/>
  <c r="F20" i="1"/>
  <c r="N19" i="1"/>
  <c r="F19" i="1"/>
  <c r="N18" i="1"/>
  <c r="E18" i="1"/>
  <c r="F18" i="1" s="1"/>
  <c r="N17" i="1"/>
  <c r="E17" i="1"/>
  <c r="F17" i="1" s="1"/>
  <c r="N16" i="1"/>
  <c r="O16" i="1" s="1"/>
  <c r="E16" i="1"/>
  <c r="N15" i="1"/>
  <c r="O15" i="1" s="1"/>
  <c r="E15" i="1"/>
  <c r="N14" i="1"/>
  <c r="E14" i="1"/>
  <c r="F14" i="1" s="1"/>
  <c r="N13" i="1"/>
  <c r="F13" i="1"/>
  <c r="N12" i="1"/>
  <c r="F12" i="1"/>
  <c r="N11" i="1"/>
  <c r="E11" i="1"/>
  <c r="F11" i="1" s="1"/>
  <c r="N10" i="1"/>
  <c r="O10" i="1" s="1"/>
  <c r="E10" i="1"/>
  <c r="N9" i="1"/>
  <c r="O9" i="1" s="1"/>
  <c r="E9" i="1"/>
  <c r="N8" i="1"/>
  <c r="E8" i="1"/>
  <c r="F8" i="1" s="1"/>
  <c r="N7" i="1"/>
  <c r="F7" i="1"/>
  <c r="N6" i="1"/>
  <c r="E6" i="1"/>
  <c r="F6" i="1" s="1"/>
  <c r="N5" i="1"/>
  <c r="E5" i="1"/>
  <c r="F5" i="1" s="1"/>
  <c r="N4" i="1"/>
  <c r="F4" i="1"/>
  <c r="N3" i="1"/>
  <c r="E3" i="1"/>
  <c r="F3" i="1" s="1"/>
  <c r="N2" i="1"/>
  <c r="E2" i="1"/>
  <c r="F2" i="1" s="1"/>
  <c r="O93" i="1" l="1"/>
  <c r="O82" i="1"/>
  <c r="O97" i="1"/>
  <c r="O151" i="1"/>
  <c r="O158" i="1"/>
  <c r="O162" i="1"/>
  <c r="O166" i="1"/>
  <c r="O170" i="1"/>
  <c r="O174" i="1"/>
  <c r="O178" i="1"/>
  <c r="O186" i="1"/>
  <c r="O199" i="1"/>
  <c r="O203" i="1"/>
  <c r="O297" i="1"/>
  <c r="O31" i="1"/>
  <c r="O81" i="1"/>
  <c r="O148" i="1"/>
  <c r="O167" i="1"/>
  <c r="O171" i="1"/>
  <c r="O303" i="1"/>
  <c r="O308" i="1"/>
  <c r="O342" i="1"/>
  <c r="O346" i="1"/>
  <c r="O56" i="1"/>
  <c r="O64" i="1"/>
  <c r="O68" i="1"/>
  <c r="O72" i="1"/>
  <c r="O329" i="1"/>
  <c r="O356" i="1"/>
  <c r="O244" i="1"/>
  <c r="O252" i="1"/>
  <c r="O268" i="1"/>
  <c r="O272" i="1"/>
  <c r="O287" i="1"/>
  <c r="O24" i="1"/>
  <c r="O36" i="1"/>
  <c r="O57" i="1"/>
  <c r="O69" i="1"/>
  <c r="O239" i="1"/>
  <c r="O243" i="1"/>
  <c r="O263" i="1"/>
  <c r="O318" i="1"/>
  <c r="O291" i="1"/>
  <c r="F359" i="1"/>
  <c r="O298" i="1"/>
  <c r="O322" i="1"/>
  <c r="O99" i="1"/>
  <c r="O319" i="1"/>
  <c r="O323" i="1"/>
  <c r="O225" i="1"/>
  <c r="O269" i="1"/>
  <c r="O328" i="1"/>
  <c r="O19" i="1"/>
  <c r="O23" i="1"/>
  <c r="O130" i="1"/>
  <c r="O134" i="1"/>
  <c r="E359" i="1"/>
  <c r="O2" i="1"/>
  <c r="O6" i="1"/>
  <c r="O14" i="1"/>
  <c r="O34" i="1"/>
  <c r="O55" i="1"/>
  <c r="O59" i="1"/>
  <c r="O63" i="1"/>
  <c r="O71" i="1"/>
  <c r="O129" i="1"/>
  <c r="O150" i="1"/>
  <c r="O161" i="1"/>
  <c r="O198" i="1"/>
  <c r="O202" i="1"/>
  <c r="O232" i="1"/>
  <c r="O267" i="1"/>
  <c r="O271" i="1"/>
  <c r="O302" i="1"/>
  <c r="O317" i="1"/>
  <c r="O321" i="1"/>
  <c r="O325" i="1"/>
  <c r="O349" i="1"/>
  <c r="O48" i="1"/>
  <c r="O83" i="1"/>
  <c r="O94" i="1"/>
  <c r="O98" i="1"/>
  <c r="O102" i="1"/>
  <c r="O111" i="1"/>
  <c r="O237" i="1"/>
  <c r="O245" i="1"/>
  <c r="O295" i="1"/>
  <c r="O334" i="1"/>
  <c r="O4" i="1"/>
  <c r="O8" i="1"/>
  <c r="O12" i="1"/>
  <c r="O20" i="1"/>
  <c r="O159" i="1"/>
  <c r="O163" i="1"/>
  <c r="O175" i="1"/>
  <c r="O179" i="1"/>
  <c r="O204" i="1"/>
  <c r="O327" i="1"/>
  <c r="O246" i="1"/>
  <c r="O301" i="1"/>
  <c r="O306" i="1"/>
  <c r="O5" i="1"/>
  <c r="O25" i="1"/>
  <c r="O33" i="1"/>
  <c r="O54" i="1"/>
  <c r="O58" i="1"/>
  <c r="O62" i="1"/>
  <c r="O66" i="1"/>
  <c r="O70" i="1"/>
  <c r="O149" i="1"/>
  <c r="O160" i="1"/>
  <c r="O164" i="1"/>
  <c r="O168" i="1"/>
  <c r="O172" i="1"/>
  <c r="O176" i="1"/>
  <c r="O180" i="1"/>
  <c r="O201" i="1"/>
  <c r="O205" i="1"/>
  <c r="O270" i="1"/>
  <c r="O292" i="1"/>
  <c r="O344" i="1"/>
  <c r="O182" i="1"/>
  <c r="O3" i="1"/>
  <c r="O7" i="1"/>
  <c r="O11" i="1"/>
  <c r="O18" i="1"/>
  <c r="O22" i="1"/>
  <c r="O26" i="1"/>
  <c r="O30" i="1"/>
  <c r="O41" i="1"/>
  <c r="O67" i="1"/>
  <c r="O80" i="1"/>
  <c r="O84" i="1"/>
  <c r="O115" i="1"/>
  <c r="O123" i="1"/>
  <c r="O147" i="1"/>
  <c r="O231" i="1"/>
  <c r="O238" i="1"/>
  <c r="O253" i="1"/>
  <c r="O296" i="1"/>
  <c r="O333" i="1"/>
  <c r="O345" i="1"/>
  <c r="O39" i="1"/>
  <c r="O116" i="1"/>
  <c r="O35" i="1"/>
  <c r="O61" i="1"/>
  <c r="O65" i="1"/>
  <c r="O77" i="1"/>
  <c r="O100" i="1"/>
  <c r="O117" i="1"/>
  <c r="O128" i="1"/>
  <c r="O135" i="1"/>
  <c r="O165" i="1"/>
  <c r="O169" i="1"/>
  <c r="O173" i="1"/>
  <c r="O177" i="1"/>
  <c r="O181" i="1"/>
  <c r="O200" i="1"/>
  <c r="O228" i="1"/>
  <c r="O307" i="1"/>
  <c r="O320" i="1"/>
  <c r="O324" i="1"/>
  <c r="O343" i="1"/>
  <c r="O357" i="1"/>
  <c r="O358" i="1"/>
  <c r="O136" i="1"/>
  <c r="O241" i="1"/>
  <c r="O13" i="1"/>
  <c r="O27" i="1"/>
  <c r="O49" i="1"/>
  <c r="O103" i="1"/>
  <c r="O107" i="1"/>
  <c r="O131" i="1"/>
  <c r="O138" i="1"/>
  <c r="O142" i="1"/>
  <c r="O187" i="1"/>
  <c r="O208" i="1"/>
  <c r="O220" i="1"/>
  <c r="O247" i="1"/>
  <c r="O258" i="1"/>
  <c r="O262" i="1"/>
  <c r="O275" i="1"/>
  <c r="O279" i="1"/>
  <c r="O17" i="1"/>
  <c r="O28" i="1"/>
  <c r="O92" i="1"/>
  <c r="O104" i="1"/>
  <c r="O126" i="1"/>
  <c r="O132" i="1"/>
  <c r="O139" i="1"/>
  <c r="O143" i="1"/>
  <c r="O209" i="1"/>
  <c r="O221" i="1"/>
  <c r="O229" i="1"/>
  <c r="O259" i="1"/>
  <c r="O266" i="1"/>
  <c r="O276" i="1"/>
  <c r="O280" i="1"/>
  <c r="O21" i="1"/>
  <c r="O29" i="1"/>
  <c r="O32" i="1"/>
  <c r="O40" i="1"/>
  <c r="O60" i="1"/>
  <c r="O96" i="1"/>
  <c r="O101" i="1"/>
  <c r="O105" i="1"/>
  <c r="O110" i="1"/>
  <c r="O120" i="1"/>
  <c r="O127" i="1"/>
  <c r="O133" i="1"/>
  <c r="O140" i="1"/>
  <c r="O210" i="1"/>
  <c r="O222" i="1"/>
  <c r="O226" i="1"/>
  <c r="O230" i="1"/>
  <c r="O233" i="1"/>
  <c r="O242" i="1"/>
  <c r="O260" i="1"/>
  <c r="O277" i="1"/>
  <c r="O281" i="1"/>
  <c r="O326" i="1"/>
  <c r="O332" i="1"/>
  <c r="O352" i="1"/>
  <c r="O137" i="1"/>
  <c r="O141" i="1"/>
  <c r="O227" i="1"/>
  <c r="O240" i="1"/>
  <c r="O261" i="1"/>
  <c r="O278" i="1"/>
  <c r="O282" i="1"/>
  <c r="O314" i="1"/>
  <c r="O337" i="1"/>
  <c r="O106" i="1"/>
  <c r="V3" i="3" l="1"/>
  <c r="E460" i="3"/>
  <c r="D460" i="3"/>
  <c r="F460" i="3"/>
</calcChain>
</file>

<file path=xl/comments1.xml><?xml version="1.0" encoding="utf-8"?>
<comments xmlns="http://schemas.openxmlformats.org/spreadsheetml/2006/main">
  <authors>
    <author>Reese Tao</author>
  </authors>
  <commentList>
    <comment ref="E149" authorId="0">
      <text>
        <r>
          <rPr>
            <b/>
            <sz val="9"/>
            <color indexed="81"/>
            <rFont val="Tahoma"/>
            <family val="2"/>
          </rPr>
          <t>Reese Tao:</t>
        </r>
        <r>
          <rPr>
            <sz val="9"/>
            <color indexed="81"/>
            <rFont val="Tahoma"/>
            <family val="2"/>
          </rPr>
          <t xml:space="preserve">
ECOM FRT Charge</t>
        </r>
      </text>
    </comment>
  </commentList>
</comments>
</file>

<file path=xl/sharedStrings.xml><?xml version="1.0" encoding="utf-8"?>
<sst xmlns="http://schemas.openxmlformats.org/spreadsheetml/2006/main" count="11018" uniqueCount="2623">
  <si>
    <t>Check #</t>
  </si>
  <si>
    <t>Invoice#</t>
  </si>
  <si>
    <t>Invoice Date</t>
  </si>
  <si>
    <t>Total Amount</t>
  </si>
  <si>
    <t>FREIGHT/ DISCOUNT</t>
  </si>
  <si>
    <t>Net Amount</t>
  </si>
  <si>
    <t>Due Date</t>
  </si>
  <si>
    <t>PO#</t>
  </si>
  <si>
    <t>AR No.</t>
  </si>
  <si>
    <t>Check Date</t>
  </si>
  <si>
    <t>ACCOUNT</t>
  </si>
  <si>
    <t>Division</t>
  </si>
  <si>
    <t>CU</t>
  </si>
  <si>
    <t>UNIT PRICE</t>
  </si>
  <si>
    <t>Note</t>
  </si>
  <si>
    <t>QTY</t>
  </si>
  <si>
    <t>NET-SUM</t>
  </si>
  <si>
    <t>001 00027084482023</t>
  </si>
  <si>
    <t>RV003860282912</t>
  </si>
  <si>
    <t>'003860282912</t>
  </si>
  <si>
    <t>RV004280384672</t>
  </si>
  <si>
    <t>'004280384672</t>
  </si>
  <si>
    <t>RV010930352400</t>
  </si>
  <si>
    <t>'010930352400</t>
  </si>
  <si>
    <t>RV019840091236</t>
  </si>
  <si>
    <t>'019840091236</t>
  </si>
  <si>
    <t>RV019870306417</t>
  </si>
  <si>
    <t>'019870306417</t>
  </si>
  <si>
    <t>RV019870306420</t>
  </si>
  <si>
    <t>'019870306420</t>
  </si>
  <si>
    <t>RV019940804468</t>
  </si>
  <si>
    <t>'019940804468</t>
  </si>
  <si>
    <t>RV019951263464</t>
  </si>
  <si>
    <t>'019951263464</t>
  </si>
  <si>
    <t>RV019980731328</t>
  </si>
  <si>
    <t>'019980731328</t>
  </si>
  <si>
    <t>RV019980731425</t>
  </si>
  <si>
    <t>'019980731425</t>
  </si>
  <si>
    <t>001 00026789222023</t>
  </si>
  <si>
    <t>RV008474779412</t>
  </si>
  <si>
    <t>'008474779412</t>
  </si>
  <si>
    <t>RV019850081396</t>
  </si>
  <si>
    <t>'019850081396</t>
  </si>
  <si>
    <t>RV019880372127</t>
  </si>
  <si>
    <t>'019880372127</t>
  </si>
  <si>
    <t>RV019910463772</t>
  </si>
  <si>
    <t>'019910463772</t>
  </si>
  <si>
    <t>RV019920316147</t>
  </si>
  <si>
    <t>'019920316147</t>
  </si>
  <si>
    <t>RV019920316204</t>
  </si>
  <si>
    <t>'019920316204</t>
  </si>
  <si>
    <t>RV019940804343</t>
  </si>
  <si>
    <t>'019940804343</t>
  </si>
  <si>
    <t>RV019951263137</t>
  </si>
  <si>
    <t>'019951263137</t>
  </si>
  <si>
    <t>RV019951263208</t>
  </si>
  <si>
    <t>'019951263208</t>
  </si>
  <si>
    <t>RV019970645272</t>
  </si>
  <si>
    <t>'019970645272</t>
  </si>
  <si>
    <t>RV019980730661</t>
  </si>
  <si>
    <t>'019980730661</t>
  </si>
  <si>
    <t>001 00026562472023</t>
  </si>
  <si>
    <t>RV001330204913</t>
  </si>
  <si>
    <t>'001330204913</t>
  </si>
  <si>
    <t>RV004620492235</t>
  </si>
  <si>
    <t>'004620492235</t>
  </si>
  <si>
    <t>RV007450209595</t>
  </si>
  <si>
    <t>'007450209595</t>
  </si>
  <si>
    <t>RV008474770447</t>
  </si>
  <si>
    <t>'008474770447</t>
  </si>
  <si>
    <t>RV008474774150</t>
  </si>
  <si>
    <t>'008474774150</t>
  </si>
  <si>
    <t>RV008474774199</t>
  </si>
  <si>
    <t>'008474774199</t>
  </si>
  <si>
    <t>RV019840090723</t>
  </si>
  <si>
    <t>'019840090723</t>
  </si>
  <si>
    <t>RV019910463510</t>
  </si>
  <si>
    <t>'019910463510</t>
  </si>
  <si>
    <t>RV019940803307</t>
  </si>
  <si>
    <t>'019940803307</t>
  </si>
  <si>
    <t>RV019940803325</t>
  </si>
  <si>
    <t>'019940803325</t>
  </si>
  <si>
    <t>RV019951259987</t>
  </si>
  <si>
    <t>'019951259987</t>
  </si>
  <si>
    <t>RV019970644553</t>
  </si>
  <si>
    <t>'019970644553</t>
  </si>
  <si>
    <t>RV019970644579</t>
  </si>
  <si>
    <t>'019970644579</t>
  </si>
  <si>
    <t>'019843856216</t>
  </si>
  <si>
    <t>'019853852927</t>
  </si>
  <si>
    <t>001 00026325002023</t>
  </si>
  <si>
    <t>RV000250238494</t>
  </si>
  <si>
    <t>'000250238494</t>
  </si>
  <si>
    <t>RV004470294555</t>
  </si>
  <si>
    <t>'004470294555</t>
  </si>
  <si>
    <t>RV006610352001</t>
  </si>
  <si>
    <t>'006610352001</t>
  </si>
  <si>
    <t>RV011600217488</t>
  </si>
  <si>
    <t>'011600217488</t>
  </si>
  <si>
    <t>RV019860193389</t>
  </si>
  <si>
    <t>'019860193389</t>
  </si>
  <si>
    <t>RV019930342444</t>
  </si>
  <si>
    <t>'019930342444</t>
  </si>
  <si>
    <t>RV019940802055</t>
  </si>
  <si>
    <t>'019940802055</t>
  </si>
  <si>
    <t>RV019940802290</t>
  </si>
  <si>
    <t>'019940802290</t>
  </si>
  <si>
    <t>RV019940802326</t>
  </si>
  <si>
    <t>'019940802326</t>
  </si>
  <si>
    <t>RV019940802436</t>
  </si>
  <si>
    <t>'019940802436</t>
  </si>
  <si>
    <t>RV019940802554</t>
  </si>
  <si>
    <t>'019940802554</t>
  </si>
  <si>
    <t>RV019940802597</t>
  </si>
  <si>
    <t>'019940802597</t>
  </si>
  <si>
    <t>RV019951258539</t>
  </si>
  <si>
    <t>'019951258539</t>
  </si>
  <si>
    <t>RV019951258587</t>
  </si>
  <si>
    <t>'019951258587</t>
  </si>
  <si>
    <t>001 00026081882023</t>
  </si>
  <si>
    <t>RV002300312235</t>
  </si>
  <si>
    <t>'002300312235</t>
  </si>
  <si>
    <t>RV006210170983</t>
  </si>
  <si>
    <t>'006210170983</t>
  </si>
  <si>
    <t>RV007820304172</t>
  </si>
  <si>
    <t>'007820304172</t>
  </si>
  <si>
    <t>RV008474762899</t>
  </si>
  <si>
    <t>'008474762899</t>
  </si>
  <si>
    <t>RV008474762908</t>
  </si>
  <si>
    <t>'008474762908</t>
  </si>
  <si>
    <t>RV008474762916</t>
  </si>
  <si>
    <t>'008474762916</t>
  </si>
  <si>
    <t>RV008474762938</t>
  </si>
  <si>
    <t>'008474762938</t>
  </si>
  <si>
    <t>RV008474762939</t>
  </si>
  <si>
    <t>'008474762939</t>
  </si>
  <si>
    <t>RV008474762940</t>
  </si>
  <si>
    <t>'008474762940</t>
  </si>
  <si>
    <t>RV008474763837</t>
  </si>
  <si>
    <t>'008474763837</t>
  </si>
  <si>
    <t>RV019890248516</t>
  </si>
  <si>
    <t>'019890248516</t>
  </si>
  <si>
    <t>RV019890248603</t>
  </si>
  <si>
    <t>'019890248603</t>
  </si>
  <si>
    <t>RV019900243984</t>
  </si>
  <si>
    <t>'019900243984</t>
  </si>
  <si>
    <t>RV019910462585</t>
  </si>
  <si>
    <t>'019910462585</t>
  </si>
  <si>
    <t>RV019910462609</t>
  </si>
  <si>
    <t>'019910462609</t>
  </si>
  <si>
    <t>RV019920314825</t>
  </si>
  <si>
    <t>'019920314825</t>
  </si>
  <si>
    <t>RV019920314895</t>
  </si>
  <si>
    <t>'019920314895</t>
  </si>
  <si>
    <t>RV019951256580</t>
  </si>
  <si>
    <t>'019951256580</t>
  </si>
  <si>
    <t>RV019951256682</t>
  </si>
  <si>
    <t>'019951256682</t>
  </si>
  <si>
    <t>RV019951257004</t>
  </si>
  <si>
    <t>'019951257004</t>
  </si>
  <si>
    <t>RV019951257023</t>
  </si>
  <si>
    <t>'019951257023</t>
  </si>
  <si>
    <t>RV019960357360</t>
  </si>
  <si>
    <t>'019960357360</t>
  </si>
  <si>
    <t>RV019960357550</t>
  </si>
  <si>
    <t>'019960357550</t>
  </si>
  <si>
    <t>RV019980728885</t>
  </si>
  <si>
    <t>'019980728885</t>
  </si>
  <si>
    <t>'019963848982</t>
  </si>
  <si>
    <t>001 00025843492023</t>
  </si>
  <si>
    <t>RV000170269105</t>
  </si>
  <si>
    <t>'000170269105</t>
  </si>
  <si>
    <t>RV000880213822</t>
  </si>
  <si>
    <t>'000880213822</t>
  </si>
  <si>
    <t>RV002260782716</t>
  </si>
  <si>
    <t>'002260782716</t>
  </si>
  <si>
    <t>RV006300244610</t>
  </si>
  <si>
    <t>'006300244610</t>
  </si>
  <si>
    <t>RV006900402095</t>
  </si>
  <si>
    <t>'006900402095</t>
  </si>
  <si>
    <t>RV019920314090</t>
  </si>
  <si>
    <t>'019920314090</t>
  </si>
  <si>
    <t>RV019920314129</t>
  </si>
  <si>
    <t>'019920314129</t>
  </si>
  <si>
    <t>RV019951255858</t>
  </si>
  <si>
    <t>'019951255858</t>
  </si>
  <si>
    <t>Costco01</t>
  </si>
  <si>
    <t>COSTCO</t>
  </si>
  <si>
    <t>ITEM #</t>
  </si>
  <si>
    <t>FREIGHT</t>
  </si>
  <si>
    <t>ITEM NO.</t>
  </si>
  <si>
    <t>1985RGR24774</t>
  </si>
  <si>
    <t>1984RGR31939</t>
  </si>
  <si>
    <t>1996RGR163999</t>
  </si>
  <si>
    <t>001 00027317262023</t>
  </si>
  <si>
    <t>'006700294214</t>
  </si>
  <si>
    <t>'008474788766</t>
  </si>
  <si>
    <t>'008474788768</t>
  </si>
  <si>
    <t>'008474788769</t>
  </si>
  <si>
    <t>'008474788776</t>
  </si>
  <si>
    <t>'008474788777</t>
  </si>
  <si>
    <t>'008474788778</t>
  </si>
  <si>
    <t>'008474789687</t>
  </si>
  <si>
    <t>'012050479455</t>
  </si>
  <si>
    <t>001 00027534152023</t>
  </si>
  <si>
    <t>'003050364845</t>
  </si>
  <si>
    <t>'019840091876</t>
  </si>
  <si>
    <t>'019840091881</t>
  </si>
  <si>
    <t>'019840091929</t>
  </si>
  <si>
    <t>'019840091963</t>
  </si>
  <si>
    <t>'019850081805</t>
  </si>
  <si>
    <t>'019880373024</t>
  </si>
  <si>
    <t>'019890250075</t>
  </si>
  <si>
    <t>'019900245010</t>
  </si>
  <si>
    <t>'019900245082</t>
  </si>
  <si>
    <t>'019910465186</t>
  </si>
  <si>
    <t>'019910465206</t>
  </si>
  <si>
    <t>'019940806508</t>
  </si>
  <si>
    <t>'019951264952</t>
  </si>
  <si>
    <t>001 00027770172023</t>
  </si>
  <si>
    <t>'019970646985</t>
  </si>
  <si>
    <t>RV006700294214</t>
  </si>
  <si>
    <t>RV008474788766</t>
  </si>
  <si>
    <t>RV008474788768</t>
  </si>
  <si>
    <t>RV008474788769</t>
  </si>
  <si>
    <t>RV008474788776</t>
  </si>
  <si>
    <t>RV008474788777</t>
  </si>
  <si>
    <t>RV008474788778</t>
  </si>
  <si>
    <t>RV008474789687</t>
  </si>
  <si>
    <t>RV012050479455</t>
  </si>
  <si>
    <t>RV003050364845</t>
  </si>
  <si>
    <t>RV019840091876</t>
  </si>
  <si>
    <t>RV019840091881</t>
  </si>
  <si>
    <t>RV019840091929</t>
  </si>
  <si>
    <t>RV019840091963</t>
  </si>
  <si>
    <t>RV019850081805</t>
  </si>
  <si>
    <t>RV019880373024</t>
  </si>
  <si>
    <t>RV019890250075</t>
  </si>
  <si>
    <t>RV019900245010</t>
  </si>
  <si>
    <t>RV019900245082</t>
  </si>
  <si>
    <t>RV019910465186</t>
  </si>
  <si>
    <t>RV019910465206</t>
  </si>
  <si>
    <t>RV019940806508</t>
  </si>
  <si>
    <t>RV019951264952</t>
  </si>
  <si>
    <t>RV019970646985</t>
  </si>
  <si>
    <t>001 00028259162023</t>
  </si>
  <si>
    <t>'001060395684</t>
  </si>
  <si>
    <t>'002250261380</t>
  </si>
  <si>
    <t>'002260793264</t>
  </si>
  <si>
    <t>'004290315307</t>
  </si>
  <si>
    <t>'004370434388</t>
  </si>
  <si>
    <t>'004530195200</t>
  </si>
  <si>
    <t>'006850451351</t>
  </si>
  <si>
    <t>'010040322440</t>
  </si>
  <si>
    <t>'019890250754</t>
  </si>
  <si>
    <t>'019890250785</t>
  </si>
  <si>
    <t>'019910465812</t>
  </si>
  <si>
    <t>'019920317782</t>
  </si>
  <si>
    <t>'019930344305</t>
  </si>
  <si>
    <t>'019930344363</t>
  </si>
  <si>
    <t>'019940808078</t>
  </si>
  <si>
    <t>'019940808127</t>
  </si>
  <si>
    <t>'019940809888</t>
  </si>
  <si>
    <t>'019940810394</t>
  </si>
  <si>
    <t>'019960359928</t>
  </si>
  <si>
    <t>'019980734634</t>
  </si>
  <si>
    <t>'019980734781</t>
  </si>
  <si>
    <t>'019980735075</t>
  </si>
  <si>
    <t>RV001060395684</t>
  </si>
  <si>
    <t>RV002250261380</t>
  </si>
  <si>
    <t>RV002260793264</t>
  </si>
  <si>
    <t>RV004290315307</t>
  </si>
  <si>
    <t>RV004370434388</t>
  </si>
  <si>
    <t>RV004530195200</t>
  </si>
  <si>
    <t>RV006850451351</t>
  </si>
  <si>
    <t>RV010040322440</t>
  </si>
  <si>
    <t>RV019890250754</t>
  </si>
  <si>
    <t>RV019890250785</t>
  </si>
  <si>
    <t>RV019910465812</t>
  </si>
  <si>
    <t>RV019920317782</t>
  </si>
  <si>
    <t>RV019920317800</t>
  </si>
  <si>
    <t>RV019930344305</t>
  </si>
  <si>
    <t>RV019930344363</t>
  </si>
  <si>
    <t>RV019940808078</t>
  </si>
  <si>
    <t>RV019940808127</t>
  </si>
  <si>
    <t>RV019940809888</t>
  </si>
  <si>
    <t>RV019940810394</t>
  </si>
  <si>
    <t>RV019960359928</t>
  </si>
  <si>
    <t>RV019980734634</t>
  </si>
  <si>
    <t>RV019980734781</t>
  </si>
  <si>
    <t>RV019980735075</t>
  </si>
  <si>
    <t>001 00028513302023</t>
  </si>
  <si>
    <t>'019900245808</t>
  </si>
  <si>
    <t>'019910466401</t>
  </si>
  <si>
    <t>'019920318397</t>
  </si>
  <si>
    <t>'019920318494</t>
  </si>
  <si>
    <t>'019940810562</t>
  </si>
  <si>
    <t>'019940810665</t>
  </si>
  <si>
    <t>'019960360668</t>
  </si>
  <si>
    <t>'019960360801</t>
  </si>
  <si>
    <t>'019980735654</t>
  </si>
  <si>
    <t>'019863879847</t>
  </si>
  <si>
    <t>001 00028767072023</t>
  </si>
  <si>
    <t>'000640304323</t>
  </si>
  <si>
    <t>'019860195503</t>
  </si>
  <si>
    <t>'019890251138</t>
  </si>
  <si>
    <t>'019940811855</t>
  </si>
  <si>
    <t>'019940811958</t>
  </si>
  <si>
    <t>'019951269243</t>
  </si>
  <si>
    <t>'019951269287</t>
  </si>
  <si>
    <t>'019951269373</t>
  </si>
  <si>
    <t>'019951269627</t>
  </si>
  <si>
    <t>'019951269670</t>
  </si>
  <si>
    <t>'019951269897</t>
  </si>
  <si>
    <t>'019951270066</t>
  </si>
  <si>
    <t>'019951270339</t>
  </si>
  <si>
    <t>'019951270608</t>
  </si>
  <si>
    <t>'019951270763</t>
  </si>
  <si>
    <t>'019951270867</t>
  </si>
  <si>
    <t>'019970649133</t>
  </si>
  <si>
    <t>'019980737198</t>
  </si>
  <si>
    <t>RV019900245808</t>
  </si>
  <si>
    <t>RV019910466401</t>
  </si>
  <si>
    <t>RV019920318397</t>
  </si>
  <si>
    <t>RV019920318494</t>
  </si>
  <si>
    <t>RV019940810562</t>
  </si>
  <si>
    <t>RV019940810665</t>
  </si>
  <si>
    <t>RV019960360668</t>
  </si>
  <si>
    <t>RV019960360801</t>
  </si>
  <si>
    <t>RV019980735654</t>
  </si>
  <si>
    <t>1986RGR72388</t>
  </si>
  <si>
    <t>RV000640304323</t>
  </si>
  <si>
    <t>RV019860195503</t>
  </si>
  <si>
    <t>RV019890251138</t>
  </si>
  <si>
    <t>RV019940811855</t>
  </si>
  <si>
    <t>RV019940811958</t>
  </si>
  <si>
    <t>RV019951269243</t>
  </si>
  <si>
    <t>RV019951269287</t>
  </si>
  <si>
    <t>RV019951269373</t>
  </si>
  <si>
    <t>RV019951269627</t>
  </si>
  <si>
    <t>RV019951269670</t>
  </si>
  <si>
    <t>RV019951269897</t>
  </si>
  <si>
    <t>RV019951270066</t>
  </si>
  <si>
    <t>RV019951270339</t>
  </si>
  <si>
    <t>RV019951270608</t>
  </si>
  <si>
    <t>RV019951270763</t>
  </si>
  <si>
    <t>RV019951270867</t>
  </si>
  <si>
    <t>RV019970649133</t>
  </si>
  <si>
    <t>RV019980737198</t>
  </si>
  <si>
    <t>001 00028942092023</t>
  </si>
  <si>
    <t>'002080191154</t>
  </si>
  <si>
    <t>'006580295562</t>
  </si>
  <si>
    <t>'006670202914</t>
  </si>
  <si>
    <t>'019900247039</t>
  </si>
  <si>
    <t>'019940813145</t>
  </si>
  <si>
    <t>'019980737915</t>
  </si>
  <si>
    <t>'019980738264</t>
  </si>
  <si>
    <t>RV002080191154</t>
  </si>
  <si>
    <t>RV006580295562</t>
  </si>
  <si>
    <t>RV006670202914</t>
  </si>
  <si>
    <t>RV019900247039</t>
  </si>
  <si>
    <t>RV019940813145</t>
  </si>
  <si>
    <t>RV019980737915</t>
  </si>
  <si>
    <t>RV019980738264</t>
  </si>
  <si>
    <t>'019903841681</t>
  </si>
  <si>
    <t>'019893863214</t>
  </si>
  <si>
    <t>'019943870793</t>
  </si>
  <si>
    <t>'019973871481</t>
  </si>
  <si>
    <t>'019923851635</t>
  </si>
  <si>
    <t>'019923856302</t>
  </si>
  <si>
    <t>'019943855936</t>
  </si>
  <si>
    <t>001 00029262032023</t>
  </si>
  <si>
    <t>'003860285375</t>
  </si>
  <si>
    <t>'019890251315</t>
  </si>
  <si>
    <t>'019910466891</t>
  </si>
  <si>
    <t>'019940813465</t>
  </si>
  <si>
    <t>'019960361705</t>
  </si>
  <si>
    <t>'019980738326</t>
  </si>
  <si>
    <t>001 00029601772023</t>
  </si>
  <si>
    <t>'010040323614</t>
  </si>
  <si>
    <t>'019940813774</t>
  </si>
  <si>
    <t>'019940813863</t>
  </si>
  <si>
    <t>'019951272042</t>
  </si>
  <si>
    <t>'019951272635</t>
  </si>
  <si>
    <t>'019951272798</t>
  </si>
  <si>
    <t>'019951272855</t>
  </si>
  <si>
    <t>'019951272967</t>
  </si>
  <si>
    <t>'019951273040</t>
  </si>
  <si>
    <t>'019951273123</t>
  </si>
  <si>
    <t>'019970651794</t>
  </si>
  <si>
    <t>'019980739609</t>
  </si>
  <si>
    <t>'019943892512</t>
  </si>
  <si>
    <t>'019953891702</t>
  </si>
  <si>
    <t>'019983895839</t>
  </si>
  <si>
    <t>RV003860285375</t>
  </si>
  <si>
    <t>RV019890251315</t>
  </si>
  <si>
    <t>RV019910466891</t>
  </si>
  <si>
    <t>RV019940813465</t>
  </si>
  <si>
    <t>RV019960361705</t>
  </si>
  <si>
    <t>RV019980738326</t>
  </si>
  <si>
    <t>RV010040323614</t>
  </si>
  <si>
    <t>RV019940813774</t>
  </si>
  <si>
    <t>RV019940813863</t>
  </si>
  <si>
    <t>RV019951272042</t>
  </si>
  <si>
    <t>RV019951272635</t>
  </si>
  <si>
    <t>RV019951272798</t>
  </si>
  <si>
    <t>RV019951272855</t>
  </si>
  <si>
    <t>RV019951272967</t>
  </si>
  <si>
    <t>RV019951273040</t>
  </si>
  <si>
    <t>RV019951273123</t>
  </si>
  <si>
    <t>RV019970651794</t>
  </si>
  <si>
    <t>RV019980739609</t>
  </si>
  <si>
    <t>1994RGR391801</t>
  </si>
  <si>
    <t>1995RGR447110</t>
  </si>
  <si>
    <t>1998RGR241998</t>
  </si>
  <si>
    <t>001 00029858642023</t>
  </si>
  <si>
    <t>'001060399325</t>
  </si>
  <si>
    <t>'002400404718</t>
  </si>
  <si>
    <t>'006820189895</t>
  </si>
  <si>
    <t>'008474837440</t>
  </si>
  <si>
    <t>'019860196808</t>
  </si>
  <si>
    <t>'019880377301</t>
  </si>
  <si>
    <t>'019880377317</t>
  </si>
  <si>
    <t>'019930346050</t>
  </si>
  <si>
    <t>'019940815943</t>
  </si>
  <si>
    <t>'019940816036</t>
  </si>
  <si>
    <t>'019970653075</t>
  </si>
  <si>
    <t>'019980740246</t>
  </si>
  <si>
    <t>'019980740588</t>
  </si>
  <si>
    <t>001 00030143472023</t>
  </si>
  <si>
    <t>'001060399330</t>
  </si>
  <si>
    <t>'002130496920</t>
  </si>
  <si>
    <t>'008474846312</t>
  </si>
  <si>
    <t>'008474846374</t>
  </si>
  <si>
    <t>'019880377734</t>
  </si>
  <si>
    <t>'019890252180</t>
  </si>
  <si>
    <t>'019900248412</t>
  </si>
  <si>
    <t>'019920320674</t>
  </si>
  <si>
    <t>'019940817186</t>
  </si>
  <si>
    <t>'019940818737</t>
  </si>
  <si>
    <t>'019940818747</t>
  </si>
  <si>
    <t>'019951275200</t>
  </si>
  <si>
    <t>'019951275457</t>
  </si>
  <si>
    <t>'019960363417</t>
  </si>
  <si>
    <t>'019970653287</t>
  </si>
  <si>
    <t>'019970653542</t>
  </si>
  <si>
    <t>'019980740894</t>
  </si>
  <si>
    <t>'019980741045</t>
  </si>
  <si>
    <t>'019980741245</t>
  </si>
  <si>
    <t>RV001060399325</t>
  </si>
  <si>
    <t>RV002400404718</t>
  </si>
  <si>
    <t>RV006820189895</t>
  </si>
  <si>
    <t>RV008474837440</t>
  </si>
  <si>
    <t>RV019860196808</t>
  </si>
  <si>
    <t>RV019880377301</t>
  </si>
  <si>
    <t>RV019880377317</t>
  </si>
  <si>
    <t>RV019930346050</t>
  </si>
  <si>
    <t>RV019940815943</t>
  </si>
  <si>
    <t>RV019940816036</t>
  </si>
  <si>
    <t>RV019970653075</t>
  </si>
  <si>
    <t>RV019980740246</t>
  </si>
  <si>
    <t>RV019980740588</t>
  </si>
  <si>
    <t>RV001060399330</t>
  </si>
  <si>
    <t>RV002130496920</t>
  </si>
  <si>
    <t>RV008474846312</t>
  </si>
  <si>
    <t>RV008474846374</t>
  </si>
  <si>
    <t>RV019880377734</t>
  </si>
  <si>
    <t>RV019890252180</t>
  </si>
  <si>
    <t>RV019900248412</t>
  </si>
  <si>
    <t>RV019920320674</t>
  </si>
  <si>
    <t>RV019940817186</t>
  </si>
  <si>
    <t>RV019940818737</t>
  </si>
  <si>
    <t>RV019940818747</t>
  </si>
  <si>
    <t>RV019951275200</t>
  </si>
  <si>
    <t>RV019951275457</t>
  </si>
  <si>
    <t>RV019960363417</t>
  </si>
  <si>
    <t>RV019970653287</t>
  </si>
  <si>
    <t>RV019970653542</t>
  </si>
  <si>
    <t>RV019980740894</t>
  </si>
  <si>
    <t>RV019980741045</t>
  </si>
  <si>
    <t>RV019980741245</t>
  </si>
  <si>
    <t>'019943891148</t>
  </si>
  <si>
    <t>'019953888290</t>
  </si>
  <si>
    <t>'019973889603</t>
  </si>
  <si>
    <t>'019893888475</t>
  </si>
  <si>
    <t>'019983880924</t>
  </si>
  <si>
    <t>001 00030443012023</t>
  </si>
  <si>
    <t>'007450212282</t>
  </si>
  <si>
    <t>'008474850006</t>
  </si>
  <si>
    <t>'008474852063</t>
  </si>
  <si>
    <t>'008474852066</t>
  </si>
  <si>
    <t>'008474852068</t>
  </si>
  <si>
    <t>'008474852072</t>
  </si>
  <si>
    <t>'008474852074</t>
  </si>
  <si>
    <t>'008474852078</t>
  </si>
  <si>
    <t>'008474852080</t>
  </si>
  <si>
    <t>'008474852083</t>
  </si>
  <si>
    <t>'008474852085</t>
  </si>
  <si>
    <t>'008474852088</t>
  </si>
  <si>
    <t>'008474852105</t>
  </si>
  <si>
    <t>'008474852107</t>
  </si>
  <si>
    <t>'008474852111</t>
  </si>
  <si>
    <t>'008474852113</t>
  </si>
  <si>
    <t>'008474852117</t>
  </si>
  <si>
    <t>'008474852118</t>
  </si>
  <si>
    <t>'008474852389</t>
  </si>
  <si>
    <t>'019910469279</t>
  </si>
  <si>
    <t>'019910469368</t>
  </si>
  <si>
    <t>'019930346391</t>
  </si>
  <si>
    <t>'019930346436</t>
  </si>
  <si>
    <t>'019951276156</t>
  </si>
  <si>
    <t>'019951276618</t>
  </si>
  <si>
    <t>'019951276749</t>
  </si>
  <si>
    <t>'019951276900</t>
  </si>
  <si>
    <t>'019951276960</t>
  </si>
  <si>
    <t>'019970654851</t>
  </si>
  <si>
    <t>001 00030713542023</t>
  </si>
  <si>
    <t>'006440463231</t>
  </si>
  <si>
    <t>'008474858039</t>
  </si>
  <si>
    <t>'008474858042</t>
  </si>
  <si>
    <t>'008474858607</t>
  </si>
  <si>
    <t>'008474862368</t>
  </si>
  <si>
    <t>'019840094056</t>
  </si>
  <si>
    <t>'019840094208</t>
  </si>
  <si>
    <t>'019840094215</t>
  </si>
  <si>
    <t>'019840094596</t>
  </si>
  <si>
    <t>'019910469582</t>
  </si>
  <si>
    <t>'019940819146</t>
  </si>
  <si>
    <t>'019940819211</t>
  </si>
  <si>
    <t>'019980742540</t>
  </si>
  <si>
    <t>RV007450212282</t>
  </si>
  <si>
    <t>RV008474850006</t>
  </si>
  <si>
    <t>RV008474852063</t>
  </si>
  <si>
    <t>RV008474852066</t>
  </si>
  <si>
    <t>RV008474852068</t>
  </si>
  <si>
    <t>RV008474852072</t>
  </si>
  <si>
    <t>RV008474852074</t>
  </si>
  <si>
    <t>RV008474852078</t>
  </si>
  <si>
    <t>RV008474852080</t>
  </si>
  <si>
    <t>RV008474852083</t>
  </si>
  <si>
    <t>RV008474852085</t>
  </si>
  <si>
    <t>RV008474852088</t>
  </si>
  <si>
    <t>RV008474852105</t>
  </si>
  <si>
    <t>RV008474852107</t>
  </si>
  <si>
    <t>RV008474852111</t>
  </si>
  <si>
    <t>RV008474852113</t>
  </si>
  <si>
    <t>RV008474852117</t>
  </si>
  <si>
    <t>RV008474852118</t>
  </si>
  <si>
    <t>RV008474852389</t>
  </si>
  <si>
    <t>RV019910469279</t>
  </si>
  <si>
    <t>RV019910469368</t>
  </si>
  <si>
    <t>RV019930346391</t>
  </si>
  <si>
    <t>RV019930346436</t>
  </si>
  <si>
    <t>RV019951276156</t>
  </si>
  <si>
    <t>RV019951276618</t>
  </si>
  <si>
    <t>RV019951276749</t>
  </si>
  <si>
    <t>RV019951276900</t>
  </si>
  <si>
    <t>RV019951276960</t>
  </si>
  <si>
    <t>RV019970654851</t>
  </si>
  <si>
    <t>RV006440463231</t>
  </si>
  <si>
    <t>RV008474858039</t>
  </si>
  <si>
    <t>RV008474858042</t>
  </si>
  <si>
    <t>RV008474858607</t>
  </si>
  <si>
    <t>RV008474862368</t>
  </si>
  <si>
    <t>RV019840094056</t>
  </si>
  <si>
    <t>RV019840094208</t>
  </si>
  <si>
    <t>RV019840094215</t>
  </si>
  <si>
    <t>RV019840094596</t>
  </si>
  <si>
    <t>RV019910469582</t>
  </si>
  <si>
    <t>RV019940819146</t>
  </si>
  <si>
    <t>RV019940819211</t>
  </si>
  <si>
    <t>RV019980742540</t>
  </si>
  <si>
    <t>001 00030963852023</t>
  </si>
  <si>
    <t>'019890252650</t>
  </si>
  <si>
    <t>'019900248930</t>
  </si>
  <si>
    <t>'019930347127</t>
  </si>
  <si>
    <t>'019940820656</t>
  </si>
  <si>
    <t>'019951278604</t>
  </si>
  <si>
    <t>'019951278678</t>
  </si>
  <si>
    <t>'019980743893</t>
  </si>
  <si>
    <t>'019980743968</t>
  </si>
  <si>
    <t>RV019890252650</t>
  </si>
  <si>
    <t>RV019900248930</t>
  </si>
  <si>
    <t>RV019930347127</t>
  </si>
  <si>
    <t>RV019940820656</t>
  </si>
  <si>
    <t>RV019951278604</t>
  </si>
  <si>
    <t>RV019951278678</t>
  </si>
  <si>
    <t>RV019980743893</t>
  </si>
  <si>
    <t>RV019980743968</t>
  </si>
  <si>
    <t>001 00031223192023</t>
  </si>
  <si>
    <t>'006900408899</t>
  </si>
  <si>
    <t>'008474874041</t>
  </si>
  <si>
    <t>'008474874045</t>
  </si>
  <si>
    <t>'019860198218</t>
  </si>
  <si>
    <t>'019860198403</t>
  </si>
  <si>
    <t>'019900249919</t>
  </si>
  <si>
    <t>'019920323064</t>
  </si>
  <si>
    <t>'019920323119</t>
  </si>
  <si>
    <t>'019940820786</t>
  </si>
  <si>
    <t>'019940820847</t>
  </si>
  <si>
    <t>'019940822887</t>
  </si>
  <si>
    <t>'019951278916</t>
  </si>
  <si>
    <t>'019951279023</t>
  </si>
  <si>
    <t>'019951279153</t>
  </si>
  <si>
    <t>'019970656351</t>
  </si>
  <si>
    <t>'019970656638</t>
  </si>
  <si>
    <t>'019970656693</t>
  </si>
  <si>
    <t>'019980744682</t>
  </si>
  <si>
    <t>'019980745073</t>
  </si>
  <si>
    <t>'019980745506</t>
  </si>
  <si>
    <t>001 00031469262023</t>
  </si>
  <si>
    <t>'019943919526</t>
  </si>
  <si>
    <t>'003020238489</t>
  </si>
  <si>
    <t>'003150236469</t>
  </si>
  <si>
    <t>'019880379979</t>
  </si>
  <si>
    <t>'019880380045</t>
  </si>
  <si>
    <t>'019910470899</t>
  </si>
  <si>
    <t>'019910470901</t>
  </si>
  <si>
    <t>'019930347440</t>
  </si>
  <si>
    <t>'019940823478</t>
  </si>
  <si>
    <t>'019951280341</t>
  </si>
  <si>
    <t>'019951280625</t>
  </si>
  <si>
    <t>'019980746071</t>
  </si>
  <si>
    <t>RV006900408899</t>
  </si>
  <si>
    <t>RV008474874041</t>
  </si>
  <si>
    <t>RV008474874045</t>
  </si>
  <si>
    <t>RV019860198218</t>
  </si>
  <si>
    <t>RV019860198403</t>
  </si>
  <si>
    <t>RV019900249919</t>
  </si>
  <si>
    <t>RV019920323064</t>
  </si>
  <si>
    <t>RV019920323119</t>
  </si>
  <si>
    <t>RV019940820786</t>
  </si>
  <si>
    <t>RV019940820847</t>
  </si>
  <si>
    <t>RV019940822887</t>
  </si>
  <si>
    <t>RV019951278916</t>
  </si>
  <si>
    <t>RV019951279023</t>
  </si>
  <si>
    <t>RV019951279153</t>
  </si>
  <si>
    <t>RV019970656351</t>
  </si>
  <si>
    <t>RV019970656638</t>
  </si>
  <si>
    <t>RV019970656693</t>
  </si>
  <si>
    <t>RV019980744682</t>
  </si>
  <si>
    <t>RV019980745073</t>
  </si>
  <si>
    <t>RV019980745506</t>
  </si>
  <si>
    <t>1994RGR394861</t>
  </si>
  <si>
    <t>RV003020238489</t>
  </si>
  <si>
    <t>RV003150236469</t>
  </si>
  <si>
    <t>RV019880379979</t>
  </si>
  <si>
    <t>RV019880380045</t>
  </si>
  <si>
    <t>RV019910470899</t>
  </si>
  <si>
    <t>RV019910470901</t>
  </si>
  <si>
    <t>RV019930347440</t>
  </si>
  <si>
    <t>RV019940823478</t>
  </si>
  <si>
    <t>RV019951280341</t>
  </si>
  <si>
    <t>RV019951280625</t>
  </si>
  <si>
    <t>RV019980746071</t>
  </si>
  <si>
    <t>001 00031708962023</t>
  </si>
  <si>
    <t>'000690109896</t>
  </si>
  <si>
    <t>'007430347813</t>
  </si>
  <si>
    <t>'008474888660</t>
  </si>
  <si>
    <t>'008474888667</t>
  </si>
  <si>
    <t>'010800405206</t>
  </si>
  <si>
    <t>'011140239451</t>
  </si>
  <si>
    <t>'011160239808</t>
  </si>
  <si>
    <t>'012140513324</t>
  </si>
  <si>
    <t>'019890253293</t>
  </si>
  <si>
    <t>'019890253320</t>
  </si>
  <si>
    <t>'019920323956</t>
  </si>
  <si>
    <t>'019920323965</t>
  </si>
  <si>
    <t>'019930347906</t>
  </si>
  <si>
    <t>'019940823769</t>
  </si>
  <si>
    <t>'019980746968</t>
  </si>
  <si>
    <t>001 00032046442023</t>
  </si>
  <si>
    <t>'000130271517</t>
  </si>
  <si>
    <t>'003050370460</t>
  </si>
  <si>
    <t>'006880301256</t>
  </si>
  <si>
    <t>'007430348485</t>
  </si>
  <si>
    <t>'007820311318</t>
  </si>
  <si>
    <t>'011020129957</t>
  </si>
  <si>
    <t>'019880380961</t>
  </si>
  <si>
    <t>'019940824187</t>
  </si>
  <si>
    <t>'019951283383</t>
  </si>
  <si>
    <t>'019951283511</t>
  </si>
  <si>
    <t>'019951283561</t>
  </si>
  <si>
    <t>'019970658942</t>
  </si>
  <si>
    <t>'019970659005</t>
  </si>
  <si>
    <t>'019980747913</t>
  </si>
  <si>
    <t>'019980747992</t>
  </si>
  <si>
    <t>'019980748441</t>
  </si>
  <si>
    <t>001 00032323992023</t>
  </si>
  <si>
    <t>'019893911596</t>
  </si>
  <si>
    <t>'008474905379</t>
  </si>
  <si>
    <t>'008474905380</t>
  </si>
  <si>
    <t>'008474905389</t>
  </si>
  <si>
    <t>'019900250737</t>
  </si>
  <si>
    <t>'019940826070</t>
  </si>
  <si>
    <t>'019940826184</t>
  </si>
  <si>
    <t>'019951284780</t>
  </si>
  <si>
    <t>'019970660210</t>
  </si>
  <si>
    <t>001 00032541092023</t>
  </si>
  <si>
    <t>'003610195668</t>
  </si>
  <si>
    <t>'004810253893</t>
  </si>
  <si>
    <t>'010180380954</t>
  </si>
  <si>
    <t>'019890254503</t>
  </si>
  <si>
    <t>'019930348596</t>
  </si>
  <si>
    <t>'019930348706</t>
  </si>
  <si>
    <t>'019951285354</t>
  </si>
  <si>
    <t>'019980750280</t>
  </si>
  <si>
    <t>RV000690109896</t>
  </si>
  <si>
    <t>RV007430347813</t>
  </si>
  <si>
    <t>RV008474888660</t>
  </si>
  <si>
    <t>RV008474888667</t>
  </si>
  <si>
    <t>RV010800405206</t>
  </si>
  <si>
    <t>RV011140239451</t>
  </si>
  <si>
    <t>RV011160239808</t>
  </si>
  <si>
    <t>RV012140513324</t>
  </si>
  <si>
    <t>RV019890253293</t>
  </si>
  <si>
    <t>RV019890253320</t>
  </si>
  <si>
    <t>RV019920323956</t>
  </si>
  <si>
    <t>RV019920323965</t>
  </si>
  <si>
    <t>RV019930347906</t>
  </si>
  <si>
    <t>RV019940823769</t>
  </si>
  <si>
    <t>RV019980746968</t>
  </si>
  <si>
    <t>RV000130271517</t>
  </si>
  <si>
    <t>RV003050370460</t>
  </si>
  <si>
    <t>RV006880301256</t>
  </si>
  <si>
    <t>RV007430348485</t>
  </si>
  <si>
    <t>RV007820311318</t>
  </si>
  <si>
    <t>RV011020129957</t>
  </si>
  <si>
    <t>RV019880380961</t>
  </si>
  <si>
    <t>RV019940824187</t>
  </si>
  <si>
    <t>RV019951283383</t>
  </si>
  <si>
    <t>RV019951283511</t>
  </si>
  <si>
    <t>RV019951283561</t>
  </si>
  <si>
    <t>RV019970658942</t>
  </si>
  <si>
    <t>RV019970659005</t>
  </si>
  <si>
    <t>RV019980747913</t>
  </si>
  <si>
    <t>RV019980747992</t>
  </si>
  <si>
    <t>RV019980748441</t>
  </si>
  <si>
    <t>1989RGR113665</t>
  </si>
  <si>
    <t>RV008474905379</t>
  </si>
  <si>
    <t>RV008474905380</t>
  </si>
  <si>
    <t>RV008474905389</t>
  </si>
  <si>
    <t>RV019900250737</t>
  </si>
  <si>
    <t>RV019940826070</t>
  </si>
  <si>
    <t>RV019940826184</t>
  </si>
  <si>
    <t>RV019951284780</t>
  </si>
  <si>
    <t>RV019970660210</t>
  </si>
  <si>
    <t>RV003610195668</t>
  </si>
  <si>
    <t>RV004810253893</t>
  </si>
  <si>
    <t>RV010180380954</t>
  </si>
  <si>
    <t>RV019890254503</t>
  </si>
  <si>
    <t>RV019930348596</t>
  </si>
  <si>
    <t>RV019930348706</t>
  </si>
  <si>
    <t>RV019951285354</t>
  </si>
  <si>
    <t>RV019980750280</t>
  </si>
  <si>
    <t>'019943923879</t>
  </si>
  <si>
    <t>'019943925925</t>
  </si>
  <si>
    <t>'019943926593</t>
  </si>
  <si>
    <t>'019983921955</t>
  </si>
  <si>
    <t>'019963913415</t>
  </si>
  <si>
    <t>'019893932122</t>
  </si>
  <si>
    <t>'019953926813</t>
  </si>
  <si>
    <t>1994RGR395296</t>
  </si>
  <si>
    <t>1994RGR395491</t>
  </si>
  <si>
    <t>1994RGR395580</t>
  </si>
  <si>
    <t>1998RGR244422</t>
  </si>
  <si>
    <t>1996RGR167118</t>
  </si>
  <si>
    <t>1989RGR114329</t>
  </si>
  <si>
    <t>1995RGR451235</t>
  </si>
  <si>
    <t>001 00032783532023</t>
  </si>
  <si>
    <t>'019943934308</t>
  </si>
  <si>
    <t>'019953931766</t>
  </si>
  <si>
    <t>'008474918912</t>
  </si>
  <si>
    <t>'008474922593</t>
  </si>
  <si>
    <t>'008474922601</t>
  </si>
  <si>
    <t>'019850085024</t>
  </si>
  <si>
    <t>'019850085071</t>
  </si>
  <si>
    <t>'019850085086</t>
  </si>
  <si>
    <t>'019850085276</t>
  </si>
  <si>
    <t>'019850085303</t>
  </si>
  <si>
    <t>'019880382385</t>
  </si>
  <si>
    <t>'019910472982</t>
  </si>
  <si>
    <t>'019910473088</t>
  </si>
  <si>
    <t>'019920325769</t>
  </si>
  <si>
    <t>'019920325824</t>
  </si>
  <si>
    <t>'019940827880</t>
  </si>
  <si>
    <t>'019951287453</t>
  </si>
  <si>
    <t>'019970661223</t>
  </si>
  <si>
    <t>'019970661238</t>
  </si>
  <si>
    <t>1994RGR396530</t>
  </si>
  <si>
    <t>1995RGR452003</t>
  </si>
  <si>
    <t>RV008474918912</t>
  </si>
  <si>
    <t>RV008474922593</t>
  </si>
  <si>
    <t>RV008474922601</t>
  </si>
  <si>
    <t>RV019850085024</t>
  </si>
  <si>
    <t>RV019850085071</t>
  </si>
  <si>
    <t>RV019850085086</t>
  </si>
  <si>
    <t>RV019850085276</t>
  </si>
  <si>
    <t>RV019850085303</t>
  </si>
  <si>
    <t>RV019880382385</t>
  </si>
  <si>
    <t>RV019910472982</t>
  </si>
  <si>
    <t>RV019910473088</t>
  </si>
  <si>
    <t>RV019920325769</t>
  </si>
  <si>
    <t>RV019920325824</t>
  </si>
  <si>
    <t>RV019940827880</t>
  </si>
  <si>
    <t>RV019951287453</t>
  </si>
  <si>
    <t>RV019970661223</t>
  </si>
  <si>
    <t>RV019970661238</t>
  </si>
  <si>
    <t>001 00033001952023</t>
  </si>
  <si>
    <t>'019923933613</t>
  </si>
  <si>
    <t>'019983939908</t>
  </si>
  <si>
    <t>'001480354301</t>
  </si>
  <si>
    <t>'003050372200</t>
  </si>
  <si>
    <t>'004180396158</t>
  </si>
  <si>
    <t>'007690311622</t>
  </si>
  <si>
    <t>'019870312895</t>
  </si>
  <si>
    <t>'019900252172</t>
  </si>
  <si>
    <t>'019930349424</t>
  </si>
  <si>
    <t>'019930349450</t>
  </si>
  <si>
    <t>'019940828842</t>
  </si>
  <si>
    <t>'019940829059</t>
  </si>
  <si>
    <t>'019970661909</t>
  </si>
  <si>
    <t>'019970662046</t>
  </si>
  <si>
    <t>'019980751367</t>
  </si>
  <si>
    <t>001 00033309822023</t>
  </si>
  <si>
    <t>'003160481379</t>
  </si>
  <si>
    <t>'007380296611</t>
  </si>
  <si>
    <t>'007610339692</t>
  </si>
  <si>
    <t>'010100348037</t>
  </si>
  <si>
    <t>'010160211283</t>
  </si>
  <si>
    <t>'010370260593</t>
  </si>
  <si>
    <t>'010880210127</t>
  </si>
  <si>
    <t>'019890255231</t>
  </si>
  <si>
    <t>'019920326321</t>
  </si>
  <si>
    <t>'019940829733</t>
  </si>
  <si>
    <t>'019940829932</t>
  </si>
  <si>
    <t>'019951291113</t>
  </si>
  <si>
    <t>'019951291396</t>
  </si>
  <si>
    <t>'019960365580</t>
  </si>
  <si>
    <t>'019970662906</t>
  </si>
  <si>
    <t>'019980752124</t>
  </si>
  <si>
    <t>'019943940995</t>
  </si>
  <si>
    <t>'019953938590</t>
  </si>
  <si>
    <t>1992RGR155436</t>
  </si>
  <si>
    <t>1998RGR245923</t>
  </si>
  <si>
    <t>RV001480354301</t>
  </si>
  <si>
    <t>RV003050372200</t>
  </si>
  <si>
    <t>RV004180396158</t>
  </si>
  <si>
    <t>RV007690311622</t>
  </si>
  <si>
    <t>RV019870312895</t>
  </si>
  <si>
    <t>RV019900252172</t>
  </si>
  <si>
    <t>RV019930349424</t>
  </si>
  <si>
    <t>RV019930349450</t>
  </si>
  <si>
    <t>RV019940828842</t>
  </si>
  <si>
    <t>RV019940829059</t>
  </si>
  <si>
    <t>RV019970661909</t>
  </si>
  <si>
    <t>RV019970662046</t>
  </si>
  <si>
    <t>RV019980751367</t>
  </si>
  <si>
    <t>RV003160481379</t>
  </si>
  <si>
    <t>RV007380296611</t>
  </si>
  <si>
    <t>RV007610339692</t>
  </si>
  <si>
    <t>RV010100348037</t>
  </si>
  <si>
    <t>RV010160211283</t>
  </si>
  <si>
    <t>RV010370260593</t>
  </si>
  <si>
    <t>RV010880210127</t>
  </si>
  <si>
    <t>RV019890255231</t>
  </si>
  <si>
    <t>RV019920326321</t>
  </si>
  <si>
    <t>RV019940829733</t>
  </si>
  <si>
    <t>RV019940829932</t>
  </si>
  <si>
    <t>RV019951291113</t>
  </si>
  <si>
    <t>RV019951291396</t>
  </si>
  <si>
    <t>RV019960365580</t>
  </si>
  <si>
    <t>RV019970662906</t>
  </si>
  <si>
    <t>RV019980752124</t>
  </si>
  <si>
    <t>1994RGR397151</t>
  </si>
  <si>
    <t>1995RGR452767</t>
  </si>
  <si>
    <t>001 00033526072023</t>
  </si>
  <si>
    <t>'004370445325</t>
  </si>
  <si>
    <t>'019870313726</t>
  </si>
  <si>
    <t>'019910474103</t>
  </si>
  <si>
    <t>'019940830064</t>
  </si>
  <si>
    <t>'019940830111</t>
  </si>
  <si>
    <t>'019951293674</t>
  </si>
  <si>
    <t>'019951294088</t>
  </si>
  <si>
    <t>'019951294140</t>
  </si>
  <si>
    <t>001 00033764282023</t>
  </si>
  <si>
    <t>'004290321343</t>
  </si>
  <si>
    <t>'006300252176</t>
  </si>
  <si>
    <t>'006440469775</t>
  </si>
  <si>
    <t>'006900412538</t>
  </si>
  <si>
    <t>'006900412575</t>
  </si>
  <si>
    <t>'007650309092</t>
  </si>
  <si>
    <t>'008474947075</t>
  </si>
  <si>
    <t>'008474947512</t>
  </si>
  <si>
    <t>'019860201837</t>
  </si>
  <si>
    <t>'019860201885</t>
  </si>
  <si>
    <t>'019890255930</t>
  </si>
  <si>
    <t>'019890255974</t>
  </si>
  <si>
    <t>'019900253276</t>
  </si>
  <si>
    <t>'019910474970</t>
  </si>
  <si>
    <t>'019920327382</t>
  </si>
  <si>
    <t>'019930350418</t>
  </si>
  <si>
    <t>'019930350423</t>
  </si>
  <si>
    <t>'019940830662</t>
  </si>
  <si>
    <t>'019940830828</t>
  </si>
  <si>
    <t>'019940831118</t>
  </si>
  <si>
    <t>'019951295580</t>
  </si>
  <si>
    <t>'019951295654</t>
  </si>
  <si>
    <t>'019960365815</t>
  </si>
  <si>
    <t>'019980753713</t>
  </si>
  <si>
    <t>'019980753759</t>
  </si>
  <si>
    <t>'019933948482</t>
  </si>
  <si>
    <t>'019943951787</t>
  </si>
  <si>
    <t>001 00033977942023</t>
  </si>
  <si>
    <t>'002480295466</t>
  </si>
  <si>
    <t>'003050373839</t>
  </si>
  <si>
    <t>'003860291652</t>
  </si>
  <si>
    <t>'006310280415</t>
  </si>
  <si>
    <t>'006420251413</t>
  </si>
  <si>
    <t>'019850085941</t>
  </si>
  <si>
    <t>'019850085966</t>
  </si>
  <si>
    <t>'019860202294</t>
  </si>
  <si>
    <t>'019880384542</t>
  </si>
  <si>
    <t>'019880384571</t>
  </si>
  <si>
    <t>'019940833222</t>
  </si>
  <si>
    <t>'019940833255</t>
  </si>
  <si>
    <t>'019951297351</t>
  </si>
  <si>
    <t>'019970664783</t>
  </si>
  <si>
    <t>'019970664840</t>
  </si>
  <si>
    <t>'019970665011</t>
  </si>
  <si>
    <t>'019980754186</t>
  </si>
  <si>
    <t>'019980754201</t>
  </si>
  <si>
    <t>'019913950213</t>
  </si>
  <si>
    <t>RV004370445325</t>
  </si>
  <si>
    <t>RV019870313726</t>
  </si>
  <si>
    <t>RV019910474103</t>
  </si>
  <si>
    <t>RV019940830064</t>
  </si>
  <si>
    <t>RV019940830111</t>
  </si>
  <si>
    <t>RV019951293674</t>
  </si>
  <si>
    <t>RV019951294088</t>
  </si>
  <si>
    <t>RV019951294140</t>
  </si>
  <si>
    <t>RV004290321343</t>
  </si>
  <si>
    <t>RV006300252176</t>
  </si>
  <si>
    <t>RV006440469775</t>
  </si>
  <si>
    <t>RV006900412538</t>
  </si>
  <si>
    <t>RV006900412575</t>
  </si>
  <si>
    <t>RV007650309092</t>
  </si>
  <si>
    <t>RV008474947075</t>
  </si>
  <si>
    <t>RV008474947512</t>
  </si>
  <si>
    <t>RV019860201837</t>
  </si>
  <si>
    <t>RV019860201885</t>
  </si>
  <si>
    <t>RV019890255930</t>
  </si>
  <si>
    <t>RV019890255974</t>
  </si>
  <si>
    <t>RV019900253276</t>
  </si>
  <si>
    <t>RV019910474970</t>
  </si>
  <si>
    <t>RV019920327382</t>
  </si>
  <si>
    <t>RV019930350418</t>
  </si>
  <si>
    <t>RV019930350423</t>
  </si>
  <si>
    <t>RV019940830662</t>
  </si>
  <si>
    <t>RV019940830828</t>
  </si>
  <si>
    <t>RV019940831118</t>
  </si>
  <si>
    <t>RV019951295580</t>
  </si>
  <si>
    <t>RV019951295654</t>
  </si>
  <si>
    <t>RV019960365815</t>
  </si>
  <si>
    <t>RV019980753713</t>
  </si>
  <si>
    <t>RV019980753759</t>
  </si>
  <si>
    <t>1993RGR178660</t>
  </si>
  <si>
    <t>1994RGR398217</t>
  </si>
  <si>
    <t>RV002480295466</t>
  </si>
  <si>
    <t>RV003050373839</t>
  </si>
  <si>
    <t>RV003860291652</t>
  </si>
  <si>
    <t>RV006310280415</t>
  </si>
  <si>
    <t>RV006420251413</t>
  </si>
  <si>
    <t>RV019850085941</t>
  </si>
  <si>
    <t>RV019850085966</t>
  </si>
  <si>
    <t>RV019860202294</t>
  </si>
  <si>
    <t>RV019880384542</t>
  </si>
  <si>
    <t>RV019880384571</t>
  </si>
  <si>
    <t>RV019940833222</t>
  </si>
  <si>
    <t>RV019940833255</t>
  </si>
  <si>
    <t>RV019951297351</t>
  </si>
  <si>
    <t>RV019970664783</t>
  </si>
  <si>
    <t>RV019970664840</t>
  </si>
  <si>
    <t>RV019970665011</t>
  </si>
  <si>
    <t>RV019980754186</t>
  </si>
  <si>
    <t>RV019980754201</t>
  </si>
  <si>
    <t>1991RGR184448</t>
  </si>
  <si>
    <t>001 00034187242023</t>
  </si>
  <si>
    <t>'019853955252</t>
  </si>
  <si>
    <t>'019953953028</t>
  </si>
  <si>
    <t>'004220410667</t>
  </si>
  <si>
    <t>'004790707866</t>
  </si>
  <si>
    <t>'008474959740</t>
  </si>
  <si>
    <t>'008474959763</t>
  </si>
  <si>
    <t>'008474959764</t>
  </si>
  <si>
    <t>'008474960384</t>
  </si>
  <si>
    <t>'019840097271</t>
  </si>
  <si>
    <t>'019840097446</t>
  </si>
  <si>
    <t>'019840097535</t>
  </si>
  <si>
    <t>'019840097642</t>
  </si>
  <si>
    <t>'019840097663</t>
  </si>
  <si>
    <t>'019870314200</t>
  </si>
  <si>
    <t>'019910475315</t>
  </si>
  <si>
    <t>'019910476024</t>
  </si>
  <si>
    <t>'019920328069</t>
  </si>
  <si>
    <t>'019920328201</t>
  </si>
  <si>
    <t>'019930351046</t>
  </si>
  <si>
    <t>'019930351129</t>
  </si>
  <si>
    <t>'019940834001</t>
  </si>
  <si>
    <t>'019940834100</t>
  </si>
  <si>
    <t>001 00034492102023</t>
  </si>
  <si>
    <t>'000690111770</t>
  </si>
  <si>
    <t>'003480200112</t>
  </si>
  <si>
    <t>'004180398804</t>
  </si>
  <si>
    <t>'004430282616</t>
  </si>
  <si>
    <t>'019880385498</t>
  </si>
  <si>
    <t>'019880385550</t>
  </si>
  <si>
    <t>'019940835124</t>
  </si>
  <si>
    <t>'019970666010</t>
  </si>
  <si>
    <t>'019970666147</t>
  </si>
  <si>
    <t>'019980755285</t>
  </si>
  <si>
    <t>'019943963032</t>
  </si>
  <si>
    <t>'019983961379</t>
  </si>
  <si>
    <t>1985RGR26240</t>
  </si>
  <si>
    <t>1995RGR454313</t>
  </si>
  <si>
    <t>RV004220410667</t>
  </si>
  <si>
    <t>RV004790707866</t>
  </si>
  <si>
    <t>RV008474959740</t>
  </si>
  <si>
    <t>RV008474959763</t>
  </si>
  <si>
    <t>RV008474959764</t>
  </si>
  <si>
    <t>RV008474960384</t>
  </si>
  <si>
    <t>RV019840097271</t>
  </si>
  <si>
    <t>RV019840097446</t>
  </si>
  <si>
    <t>RV019840097535</t>
  </si>
  <si>
    <t>RV019840097642</t>
  </si>
  <si>
    <t>RV019840097663</t>
  </si>
  <si>
    <t>RV019870314200</t>
  </si>
  <si>
    <t>RV019910475315</t>
  </si>
  <si>
    <t>RV019910476024</t>
  </si>
  <si>
    <t>RV019920328069</t>
  </si>
  <si>
    <t>RV019920328201</t>
  </si>
  <si>
    <t>RV019930351046</t>
  </si>
  <si>
    <t>RV019930351129</t>
  </si>
  <si>
    <t>RV019940834001</t>
  </si>
  <si>
    <t>RV019940834100</t>
  </si>
  <si>
    <t>RV000690111770</t>
  </si>
  <si>
    <t>RV003480200112</t>
  </si>
  <si>
    <t>RV004180398804</t>
  </si>
  <si>
    <t>RV004430282616</t>
  </si>
  <si>
    <t>RV019880385498</t>
  </si>
  <si>
    <t>RV019880385550</t>
  </si>
  <si>
    <t>RV019940835124</t>
  </si>
  <si>
    <t>RV019970666010</t>
  </si>
  <si>
    <t>RV019970666147</t>
  </si>
  <si>
    <t>RV019980755285</t>
  </si>
  <si>
    <t>1994RGR399387</t>
  </si>
  <si>
    <t>1998RGR247819</t>
  </si>
  <si>
    <t>001 00034714192023</t>
  </si>
  <si>
    <t>'008474980015</t>
  </si>
  <si>
    <t>'008474980877</t>
  </si>
  <si>
    <t>'019900254009</t>
  </si>
  <si>
    <t>'019900254084</t>
  </si>
  <si>
    <t>RV008474980015</t>
  </si>
  <si>
    <t>RV008474980877</t>
  </si>
  <si>
    <t>RV019900254009</t>
  </si>
  <si>
    <t>RV019900254084</t>
  </si>
  <si>
    <t>001 00034946362023</t>
  </si>
  <si>
    <t>'000060380912</t>
  </si>
  <si>
    <t>'008474989172</t>
  </si>
  <si>
    <t>'008474989175</t>
  </si>
  <si>
    <t>'008474990223</t>
  </si>
  <si>
    <t>'008474990224</t>
  </si>
  <si>
    <t>'019890256760</t>
  </si>
  <si>
    <t>'019890256792</t>
  </si>
  <si>
    <t>'019920329321</t>
  </si>
  <si>
    <t>'019930351744</t>
  </si>
  <si>
    <t>'019940836429</t>
  </si>
  <si>
    <t>'019940836437</t>
  </si>
  <si>
    <t>'019940836928</t>
  </si>
  <si>
    <t>'019940836966</t>
  </si>
  <si>
    <t>'019970667072</t>
  </si>
  <si>
    <t>'019970667158</t>
  </si>
  <si>
    <t>'019980756095</t>
  </si>
  <si>
    <t>'019980756097</t>
  </si>
  <si>
    <t>001 00035163922023</t>
  </si>
  <si>
    <t>'019943969801</t>
  </si>
  <si>
    <t>'008474996102</t>
  </si>
  <si>
    <t>'008474996103</t>
  </si>
  <si>
    <t>'008474996104</t>
  </si>
  <si>
    <t>'008474996115</t>
  </si>
  <si>
    <t>'008474996116</t>
  </si>
  <si>
    <t>'008474996117</t>
  </si>
  <si>
    <t>'008474996118</t>
  </si>
  <si>
    <t>'008474998203</t>
  </si>
  <si>
    <t>'011160244342</t>
  </si>
  <si>
    <t>'019880386472</t>
  </si>
  <si>
    <t>'019910477814</t>
  </si>
  <si>
    <t>'019940837614</t>
  </si>
  <si>
    <t>'019951300992</t>
  </si>
  <si>
    <t>'019970668345</t>
  </si>
  <si>
    <t>'019970668379</t>
  </si>
  <si>
    <t>'019980757132</t>
  </si>
  <si>
    <t>'019980757417</t>
  </si>
  <si>
    <t>'019980757550</t>
  </si>
  <si>
    <t>'019980757708</t>
  </si>
  <si>
    <t>'019980758435</t>
  </si>
  <si>
    <t>001 00035370802023</t>
  </si>
  <si>
    <t>'019983976061</t>
  </si>
  <si>
    <t>'003620153568</t>
  </si>
  <si>
    <t>'008475003282</t>
  </si>
  <si>
    <t>'008475003283</t>
  </si>
  <si>
    <t>'008475003284</t>
  </si>
  <si>
    <t>'019860204407</t>
  </si>
  <si>
    <t>'019860204498</t>
  </si>
  <si>
    <t>'019880387339</t>
  </si>
  <si>
    <t>'019930351954</t>
  </si>
  <si>
    <t>'019940838673</t>
  </si>
  <si>
    <t>'019951302682</t>
  </si>
  <si>
    <t>'019951303868</t>
  </si>
  <si>
    <t>'019951303961</t>
  </si>
  <si>
    <t>RV000060380912</t>
  </si>
  <si>
    <t>RV008474989172</t>
  </si>
  <si>
    <t>RV008474989175</t>
  </si>
  <si>
    <t>RV008474990223</t>
  </si>
  <si>
    <t>RV008474990224</t>
  </si>
  <si>
    <t>RV019890256760</t>
  </si>
  <si>
    <t>RV019890256792</t>
  </si>
  <si>
    <t>RV019920329321</t>
  </si>
  <si>
    <t>RV019930351744</t>
  </si>
  <si>
    <t>RV019940836429</t>
  </si>
  <si>
    <t>RV019940836437</t>
  </si>
  <si>
    <t>RV019940836928</t>
  </si>
  <si>
    <t>RV019940836966</t>
  </si>
  <si>
    <t>RV019970667072</t>
  </si>
  <si>
    <t>RV019970667158</t>
  </si>
  <si>
    <t>RV019980756095</t>
  </si>
  <si>
    <t>RV019980756097</t>
  </si>
  <si>
    <t>1994RGR400130</t>
  </si>
  <si>
    <t>RV008474996102</t>
  </si>
  <si>
    <t>RV008474996103</t>
  </si>
  <si>
    <t>RV008474996104</t>
  </si>
  <si>
    <t>RV008474996115</t>
  </si>
  <si>
    <t>RV008474996116</t>
  </si>
  <si>
    <t>RV008474996117</t>
  </si>
  <si>
    <t>RV008474996118</t>
  </si>
  <si>
    <t>RV008474998203</t>
  </si>
  <si>
    <t>RV011160244342</t>
  </si>
  <si>
    <t>RV019880386472</t>
  </si>
  <si>
    <t>RV019910477814</t>
  </si>
  <si>
    <t>RV019940837614</t>
  </si>
  <si>
    <t>RV019951300992</t>
  </si>
  <si>
    <t>RV019970668345</t>
  </si>
  <si>
    <t>RV019970668379</t>
  </si>
  <si>
    <t>RV019980757132</t>
  </si>
  <si>
    <t>RV019980757417</t>
  </si>
  <si>
    <t>RV019980757550</t>
  </si>
  <si>
    <t>RV019980757708</t>
  </si>
  <si>
    <t>RV019980758435</t>
  </si>
  <si>
    <t>1998RGR248952</t>
  </si>
  <si>
    <t>RV003620153568</t>
  </si>
  <si>
    <t>RV008475003282</t>
  </si>
  <si>
    <t>RV008475003283</t>
  </si>
  <si>
    <t>RV008475003284</t>
  </si>
  <si>
    <t>RV019860204407</t>
  </si>
  <si>
    <t>RV019860204498</t>
  </si>
  <si>
    <t>RV019880387339</t>
  </si>
  <si>
    <t>RV019930351954</t>
  </si>
  <si>
    <t>RV019940838673</t>
  </si>
  <si>
    <t>RV019951302682</t>
  </si>
  <si>
    <t>RV019951303868</t>
  </si>
  <si>
    <t>RV019951303961</t>
  </si>
  <si>
    <t>001 00035665012023</t>
  </si>
  <si>
    <t>'019973981194</t>
  </si>
  <si>
    <t>'003180667285</t>
  </si>
  <si>
    <t>'003230399433</t>
  </si>
  <si>
    <t>'003320220097</t>
  </si>
  <si>
    <t>'004180400505</t>
  </si>
  <si>
    <t>'004700415762</t>
  </si>
  <si>
    <t>'008475011055</t>
  </si>
  <si>
    <t>'008475011057</t>
  </si>
  <si>
    <t>'008475011058</t>
  </si>
  <si>
    <t>'008475011136</t>
  </si>
  <si>
    <t>'010030199315</t>
  </si>
  <si>
    <t>'019850086876</t>
  </si>
  <si>
    <t>'019850086964</t>
  </si>
  <si>
    <t>'019870315868</t>
  </si>
  <si>
    <t>'019870316006</t>
  </si>
  <si>
    <t>'019900255178</t>
  </si>
  <si>
    <t>'019940839545</t>
  </si>
  <si>
    <t>'019980759517</t>
  </si>
  <si>
    <t>'019980760381</t>
  </si>
  <si>
    <t>'019980760420</t>
  </si>
  <si>
    <t>1997RGR253396</t>
  </si>
  <si>
    <t>RV003180667285</t>
  </si>
  <si>
    <t>RV003230399433</t>
  </si>
  <si>
    <t>RV003320220097</t>
  </si>
  <si>
    <t>RV004180400505</t>
  </si>
  <si>
    <t>RV004700415762</t>
  </si>
  <si>
    <t>RV008475011055</t>
  </si>
  <si>
    <t>RV008475011057</t>
  </si>
  <si>
    <t>RV008475011058</t>
  </si>
  <si>
    <t>RV008475011136</t>
  </si>
  <si>
    <t>RV010030199315</t>
  </si>
  <si>
    <t>RV019850086876</t>
  </si>
  <si>
    <t>RV019850086964</t>
  </si>
  <si>
    <t>RV019870315868</t>
  </si>
  <si>
    <t>RV019870316006</t>
  </si>
  <si>
    <t>RV019900255178</t>
  </si>
  <si>
    <t>RV019940839545</t>
  </si>
  <si>
    <t>RV019980759517</t>
  </si>
  <si>
    <t>RV019980760381</t>
  </si>
  <si>
    <t>RV019980760420</t>
  </si>
  <si>
    <t>costco</t>
  </si>
  <si>
    <t>COSTCO01</t>
  </si>
  <si>
    <t>001 00035867702023</t>
  </si>
  <si>
    <t>'006900415401</t>
  </si>
  <si>
    <t>'011890271883</t>
  </si>
  <si>
    <t>'019860205183</t>
  </si>
  <si>
    <t>'019880387946</t>
  </si>
  <si>
    <t>'019890257844</t>
  </si>
  <si>
    <t>'019890257899</t>
  </si>
  <si>
    <t>'019910478932</t>
  </si>
  <si>
    <t>'019920331017</t>
  </si>
  <si>
    <t>'019940841641</t>
  </si>
  <si>
    <t>'019940841642</t>
  </si>
  <si>
    <t>'019951306792</t>
  </si>
  <si>
    <t>'019951306914</t>
  </si>
  <si>
    <t>'019951306959</t>
  </si>
  <si>
    <t>'019951307153</t>
  </si>
  <si>
    <t>'019951307401</t>
  </si>
  <si>
    <t>'019951307511</t>
  </si>
  <si>
    <t>'019951307688</t>
  </si>
  <si>
    <t>'019970671169</t>
  </si>
  <si>
    <t>'019970671180</t>
  </si>
  <si>
    <t>'019970671287</t>
  </si>
  <si>
    <t>'019970671313</t>
  </si>
  <si>
    <t>'019933984327</t>
  </si>
  <si>
    <t>'019943980174</t>
  </si>
  <si>
    <t>RV006900415401</t>
  </si>
  <si>
    <t>RV011890271883</t>
  </si>
  <si>
    <t>RV019860205183</t>
  </si>
  <si>
    <t>RV019880387946</t>
  </si>
  <si>
    <t>RV019890257844</t>
  </si>
  <si>
    <t>RV019890257899</t>
  </si>
  <si>
    <t>RV019910478932</t>
  </si>
  <si>
    <t>RV019920331017</t>
  </si>
  <si>
    <t>RV019940841641</t>
  </si>
  <si>
    <t>RV019940841642</t>
  </si>
  <si>
    <t>RV019951306792</t>
  </si>
  <si>
    <t>RV019951306914</t>
  </si>
  <si>
    <t>RV019951306959</t>
  </si>
  <si>
    <t>RV019951307153</t>
  </si>
  <si>
    <t>RV019951307401</t>
  </si>
  <si>
    <t>RV019951307511</t>
  </si>
  <si>
    <t>RV019951307688</t>
  </si>
  <si>
    <t>RV019970671169</t>
  </si>
  <si>
    <t>RV019970671180</t>
  </si>
  <si>
    <t>RV019970671287</t>
  </si>
  <si>
    <t>RV019970671313</t>
  </si>
  <si>
    <t>1993RGR179798</t>
  </si>
  <si>
    <t>1994RGR401194</t>
  </si>
  <si>
    <t>001 00036077652023</t>
  </si>
  <si>
    <t>'019943982716</t>
  </si>
  <si>
    <t>'004180401219</t>
  </si>
  <si>
    <t>'007390276333</t>
  </si>
  <si>
    <t>'007820316831</t>
  </si>
  <si>
    <t>'008475028060</t>
  </si>
  <si>
    <t>'019930352386</t>
  </si>
  <si>
    <t>'019940842404</t>
  </si>
  <si>
    <t>'019940842495</t>
  </si>
  <si>
    <t>'019940842563</t>
  </si>
  <si>
    <t>'019960368975</t>
  </si>
  <si>
    <t>'019960369206</t>
  </si>
  <si>
    <t>'019960369256</t>
  </si>
  <si>
    <t>'019980760968</t>
  </si>
  <si>
    <t>1994RGR401508</t>
  </si>
  <si>
    <t>RV004180401219</t>
  </si>
  <si>
    <t>RV007390276333</t>
  </si>
  <si>
    <t>RV007820316831</t>
  </si>
  <si>
    <t>RV008475028060</t>
  </si>
  <si>
    <t>RV019930352386</t>
  </si>
  <si>
    <t>RV019940842404</t>
  </si>
  <si>
    <t>RV019940842495</t>
  </si>
  <si>
    <t>RV019940842563</t>
  </si>
  <si>
    <t>RV019960368975</t>
  </si>
  <si>
    <t>RV019960369206</t>
  </si>
  <si>
    <t>RV019960369256</t>
  </si>
  <si>
    <t>RV019980760968</t>
  </si>
  <si>
    <t>JLA item#</t>
  </si>
  <si>
    <t>Approved</t>
  </si>
  <si>
    <t>CO63PC5747E</t>
  </si>
  <si>
    <t>Pet Bed</t>
  </si>
  <si>
    <t>CO63RN5753E</t>
  </si>
  <si>
    <t>CO63PC5557E</t>
  </si>
  <si>
    <t>CO63PN5563E</t>
  </si>
  <si>
    <t>CO10-339</t>
  </si>
  <si>
    <t>Adult/Fashion Bedding</t>
  </si>
  <si>
    <t>BR40-2137</t>
  </si>
  <si>
    <t>Window</t>
  </si>
  <si>
    <t>CO63HC5547E</t>
  </si>
  <si>
    <t>TN55-0481</t>
  </si>
  <si>
    <t>Blanket</t>
  </si>
  <si>
    <t>BRB40-0010</t>
  </si>
  <si>
    <t>CO63HC5550E</t>
  </si>
  <si>
    <t>CO63PC5555E</t>
  </si>
  <si>
    <t>CO63PC5749E</t>
  </si>
  <si>
    <t>CO63PN5562E</t>
  </si>
  <si>
    <t>CO10-341</t>
  </si>
  <si>
    <t>BR40-2140</t>
  </si>
  <si>
    <t>CO63PC5748E</t>
  </si>
  <si>
    <t>CO73-324</t>
  </si>
  <si>
    <t>Bath Accessories</t>
  </si>
  <si>
    <t>CO71-325</t>
  </si>
  <si>
    <t>CO63HC5548E</t>
  </si>
  <si>
    <t>BR55-1894</t>
  </si>
  <si>
    <t>CO73-328</t>
  </si>
  <si>
    <t>BRB40-0011</t>
  </si>
  <si>
    <t>BR40-2134</t>
  </si>
  <si>
    <t>TN55-0480</t>
  </si>
  <si>
    <t>CO63RN5752E</t>
  </si>
  <si>
    <t>CO63RN5754E</t>
  </si>
  <si>
    <t>CO63RN5751E</t>
  </si>
  <si>
    <t>BRB40-0007</t>
  </si>
  <si>
    <t>CO63PC5745E</t>
  </si>
  <si>
    <t>CO63PC5553E</t>
  </si>
  <si>
    <t>CO63PC5472E</t>
  </si>
  <si>
    <t>CO63CL5616E</t>
  </si>
  <si>
    <t>TN55-0482</t>
  </si>
  <si>
    <t>BR40-2141</t>
  </si>
  <si>
    <t>BRB40-0006</t>
  </si>
  <si>
    <t>CO63PT5560E</t>
  </si>
  <si>
    <t>BR55-1893</t>
  </si>
  <si>
    <t>CO73-330</t>
  </si>
  <si>
    <t>CO71-331</t>
  </si>
  <si>
    <t>BR40-2136</t>
  </si>
  <si>
    <t>CO71-329</t>
  </si>
  <si>
    <t>CO63PS5391E</t>
  </si>
  <si>
    <t>BR55-1892</t>
  </si>
  <si>
    <t>CO63PC5746E</t>
  </si>
  <si>
    <t>CO63PT5559E</t>
  </si>
  <si>
    <t>CO63RC5396E</t>
  </si>
  <si>
    <t>BR40-2135</t>
  </si>
  <si>
    <t>CO73-326</t>
  </si>
  <si>
    <t>CO63RN5756E</t>
  </si>
  <si>
    <t>CO63HC5549E</t>
  </si>
  <si>
    <t>CO71-327</t>
  </si>
  <si>
    <t>CO63PC5552E</t>
  </si>
  <si>
    <t>CO63RN5755E</t>
  </si>
  <si>
    <t>CO63CL5615E</t>
  </si>
  <si>
    <t>CO63PC5744E</t>
  </si>
  <si>
    <t>BRB40-0008</t>
  </si>
  <si>
    <t>CO63PC5474E</t>
  </si>
  <si>
    <t>CO63PC5471E</t>
  </si>
  <si>
    <t>CO63PC5554E</t>
  </si>
  <si>
    <t>1989RGR112385</t>
  </si>
  <si>
    <t>1992RGR152071</t>
  </si>
  <si>
    <t>1992RGR152254</t>
  </si>
  <si>
    <t>1994RGR387530</t>
  </si>
  <si>
    <t>CO63PC5556E</t>
  </si>
  <si>
    <t>1990RGR104028</t>
  </si>
  <si>
    <t>1994RGR389206</t>
  </si>
  <si>
    <t>1997RGR245429</t>
  </si>
  <si>
    <t>1992RGR154229</t>
  </si>
  <si>
    <t>'019923906923</t>
  </si>
  <si>
    <t>1994RGR393753</t>
  </si>
  <si>
    <t>'019943908620</t>
  </si>
  <si>
    <t>1995RGR448090</t>
  </si>
  <si>
    <t>'019953899037</t>
  </si>
  <si>
    <t>1998RGR243093</t>
  </si>
  <si>
    <t>'019983907852</t>
  </si>
  <si>
    <t>1985RGR25576</t>
  </si>
  <si>
    <t>'019853906737</t>
  </si>
  <si>
    <t>1992RGR153732</t>
  </si>
  <si>
    <t>'019923894755</t>
  </si>
  <si>
    <t>1989RGR112991</t>
  </si>
  <si>
    <t>1998RGR240855</t>
  </si>
  <si>
    <t>1994RGR391617</t>
  </si>
  <si>
    <t>1995RGR446778</t>
  </si>
  <si>
    <t>1997RGR246631</t>
  </si>
  <si>
    <t>019920317800</t>
  </si>
  <si>
    <t>1997RGR247985</t>
  </si>
  <si>
    <t>'019973909591</t>
  </si>
  <si>
    <t>001 00036295952023</t>
  </si>
  <si>
    <t>RV008475034571</t>
  </si>
  <si>
    <t>'008475034571</t>
  </si>
  <si>
    <t>RV010370263823</t>
  </si>
  <si>
    <t>'010370263823</t>
  </si>
  <si>
    <t>RV012060320902</t>
  </si>
  <si>
    <t>'012060320902</t>
  </si>
  <si>
    <t>RV019920331392</t>
  </si>
  <si>
    <t>'019920331392</t>
  </si>
  <si>
    <t>RV019940842819</t>
  </si>
  <si>
    <t>'019940842819</t>
  </si>
  <si>
    <t>RV019951311251</t>
  </si>
  <si>
    <t>'019951311251</t>
  </si>
  <si>
    <t>RV019951311307</t>
  </si>
  <si>
    <t>'019951311307</t>
  </si>
  <si>
    <t>RV019980761647</t>
  </si>
  <si>
    <t>'019980761647</t>
  </si>
  <si>
    <t>001 00036684062023</t>
  </si>
  <si>
    <t>'001130335113</t>
  </si>
  <si>
    <t>'003740303147</t>
  </si>
  <si>
    <t>'003860295874</t>
  </si>
  <si>
    <t>'006760264146</t>
  </si>
  <si>
    <t>'008475041289</t>
  </si>
  <si>
    <t>'008475042463</t>
  </si>
  <si>
    <t>'011100444350</t>
  </si>
  <si>
    <t>'019840099299</t>
  </si>
  <si>
    <t>'019840099494</t>
  </si>
  <si>
    <t>'019840099587</t>
  </si>
  <si>
    <t>'019840099593</t>
  </si>
  <si>
    <t>'019840099655</t>
  </si>
  <si>
    <t>'019880388899</t>
  </si>
  <si>
    <t>'019890258304</t>
  </si>
  <si>
    <t>'019890258319</t>
  </si>
  <si>
    <t>'019900255837</t>
  </si>
  <si>
    <t>'019900255981</t>
  </si>
  <si>
    <t>'019910480070</t>
  </si>
  <si>
    <t>'019910480174</t>
  </si>
  <si>
    <t>'019930353384</t>
  </si>
  <si>
    <t>'019940842945</t>
  </si>
  <si>
    <t>'019940843013</t>
  </si>
  <si>
    <t>'019940843103</t>
  </si>
  <si>
    <t>'019940843262</t>
  </si>
  <si>
    <t>'019940843285</t>
  </si>
  <si>
    <t>'019940843383</t>
  </si>
  <si>
    <t>'019951312111</t>
  </si>
  <si>
    <t>'019951312498</t>
  </si>
  <si>
    <t>'019951313085</t>
  </si>
  <si>
    <t>'019951313260</t>
  </si>
  <si>
    <t>'019970672987</t>
  </si>
  <si>
    <t>'019970673017</t>
  </si>
  <si>
    <t>'019970673237</t>
  </si>
  <si>
    <t>'019970673287</t>
  </si>
  <si>
    <t>'019980762838</t>
  </si>
  <si>
    <t>'019980763594</t>
  </si>
  <si>
    <t>'019980764038</t>
  </si>
  <si>
    <t>'019980764058</t>
  </si>
  <si>
    <t>'019873980698</t>
  </si>
  <si>
    <t>'019893968553</t>
  </si>
  <si>
    <t>'019943993602</t>
  </si>
  <si>
    <t>'019943996546</t>
  </si>
  <si>
    <t>001 00036898372023</t>
  </si>
  <si>
    <t>'000250248065</t>
  </si>
  <si>
    <t>'003320221753</t>
  </si>
  <si>
    <t>'003860296259</t>
  </si>
  <si>
    <t>'003930303398</t>
  </si>
  <si>
    <t>'004290325190</t>
  </si>
  <si>
    <t>'008475051143</t>
  </si>
  <si>
    <t>'008475054205</t>
  </si>
  <si>
    <t>'019850087676</t>
  </si>
  <si>
    <t>'019850087688</t>
  </si>
  <si>
    <t>'019860206443</t>
  </si>
  <si>
    <t>'019860206482</t>
  </si>
  <si>
    <t>'019880389265</t>
  </si>
  <si>
    <t>'019920332409</t>
  </si>
  <si>
    <t>'019920332481</t>
  </si>
  <si>
    <t>'019940844519</t>
  </si>
  <si>
    <t>'019940844656</t>
  </si>
  <si>
    <t>'019940844737</t>
  </si>
  <si>
    <t>'019940845207</t>
  </si>
  <si>
    <t>'019951313406</t>
  </si>
  <si>
    <t>'019951314038</t>
  </si>
  <si>
    <t>'019970674246</t>
  </si>
  <si>
    <t>'019970674272</t>
  </si>
  <si>
    <t>'019980764393</t>
  </si>
  <si>
    <t>'019980764636</t>
  </si>
  <si>
    <t>RV001130335113</t>
  </si>
  <si>
    <t>RV003740303147</t>
  </si>
  <si>
    <t>RV003860295874</t>
  </si>
  <si>
    <t>RV006760264146</t>
  </si>
  <si>
    <t>RV008475041289</t>
  </si>
  <si>
    <t>RV008475042463</t>
  </si>
  <si>
    <t>RV011100444350</t>
  </si>
  <si>
    <t>RV019840099299</t>
  </si>
  <si>
    <t>RV019840099494</t>
  </si>
  <si>
    <t>RV019840099587</t>
  </si>
  <si>
    <t>RV019840099593</t>
  </si>
  <si>
    <t>RV019840099655</t>
  </si>
  <si>
    <t>RV019880388899</t>
  </si>
  <si>
    <t>RV019890258304</t>
  </si>
  <si>
    <t>RV019890258319</t>
  </si>
  <si>
    <t>RV019900255837</t>
  </si>
  <si>
    <t>RV019900255981</t>
  </si>
  <si>
    <t>RV019910480070</t>
  </si>
  <si>
    <t>RV019910480174</t>
  </si>
  <si>
    <t>RV019930353384</t>
  </si>
  <si>
    <t>RV019940842945</t>
  </si>
  <si>
    <t>RV019940843013</t>
  </si>
  <si>
    <t>RV019940843103</t>
  </si>
  <si>
    <t>RV019940843262</t>
  </si>
  <si>
    <t>RV019940843285</t>
  </si>
  <si>
    <t>RV019940843383</t>
  </si>
  <si>
    <t>RV019951312111</t>
  </si>
  <si>
    <t>RV019951312498</t>
  </si>
  <si>
    <t>RV019951313085</t>
  </si>
  <si>
    <t>RV019951313260</t>
  </si>
  <si>
    <t>RV019970672987</t>
  </si>
  <si>
    <t>RV019970673017</t>
  </si>
  <si>
    <t>RV019970673237</t>
  </si>
  <si>
    <t>RV019970673287</t>
  </si>
  <si>
    <t>RV019980762838</t>
  </si>
  <si>
    <t>RV019980763594</t>
  </si>
  <si>
    <t>RV019980764038</t>
  </si>
  <si>
    <t>RV019980764058</t>
  </si>
  <si>
    <t>1987RGR143266</t>
  </si>
  <si>
    <t>1989RGR115529</t>
  </si>
  <si>
    <t>1994RGR402547</t>
  </si>
  <si>
    <t>1994RGR402885</t>
  </si>
  <si>
    <t>RV000250248065</t>
  </si>
  <si>
    <t>RV003320221753</t>
  </si>
  <si>
    <t>RV003860296259</t>
  </si>
  <si>
    <t>RV003930303398</t>
  </si>
  <si>
    <t>RV004290325190</t>
  </si>
  <si>
    <t>RV008475051143</t>
  </si>
  <si>
    <t>RV008475054205</t>
  </si>
  <si>
    <t>RV019850087676</t>
  </si>
  <si>
    <t>RV019850087688</t>
  </si>
  <si>
    <t>RV019860206443</t>
  </si>
  <si>
    <t>RV019860206482</t>
  </si>
  <si>
    <t>RV019880389265</t>
  </si>
  <si>
    <t>RV019920332409</t>
  </si>
  <si>
    <t>RV019920332481</t>
  </si>
  <si>
    <t>RV019940844519</t>
  </si>
  <si>
    <t>RV019940844656</t>
  </si>
  <si>
    <t>RV019940844737</t>
  </si>
  <si>
    <t>RV019940845207</t>
  </si>
  <si>
    <t>RV019951313406</t>
  </si>
  <si>
    <t>RV019951314038</t>
  </si>
  <si>
    <t>RV019970674246</t>
  </si>
  <si>
    <t>RV019970674272</t>
  </si>
  <si>
    <t>RV019980764393</t>
  </si>
  <si>
    <t>RV019980764636</t>
  </si>
  <si>
    <t>001 00037117192023</t>
  </si>
  <si>
    <t>'019873998721</t>
  </si>
  <si>
    <t>'019944002497</t>
  </si>
  <si>
    <t>'019944004106</t>
  </si>
  <si>
    <t>'019964004801</t>
  </si>
  <si>
    <t>'003050379163</t>
  </si>
  <si>
    <t>'004430286092</t>
  </si>
  <si>
    <t>'010030200516</t>
  </si>
  <si>
    <t>'013230131544</t>
  </si>
  <si>
    <t>'019890259396</t>
  </si>
  <si>
    <t>'019890259427</t>
  </si>
  <si>
    <t>'019910480744</t>
  </si>
  <si>
    <t>'019951314758</t>
  </si>
  <si>
    <t>'019951314761</t>
  </si>
  <si>
    <t>'019960370567</t>
  </si>
  <si>
    <t>'019980765452</t>
  </si>
  <si>
    <t>'019980765454</t>
  </si>
  <si>
    <t>'019980765828</t>
  </si>
  <si>
    <t>1987RGR143935</t>
  </si>
  <si>
    <t>1994RGR403479</t>
  </si>
  <si>
    <t>1994RGR403622</t>
  </si>
  <si>
    <t>1996RGR171433</t>
  </si>
  <si>
    <t>RV003050379163</t>
  </si>
  <si>
    <t>RV004430286092</t>
  </si>
  <si>
    <t>RV010030200516</t>
  </si>
  <si>
    <t>RV013230131544</t>
  </si>
  <si>
    <t>RV019890259396</t>
  </si>
  <si>
    <t>RV019890259427</t>
  </si>
  <si>
    <t>RV019910480744</t>
  </si>
  <si>
    <t>RV019951314758</t>
  </si>
  <si>
    <t>RV019951314761</t>
  </si>
  <si>
    <t>RV019960370567</t>
  </si>
  <si>
    <t>RV019980765452</t>
  </si>
  <si>
    <t>RV019980765454</t>
  </si>
  <si>
    <t>RV019980765828</t>
  </si>
  <si>
    <t>001 00037335912023</t>
  </si>
  <si>
    <t>'008475064273</t>
  </si>
  <si>
    <t>'008475064425</t>
  </si>
  <si>
    <t>'008475064427</t>
  </si>
  <si>
    <t>'012740293656</t>
  </si>
  <si>
    <t>'019900257368</t>
  </si>
  <si>
    <t>'019900257433</t>
  </si>
  <si>
    <t>'019970674942</t>
  </si>
  <si>
    <t>'019970675023</t>
  </si>
  <si>
    <t>001 00037629342023</t>
  </si>
  <si>
    <t>'019854008605</t>
  </si>
  <si>
    <t>'019944011976</t>
  </si>
  <si>
    <t>'001480361897</t>
  </si>
  <si>
    <t>'008475073775</t>
  </si>
  <si>
    <t>'010030200937</t>
  </si>
  <si>
    <t>'012050497095</t>
  </si>
  <si>
    <t>'019870318396</t>
  </si>
  <si>
    <t>'019890259521</t>
  </si>
  <si>
    <t>'019910481447</t>
  </si>
  <si>
    <t>'019910481511</t>
  </si>
  <si>
    <t>'019920333946</t>
  </si>
  <si>
    <t>'019940847263</t>
  </si>
  <si>
    <t>'019940848181</t>
  </si>
  <si>
    <t>'019940848287</t>
  </si>
  <si>
    <t>'019940848540</t>
  </si>
  <si>
    <t>'019940848564</t>
  </si>
  <si>
    <t>'019951316395</t>
  </si>
  <si>
    <t>'019970676028</t>
  </si>
  <si>
    <t>'019970676655</t>
  </si>
  <si>
    <t>'019980766778</t>
  </si>
  <si>
    <t>'019980766832</t>
  </si>
  <si>
    <t>RV008475064273</t>
  </si>
  <si>
    <t>RV008475064425</t>
  </si>
  <si>
    <t>RV008475064427</t>
  </si>
  <si>
    <t>RV012740293656</t>
  </si>
  <si>
    <t>RV019900257368</t>
  </si>
  <si>
    <t>RV019900257433</t>
  </si>
  <si>
    <t>RV019970674942</t>
  </si>
  <si>
    <t>RV019970675023</t>
  </si>
  <si>
    <t>1985RGR26942</t>
  </si>
  <si>
    <t>1994RGR404402</t>
  </si>
  <si>
    <t>RV001480361897</t>
  </si>
  <si>
    <t>RV008475073775</t>
  </si>
  <si>
    <t>RV010030200937</t>
  </si>
  <si>
    <t>RV012050497095</t>
  </si>
  <si>
    <t>RV019870318396</t>
  </si>
  <si>
    <t>RV019890259521</t>
  </si>
  <si>
    <t>RV019910481447</t>
  </si>
  <si>
    <t>RV019910481511</t>
  </si>
  <si>
    <t>RV019920333946</t>
  </si>
  <si>
    <t>RV019940847263</t>
  </si>
  <si>
    <t>RV019940848181</t>
  </si>
  <si>
    <t>RV019940848287</t>
  </si>
  <si>
    <t>RV019940848540</t>
  </si>
  <si>
    <t>RV019940848564</t>
  </si>
  <si>
    <t>RV019951316395</t>
  </si>
  <si>
    <t>RV019970676028</t>
  </si>
  <si>
    <t>RV019970676655</t>
  </si>
  <si>
    <t>RV019980766778</t>
  </si>
  <si>
    <t>RV019980766832</t>
  </si>
  <si>
    <t>001 00037836562023</t>
  </si>
  <si>
    <t>'019964013121</t>
  </si>
  <si>
    <t>'019984016952</t>
  </si>
  <si>
    <t>'001220447488</t>
  </si>
  <si>
    <t>'004220417173</t>
  </si>
  <si>
    <t>'006590248116</t>
  </si>
  <si>
    <t>'006760266121</t>
  </si>
  <si>
    <t>'006890327952</t>
  </si>
  <si>
    <t>'008475081866</t>
  </si>
  <si>
    <t>'011100447643</t>
  </si>
  <si>
    <t>'013630104094</t>
  </si>
  <si>
    <t>'019840100393</t>
  </si>
  <si>
    <t>'019840100530</t>
  </si>
  <si>
    <t>'019880391241</t>
  </si>
  <si>
    <t>'019880391284</t>
  </si>
  <si>
    <t>'019920334249</t>
  </si>
  <si>
    <t>'019920334316</t>
  </si>
  <si>
    <t>'019930354291</t>
  </si>
  <si>
    <t>'019951317729</t>
  </si>
  <si>
    <t>'019951318478</t>
  </si>
  <si>
    <t>'019951318675</t>
  </si>
  <si>
    <t>'019960371806</t>
  </si>
  <si>
    <t>001 00038074862023</t>
  </si>
  <si>
    <t>'001060414199</t>
  </si>
  <si>
    <t>'003160493628</t>
  </si>
  <si>
    <t>'003490148444</t>
  </si>
  <si>
    <t>'004640264967</t>
  </si>
  <si>
    <t>'019850089059</t>
  </si>
  <si>
    <t>'019880392115</t>
  </si>
  <si>
    <t>'019880392194</t>
  </si>
  <si>
    <t>'019900258235</t>
  </si>
  <si>
    <t>'019940849126</t>
  </si>
  <si>
    <t>'019940849209</t>
  </si>
  <si>
    <t>'019940849504</t>
  </si>
  <si>
    <t>'019940849728</t>
  </si>
  <si>
    <t>'019940849735</t>
  </si>
  <si>
    <t>'019960372662</t>
  </si>
  <si>
    <t>'019980768534</t>
  </si>
  <si>
    <t>001 00038287612023</t>
  </si>
  <si>
    <t>'003480204047</t>
  </si>
  <si>
    <t>'004220417842</t>
  </si>
  <si>
    <t>'004430287913</t>
  </si>
  <si>
    <t>'007700267729</t>
  </si>
  <si>
    <t>'019940850901</t>
  </si>
  <si>
    <t>'019951319962</t>
  </si>
  <si>
    <t>'019951320837</t>
  </si>
  <si>
    <t>'019970678938</t>
  </si>
  <si>
    <t>'019970679090</t>
  </si>
  <si>
    <t>'019970679255</t>
  </si>
  <si>
    <t>'019970679469</t>
  </si>
  <si>
    <t>'019954016235</t>
  </si>
  <si>
    <t>1996RGR171817</t>
  </si>
  <si>
    <t>1998RGR252115</t>
  </si>
  <si>
    <t>RV001220447488</t>
  </si>
  <si>
    <t>RV004220417173</t>
  </si>
  <si>
    <t>RV006590248116</t>
  </si>
  <si>
    <t>RV006760266121</t>
  </si>
  <si>
    <t>RV006890327952</t>
  </si>
  <si>
    <t>RV008475081866</t>
  </si>
  <si>
    <t>RV011100447643</t>
  </si>
  <si>
    <t>RV013630104094</t>
  </si>
  <si>
    <t>RV019840100393</t>
  </si>
  <si>
    <t>RV019840100530</t>
  </si>
  <si>
    <t>RV019880391241</t>
  </si>
  <si>
    <t>RV019880391284</t>
  </si>
  <si>
    <t>RV019920334249</t>
  </si>
  <si>
    <t>RV019920334316</t>
  </si>
  <si>
    <t>RV019930354291</t>
  </si>
  <si>
    <t>RV019951317729</t>
  </si>
  <si>
    <t>RV019951318478</t>
  </si>
  <si>
    <t>RV019951318675</t>
  </si>
  <si>
    <t>RV019960371806</t>
  </si>
  <si>
    <t>RV001060414199</t>
  </si>
  <si>
    <t>RV003160493628</t>
  </si>
  <si>
    <t>RV003490148444</t>
  </si>
  <si>
    <t>RV004640264967</t>
  </si>
  <si>
    <t>RV019850089059</t>
  </si>
  <si>
    <t>RV019880392115</t>
  </si>
  <si>
    <t>RV019880392194</t>
  </si>
  <si>
    <t>RV019900258235</t>
  </si>
  <si>
    <t>RV019940849126</t>
  </si>
  <si>
    <t>RV019940849209</t>
  </si>
  <si>
    <t>RV019940849504</t>
  </si>
  <si>
    <t>RV019940849728</t>
  </si>
  <si>
    <t>RV019940849735</t>
  </si>
  <si>
    <t>RV019960372662</t>
  </si>
  <si>
    <t>RV019980768534</t>
  </si>
  <si>
    <t>RV003480204047</t>
  </si>
  <si>
    <t>RV004220417842</t>
  </si>
  <si>
    <t>RV004430287913</t>
  </si>
  <si>
    <t>RV007700267729</t>
  </si>
  <si>
    <t>RV019940850901</t>
  </si>
  <si>
    <t>RV019951319962</t>
  </si>
  <si>
    <t>RV019951320837</t>
  </si>
  <si>
    <t>RV019970678938</t>
  </si>
  <si>
    <t>RV019970679090</t>
  </si>
  <si>
    <t>RV019970679255</t>
  </si>
  <si>
    <t>RV019970679469</t>
  </si>
  <si>
    <t>1995RGR461374</t>
  </si>
  <si>
    <t>001 00038523392023</t>
  </si>
  <si>
    <t>'019854025471</t>
  </si>
  <si>
    <t>'019984026132</t>
  </si>
  <si>
    <t>'002300328793</t>
  </si>
  <si>
    <t>'007850202180</t>
  </si>
  <si>
    <t>'012740295704</t>
  </si>
  <si>
    <t>'013720068293</t>
  </si>
  <si>
    <t>'019870319419</t>
  </si>
  <si>
    <t>'019920335223</t>
  </si>
  <si>
    <t>'019930355774</t>
  </si>
  <si>
    <t>'019940851956</t>
  </si>
  <si>
    <t>'019940851981</t>
  </si>
  <si>
    <t>1985RGR27240</t>
  </si>
  <si>
    <t>1998RGR252511</t>
  </si>
  <si>
    <t>RV002300328793</t>
  </si>
  <si>
    <t>RV007850202180</t>
  </si>
  <si>
    <t>RV012740295704</t>
  </si>
  <si>
    <t>RV013720068293</t>
  </si>
  <si>
    <t>RV019870319419</t>
  </si>
  <si>
    <t>RV019920335223</t>
  </si>
  <si>
    <t>RV019930355774</t>
  </si>
  <si>
    <t>RV019940851956</t>
  </si>
  <si>
    <t>RV019940851981</t>
  </si>
  <si>
    <t>001 00038973822023</t>
  </si>
  <si>
    <t>'019984027476</t>
  </si>
  <si>
    <t>'000910308821</t>
  </si>
  <si>
    <t>'001060416125</t>
  </si>
  <si>
    <t>'001470308334</t>
  </si>
  <si>
    <t>'003150247451</t>
  </si>
  <si>
    <t>'003570290301</t>
  </si>
  <si>
    <t>'007430361951</t>
  </si>
  <si>
    <t>'010030201588</t>
  </si>
  <si>
    <t>'010300300918</t>
  </si>
  <si>
    <t>'012980253965</t>
  </si>
  <si>
    <t>'019860209440</t>
  </si>
  <si>
    <t>'019910483191</t>
  </si>
  <si>
    <t>'019910483302</t>
  </si>
  <si>
    <t>'019920335389</t>
  </si>
  <si>
    <t>'019920336248</t>
  </si>
  <si>
    <t>'019940852117</t>
  </si>
  <si>
    <t>'019940852234</t>
  </si>
  <si>
    <t>'019940853406</t>
  </si>
  <si>
    <t>'019940853661</t>
  </si>
  <si>
    <t>'019940853707</t>
  </si>
  <si>
    <t>'019951323896</t>
  </si>
  <si>
    <t>'019951323981</t>
  </si>
  <si>
    <t>'019951324079</t>
  </si>
  <si>
    <t>'019951324253</t>
  </si>
  <si>
    <t>'019951325509</t>
  </si>
  <si>
    <t>001 00039214732023</t>
  </si>
  <si>
    <t>'019944034634</t>
  </si>
  <si>
    <t>'002400421761</t>
  </si>
  <si>
    <t>'007430362547</t>
  </si>
  <si>
    <t>'007610348916</t>
  </si>
  <si>
    <t>'019850089706</t>
  </si>
  <si>
    <t>'019870320216</t>
  </si>
  <si>
    <t>'019870320298</t>
  </si>
  <si>
    <t>'019880393238</t>
  </si>
  <si>
    <t>'019880393241</t>
  </si>
  <si>
    <t>'019930356732</t>
  </si>
  <si>
    <t>'019940854295</t>
  </si>
  <si>
    <t>'019940854297</t>
  </si>
  <si>
    <t>'019951325989</t>
  </si>
  <si>
    <t>'019951326457</t>
  </si>
  <si>
    <t>'019970680614</t>
  </si>
  <si>
    <t>'019980771236</t>
  </si>
  <si>
    <t>'019980771296</t>
  </si>
  <si>
    <t>001 00039431352023</t>
  </si>
  <si>
    <t>'019944037912</t>
  </si>
  <si>
    <t>'011780214716</t>
  </si>
  <si>
    <t>'019840102225</t>
  </si>
  <si>
    <t>'019840102314</t>
  </si>
  <si>
    <t>'019840102389</t>
  </si>
  <si>
    <t>'019860210019</t>
  </si>
  <si>
    <t>'019890261104</t>
  </si>
  <si>
    <t>'019890261175</t>
  </si>
  <si>
    <t>'019900260246</t>
  </si>
  <si>
    <t>'019900260303</t>
  </si>
  <si>
    <t>'019910483995</t>
  </si>
  <si>
    <t>'019910484025</t>
  </si>
  <si>
    <t>'019920336544</t>
  </si>
  <si>
    <t>'019930356888</t>
  </si>
  <si>
    <t>'019940855706</t>
  </si>
  <si>
    <t>'019940855738</t>
  </si>
  <si>
    <t>'019960374654</t>
  </si>
  <si>
    <t>'019970680910</t>
  </si>
  <si>
    <t>'019970681017</t>
  </si>
  <si>
    <t>'019980771735</t>
  </si>
  <si>
    <t>'019980771945</t>
  </si>
  <si>
    <t>'019980772101</t>
  </si>
  <si>
    <t>001 00039647962023</t>
  </si>
  <si>
    <t>'000210464869</t>
  </si>
  <si>
    <t>'004470309885</t>
  </si>
  <si>
    <t>'008475120022</t>
  </si>
  <si>
    <t>'011140250740</t>
  </si>
  <si>
    <t>'019880393790</t>
  </si>
  <si>
    <t>'019910484334</t>
  </si>
  <si>
    <t>'019910484446</t>
  </si>
  <si>
    <t>'019940856114</t>
  </si>
  <si>
    <t>'019940856436</t>
  </si>
  <si>
    <t>'019940856462</t>
  </si>
  <si>
    <t>'019951330208</t>
  </si>
  <si>
    <t>'019951330261</t>
  </si>
  <si>
    <t>'019951330940</t>
  </si>
  <si>
    <t>'019980772296</t>
  </si>
  <si>
    <t>001 00039939572023</t>
  </si>
  <si>
    <t>'019874044648</t>
  </si>
  <si>
    <t>'019944045108</t>
  </si>
  <si>
    <t>'006430257831</t>
  </si>
  <si>
    <t>'008475128241</t>
  </si>
  <si>
    <t>'011100452062</t>
  </si>
  <si>
    <t>'012050501166</t>
  </si>
  <si>
    <t>'019870321011</t>
  </si>
  <si>
    <t>'019970682272</t>
  </si>
  <si>
    <t>'019970682302</t>
  </si>
  <si>
    <t>'019970682380</t>
  </si>
  <si>
    <t>'019970682544</t>
  </si>
  <si>
    <t>'019980772892</t>
  </si>
  <si>
    <t>'019980772961</t>
  </si>
  <si>
    <t>1998RGR252698</t>
  </si>
  <si>
    <t>RV000910308821</t>
  </si>
  <si>
    <t>RV001060416125</t>
  </si>
  <si>
    <t>RV001470308334</t>
  </si>
  <si>
    <t>RV003150247451</t>
  </si>
  <si>
    <t>RV003570290301</t>
  </si>
  <si>
    <t>RV007430361951</t>
  </si>
  <si>
    <t>RV010030201588</t>
  </si>
  <si>
    <t>RV010300300918</t>
  </si>
  <si>
    <t>RV012980253965</t>
  </si>
  <si>
    <t>RV019860209440</t>
  </si>
  <si>
    <t>RV019910483191</t>
  </si>
  <si>
    <t>RV019910483302</t>
  </si>
  <si>
    <t>RV019920335389</t>
  </si>
  <si>
    <t>RV019920336248</t>
  </si>
  <si>
    <t>RV019940852117</t>
  </si>
  <si>
    <t>RV019940852234</t>
  </si>
  <si>
    <t>RV019940853406</t>
  </si>
  <si>
    <t>RV019940853661</t>
  </si>
  <si>
    <t>RV019940853707</t>
  </si>
  <si>
    <t>RV019951323896</t>
  </si>
  <si>
    <t>RV019951323981</t>
  </si>
  <si>
    <t>RV019951324079</t>
  </si>
  <si>
    <t>RV019951324253</t>
  </si>
  <si>
    <t>RV019951325509</t>
  </si>
  <si>
    <t>1994RGR406793</t>
  </si>
  <si>
    <t>RV002400421761</t>
  </si>
  <si>
    <t>RV007430362547</t>
  </si>
  <si>
    <t>RV007610348916</t>
  </si>
  <si>
    <t>RV019850089706</t>
  </si>
  <si>
    <t>RV019870320216</t>
  </si>
  <si>
    <t>RV019870320298</t>
  </si>
  <si>
    <t>RV019880393238</t>
  </si>
  <si>
    <t>RV019880393241</t>
  </si>
  <si>
    <t>RV019930356732</t>
  </si>
  <si>
    <t>RV019940854295</t>
  </si>
  <si>
    <t>RV019940854297</t>
  </si>
  <si>
    <t>RV019951325989</t>
  </si>
  <si>
    <t>RV019951326457</t>
  </si>
  <si>
    <t>RV019970680614</t>
  </si>
  <si>
    <t>RV019980771236</t>
  </si>
  <si>
    <t>RV019980771296</t>
  </si>
  <si>
    <t>1994RGR407153</t>
  </si>
  <si>
    <t>RV011780214716</t>
  </si>
  <si>
    <t>RV019840102225</t>
  </si>
  <si>
    <t>RV019840102314</t>
  </si>
  <si>
    <t>RV019840102389</t>
  </si>
  <si>
    <t>RV019860210019</t>
  </si>
  <si>
    <t>RV019890261104</t>
  </si>
  <si>
    <t>RV019890261175</t>
  </si>
  <si>
    <t>RV019900260246</t>
  </si>
  <si>
    <t>RV019900260303</t>
  </si>
  <si>
    <t>RV019910483995</t>
  </si>
  <si>
    <t>RV019910484025</t>
  </si>
  <si>
    <t>RV019920336544</t>
  </si>
  <si>
    <t>RV019930356888</t>
  </si>
  <si>
    <t>RV019940855706</t>
  </si>
  <si>
    <t>RV019940855738</t>
  </si>
  <si>
    <t>RV019960374654</t>
  </si>
  <si>
    <t>RV019970680910</t>
  </si>
  <si>
    <t>RV019970681017</t>
  </si>
  <si>
    <t>RV019980771735</t>
  </si>
  <si>
    <t>RV019980771945</t>
  </si>
  <si>
    <t>RV019980772101</t>
  </si>
  <si>
    <t>RV000210464869</t>
  </si>
  <si>
    <t>RV004470309885</t>
  </si>
  <si>
    <t>RV008475120022</t>
  </si>
  <si>
    <t>RV011140250740</t>
  </si>
  <si>
    <t>RV019880393790</t>
  </si>
  <si>
    <t>RV019910484334</t>
  </si>
  <si>
    <t>RV019910484446</t>
  </si>
  <si>
    <t>RV019940856114</t>
  </si>
  <si>
    <t>RV019940856436</t>
  </si>
  <si>
    <t>RV019940856462</t>
  </si>
  <si>
    <t>RV019951330208</t>
  </si>
  <si>
    <t>RV019951330261</t>
  </si>
  <si>
    <t>RV019951330940</t>
  </si>
  <si>
    <t>RV019980772296</t>
  </si>
  <si>
    <t>1987RGR145496</t>
  </si>
  <si>
    <t>1994RGR407884</t>
  </si>
  <si>
    <t>RV006430257831</t>
  </si>
  <si>
    <t>RV008475128241</t>
  </si>
  <si>
    <t>RV011100452062</t>
  </si>
  <si>
    <t>RV012050501166</t>
  </si>
  <si>
    <t>RV019870321011</t>
  </si>
  <si>
    <t>RV019970682272</t>
  </si>
  <si>
    <t>RV019970682302</t>
  </si>
  <si>
    <t>RV019970682380</t>
  </si>
  <si>
    <t>RV019970682544</t>
  </si>
  <si>
    <t>RV019980772892</t>
  </si>
  <si>
    <t>RV019980772961</t>
  </si>
  <si>
    <t>001 00040144272023</t>
  </si>
  <si>
    <t>'006700312266</t>
  </si>
  <si>
    <t>'008475135495</t>
  </si>
  <si>
    <t>'019840102652</t>
  </si>
  <si>
    <t>'019840102692</t>
  </si>
  <si>
    <t>'019840102772</t>
  </si>
  <si>
    <t>'019840102864</t>
  </si>
  <si>
    <t>'019880394470</t>
  </si>
  <si>
    <t>'019880394474</t>
  </si>
  <si>
    <t>'019900261052</t>
  </si>
  <si>
    <t>'019920337599</t>
  </si>
  <si>
    <t>'019920337613</t>
  </si>
  <si>
    <t>'019940858561</t>
  </si>
  <si>
    <t>'019940858801</t>
  </si>
  <si>
    <t>'019940858811</t>
  </si>
  <si>
    <t>'019940858950</t>
  </si>
  <si>
    <t>'019980773143</t>
  </si>
  <si>
    <t>'019980773217</t>
  </si>
  <si>
    <t>'019980774836</t>
  </si>
  <si>
    <t>'019980774892</t>
  </si>
  <si>
    <t>001 00040370172023</t>
  </si>
  <si>
    <t>'019864050870</t>
  </si>
  <si>
    <t>'019884053517</t>
  </si>
  <si>
    <t>'019944052347</t>
  </si>
  <si>
    <t>'003320225167</t>
  </si>
  <si>
    <t>'004290329729</t>
  </si>
  <si>
    <t>'010880217656</t>
  </si>
  <si>
    <t>'012060328012</t>
  </si>
  <si>
    <t>'019850090671</t>
  </si>
  <si>
    <t>'019890261605</t>
  </si>
  <si>
    <t>'019890261715</t>
  </si>
  <si>
    <t>'019910485420</t>
  </si>
  <si>
    <t>'019940859776</t>
  </si>
  <si>
    <t>'019940859802</t>
  </si>
  <si>
    <t>'019951334037</t>
  </si>
  <si>
    <t>'019951334184</t>
  </si>
  <si>
    <t>'019980775022</t>
  </si>
  <si>
    <t>'019980775119</t>
  </si>
  <si>
    <t>'019980775164</t>
  </si>
  <si>
    <t>'019980775710</t>
  </si>
  <si>
    <t>'019980775721</t>
  </si>
  <si>
    <t>'019980775782</t>
  </si>
  <si>
    <t>'019980775925</t>
  </si>
  <si>
    <t>001 00040577032023</t>
  </si>
  <si>
    <t>'004280407209</t>
  </si>
  <si>
    <t>'006590250775</t>
  </si>
  <si>
    <t>'008475149706</t>
  </si>
  <si>
    <t>'008475152771</t>
  </si>
  <si>
    <t>'008475152805</t>
  </si>
  <si>
    <t>'008475152809</t>
  </si>
  <si>
    <t>'019840103517</t>
  </si>
  <si>
    <t>'019860211156</t>
  </si>
  <si>
    <t>'019880396052</t>
  </si>
  <si>
    <t>'019910486339</t>
  </si>
  <si>
    <t>'019940861255</t>
  </si>
  <si>
    <t>'019951336795</t>
  </si>
  <si>
    <t>'019970684715</t>
  </si>
  <si>
    <t>'019970685689</t>
  </si>
  <si>
    <t>'019970685697</t>
  </si>
  <si>
    <t>'019980777201</t>
  </si>
  <si>
    <t>'019980777313</t>
  </si>
  <si>
    <t>RV006700312266</t>
  </si>
  <si>
    <t>RV008475135495</t>
  </si>
  <si>
    <t>RV019840102652</t>
  </si>
  <si>
    <t>RV019840102692</t>
  </si>
  <si>
    <t>RV019840102772</t>
  </si>
  <si>
    <t>RV019840102864</t>
  </si>
  <si>
    <t>RV019880394470</t>
  </si>
  <si>
    <t>RV019880394474</t>
  </si>
  <si>
    <t>RV019900261052</t>
  </si>
  <si>
    <t>RV019920337599</t>
  </si>
  <si>
    <t>RV019920337613</t>
  </si>
  <si>
    <t>RV019940858561</t>
  </si>
  <si>
    <t>RV019940858801</t>
  </si>
  <si>
    <t>RV019940858811</t>
  </si>
  <si>
    <t>RV019940858950</t>
  </si>
  <si>
    <t>RV019980773143</t>
  </si>
  <si>
    <t>RV019980773217</t>
  </si>
  <si>
    <t>RV019980774836</t>
  </si>
  <si>
    <t>RV019980774892</t>
  </si>
  <si>
    <t>1986RGR79068</t>
  </si>
  <si>
    <t>1988RGR135179</t>
  </si>
  <si>
    <t>1994RGR408658</t>
  </si>
  <si>
    <t>RV003320225167</t>
  </si>
  <si>
    <t>RV004290329729</t>
  </si>
  <si>
    <t>RV010880217656</t>
  </si>
  <si>
    <t>RV012060328012</t>
  </si>
  <si>
    <t>RV019850090671</t>
  </si>
  <si>
    <t>RV019890261605</t>
  </si>
  <si>
    <t>RV019890261715</t>
  </si>
  <si>
    <t>RV019910485420</t>
  </si>
  <si>
    <t>RV019940859776</t>
  </si>
  <si>
    <t>RV019940859802</t>
  </si>
  <si>
    <t>RV019951334037</t>
  </si>
  <si>
    <t>RV019951334184</t>
  </si>
  <si>
    <t>RV019980775022</t>
  </si>
  <si>
    <t>RV019980775119</t>
  </si>
  <si>
    <t>RV019980775164</t>
  </si>
  <si>
    <t>RV019980775710</t>
  </si>
  <si>
    <t>RV019980775721</t>
  </si>
  <si>
    <t>RV019980775782</t>
  </si>
  <si>
    <t>RV019980775925</t>
  </si>
  <si>
    <t>RV004280407209</t>
  </si>
  <si>
    <t>RV006590250775</t>
  </si>
  <si>
    <t>RV008475149706</t>
  </si>
  <si>
    <t>RV008475152771</t>
  </si>
  <si>
    <t>RV008475152805</t>
  </si>
  <si>
    <t>RV008475152809</t>
  </si>
  <si>
    <t>RV019840103517</t>
  </si>
  <si>
    <t>RV019860211156</t>
  </si>
  <si>
    <t>RV019880396052</t>
  </si>
  <si>
    <t>RV019910486339</t>
  </si>
  <si>
    <t>RV019940861255</t>
  </si>
  <si>
    <t>RV019951336795</t>
  </si>
  <si>
    <t>RV019970684715</t>
  </si>
  <si>
    <t>RV019970685689</t>
  </si>
  <si>
    <t>RV019970685697</t>
  </si>
  <si>
    <t>RV019980777201</t>
  </si>
  <si>
    <t>RV019980777313</t>
  </si>
  <si>
    <t>001 00040779602023</t>
  </si>
  <si>
    <t>'019944062616</t>
  </si>
  <si>
    <t>'000960198878</t>
  </si>
  <si>
    <t>'003260301188</t>
  </si>
  <si>
    <t>'008475157576</t>
  </si>
  <si>
    <t>'008475157579</t>
  </si>
  <si>
    <t>'019920339665</t>
  </si>
  <si>
    <t>'019920339723</t>
  </si>
  <si>
    <t>'019930358332</t>
  </si>
  <si>
    <t>'019940862362</t>
  </si>
  <si>
    <t>'019940862390</t>
  </si>
  <si>
    <t>'019940862557</t>
  </si>
  <si>
    <t>'019951337062</t>
  </si>
  <si>
    <t>'019951337601</t>
  </si>
  <si>
    <t>'019970687252</t>
  </si>
  <si>
    <t>001 00041063032023</t>
  </si>
  <si>
    <t>'000060393412</t>
  </si>
  <si>
    <t>'003570292509</t>
  </si>
  <si>
    <t>'003940173299</t>
  </si>
  <si>
    <t>'006900422622</t>
  </si>
  <si>
    <t>'010060213662</t>
  </si>
  <si>
    <t>'013790076220</t>
  </si>
  <si>
    <t>'019860211900</t>
  </si>
  <si>
    <t>'019860212026</t>
  </si>
  <si>
    <t>'019860212160</t>
  </si>
  <si>
    <t>'019860212221</t>
  </si>
  <si>
    <t>'019870322813</t>
  </si>
  <si>
    <t>'019900262659</t>
  </si>
  <si>
    <t>'019920340003</t>
  </si>
  <si>
    <t>'019960377195</t>
  </si>
  <si>
    <t>1994RGR409722</t>
  </si>
  <si>
    <t>RV000960198878</t>
  </si>
  <si>
    <t>RV003260301188</t>
  </si>
  <si>
    <t>RV008475157576</t>
  </si>
  <si>
    <t>RV008475157579</t>
  </si>
  <si>
    <t>RV019920339665</t>
  </si>
  <si>
    <t>RV019920339723</t>
  </si>
  <si>
    <t>RV019930358332</t>
  </si>
  <si>
    <t>RV019940862362</t>
  </si>
  <si>
    <t>RV019940862390</t>
  </si>
  <si>
    <t>RV019940862557</t>
  </si>
  <si>
    <t>RV019951337062</t>
  </si>
  <si>
    <t>RV019951337601</t>
  </si>
  <si>
    <t>RV019970687252</t>
  </si>
  <si>
    <t>RV000060393412</t>
  </si>
  <si>
    <t>RV003570292509</t>
  </si>
  <si>
    <t>RV003940173299</t>
  </si>
  <si>
    <t>RV006900422622</t>
  </si>
  <si>
    <t>RV010060213662</t>
  </si>
  <si>
    <t>RV013790076220</t>
  </si>
  <si>
    <t>RV019860211900</t>
  </si>
  <si>
    <t>RV019860212026</t>
  </si>
  <si>
    <t>RV019860212160</t>
  </si>
  <si>
    <t>RV019860212221</t>
  </si>
  <si>
    <t>RV019870322813</t>
  </si>
  <si>
    <t>RV019900262659</t>
  </si>
  <si>
    <t>RV019920340003</t>
  </si>
  <si>
    <t>RV019960377195</t>
  </si>
  <si>
    <t>CO10-343</t>
  </si>
  <si>
    <t>CO63PC5473E</t>
  </si>
  <si>
    <t>CO63SN5949E</t>
  </si>
  <si>
    <t>MT70-0308</t>
  </si>
  <si>
    <t>MT70-0306</t>
  </si>
  <si>
    <t>MT70-0305</t>
  </si>
  <si>
    <t>MT70-0307</t>
  </si>
  <si>
    <t>Row Labels</t>
  </si>
  <si>
    <t>Grand Total</t>
  </si>
  <si>
    <t xml:space="preserve"> COST </t>
  </si>
  <si>
    <t xml:space="preserve">               -  </t>
  </si>
  <si>
    <t>CO63BC6112E</t>
  </si>
  <si>
    <t>AR NO</t>
  </si>
  <si>
    <t>001 00041001082024</t>
  </si>
  <si>
    <t>'1994RGR486038</t>
  </si>
  <si>
    <t>'019944876869</t>
  </si>
  <si>
    <t>'1998RGR309847</t>
  </si>
  <si>
    <t>'019984878942</t>
  </si>
  <si>
    <t>'RV019870376786</t>
  </si>
  <si>
    <t>'019870376786</t>
  </si>
  <si>
    <t>'RV019870376797</t>
  </si>
  <si>
    <t>'019870376797</t>
  </si>
  <si>
    <t>'RV019920421560</t>
  </si>
  <si>
    <t>'019920421560</t>
  </si>
  <si>
    <t>'RV019941067883</t>
  </si>
  <si>
    <t>'019941067883</t>
  </si>
  <si>
    <t>'RV019951615859</t>
  </si>
  <si>
    <t>'019951615859</t>
  </si>
  <si>
    <t>001 00041220032024</t>
  </si>
  <si>
    <t>'RV003510265870</t>
  </si>
  <si>
    <t>'003510265870</t>
  </si>
  <si>
    <t>'RV004180493426</t>
  </si>
  <si>
    <t>'004180493426</t>
  </si>
  <si>
    <t>'RV006340260227</t>
  </si>
  <si>
    <t>'006340260227</t>
  </si>
  <si>
    <t>'RV008476495518</t>
  </si>
  <si>
    <t>'008476495518</t>
  </si>
  <si>
    <t>'RV008476495521</t>
  </si>
  <si>
    <t>'008476495521</t>
  </si>
  <si>
    <t>'RV010300356147</t>
  </si>
  <si>
    <t>'010300356147</t>
  </si>
  <si>
    <t>'RV019860267179</t>
  </si>
  <si>
    <t>'019860267179</t>
  </si>
  <si>
    <t>'RV019880483776</t>
  </si>
  <si>
    <t>'019880483776</t>
  </si>
  <si>
    <t>'RV019941068488</t>
  </si>
  <si>
    <t>'019941068488</t>
  </si>
  <si>
    <t>'RV019941068500</t>
  </si>
  <si>
    <t>'019941068500</t>
  </si>
  <si>
    <t>'RV019970811380</t>
  </si>
  <si>
    <t>'019970811380</t>
  </si>
  <si>
    <t>'RV019970811456</t>
  </si>
  <si>
    <t>'019970811456</t>
  </si>
  <si>
    <t>'RV019980946088</t>
  </si>
  <si>
    <t>'019980946088</t>
  </si>
  <si>
    <t>'RV019980946095</t>
  </si>
  <si>
    <t>'019980946095</t>
  </si>
  <si>
    <t>001 00041423882024</t>
  </si>
  <si>
    <t>1995RGR553944</t>
  </si>
  <si>
    <t>'019954885270</t>
  </si>
  <si>
    <t>'RV003410319310</t>
  </si>
  <si>
    <t>'003410319310</t>
  </si>
  <si>
    <t>'RV010830181715</t>
  </si>
  <si>
    <t>'010830181715</t>
  </si>
  <si>
    <t>'RV012440172090</t>
  </si>
  <si>
    <t>'012440172090</t>
  </si>
  <si>
    <t>'RV012980324407</t>
  </si>
  <si>
    <t>'012980324407</t>
  </si>
  <si>
    <t>'RV013200366163</t>
  </si>
  <si>
    <t>'013200366163</t>
  </si>
  <si>
    <t>'RV019840142661</t>
  </si>
  <si>
    <t>'019840142661</t>
  </si>
  <si>
    <t>'RV019840142692</t>
  </si>
  <si>
    <t>'019840142692</t>
  </si>
  <si>
    <t>'RV019860267204</t>
  </si>
  <si>
    <t>'019860267204</t>
  </si>
  <si>
    <t>'RV019860267229</t>
  </si>
  <si>
    <t>'019860267229</t>
  </si>
  <si>
    <t>'RV019890301245</t>
  </si>
  <si>
    <t>'019890301245</t>
  </si>
  <si>
    <t>'RV019900324809</t>
  </si>
  <si>
    <t>'019900324809</t>
  </si>
  <si>
    <t>'RV019951618922</t>
  </si>
  <si>
    <t>'019951618922</t>
  </si>
  <si>
    <t>'RV019951619061</t>
  </si>
  <si>
    <t>'019951619061</t>
  </si>
  <si>
    <t>'RV019951619632</t>
  </si>
  <si>
    <t>'019951619632</t>
  </si>
  <si>
    <t>'RV019951619638</t>
  </si>
  <si>
    <t>'019951619638</t>
  </si>
  <si>
    <t>'RV019970812189</t>
  </si>
  <si>
    <t>'019970812189</t>
  </si>
  <si>
    <t>'RV019970812203</t>
  </si>
  <si>
    <t>'019970812203</t>
  </si>
  <si>
    <t>'RV019980946645</t>
  </si>
  <si>
    <t>'019980946645</t>
  </si>
  <si>
    <t>001 00041727342024</t>
  </si>
  <si>
    <t>'RV000290560120</t>
  </si>
  <si>
    <t>'000290560120</t>
  </si>
  <si>
    <t>'RV001280398156</t>
  </si>
  <si>
    <t>'001280398156</t>
  </si>
  <si>
    <t>'RV006760317538</t>
  </si>
  <si>
    <t>'006760317538</t>
  </si>
  <si>
    <t>'RV007410403566</t>
  </si>
  <si>
    <t>'007410403566</t>
  </si>
  <si>
    <t>'RV013790113045</t>
  </si>
  <si>
    <t>'013790113045</t>
  </si>
  <si>
    <t>'RV014910033052</t>
  </si>
  <si>
    <t>'014910033052</t>
  </si>
  <si>
    <t>'RV019930413852</t>
  </si>
  <si>
    <t>'019930413852</t>
  </si>
  <si>
    <t>'RV019930414069</t>
  </si>
  <si>
    <t>'019930414069</t>
  </si>
  <si>
    <t>'RV019960452805</t>
  </si>
  <si>
    <t>'019960452805</t>
  </si>
  <si>
    <t>001 00042152162024</t>
  </si>
  <si>
    <t>1984RGR53890</t>
  </si>
  <si>
    <t>'019844889285</t>
  </si>
  <si>
    <t>'RV007610426208</t>
  </si>
  <si>
    <t>'007610426208</t>
  </si>
  <si>
    <t>'RV008476512484</t>
  </si>
  <si>
    <t>'008476512484</t>
  </si>
  <si>
    <t>'RV008476512485</t>
  </si>
  <si>
    <t>'008476512485</t>
  </si>
  <si>
    <t>'RV012980325110</t>
  </si>
  <si>
    <t>'012980325110</t>
  </si>
  <si>
    <t>'RV019930414074</t>
  </si>
  <si>
    <t>'019930414074</t>
  </si>
  <si>
    <t>'RV019980949772</t>
  </si>
  <si>
    <t>'019980949772</t>
  </si>
  <si>
    <t>001 00042371902024</t>
  </si>
  <si>
    <t>'RV004470373339</t>
  </si>
  <si>
    <t>'004470373339</t>
  </si>
  <si>
    <t>'RV006440566523</t>
  </si>
  <si>
    <t>'006440566523</t>
  </si>
  <si>
    <t>'RV008476518413</t>
  </si>
  <si>
    <t>'008476518413</t>
  </si>
  <si>
    <t>'RV010070204787</t>
  </si>
  <si>
    <t>'010070204787</t>
  </si>
  <si>
    <t>'RV010180455964</t>
  </si>
  <si>
    <t>'010180455964</t>
  </si>
  <si>
    <t>'RV019870378529</t>
  </si>
  <si>
    <t>'019870378529</t>
  </si>
  <si>
    <t>'RV019880485576</t>
  </si>
  <si>
    <t>'019880485576</t>
  </si>
  <si>
    <t>'RV019941072104</t>
  </si>
  <si>
    <t>'019941072104</t>
  </si>
  <si>
    <t>'RV019941072112</t>
  </si>
  <si>
    <t>'019941072112</t>
  </si>
  <si>
    <t>'RV019951625501</t>
  </si>
  <si>
    <t>'019951625501</t>
  </si>
  <si>
    <t>'RV019951625581</t>
  </si>
  <si>
    <t>'019951625581</t>
  </si>
  <si>
    <t>001 00042581492024</t>
  </si>
  <si>
    <t>1991RGR221040</t>
  </si>
  <si>
    <t>'019914895702</t>
  </si>
  <si>
    <t>'RV011100534793</t>
  </si>
  <si>
    <t>'011100534793</t>
  </si>
  <si>
    <t>'RV019910558493</t>
  </si>
  <si>
    <t>'019910558493</t>
  </si>
  <si>
    <t>'RV019941072457</t>
  </si>
  <si>
    <t>'019941072457</t>
  </si>
  <si>
    <t>'RV019951625717</t>
  </si>
  <si>
    <t>'019951625717</t>
  </si>
  <si>
    <t>'RV019951625728</t>
  </si>
  <si>
    <t>'019951625728</t>
  </si>
  <si>
    <t>'RV019980950410</t>
  </si>
  <si>
    <t>'019980950410</t>
  </si>
  <si>
    <t>001 00042899722024</t>
  </si>
  <si>
    <t>'1992RGR192434</t>
  </si>
  <si>
    <t>'019924897543</t>
  </si>
  <si>
    <t>'1997RGR304987</t>
  </si>
  <si>
    <t>'019974895487</t>
  </si>
  <si>
    <t>'1998RGR311111</t>
  </si>
  <si>
    <t>'019984896352</t>
  </si>
  <si>
    <t>'1998RGR311211</t>
  </si>
  <si>
    <t>'019984898330</t>
  </si>
  <si>
    <t>'RV002300391696</t>
  </si>
  <si>
    <t>'002300391696</t>
  </si>
  <si>
    <t>'RV003140184344</t>
  </si>
  <si>
    <t>'003140184344</t>
  </si>
  <si>
    <t>'RV003230476788</t>
  </si>
  <si>
    <t>'003230476788</t>
  </si>
  <si>
    <t>'RV003620207664</t>
  </si>
  <si>
    <t>'003620207664</t>
  </si>
  <si>
    <t>'RV004550383259</t>
  </si>
  <si>
    <t>'004550383259</t>
  </si>
  <si>
    <t>'RV007610426914</t>
  </si>
  <si>
    <t>'007610426914</t>
  </si>
  <si>
    <t>'RV008476528894</t>
  </si>
  <si>
    <t>'008476528894</t>
  </si>
  <si>
    <t>'RV008476528895</t>
  </si>
  <si>
    <t>'008476528895</t>
  </si>
  <si>
    <t>'RV010020398676</t>
  </si>
  <si>
    <t>'010020398676</t>
  </si>
  <si>
    <t>'RV013220271287</t>
  </si>
  <si>
    <t>'013220271287</t>
  </si>
  <si>
    <t>'RV014500079812</t>
  </si>
  <si>
    <t>'014500079812</t>
  </si>
  <si>
    <t>'RV019890302558</t>
  </si>
  <si>
    <t>'019890302558</t>
  </si>
  <si>
    <t>'RV019941073232</t>
  </si>
  <si>
    <t>'019941073232</t>
  </si>
  <si>
    <t>'RV019941073235</t>
  </si>
  <si>
    <t>'019941073235</t>
  </si>
  <si>
    <t>'RV019951626007</t>
  </si>
  <si>
    <t>'019951626007</t>
  </si>
  <si>
    <t>'RV019951626138</t>
  </si>
  <si>
    <t>'019951626138</t>
  </si>
  <si>
    <t>'RV019960454514</t>
  </si>
  <si>
    <t>'019960454514</t>
  </si>
  <si>
    <t>'RV019960454577</t>
  </si>
  <si>
    <t>'019960454577</t>
  </si>
  <si>
    <t>'RV019980950871</t>
  </si>
  <si>
    <t>'019980950871</t>
  </si>
  <si>
    <t>'RV019980950873</t>
  </si>
  <si>
    <t>'019980950873</t>
  </si>
  <si>
    <t>001 00043079452024</t>
  </si>
  <si>
    <t>1994RGR487141</t>
  </si>
  <si>
    <t>'019944893605</t>
  </si>
  <si>
    <t>'RV003280285186</t>
  </si>
  <si>
    <t>'003280285186</t>
  </si>
  <si>
    <t>'RV003830376809</t>
  </si>
  <si>
    <t>'003830376809</t>
  </si>
  <si>
    <t>'RV006340261543</t>
  </si>
  <si>
    <t>'006340261543</t>
  </si>
  <si>
    <t>'RV019840143802</t>
  </si>
  <si>
    <t>'019840143802</t>
  </si>
  <si>
    <t>'RV019870378681</t>
  </si>
  <si>
    <t>'019870378681</t>
  </si>
  <si>
    <t>'RV019870378685</t>
  </si>
  <si>
    <t>'019870378685</t>
  </si>
  <si>
    <t>'RV019930414345</t>
  </si>
  <si>
    <t>'019930414345</t>
  </si>
  <si>
    <t>'RV019941073730</t>
  </si>
  <si>
    <t>'019941073730</t>
  </si>
  <si>
    <t>'RV019970814856</t>
  </si>
  <si>
    <t>'019970814856</t>
  </si>
  <si>
    <t>'RV019970814910</t>
  </si>
  <si>
    <t>'019970814910</t>
  </si>
  <si>
    <t>001 00043298052024</t>
  </si>
  <si>
    <t>1988RGR162841</t>
  </si>
  <si>
    <t>'019884901755</t>
  </si>
  <si>
    <t>'RV008476537806</t>
  </si>
  <si>
    <t>'008476537806</t>
  </si>
  <si>
    <t>'RV019850123659</t>
  </si>
  <si>
    <t>'019850123659</t>
  </si>
  <si>
    <t>'RV019860268995</t>
  </si>
  <si>
    <t>'019860268995</t>
  </si>
  <si>
    <t>'RV019890302649</t>
  </si>
  <si>
    <t>'019890302649</t>
  </si>
  <si>
    <t>'RV019900326906</t>
  </si>
  <si>
    <t>'019900326906</t>
  </si>
  <si>
    <t>'RV019900326915</t>
  </si>
  <si>
    <t>'019900326915</t>
  </si>
  <si>
    <t>'RV019941073838</t>
  </si>
  <si>
    <t>'019941073838</t>
  </si>
  <si>
    <t>'RV019941074127</t>
  </si>
  <si>
    <t>'019941074127</t>
  </si>
  <si>
    <t>'RV019941074181</t>
  </si>
  <si>
    <t>'019941074181</t>
  </si>
  <si>
    <t>'RV019951626840</t>
  </si>
  <si>
    <t>'019951626840</t>
  </si>
  <si>
    <t>'RV019951627113</t>
  </si>
  <si>
    <t>'019951627113</t>
  </si>
  <si>
    <t>'RV019951627142</t>
  </si>
  <si>
    <t>'019951627142</t>
  </si>
  <si>
    <t>'RV019980951723</t>
  </si>
  <si>
    <t>'019980951723</t>
  </si>
  <si>
    <t>'RV019980951775</t>
  </si>
  <si>
    <t>'019980951775</t>
  </si>
  <si>
    <t>001 00043528772024</t>
  </si>
  <si>
    <t>1995RGR555806</t>
  </si>
  <si>
    <t>'019954904700</t>
  </si>
  <si>
    <t>'RV003280285919</t>
  </si>
  <si>
    <t>'003280285919</t>
  </si>
  <si>
    <t>'RV019880486335</t>
  </si>
  <si>
    <t>'019880486335</t>
  </si>
  <si>
    <t>'RV019920425495</t>
  </si>
  <si>
    <t>'019920425495</t>
  </si>
  <si>
    <t>'RV019941074751</t>
  </si>
  <si>
    <t>'019941074751</t>
  </si>
  <si>
    <t>'RV019951627886</t>
  </si>
  <si>
    <t>'019951627886</t>
  </si>
  <si>
    <t>'RV019960455325</t>
  </si>
  <si>
    <t>'019960455325</t>
  </si>
  <si>
    <t>'RV019980952339</t>
  </si>
  <si>
    <t>'019980952339</t>
  </si>
  <si>
    <t>001 00043707812024</t>
  </si>
  <si>
    <t>1994RGR488527</t>
  </si>
  <si>
    <t>'019944907410</t>
  </si>
  <si>
    <t>'RV006440568140</t>
  </si>
  <si>
    <t>'006440568140</t>
  </si>
  <si>
    <t>'RV008476548245</t>
  </si>
  <si>
    <t>'008476548245</t>
  </si>
  <si>
    <t>'RV019860269198</t>
  </si>
  <si>
    <t>'019860269198</t>
  </si>
  <si>
    <t>'RV019890302727</t>
  </si>
  <si>
    <t>'019890302727</t>
  </si>
  <si>
    <t>'RV019890302817</t>
  </si>
  <si>
    <t>'019890302817</t>
  </si>
  <si>
    <t>'RV019920425750</t>
  </si>
  <si>
    <t>'019920425750</t>
  </si>
  <si>
    <t>'RV019951628884</t>
  </si>
  <si>
    <t>'019951628884</t>
  </si>
  <si>
    <t>'RV019951628948</t>
  </si>
  <si>
    <t>'019951628948</t>
  </si>
  <si>
    <t>'RV019951629054</t>
  </si>
  <si>
    <t>'019951629054</t>
  </si>
  <si>
    <t>'RV019970815842</t>
  </si>
  <si>
    <t>'019970815842</t>
  </si>
  <si>
    <t>'RV019970815875</t>
  </si>
  <si>
    <t>'019970815875</t>
  </si>
  <si>
    <t>'RV019980953151</t>
  </si>
  <si>
    <t>'019980953151</t>
  </si>
  <si>
    <t>001 00044155932024</t>
  </si>
  <si>
    <t>'1986RGR107170</t>
  </si>
  <si>
    <t>'019864909132</t>
  </si>
  <si>
    <t>'1989RGR141562</t>
  </si>
  <si>
    <t>'019894912571</t>
  </si>
  <si>
    <t>'1990RGR133642</t>
  </si>
  <si>
    <t>'019904905852</t>
  </si>
  <si>
    <t>'RV003130252784</t>
  </si>
  <si>
    <t>'003130252784</t>
  </si>
  <si>
    <t>'RV003180829888</t>
  </si>
  <si>
    <t>'003180829888</t>
  </si>
  <si>
    <t>'RV004180497620</t>
  </si>
  <si>
    <t>'004180497620</t>
  </si>
  <si>
    <t>'RV006630498880</t>
  </si>
  <si>
    <t>'006630498880</t>
  </si>
  <si>
    <t>'RV006930298696</t>
  </si>
  <si>
    <t>'006930298696</t>
  </si>
  <si>
    <t>'RV012020613096</t>
  </si>
  <si>
    <t>'012020613096</t>
  </si>
  <si>
    <t>'RV019840144439</t>
  </si>
  <si>
    <t>'019840144439</t>
  </si>
  <si>
    <t>'RV019860269563</t>
  </si>
  <si>
    <t>'019860269563</t>
  </si>
  <si>
    <t>'RV019860269817</t>
  </si>
  <si>
    <t>'019860269817</t>
  </si>
  <si>
    <t>'RV019870379596</t>
  </si>
  <si>
    <t>'019870379596</t>
  </si>
  <si>
    <t>'RV019910559729</t>
  </si>
  <si>
    <t>'019910559729</t>
  </si>
  <si>
    <t>'RV019920426597</t>
  </si>
  <si>
    <t>'019920426597</t>
  </si>
  <si>
    <t>'RV019930415097</t>
  </si>
  <si>
    <t>'019930415097</t>
  </si>
  <si>
    <t>'RV019941075975</t>
  </si>
  <si>
    <t>'019941075975</t>
  </si>
  <si>
    <t>'RV019941076063</t>
  </si>
  <si>
    <t>'019941076063</t>
  </si>
  <si>
    <t>'RV019941077145</t>
  </si>
  <si>
    <t>'019941077145</t>
  </si>
  <si>
    <t>'RV019941077192</t>
  </si>
  <si>
    <t>'019941077192</t>
  </si>
  <si>
    <t>'RV019941077394</t>
  </si>
  <si>
    <t>'019941077394</t>
  </si>
  <si>
    <t>'RV019941077623</t>
  </si>
  <si>
    <t>'019941077623</t>
  </si>
  <si>
    <t>'RV019951629831</t>
  </si>
  <si>
    <t>'019951629831</t>
  </si>
  <si>
    <t>'RV019951629863</t>
  </si>
  <si>
    <t>'019951629863</t>
  </si>
  <si>
    <t>'RV019960455890</t>
  </si>
  <si>
    <t>'019960455890</t>
  </si>
  <si>
    <t>'RV019960455918</t>
  </si>
  <si>
    <t>'019960455918</t>
  </si>
  <si>
    <t>'RV019980953694</t>
  </si>
  <si>
    <t>'019980953694</t>
  </si>
  <si>
    <t>'RV019980953837</t>
  </si>
  <si>
    <t>'019980953837</t>
  </si>
  <si>
    <t>001 00044391892024</t>
  </si>
  <si>
    <t>1991RGR221744</t>
  </si>
  <si>
    <t>'019914914105</t>
  </si>
  <si>
    <t>'RV012260226462</t>
  </si>
  <si>
    <t>'012260226462</t>
  </si>
  <si>
    <t>'RV019920426764</t>
  </si>
  <si>
    <t>'019920426764</t>
  </si>
  <si>
    <t>'RV019951630769</t>
  </si>
  <si>
    <t>'019951630769</t>
  </si>
  <si>
    <t>'RV019960456245</t>
  </si>
  <si>
    <t>'019960456245</t>
  </si>
  <si>
    <t>'RV019970816953</t>
  </si>
  <si>
    <t>'019970816953</t>
  </si>
  <si>
    <t>'RV019970817107</t>
  </si>
  <si>
    <t>'019970817107</t>
  </si>
  <si>
    <t>'RV019980954927</t>
  </si>
  <si>
    <t>'019980954927</t>
  </si>
  <si>
    <t>001 00044622712024</t>
  </si>
  <si>
    <t>'RV003050459007</t>
  </si>
  <si>
    <t>'003050459007</t>
  </si>
  <si>
    <t>'RV019970817250</t>
  </si>
  <si>
    <t>'019970817250</t>
  </si>
  <si>
    <t>'RV019970817333</t>
  </si>
  <si>
    <t>'019970817333</t>
  </si>
  <si>
    <t>'RV019970817560</t>
  </si>
  <si>
    <t>'019970817560</t>
  </si>
  <si>
    <t>'RV019970817616</t>
  </si>
  <si>
    <t>'019970817616</t>
  </si>
  <si>
    <t>001 00044827332024</t>
  </si>
  <si>
    <t>1988RGR163470</t>
  </si>
  <si>
    <t>'019884919988</t>
  </si>
  <si>
    <t>'RV000210580128</t>
  </si>
  <si>
    <t>'000210580128</t>
  </si>
  <si>
    <t>'RV007430446591</t>
  </si>
  <si>
    <t>'007430446591</t>
  </si>
  <si>
    <t>'RV007600305952</t>
  </si>
  <si>
    <t>'007600305952</t>
  </si>
  <si>
    <t>'RV012770194231</t>
  </si>
  <si>
    <t>'012770194231</t>
  </si>
  <si>
    <t>'RV019941078407</t>
  </si>
  <si>
    <t>'019941078407</t>
  </si>
  <si>
    <t>'RV019941078464</t>
  </si>
  <si>
    <t>'019941078464</t>
  </si>
  <si>
    <t>'RV019951633670</t>
  </si>
  <si>
    <t>'019951633670</t>
  </si>
  <si>
    <t>'RV019951634019</t>
  </si>
  <si>
    <t>'019951634019</t>
  </si>
  <si>
    <t>'RV019970817984</t>
  </si>
  <si>
    <t>'019970817984</t>
  </si>
  <si>
    <t>'RV019980955530</t>
  </si>
  <si>
    <t>'019980955530</t>
  </si>
  <si>
    <t>'RV019980955638</t>
  </si>
  <si>
    <t>'019980955638</t>
  </si>
  <si>
    <t>001 00045131322024</t>
  </si>
  <si>
    <t>'1994RGR490464</t>
  </si>
  <si>
    <t>'019944926113</t>
  </si>
  <si>
    <t>'1998RGR313126</t>
  </si>
  <si>
    <t>'019984926500</t>
  </si>
  <si>
    <t>'RV000960240553</t>
  </si>
  <si>
    <t>'000960240553</t>
  </si>
  <si>
    <t>'RV001060517557</t>
  </si>
  <si>
    <t>'001060517557</t>
  </si>
  <si>
    <t>'RV006670259778</t>
  </si>
  <si>
    <t>'006670259778</t>
  </si>
  <si>
    <t>'RV008476578055</t>
  </si>
  <si>
    <t>'008476578055</t>
  </si>
  <si>
    <t>'RV012350351243</t>
  </si>
  <si>
    <t>'012350351243</t>
  </si>
  <si>
    <t>'RV019840144533</t>
  </si>
  <si>
    <t>'019840144533</t>
  </si>
  <si>
    <t>'RV019850124298</t>
  </si>
  <si>
    <t>'019850124298</t>
  </si>
  <si>
    <t>'RV019860271018</t>
  </si>
  <si>
    <t>'019860271018</t>
  </si>
  <si>
    <t>'RV019890303651</t>
  </si>
  <si>
    <t>'019890303651</t>
  </si>
  <si>
    <t>'RV019900328580</t>
  </si>
  <si>
    <t>'019900328580</t>
  </si>
  <si>
    <t>'RV019900328648</t>
  </si>
  <si>
    <t>'019900328648</t>
  </si>
  <si>
    <t>'RV019910561480</t>
  </si>
  <si>
    <t>'019910561480</t>
  </si>
  <si>
    <t>'RV019941078668</t>
  </si>
  <si>
    <t>'019941078668</t>
  </si>
  <si>
    <t>'RV019941078677</t>
  </si>
  <si>
    <t>'019941078677</t>
  </si>
  <si>
    <t>'RV019951634704</t>
  </si>
  <si>
    <t>'019951634704</t>
  </si>
  <si>
    <t>'RV019970818630</t>
  </si>
  <si>
    <t>'019970818630</t>
  </si>
  <si>
    <t>'RV019980956736</t>
  </si>
  <si>
    <t>'019980956736</t>
  </si>
  <si>
    <t>001 00045334232024</t>
  </si>
  <si>
    <t>'RV008476585700</t>
  </si>
  <si>
    <t>'008476585700</t>
  </si>
  <si>
    <t>'RV019880488628</t>
  </si>
  <si>
    <t>'019880488628</t>
  </si>
  <si>
    <t>'RV019920427801</t>
  </si>
  <si>
    <t>'019920427801</t>
  </si>
  <si>
    <t>'RV019930416351</t>
  </si>
  <si>
    <t>'019930416351</t>
  </si>
  <si>
    <t>'RV019941079249</t>
  </si>
  <si>
    <t>'019941079249</t>
  </si>
  <si>
    <t>'RV019951635625</t>
  </si>
  <si>
    <t>'019951635625</t>
  </si>
  <si>
    <t>'RV019960457112</t>
  </si>
  <si>
    <t>'019960457112</t>
  </si>
  <si>
    <t>'RV019960457125</t>
  </si>
  <si>
    <t>'019960457125</t>
  </si>
  <si>
    <t>'RV019970819270</t>
  </si>
  <si>
    <t>'019970819270</t>
  </si>
  <si>
    <t>'RV019970819338</t>
  </si>
  <si>
    <t>'019970819338</t>
  </si>
  <si>
    <t>001 00045568962024</t>
  </si>
  <si>
    <t>1995RGR558583</t>
  </si>
  <si>
    <t>'019954931430</t>
  </si>
  <si>
    <t>'RV019840144979</t>
  </si>
  <si>
    <t>'019840144979</t>
  </si>
  <si>
    <t>'RV019840145016</t>
  </si>
  <si>
    <t>'019840145016</t>
  </si>
  <si>
    <t>'RV019941080046</t>
  </si>
  <si>
    <t>'019941080046</t>
  </si>
  <si>
    <t>'RV019951637607</t>
  </si>
  <si>
    <t>'019951637607</t>
  </si>
  <si>
    <t>'RV019980957940</t>
  </si>
  <si>
    <t>'019980957940</t>
  </si>
  <si>
    <t>CO16-374</t>
  </si>
  <si>
    <t>CO16-370</t>
  </si>
  <si>
    <t>CO16-372</t>
  </si>
  <si>
    <t>CO16-373</t>
  </si>
  <si>
    <t>CO16-371</t>
  </si>
  <si>
    <t>CO16-375</t>
  </si>
  <si>
    <t>Basic Bedding</t>
  </si>
  <si>
    <t xml:space="preserve">Note </t>
  </si>
  <si>
    <t>Sum of QTY</t>
  </si>
  <si>
    <t>Sum of FREIGHT/ DISCOUNT</t>
  </si>
  <si>
    <t>Sum of 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</si>
</sst>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left" vertical="top"/>
      <protection locked="0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" fillId="0" borderId="0">
      <alignment horizontal="left" vertical="top"/>
      <protection locked="0"/>
    </xf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6" fillId="0" borderId="0"/>
  </cellStyleXfs>
  <cellXfs count="93">
    <xf numFmtId="0" fontId="0" fillId="0" borderId="0" xfId="0"/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0" fillId="0" borderId="0" xfId="0" applyFont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1" fontId="5" fillId="0" borderId="0" xfId="0" applyNumberFormat="1" applyFont="1" applyAlignment="1">
      <alignment horizontal="center"/>
    </xf>
    <xf numFmtId="43" fontId="3" fillId="4" borderId="0" xfId="0" applyNumberFormat="1" applyFont="1" applyFill="1"/>
    <xf numFmtId="43" fontId="3" fillId="4" borderId="0" xfId="1" applyFont="1" applyFill="1" applyBorder="1" applyAlignment="1">
      <alignment horizontal="center"/>
    </xf>
    <xf numFmtId="0" fontId="5" fillId="0" borderId="0" xfId="0" applyNumberFormat="1" applyFont="1" applyFill="1"/>
    <xf numFmtId="0" fontId="5" fillId="0" borderId="0" xfId="0" applyNumberFormat="1" applyFont="1" applyFill="1" applyBorder="1" applyAlignment="1">
      <alignment horizontal="center"/>
    </xf>
    <xf numFmtId="43" fontId="3" fillId="37" borderId="1" xfId="1" applyFont="1" applyFill="1" applyBorder="1" applyAlignment="1">
      <alignment horizontal="center"/>
    </xf>
    <xf numFmtId="0" fontId="3" fillId="4" borderId="1" xfId="1" applyNumberFormat="1" applyFont="1" applyFill="1" applyBorder="1" applyAlignment="1">
      <alignment horizontal="center"/>
    </xf>
    <xf numFmtId="0" fontId="0" fillId="0" borderId="0" xfId="0"/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43" fontId="3" fillId="4" borderId="1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5" fillId="3" borderId="0" xfId="1" applyFont="1" applyFill="1" applyBorder="1" applyAlignment="1">
      <alignment horizontal="center"/>
    </xf>
    <xf numFmtId="14" fontId="5" fillId="3" borderId="0" xfId="0" applyNumberFormat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4" borderId="0" xfId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4" fontId="5" fillId="4" borderId="0" xfId="0" applyNumberFormat="1" applyFont="1" applyFill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43" fontId="27" fillId="3" borderId="0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36" borderId="1" xfId="0" applyNumberFormat="1" applyFont="1" applyFill="1" applyBorder="1" applyAlignment="1">
      <alignment horizontal="center"/>
    </xf>
    <xf numFmtId="43" fontId="5" fillId="0" borderId="0" xfId="0" applyNumberFormat="1" applyFont="1"/>
    <xf numFmtId="0" fontId="5" fillId="0" borderId="0" xfId="0" applyFont="1" applyFill="1"/>
    <xf numFmtId="43" fontId="0" fillId="4" borderId="0" xfId="1" applyFont="1" applyFill="1"/>
    <xf numFmtId="43" fontId="5" fillId="0" borderId="0" xfId="1" applyFont="1" applyFill="1"/>
    <xf numFmtId="43" fontId="0" fillId="0" borderId="0" xfId="1" applyFont="1" applyBorder="1"/>
    <xf numFmtId="43" fontId="2" fillId="2" borderId="0" xfId="1" applyFont="1" applyFill="1" applyAlignment="1">
      <alignment horizontal="center"/>
    </xf>
    <xf numFmtId="43" fontId="0" fillId="0" borderId="0" xfId="1" applyFont="1" applyFill="1" applyBorder="1"/>
    <xf numFmtId="43" fontId="3" fillId="3" borderId="1" xfId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43" fontId="0" fillId="4" borderId="0" xfId="1" applyFont="1" applyFill="1" applyBorder="1"/>
    <xf numFmtId="43" fontId="0" fillId="0" borderId="0" xfId="1" applyFont="1"/>
    <xf numFmtId="0" fontId="0" fillId="0" borderId="0" xfId="0" applyFill="1"/>
    <xf numFmtId="43" fontId="2" fillId="4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43" fontId="8" fillId="0" borderId="0" xfId="0" applyNumberFormat="1" applyFont="1" applyFill="1"/>
    <xf numFmtId="0" fontId="28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43" fontId="0" fillId="0" borderId="0" xfId="1" applyFont="1" applyFill="1"/>
    <xf numFmtId="0" fontId="0" fillId="0" borderId="0" xfId="0" applyFont="1" applyFill="1"/>
    <xf numFmtId="0" fontId="8" fillId="0" borderId="0" xfId="0" applyNumberFormat="1" applyFont="1" applyFill="1" applyBorder="1"/>
    <xf numFmtId="0" fontId="0" fillId="0" borderId="0" xfId="0"/>
    <xf numFmtId="43" fontId="5" fillId="0" borderId="0" xfId="1" applyFont="1" applyFill="1"/>
    <xf numFmtId="0" fontId="28" fillId="0" borderId="0" xfId="0" applyFont="1" applyFill="1" applyAlignment="1">
      <alignment horizontal="center"/>
    </xf>
    <xf numFmtId="14" fontId="28" fillId="0" borderId="0" xfId="0" applyNumberFormat="1" applyFont="1" applyFill="1" applyAlignment="1">
      <alignment horizontal="center"/>
    </xf>
    <xf numFmtId="43" fontId="28" fillId="3" borderId="0" xfId="1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"/>
    </xf>
    <xf numFmtId="14" fontId="28" fillId="3" borderId="0" xfId="0" applyNumberFormat="1" applyFont="1" applyFill="1" applyBorder="1" applyAlignment="1">
      <alignment horizontal="center"/>
    </xf>
    <xf numFmtId="1" fontId="28" fillId="0" borderId="0" xfId="0" applyNumberFormat="1" applyFont="1" applyFill="1" applyAlignment="1">
      <alignment horizontal="center"/>
    </xf>
    <xf numFmtId="0" fontId="0" fillId="0" borderId="0" xfId="1" applyNumberFormat="1" applyFont="1"/>
    <xf numFmtId="0" fontId="3" fillId="0" borderId="0" xfId="0" applyFont="1" applyFill="1" applyBorder="1" applyAlignment="1">
      <alignment horizontal="center"/>
    </xf>
  </cellXfs>
  <cellStyles count="61">
    <cellStyle name="20% - Accent1" xfId="37" builtinId="30" customBuiltin="1"/>
    <cellStyle name="20% - Accent2" xfId="41" builtinId="34" customBuiltin="1"/>
    <cellStyle name="20% - Accent3" xfId="45" builtinId="38" customBuiltin="1"/>
    <cellStyle name="20% - Accent4" xfId="49" builtinId="42" customBuiltin="1"/>
    <cellStyle name="20% - Accent5" xfId="53" builtinId="46" customBuiltin="1"/>
    <cellStyle name="20% - Accent6" xfId="57" builtinId="50" customBuiltin="1"/>
    <cellStyle name="40% - Accent1" xfId="38" builtinId="31" customBuiltin="1"/>
    <cellStyle name="40% - Accent2" xfId="42" builtinId="35" customBuiltin="1"/>
    <cellStyle name="40% - Accent3" xfId="46" builtinId="39" customBuiltin="1"/>
    <cellStyle name="40% - Accent4" xfId="50" builtinId="43" customBuiltin="1"/>
    <cellStyle name="40% - Accent5" xfId="54" builtinId="47" customBuiltin="1"/>
    <cellStyle name="40% - Accent6" xfId="58" builtinId="51" customBuiltin="1"/>
    <cellStyle name="60% - Accent1" xfId="39" builtinId="32" customBuiltin="1"/>
    <cellStyle name="60% - Accent2" xfId="43" builtinId="36" customBuiltin="1"/>
    <cellStyle name="60% - Accent3" xfId="47" builtinId="40" customBuiltin="1"/>
    <cellStyle name="60% - Accent4" xfId="51" builtinId="44" customBuiltin="1"/>
    <cellStyle name="60% - Accent5" xfId="55" builtinId="48" customBuiltin="1"/>
    <cellStyle name="60% - Accent6" xfId="59" builtinId="52" customBuiltin="1"/>
    <cellStyle name="Accent1" xfId="36" builtinId="29" customBuiltin="1"/>
    <cellStyle name="Accent2" xfId="40" builtinId="33" customBuiltin="1"/>
    <cellStyle name="Accent3" xfId="44" builtinId="37" customBuiltin="1"/>
    <cellStyle name="Accent4" xfId="48" builtinId="41" customBuiltin="1"/>
    <cellStyle name="Accent5" xfId="52" builtinId="45" customBuiltin="1"/>
    <cellStyle name="Accent6" xfId="56" builtinId="49" customBuiltin="1"/>
    <cellStyle name="Bad" xfId="25" builtinId="27" customBuiltin="1"/>
    <cellStyle name="Calculation" xfId="29" builtinId="22" customBuiltin="1"/>
    <cellStyle name="Check Cell" xfId="31" builtinId="23" customBuiltin="1"/>
    <cellStyle name="Comma" xfId="1" builtinId="3"/>
    <cellStyle name="Currency 2" xfId="2"/>
    <cellStyle name="Currency 2 2" xfId="3"/>
    <cellStyle name="Currency 3" xfId="4"/>
    <cellStyle name="Currency 3 2" xfId="5"/>
    <cellStyle name="Explanatory Text" xfId="34" builtinId="53" customBuiltin="1"/>
    <cellStyle name="Good" xfId="24" builtinId="26" customBuiltin="1"/>
    <cellStyle name="Heading 1" xfId="20" builtinId="16" customBuiltin="1"/>
    <cellStyle name="Heading 2" xfId="21" builtinId="17" customBuiltin="1"/>
    <cellStyle name="Heading 3" xfId="22" builtinId="18" customBuiltin="1"/>
    <cellStyle name="Heading 4" xfId="23" builtinId="19" customBuiltin="1"/>
    <cellStyle name="Input" xfId="27" builtinId="20" customBuiltin="1"/>
    <cellStyle name="Linked Cell" xfId="30" builtinId="24" customBuiltin="1"/>
    <cellStyle name="Neutral" xfId="26" builtinId="28" customBuiltin="1"/>
    <cellStyle name="Normal" xfId="0" builtinId="0"/>
    <cellStyle name="Normal 10" xfId="6"/>
    <cellStyle name="Normal 2" xfId="7"/>
    <cellStyle name="Normal 2 2" xfId="8"/>
    <cellStyle name="Normal 2 3" xfId="9"/>
    <cellStyle name="Normal 2 3 2" xfId="10"/>
    <cellStyle name="Normal 2 4" xfId="11"/>
    <cellStyle name="Normal 3" xfId="12"/>
    <cellStyle name="Normal 3 2" xfId="13"/>
    <cellStyle name="Normal 327" xfId="60"/>
    <cellStyle name="Normal 4" xfId="14"/>
    <cellStyle name="Normal 62 24" xfId="15"/>
    <cellStyle name="Note" xfId="33" builtinId="10" customBuiltin="1"/>
    <cellStyle name="Output" xfId="28" builtinId="21" customBuiltin="1"/>
    <cellStyle name="Percent 2" xfId="16"/>
    <cellStyle name="Percent 3" xfId="17"/>
    <cellStyle name="Percent 3 2" xfId="18"/>
    <cellStyle name="Title" xfId="19" builtinId="15" customBuiltin="1"/>
    <cellStyle name="Total" xfId="35" builtinId="25" customBuiltin="1"/>
    <cellStyle name="Warning Text" xfId="32" builtinId="11" customBuiltin="1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ka.calida/AppData/Local/Microsoft/Windows/INetCache/Content.Outlook/8BDXN4KJ/COSTCO%20RTV%20NOV'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RTV"/>
      <sheetName val="ITEM#"/>
    </sheetNames>
    <sheetDataSet>
      <sheetData sheetId="0"/>
      <sheetData sheetId="1">
        <row r="1">
          <cell r="A1" t="str">
            <v>ITEM #</v>
          </cell>
          <cell r="B1" t="str">
            <v>ACCOUNT</v>
          </cell>
          <cell r="C1" t="str">
            <v>FREIGHT</v>
          </cell>
          <cell r="D1" t="str">
            <v>COST</v>
          </cell>
        </row>
        <row r="2">
          <cell r="A2">
            <v>1290496</v>
          </cell>
          <cell r="B2" t="str">
            <v>Costco01</v>
          </cell>
          <cell r="C2">
            <v>-10.59</v>
          </cell>
          <cell r="D2">
            <v>-25.8</v>
          </cell>
        </row>
        <row r="3">
          <cell r="A3">
            <v>1290519</v>
          </cell>
          <cell r="B3" t="str">
            <v>Costco01</v>
          </cell>
          <cell r="C3">
            <v>-10.59</v>
          </cell>
          <cell r="D3">
            <v>-25.8</v>
          </cell>
        </row>
        <row r="4">
          <cell r="A4">
            <v>1319830</v>
          </cell>
          <cell r="B4" t="str">
            <v>Costco01</v>
          </cell>
          <cell r="C4">
            <v>-12.68</v>
          </cell>
          <cell r="D4">
            <v>0</v>
          </cell>
        </row>
        <row r="5">
          <cell r="A5">
            <v>1319839</v>
          </cell>
          <cell r="B5" t="str">
            <v>Costco01</v>
          </cell>
          <cell r="C5">
            <v>-12.68</v>
          </cell>
          <cell r="D5">
            <v>0</v>
          </cell>
        </row>
        <row r="6">
          <cell r="A6">
            <v>1311675</v>
          </cell>
          <cell r="B6" t="str">
            <v>Costco01</v>
          </cell>
          <cell r="C6">
            <v>-13.87</v>
          </cell>
          <cell r="D6">
            <v>-19</v>
          </cell>
        </row>
        <row r="7">
          <cell r="A7">
            <v>1311671</v>
          </cell>
          <cell r="B7" t="str">
            <v>Costco01</v>
          </cell>
          <cell r="C7">
            <v>-13.87</v>
          </cell>
          <cell r="D7">
            <v>-19</v>
          </cell>
        </row>
        <row r="8">
          <cell r="A8">
            <v>1311669</v>
          </cell>
          <cell r="B8" t="str">
            <v>Costco01</v>
          </cell>
          <cell r="C8">
            <v>-22.84</v>
          </cell>
          <cell r="D8">
            <v>-34</v>
          </cell>
        </row>
        <row r="9">
          <cell r="A9">
            <v>1311664</v>
          </cell>
          <cell r="B9" t="str">
            <v>Costco01</v>
          </cell>
          <cell r="C9">
            <v>-12.95</v>
          </cell>
          <cell r="D9">
            <v>-36.6</v>
          </cell>
        </row>
        <row r="10">
          <cell r="A10">
            <v>1311665</v>
          </cell>
          <cell r="B10" t="str">
            <v>Costco01</v>
          </cell>
          <cell r="C10">
            <v>-12.95</v>
          </cell>
          <cell r="D10">
            <v>-36.6</v>
          </cell>
        </row>
        <row r="11">
          <cell r="A11">
            <v>1352092</v>
          </cell>
          <cell r="B11" t="str">
            <v>Costco01</v>
          </cell>
          <cell r="C11">
            <v>-11.09</v>
          </cell>
          <cell r="D11">
            <v>-39.799999999999997</v>
          </cell>
        </row>
        <row r="12">
          <cell r="A12">
            <v>1352094</v>
          </cell>
          <cell r="B12" t="str">
            <v>Costco01</v>
          </cell>
          <cell r="C12">
            <v>-11.09</v>
          </cell>
          <cell r="D12">
            <v>-39.799999999999997</v>
          </cell>
        </row>
        <row r="13">
          <cell r="A13">
            <v>1352099</v>
          </cell>
          <cell r="B13" t="str">
            <v>Costco01</v>
          </cell>
          <cell r="C13">
            <v>-15.25</v>
          </cell>
          <cell r="D13">
            <v>-23.1</v>
          </cell>
        </row>
        <row r="14">
          <cell r="A14">
            <v>1352097</v>
          </cell>
          <cell r="B14" t="str">
            <v>Costco01</v>
          </cell>
          <cell r="C14">
            <v>-15.25</v>
          </cell>
          <cell r="D14">
            <v>-23.1</v>
          </cell>
        </row>
        <row r="15">
          <cell r="A15">
            <v>1408972</v>
          </cell>
          <cell r="B15" t="str">
            <v>Costco01</v>
          </cell>
          <cell r="C15">
            <v>-12.22</v>
          </cell>
          <cell r="D15">
            <v>-37.880000000000003</v>
          </cell>
        </row>
        <row r="16">
          <cell r="A16">
            <v>1408970</v>
          </cell>
          <cell r="B16" t="str">
            <v>Costco01</v>
          </cell>
          <cell r="C16">
            <v>-12.22</v>
          </cell>
          <cell r="D16">
            <v>-37.880000000000003</v>
          </cell>
        </row>
        <row r="17">
          <cell r="A17">
            <v>1408971</v>
          </cell>
          <cell r="B17" t="str">
            <v>Costco01</v>
          </cell>
          <cell r="C17">
            <v>-12.22</v>
          </cell>
          <cell r="D17">
            <v>-37.880000000000003</v>
          </cell>
        </row>
        <row r="18">
          <cell r="A18">
            <v>1662420</v>
          </cell>
          <cell r="B18" t="str">
            <v>Costco01</v>
          </cell>
          <cell r="C18">
            <v>-10.25</v>
          </cell>
          <cell r="D18">
            <v>-77.349999999999994</v>
          </cell>
        </row>
        <row r="19">
          <cell r="A19">
            <v>1408976</v>
          </cell>
          <cell r="B19" t="str">
            <v>Costco01</v>
          </cell>
          <cell r="C19">
            <v>-8.59</v>
          </cell>
          <cell r="D19">
            <v>-17.149999999999999</v>
          </cell>
        </row>
        <row r="20">
          <cell r="A20">
            <v>1408977</v>
          </cell>
          <cell r="B20" t="str">
            <v>Costco01</v>
          </cell>
          <cell r="C20">
            <v>-8.59</v>
          </cell>
          <cell r="D20">
            <v>-17.149999999999999</v>
          </cell>
        </row>
        <row r="21">
          <cell r="A21">
            <v>1408973</v>
          </cell>
          <cell r="B21" t="str">
            <v>Costco01</v>
          </cell>
          <cell r="C21">
            <v>-12.22</v>
          </cell>
          <cell r="D21">
            <v>-37.880000000000003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</row>
        <row r="23">
          <cell r="A23">
            <v>1408974</v>
          </cell>
          <cell r="B23" t="str">
            <v>Costco01</v>
          </cell>
          <cell r="C23">
            <v>-8.59</v>
          </cell>
          <cell r="D23">
            <v>-17.149999999999999</v>
          </cell>
        </row>
        <row r="24">
          <cell r="A24">
            <v>1407952</v>
          </cell>
          <cell r="B24" t="str">
            <v>Costco01</v>
          </cell>
          <cell r="C24">
            <v>-14.53</v>
          </cell>
          <cell r="D24">
            <v>-36</v>
          </cell>
        </row>
        <row r="25">
          <cell r="A25">
            <v>1407949</v>
          </cell>
          <cell r="B25" t="str">
            <v>Costco01</v>
          </cell>
          <cell r="C25">
            <v>-14.53</v>
          </cell>
          <cell r="D25">
            <v>-36</v>
          </cell>
        </row>
        <row r="26">
          <cell r="A26">
            <v>1407966</v>
          </cell>
          <cell r="B26" t="str">
            <v>Costco01</v>
          </cell>
          <cell r="C26">
            <v>-15.25</v>
          </cell>
          <cell r="D26">
            <v>-23.62</v>
          </cell>
        </row>
        <row r="27">
          <cell r="A27">
            <v>1407956</v>
          </cell>
          <cell r="B27" t="str">
            <v>Costco01</v>
          </cell>
          <cell r="C27">
            <v>-14.53</v>
          </cell>
          <cell r="D27">
            <v>-36</v>
          </cell>
        </row>
        <row r="28">
          <cell r="A28">
            <v>1407965</v>
          </cell>
          <cell r="B28" t="str">
            <v>Costco01</v>
          </cell>
          <cell r="C28">
            <v>-15.25</v>
          </cell>
          <cell r="D28">
            <v>-23.62</v>
          </cell>
        </row>
        <row r="29">
          <cell r="A29">
            <v>1407963</v>
          </cell>
          <cell r="B29" t="str">
            <v>Costco01</v>
          </cell>
          <cell r="C29">
            <v>-15.25</v>
          </cell>
          <cell r="D29">
            <v>-23.62</v>
          </cell>
        </row>
        <row r="30">
          <cell r="A30">
            <v>1407959</v>
          </cell>
          <cell r="B30" t="str">
            <v>Costco01</v>
          </cell>
          <cell r="C30">
            <v>-14.53</v>
          </cell>
          <cell r="D30">
            <v>-36</v>
          </cell>
        </row>
        <row r="31">
          <cell r="A31">
            <v>1407958</v>
          </cell>
          <cell r="B31" t="str">
            <v>Costco01</v>
          </cell>
          <cell r="C31">
            <v>-14.53</v>
          </cell>
          <cell r="D31">
            <v>-36</v>
          </cell>
        </row>
        <row r="32">
          <cell r="A32">
            <v>1407961</v>
          </cell>
          <cell r="B32" t="str">
            <v>Costco01</v>
          </cell>
          <cell r="C32">
            <v>-14.53</v>
          </cell>
          <cell r="D32">
            <v>-36</v>
          </cell>
        </row>
        <row r="33">
          <cell r="A33">
            <v>1407967</v>
          </cell>
          <cell r="B33" t="str">
            <v>Costco01</v>
          </cell>
          <cell r="C33">
            <v>-15.25</v>
          </cell>
          <cell r="D33">
            <v>-23.62</v>
          </cell>
        </row>
        <row r="34">
          <cell r="A34">
            <v>1407972</v>
          </cell>
          <cell r="B34" t="str">
            <v>Costco01</v>
          </cell>
          <cell r="C34">
            <v>-11.27</v>
          </cell>
          <cell r="D34">
            <v>-57</v>
          </cell>
        </row>
        <row r="35">
          <cell r="A35">
            <v>1259359</v>
          </cell>
          <cell r="B35" t="str">
            <v>COSTCO</v>
          </cell>
          <cell r="C35">
            <v>0</v>
          </cell>
          <cell r="D35">
            <v>0</v>
          </cell>
        </row>
        <row r="36">
          <cell r="A36">
            <v>1348737</v>
          </cell>
          <cell r="B36" t="str">
            <v>COSTCO</v>
          </cell>
          <cell r="C36">
            <v>0</v>
          </cell>
          <cell r="D36">
            <v>0</v>
          </cell>
        </row>
        <row r="37">
          <cell r="A37">
            <v>1197887</v>
          </cell>
          <cell r="B37" t="str">
            <v>COSTCO</v>
          </cell>
          <cell r="C37">
            <v>0</v>
          </cell>
          <cell r="D37">
            <v>0</v>
          </cell>
        </row>
        <row r="38">
          <cell r="A38">
            <v>1348743</v>
          </cell>
          <cell r="B38" t="str">
            <v>COSTCO</v>
          </cell>
          <cell r="C38">
            <v>0</v>
          </cell>
          <cell r="D38">
            <v>0</v>
          </cell>
        </row>
        <row r="39">
          <cell r="A39">
            <v>1296063</v>
          </cell>
          <cell r="B39" t="str">
            <v>COSTCO</v>
          </cell>
          <cell r="C39">
            <v>0</v>
          </cell>
          <cell r="D39">
            <v>0</v>
          </cell>
        </row>
        <row r="40">
          <cell r="A40">
            <v>1296064</v>
          </cell>
          <cell r="B40" t="str">
            <v>COSTCO</v>
          </cell>
          <cell r="C40">
            <v>0</v>
          </cell>
        </row>
        <row r="41">
          <cell r="A41">
            <v>1407536</v>
          </cell>
          <cell r="B41" t="str">
            <v>COSTCO</v>
          </cell>
          <cell r="C41">
            <v>0</v>
          </cell>
        </row>
        <row r="42">
          <cell r="A42">
            <v>1339334</v>
          </cell>
          <cell r="B42" t="str">
            <v>Costco01</v>
          </cell>
          <cell r="C42">
            <v>-15.16</v>
          </cell>
          <cell r="D42">
            <v>-62.27</v>
          </cell>
        </row>
        <row r="43">
          <cell r="A43">
            <v>1339333</v>
          </cell>
          <cell r="B43" t="str">
            <v>Costco01</v>
          </cell>
          <cell r="C43">
            <v>-15.1</v>
          </cell>
          <cell r="D43">
            <v>-55.13</v>
          </cell>
        </row>
        <row r="44">
          <cell r="A44">
            <v>1407973</v>
          </cell>
          <cell r="B44" t="str">
            <v>Costco01</v>
          </cell>
          <cell r="C44">
            <v>-11.27</v>
          </cell>
          <cell r="D44">
            <v>-57</v>
          </cell>
        </row>
        <row r="45">
          <cell r="A45">
            <v>1339335</v>
          </cell>
          <cell r="B45" t="str">
            <v>Costco01</v>
          </cell>
          <cell r="C45">
            <v>-15.16</v>
          </cell>
          <cell r="D45">
            <v>-62.27</v>
          </cell>
        </row>
        <row r="46">
          <cell r="A46">
            <v>1475760</v>
          </cell>
          <cell r="B46" t="str">
            <v>Costco01</v>
          </cell>
          <cell r="C46">
            <v>-15.59</v>
          </cell>
        </row>
        <row r="47">
          <cell r="A47">
            <v>1476763</v>
          </cell>
          <cell r="B47" t="str">
            <v>Costco01</v>
          </cell>
          <cell r="C47">
            <v>-15.59</v>
          </cell>
          <cell r="D47">
            <v>-45</v>
          </cell>
        </row>
        <row r="48">
          <cell r="A48">
            <v>1476764</v>
          </cell>
          <cell r="B48" t="str">
            <v>Costco01</v>
          </cell>
          <cell r="C48">
            <v>-14.48</v>
          </cell>
          <cell r="D48">
            <v>-37.5</v>
          </cell>
        </row>
        <row r="49">
          <cell r="A49">
            <v>1475762</v>
          </cell>
          <cell r="B49" t="str">
            <v>Costco01</v>
          </cell>
          <cell r="C49">
            <v>-13.56</v>
          </cell>
          <cell r="D49">
            <v>-31</v>
          </cell>
        </row>
        <row r="50">
          <cell r="A50">
            <v>1475761</v>
          </cell>
          <cell r="B50" t="str">
            <v>Costco01</v>
          </cell>
          <cell r="C50">
            <v>-14.48</v>
          </cell>
          <cell r="D50">
            <v>-37.5</v>
          </cell>
        </row>
        <row r="51">
          <cell r="A51">
            <v>1476766</v>
          </cell>
          <cell r="B51" t="str">
            <v>Costco01</v>
          </cell>
          <cell r="C51">
            <v>-13.56</v>
          </cell>
          <cell r="D51">
            <v>-31</v>
          </cell>
        </row>
        <row r="52">
          <cell r="A52">
            <v>1459091</v>
          </cell>
          <cell r="B52" t="str">
            <v>Costco01</v>
          </cell>
          <cell r="C52">
            <v>-14.05</v>
          </cell>
          <cell r="D52">
            <v>-36.590000000000003</v>
          </cell>
        </row>
        <row r="53">
          <cell r="A53">
            <v>1458506</v>
          </cell>
          <cell r="B53" t="str">
            <v>Costco01</v>
          </cell>
          <cell r="C53">
            <v>-11.96</v>
          </cell>
          <cell r="D53">
            <v>-36.590000000000003</v>
          </cell>
        </row>
        <row r="54">
          <cell r="A54">
            <v>1459092</v>
          </cell>
          <cell r="B54" t="str">
            <v>Costco01</v>
          </cell>
          <cell r="C54">
            <v>-14.05</v>
          </cell>
          <cell r="D54">
            <v>-36.590000000000003</v>
          </cell>
        </row>
        <row r="55">
          <cell r="A55">
            <v>1459093</v>
          </cell>
          <cell r="B55" t="str">
            <v>Costco01</v>
          </cell>
          <cell r="C55">
            <v>-14.05</v>
          </cell>
          <cell r="D55">
            <v>-36.590000000000003</v>
          </cell>
        </row>
        <row r="56">
          <cell r="A56">
            <v>1459095</v>
          </cell>
          <cell r="B56" t="str">
            <v>Costco01</v>
          </cell>
          <cell r="C56">
            <v>0</v>
          </cell>
          <cell r="D56">
            <v>-36.590000000000003</v>
          </cell>
        </row>
        <row r="57">
          <cell r="A57">
            <v>1459094</v>
          </cell>
          <cell r="B57" t="str">
            <v>Costco01</v>
          </cell>
          <cell r="C57">
            <v>-11.96</v>
          </cell>
          <cell r="D57">
            <v>-36.590000000000003</v>
          </cell>
        </row>
        <row r="58">
          <cell r="A58">
            <v>1540785</v>
          </cell>
          <cell r="B58" t="str">
            <v>Costco01</v>
          </cell>
          <cell r="C58">
            <v>-10.44</v>
          </cell>
          <cell r="D58">
            <v>-31.6</v>
          </cell>
        </row>
        <row r="59">
          <cell r="A59">
            <v>1540787</v>
          </cell>
          <cell r="B59" t="str">
            <v>Costco01</v>
          </cell>
          <cell r="C59">
            <v>-10.44</v>
          </cell>
          <cell r="D59">
            <v>-31.6</v>
          </cell>
        </row>
        <row r="60">
          <cell r="A60">
            <v>1540781</v>
          </cell>
          <cell r="B60" t="str">
            <v>Costco01</v>
          </cell>
          <cell r="C60">
            <v>-9.93</v>
          </cell>
          <cell r="D60">
            <v>-28.15</v>
          </cell>
        </row>
        <row r="61">
          <cell r="A61">
            <v>1540782</v>
          </cell>
          <cell r="B61" t="str">
            <v>Costco01</v>
          </cell>
          <cell r="C61">
            <v>-9.93</v>
          </cell>
          <cell r="D61">
            <v>-28.15</v>
          </cell>
        </row>
        <row r="62">
          <cell r="A62">
            <v>1540786</v>
          </cell>
          <cell r="B62" t="str">
            <v>Costco01</v>
          </cell>
          <cell r="C62">
            <v>-10.44</v>
          </cell>
          <cell r="D62">
            <v>-31.6</v>
          </cell>
        </row>
        <row r="63">
          <cell r="A63">
            <v>1540784</v>
          </cell>
          <cell r="B63" t="str">
            <v>Costco01</v>
          </cell>
          <cell r="C63">
            <v>-10.44</v>
          </cell>
          <cell r="D63">
            <v>-31.6</v>
          </cell>
        </row>
        <row r="64">
          <cell r="A64">
            <v>1540783</v>
          </cell>
          <cell r="B64" t="str">
            <v>Costco01</v>
          </cell>
          <cell r="C64">
            <v>-9.93</v>
          </cell>
          <cell r="D64">
            <v>-28.15</v>
          </cell>
        </row>
        <row r="65">
          <cell r="A65">
            <v>1540780</v>
          </cell>
          <cell r="B65" t="str">
            <v>Costco01</v>
          </cell>
          <cell r="C65">
            <v>-9.93</v>
          </cell>
          <cell r="D65">
            <v>-28.15</v>
          </cell>
        </row>
        <row r="66">
          <cell r="A66">
            <v>1563192</v>
          </cell>
          <cell r="B66" t="str">
            <v>Costco01</v>
          </cell>
          <cell r="C66">
            <v>-13.91</v>
          </cell>
          <cell r="D66">
            <v>-43.68</v>
          </cell>
        </row>
        <row r="67">
          <cell r="A67">
            <v>1563193</v>
          </cell>
          <cell r="B67" t="str">
            <v>Costco01</v>
          </cell>
          <cell r="C67">
            <v>-13.8</v>
          </cell>
          <cell r="D67">
            <v>-29.67</v>
          </cell>
        </row>
        <row r="68">
          <cell r="A68">
            <v>1563194</v>
          </cell>
          <cell r="B68" t="str">
            <v>Costco01</v>
          </cell>
          <cell r="C68">
            <v>-13.91</v>
          </cell>
          <cell r="D68">
            <v>-43.68</v>
          </cell>
        </row>
        <row r="69">
          <cell r="A69">
            <v>1516592</v>
          </cell>
          <cell r="B69" t="str">
            <v>Costco01</v>
          </cell>
          <cell r="C69">
            <v>-11.12</v>
          </cell>
          <cell r="D69">
            <v>-25.55</v>
          </cell>
        </row>
        <row r="70">
          <cell r="A70">
            <v>1514691</v>
          </cell>
          <cell r="B70" t="str">
            <v>Costco01</v>
          </cell>
          <cell r="C70">
            <v>-12.77</v>
          </cell>
          <cell r="D70">
            <v>-42.07</v>
          </cell>
        </row>
        <row r="71">
          <cell r="A71">
            <v>1593357</v>
          </cell>
          <cell r="B71" t="str">
            <v>Costco01</v>
          </cell>
          <cell r="C71">
            <v>-9.93</v>
          </cell>
          <cell r="D71">
            <v>-28.15</v>
          </cell>
        </row>
        <row r="72">
          <cell r="A72">
            <v>1593358</v>
          </cell>
          <cell r="B72" t="str">
            <v>Costco01</v>
          </cell>
          <cell r="C72">
            <v>-10.44</v>
          </cell>
          <cell r="D72">
            <v>-31.6</v>
          </cell>
        </row>
        <row r="73">
          <cell r="A73">
            <v>1593359</v>
          </cell>
          <cell r="B73" t="str">
            <v>Costco01</v>
          </cell>
          <cell r="C73">
            <v>-10.44</v>
          </cell>
          <cell r="D73">
            <v>-31.6</v>
          </cell>
        </row>
        <row r="74">
          <cell r="A74">
            <v>1529951</v>
          </cell>
          <cell r="B74" t="str">
            <v>Costco01</v>
          </cell>
          <cell r="C74">
            <v>-27.56</v>
          </cell>
          <cell r="D74">
            <v>-68.63</v>
          </cell>
        </row>
        <row r="75">
          <cell r="A75">
            <v>1563191</v>
          </cell>
          <cell r="B75" t="str">
            <v>Costco01</v>
          </cell>
          <cell r="C75">
            <v>-13.8</v>
          </cell>
          <cell r="D75">
            <v>-29.67</v>
          </cell>
        </row>
        <row r="76">
          <cell r="A76">
            <v>1593356</v>
          </cell>
          <cell r="B76" t="str">
            <v>Costco01</v>
          </cell>
          <cell r="C76">
            <v>-9.93</v>
          </cell>
          <cell r="D76">
            <v>-28.15</v>
          </cell>
        </row>
        <row r="77">
          <cell r="A77">
            <v>1514685</v>
          </cell>
          <cell r="B77" t="str">
            <v>Costco01</v>
          </cell>
          <cell r="C77">
            <v>-12.77</v>
          </cell>
          <cell r="D77">
            <v>-42.07</v>
          </cell>
        </row>
        <row r="78">
          <cell r="A78">
            <v>1514688</v>
          </cell>
          <cell r="B78" t="str">
            <v>Costco01</v>
          </cell>
          <cell r="C78">
            <v>-12.77</v>
          </cell>
          <cell r="D78">
            <v>-42.07</v>
          </cell>
        </row>
        <row r="79">
          <cell r="A79">
            <v>1514683</v>
          </cell>
          <cell r="B79" t="str">
            <v>Costco01</v>
          </cell>
          <cell r="C79">
            <v>-12.77</v>
          </cell>
          <cell r="D79">
            <v>-42.07</v>
          </cell>
        </row>
        <row r="80">
          <cell r="A80">
            <v>1529947</v>
          </cell>
          <cell r="B80" t="str">
            <v>Costco01</v>
          </cell>
          <cell r="C80">
            <v>-10.95</v>
          </cell>
          <cell r="D80">
            <v>-39</v>
          </cell>
        </row>
        <row r="81">
          <cell r="A81">
            <v>1529946</v>
          </cell>
          <cell r="B81" t="str">
            <v>Costco01</v>
          </cell>
          <cell r="C81">
            <v>-10.95</v>
          </cell>
          <cell r="D81">
            <v>-39</v>
          </cell>
        </row>
        <row r="82">
          <cell r="A82">
            <v>1516594</v>
          </cell>
          <cell r="B82" t="str">
            <v>Costco01</v>
          </cell>
          <cell r="C82">
            <v>-11.12</v>
          </cell>
          <cell r="D82">
            <v>-25.55</v>
          </cell>
        </row>
        <row r="83">
          <cell r="A83">
            <v>1529950</v>
          </cell>
          <cell r="B83" t="str">
            <v>Costco01</v>
          </cell>
          <cell r="C83">
            <v>-27.56</v>
          </cell>
          <cell r="D83">
            <v>-68.63</v>
          </cell>
        </row>
        <row r="84">
          <cell r="A84">
            <v>1514689</v>
          </cell>
          <cell r="B84" t="str">
            <v>Costco01</v>
          </cell>
          <cell r="C84">
            <v>-12.77</v>
          </cell>
          <cell r="D84">
            <v>-42.07</v>
          </cell>
        </row>
        <row r="85">
          <cell r="A85">
            <v>1514684</v>
          </cell>
          <cell r="B85" t="str">
            <v>Costco01</v>
          </cell>
          <cell r="C85">
            <v>-12.77</v>
          </cell>
          <cell r="D85">
            <v>-42.07</v>
          </cell>
        </row>
        <row r="86">
          <cell r="A86">
            <v>1529939</v>
          </cell>
          <cell r="B86" t="str">
            <v>Costco01</v>
          </cell>
          <cell r="D86">
            <v>-22.78</v>
          </cell>
        </row>
        <row r="87">
          <cell r="A87">
            <v>1585799</v>
          </cell>
          <cell r="B87" t="str">
            <v>Costco01</v>
          </cell>
          <cell r="D87">
            <v>-70.62</v>
          </cell>
        </row>
        <row r="88">
          <cell r="A88">
            <v>1585900</v>
          </cell>
          <cell r="B88" t="str">
            <v>Costco01</v>
          </cell>
          <cell r="D88">
            <v>-70.62</v>
          </cell>
        </row>
        <row r="89">
          <cell r="A89">
            <v>1585902</v>
          </cell>
          <cell r="B89" t="str">
            <v>Costco01</v>
          </cell>
          <cell r="D89">
            <v>-70.62</v>
          </cell>
        </row>
        <row r="90">
          <cell r="A90">
            <v>1585795</v>
          </cell>
          <cell r="B90" t="str">
            <v>Costco01</v>
          </cell>
          <cell r="D90">
            <v>-64.47</v>
          </cell>
        </row>
        <row r="91">
          <cell r="A91">
            <v>1585794</v>
          </cell>
          <cell r="B91" t="str">
            <v>Costco01</v>
          </cell>
          <cell r="D91">
            <v>-64.47</v>
          </cell>
        </row>
        <row r="92">
          <cell r="A92">
            <v>1585673</v>
          </cell>
          <cell r="B92" t="str">
            <v>Costco01</v>
          </cell>
          <cell r="D92">
            <v>-64.47</v>
          </cell>
        </row>
        <row r="93">
          <cell r="A93">
            <v>1585798</v>
          </cell>
          <cell r="B93" t="str">
            <v>Costco01</v>
          </cell>
          <cell r="D93">
            <v>-70.62</v>
          </cell>
        </row>
        <row r="94">
          <cell r="A94">
            <v>1585796</v>
          </cell>
          <cell r="B94" t="str">
            <v>Costco01</v>
          </cell>
          <cell r="D94">
            <v>-64.47</v>
          </cell>
        </row>
        <row r="95">
          <cell r="A95">
            <v>1585797</v>
          </cell>
          <cell r="B95" t="str">
            <v>Costco01</v>
          </cell>
          <cell r="D95">
            <v>-64.47</v>
          </cell>
        </row>
        <row r="96">
          <cell r="A96">
            <v>1585672</v>
          </cell>
          <cell r="B96" t="str">
            <v>Costco01</v>
          </cell>
          <cell r="D96">
            <v>-70.62</v>
          </cell>
        </row>
        <row r="97">
          <cell r="A97">
            <v>1662421</v>
          </cell>
          <cell r="B97" t="str">
            <v>Costco01</v>
          </cell>
          <cell r="C97">
            <v>-10.55</v>
          </cell>
          <cell r="D97">
            <v>-85.85</v>
          </cell>
        </row>
        <row r="98">
          <cell r="A98">
            <v>1593364</v>
          </cell>
          <cell r="B98" t="str">
            <v>Costco01</v>
          </cell>
          <cell r="C98">
            <v>-15.26</v>
          </cell>
          <cell r="D98">
            <v>-34.5</v>
          </cell>
        </row>
        <row r="99">
          <cell r="A99">
            <v>1408975</v>
          </cell>
          <cell r="B99" t="str">
            <v>Costco01</v>
          </cell>
          <cell r="C99">
            <v>-8.59</v>
          </cell>
          <cell r="D99">
            <v>-17.149999999999999</v>
          </cell>
        </row>
        <row r="100">
          <cell r="A100">
            <v>1516597</v>
          </cell>
          <cell r="B100" t="str">
            <v>Costco01</v>
          </cell>
          <cell r="C100">
            <v>0</v>
          </cell>
          <cell r="D100">
            <v>-25.55</v>
          </cell>
        </row>
        <row r="101">
          <cell r="A101">
            <v>1585793</v>
          </cell>
          <cell r="B101" t="str">
            <v>Costco01</v>
          </cell>
          <cell r="C101">
            <v>0</v>
          </cell>
          <cell r="D101">
            <v>-64.47</v>
          </cell>
        </row>
        <row r="102">
          <cell r="A102">
            <v>1516596</v>
          </cell>
          <cell r="B102" t="str">
            <v>Costco01</v>
          </cell>
          <cell r="C102">
            <v>0</v>
          </cell>
          <cell r="D102">
            <v>-25.55</v>
          </cell>
        </row>
        <row r="103">
          <cell r="A103">
            <v>1567728</v>
          </cell>
          <cell r="B103" t="str">
            <v>Costco01</v>
          </cell>
          <cell r="C103">
            <v>0</v>
          </cell>
          <cell r="D103">
            <v>-49.313499999999998</v>
          </cell>
        </row>
        <row r="104">
          <cell r="A104">
            <v>1529944</v>
          </cell>
          <cell r="B104" t="str">
            <v>Costco01</v>
          </cell>
          <cell r="C104">
            <v>0</v>
          </cell>
          <cell r="D104">
            <v>-22.78</v>
          </cell>
        </row>
        <row r="105">
          <cell r="A105">
            <v>1585901</v>
          </cell>
          <cell r="B105" t="str">
            <v>Costco01</v>
          </cell>
          <cell r="C105">
            <v>0</v>
          </cell>
          <cell r="D105">
            <v>-70.62</v>
          </cell>
        </row>
        <row r="106">
          <cell r="A106">
            <v>1530594</v>
          </cell>
          <cell r="B106" t="str">
            <v>Costco01</v>
          </cell>
          <cell r="C106">
            <v>-8.4700000000000006</v>
          </cell>
          <cell r="D106">
            <v>-12.77</v>
          </cell>
        </row>
        <row r="107">
          <cell r="A107">
            <v>1530595</v>
          </cell>
          <cell r="B107" t="str">
            <v>Costco01</v>
          </cell>
          <cell r="C107">
            <v>-8.4700000000000006</v>
          </cell>
          <cell r="D107">
            <v>-12.77</v>
          </cell>
        </row>
        <row r="108">
          <cell r="A108">
            <v>1637946</v>
          </cell>
          <cell r="B108" t="str">
            <v>Costco01</v>
          </cell>
          <cell r="C108">
            <v>-0.85</v>
          </cell>
          <cell r="D108">
            <v>-41.4</v>
          </cell>
        </row>
        <row r="109">
          <cell r="A109">
            <v>1593363</v>
          </cell>
          <cell r="B109" t="str">
            <v>Costco01</v>
          </cell>
          <cell r="C109">
            <v>-15.26</v>
          </cell>
          <cell r="D109">
            <v>-34.5</v>
          </cell>
        </row>
        <row r="110">
          <cell r="A110">
            <v>1662422</v>
          </cell>
          <cell r="B110" t="str">
            <v>Costco01</v>
          </cell>
          <cell r="C110">
            <v>-10.55</v>
          </cell>
          <cell r="D110">
            <v>-85.85</v>
          </cell>
        </row>
        <row r="1048576">
          <cell r="B10485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9"/>
  <sheetViews>
    <sheetView zoomScaleNormal="100" workbookViewId="0">
      <pane ySplit="1" topLeftCell="A27" activePane="bottomLeft" state="frozen"/>
      <selection activeCell="C48" sqref="C48"/>
      <selection pane="bottomLeft" activeCell="I50" sqref="I50"/>
    </sheetView>
  </sheetViews>
  <sheetFormatPr defaultColWidth="9.109375" defaultRowHeight="13.8" x14ac:dyDescent="0.3"/>
  <cols>
    <col min="1" max="1" width="18.6640625" style="23" bestFit="1" customWidth="1"/>
    <col min="2" max="2" width="15.109375" style="23" bestFit="1" customWidth="1"/>
    <col min="3" max="3" width="10.5546875" style="23" bestFit="1" customWidth="1"/>
    <col min="4" max="4" width="12.88671875" style="36" bestFit="1" customWidth="1"/>
    <col min="5" max="5" width="18" style="36" bestFit="1" customWidth="1"/>
    <col min="6" max="6" width="12" style="36" bestFit="1" customWidth="1"/>
    <col min="7" max="7" width="10.44140625" style="23" bestFit="1" customWidth="1"/>
    <col min="8" max="8" width="13.5546875" style="23" bestFit="1" customWidth="1"/>
    <col min="9" max="9" width="8.109375" style="23" bestFit="1" customWidth="1"/>
    <col min="10" max="10" width="12.33203125" style="23" bestFit="1" customWidth="1"/>
    <col min="11" max="11" width="8.6640625" style="23" bestFit="1" customWidth="1"/>
    <col min="12" max="12" width="14.44140625" style="23" bestFit="1" customWidth="1"/>
    <col min="13" max="13" width="3.109375" style="23" bestFit="1" customWidth="1"/>
    <col min="14" max="14" width="9.44140625" style="36" bestFit="1" customWidth="1"/>
    <col min="15" max="15" width="12" style="23" bestFit="1" customWidth="1"/>
    <col min="16" max="16" width="8.109375" style="23" bestFit="1" customWidth="1"/>
    <col min="17" max="17" width="8.6640625" style="23" bestFit="1" customWidth="1"/>
    <col min="18" max="18" width="8.109375" style="23" bestFit="1" customWidth="1"/>
    <col min="19" max="19" width="9.109375" style="23"/>
    <col min="20" max="20" width="15.109375" style="23" bestFit="1" customWidth="1"/>
    <col min="21" max="16384" width="9.109375" style="23"/>
  </cols>
  <sheetData>
    <row r="1" spans="1:20" s="1" customFormat="1" ht="12.75" x14ac:dyDescent="0.2">
      <c r="A1" s="33" t="s">
        <v>0</v>
      </c>
      <c r="B1" s="33" t="s">
        <v>1</v>
      </c>
      <c r="C1" s="34" t="s">
        <v>2</v>
      </c>
      <c r="D1" s="19" t="s">
        <v>3</v>
      </c>
      <c r="E1" s="19" t="s">
        <v>4</v>
      </c>
      <c r="F1" s="19" t="s">
        <v>5</v>
      </c>
      <c r="G1" s="34" t="s">
        <v>6</v>
      </c>
      <c r="H1" s="33" t="s">
        <v>7</v>
      </c>
      <c r="I1" s="32" t="s">
        <v>190</v>
      </c>
      <c r="J1" s="53" t="s">
        <v>1288</v>
      </c>
      <c r="K1" s="33" t="s">
        <v>10</v>
      </c>
      <c r="L1" s="33" t="s">
        <v>11</v>
      </c>
      <c r="M1" s="33" t="s">
        <v>12</v>
      </c>
      <c r="N1" s="35" t="s">
        <v>13</v>
      </c>
      <c r="O1" s="20" t="s">
        <v>15</v>
      </c>
      <c r="P1" s="20" t="s">
        <v>16</v>
      </c>
      <c r="Q1" s="20" t="s">
        <v>1289</v>
      </c>
      <c r="R1" s="7" t="s">
        <v>16</v>
      </c>
      <c r="T1" s="2" t="s">
        <v>80</v>
      </c>
    </row>
    <row r="2" spans="1:20" s="1" customFormat="1" ht="12.75" x14ac:dyDescent="0.2">
      <c r="A2" s="23" t="s">
        <v>204</v>
      </c>
      <c r="B2" s="23" t="s">
        <v>230</v>
      </c>
      <c r="C2" s="22">
        <v>44873</v>
      </c>
      <c r="D2" s="37">
        <v>-25.55</v>
      </c>
      <c r="E2" s="37">
        <f>VLOOKUP(I2,'[1]ITEM#'!A:C,3,0)</f>
        <v>0</v>
      </c>
      <c r="F2" s="37">
        <f t="shared" ref="F2:F8" si="0">D2-E2</f>
        <v>-25.55</v>
      </c>
      <c r="G2" s="22">
        <v>44873</v>
      </c>
      <c r="H2" s="23" t="s">
        <v>205</v>
      </c>
      <c r="I2" s="23">
        <v>1516597</v>
      </c>
      <c r="J2" s="23" t="s">
        <v>1303</v>
      </c>
      <c r="K2" s="23" t="s">
        <v>186</v>
      </c>
      <c r="L2" s="23" t="s">
        <v>1291</v>
      </c>
      <c r="M2" s="23"/>
      <c r="N2" s="36">
        <f>VLOOKUP(I2,'[1]ITEM#'!A:D,4,0)</f>
        <v>-25.55</v>
      </c>
      <c r="O2" s="18">
        <f t="shared" ref="O2:O65" si="1">F2/N2</f>
        <v>1</v>
      </c>
      <c r="P2" s="23"/>
      <c r="Q2" s="17" t="s">
        <v>1289</v>
      </c>
    </row>
    <row r="3" spans="1:20" s="1" customFormat="1" ht="12.75" x14ac:dyDescent="0.2">
      <c r="A3" s="23" t="s">
        <v>204</v>
      </c>
      <c r="B3" s="23" t="s">
        <v>231</v>
      </c>
      <c r="C3" s="22">
        <v>44873</v>
      </c>
      <c r="D3" s="37">
        <v>-42.04</v>
      </c>
      <c r="E3" s="37">
        <f>VLOOKUP(I3,'[1]ITEM#'!A:C,3,0)</f>
        <v>-10.44</v>
      </c>
      <c r="F3" s="37">
        <f t="shared" si="0"/>
        <v>-31.6</v>
      </c>
      <c r="G3" s="22">
        <v>44873</v>
      </c>
      <c r="H3" s="23" t="s">
        <v>206</v>
      </c>
      <c r="I3" s="23">
        <v>1540787</v>
      </c>
      <c r="J3" s="23" t="s">
        <v>1341</v>
      </c>
      <c r="K3" s="23" t="s">
        <v>186</v>
      </c>
      <c r="L3" s="23" t="s">
        <v>1298</v>
      </c>
      <c r="M3" s="23"/>
      <c r="N3" s="36">
        <f>VLOOKUP(I3,'[1]ITEM#'!A:D,4,0)</f>
        <v>-31.6</v>
      </c>
      <c r="O3" s="18">
        <f t="shared" si="1"/>
        <v>1</v>
      </c>
      <c r="P3" s="23"/>
      <c r="Q3" s="17" t="s">
        <v>1289</v>
      </c>
    </row>
    <row r="4" spans="1:20" s="1" customFormat="1" ht="12.75" x14ac:dyDescent="0.2">
      <c r="A4" s="23" t="s">
        <v>204</v>
      </c>
      <c r="B4" s="23" t="s">
        <v>232</v>
      </c>
      <c r="C4" s="22">
        <v>44873</v>
      </c>
      <c r="D4" s="37">
        <v>-42.07</v>
      </c>
      <c r="E4" s="37">
        <v>0</v>
      </c>
      <c r="F4" s="37">
        <f t="shared" si="0"/>
        <v>-42.07</v>
      </c>
      <c r="G4" s="22">
        <v>44873</v>
      </c>
      <c r="H4" s="23" t="s">
        <v>207</v>
      </c>
      <c r="I4" s="23">
        <v>1514688</v>
      </c>
      <c r="J4" s="23" t="s">
        <v>1304</v>
      </c>
      <c r="K4" s="23" t="s">
        <v>186</v>
      </c>
      <c r="L4" s="23" t="s">
        <v>1291</v>
      </c>
      <c r="M4" s="23"/>
      <c r="N4" s="36">
        <f>VLOOKUP(I4,'[1]ITEM#'!A:D,4,0)</f>
        <v>-42.07</v>
      </c>
      <c r="O4" s="18">
        <f t="shared" si="1"/>
        <v>1</v>
      </c>
      <c r="P4" s="23"/>
      <c r="Q4" s="17" t="s">
        <v>1289</v>
      </c>
    </row>
    <row r="5" spans="1:20" s="1" customFormat="1" ht="12.75" x14ac:dyDescent="0.2">
      <c r="A5" s="23" t="s">
        <v>204</v>
      </c>
      <c r="B5" s="23" t="s">
        <v>233</v>
      </c>
      <c r="C5" s="22">
        <v>44873</v>
      </c>
      <c r="D5" s="37">
        <v>-38.08</v>
      </c>
      <c r="E5" s="37">
        <f>VLOOKUP(I5,'[1]ITEM#'!A:C,3,0)</f>
        <v>-9.93</v>
      </c>
      <c r="F5" s="37">
        <f t="shared" si="0"/>
        <v>-28.15</v>
      </c>
      <c r="G5" s="22">
        <v>44873</v>
      </c>
      <c r="H5" s="23" t="s">
        <v>208</v>
      </c>
      <c r="I5" s="23">
        <v>1593357</v>
      </c>
      <c r="J5" s="23" t="s">
        <v>1302</v>
      </c>
      <c r="K5" s="23" t="s">
        <v>186</v>
      </c>
      <c r="L5" s="23" t="s">
        <v>1298</v>
      </c>
      <c r="M5" s="23"/>
      <c r="N5" s="36">
        <f>VLOOKUP(I5,'[1]ITEM#'!A:D,4,0)</f>
        <v>-28.15</v>
      </c>
      <c r="O5" s="18">
        <f t="shared" si="1"/>
        <v>1</v>
      </c>
      <c r="P5" s="23"/>
      <c r="Q5" s="17" t="s">
        <v>1289</v>
      </c>
    </row>
    <row r="6" spans="1:20" s="1" customFormat="1" ht="12.75" x14ac:dyDescent="0.2">
      <c r="A6" s="23" t="s">
        <v>204</v>
      </c>
      <c r="B6" s="23" t="s">
        <v>234</v>
      </c>
      <c r="C6" s="22">
        <v>44873</v>
      </c>
      <c r="D6" s="37">
        <v>-64.47</v>
      </c>
      <c r="E6" s="37">
        <f>VLOOKUP(I6,'[1]ITEM#'!A:C,3,0)</f>
        <v>0</v>
      </c>
      <c r="F6" s="37">
        <f t="shared" si="0"/>
        <v>-64.47</v>
      </c>
      <c r="G6" s="22">
        <v>44873</v>
      </c>
      <c r="H6" s="23" t="s">
        <v>209</v>
      </c>
      <c r="I6" s="23">
        <v>1585794</v>
      </c>
      <c r="J6" s="23" t="s">
        <v>1338</v>
      </c>
      <c r="K6" s="23" t="s">
        <v>186</v>
      </c>
      <c r="L6" s="23" t="s">
        <v>1291</v>
      </c>
      <c r="M6" s="23"/>
      <c r="N6" s="36">
        <f>VLOOKUP(I6,'[1]ITEM#'!A:D,4,0)</f>
        <v>-64.47</v>
      </c>
      <c r="O6" s="18">
        <f t="shared" si="1"/>
        <v>1</v>
      </c>
      <c r="P6" s="23"/>
      <c r="Q6" s="17" t="s">
        <v>1289</v>
      </c>
    </row>
    <row r="7" spans="1:20" s="1" customFormat="1" ht="12.75" x14ac:dyDescent="0.2">
      <c r="A7" s="23" t="s">
        <v>204</v>
      </c>
      <c r="B7" s="23" t="s">
        <v>235</v>
      </c>
      <c r="C7" s="22">
        <v>44873</v>
      </c>
      <c r="D7" s="37">
        <v>-68.63</v>
      </c>
      <c r="E7" s="37">
        <v>0</v>
      </c>
      <c r="F7" s="37">
        <f t="shared" si="0"/>
        <v>-68.63</v>
      </c>
      <c r="G7" s="22">
        <v>44873</v>
      </c>
      <c r="H7" s="23" t="s">
        <v>210</v>
      </c>
      <c r="I7" s="23">
        <v>1529951</v>
      </c>
      <c r="J7" s="23" t="s">
        <v>1326</v>
      </c>
      <c r="K7" s="23" t="s">
        <v>186</v>
      </c>
      <c r="L7" s="23" t="s">
        <v>1291</v>
      </c>
      <c r="M7" s="23"/>
      <c r="N7" s="36">
        <f>VLOOKUP(I7,'[1]ITEM#'!A:D,4,0)</f>
        <v>-68.63</v>
      </c>
      <c r="O7" s="18">
        <f t="shared" si="1"/>
        <v>1</v>
      </c>
      <c r="P7" s="23"/>
      <c r="Q7" s="17" t="s">
        <v>1289</v>
      </c>
    </row>
    <row r="8" spans="1:20" s="1" customFormat="1" ht="12.75" x14ac:dyDescent="0.2">
      <c r="A8" s="23" t="s">
        <v>204</v>
      </c>
      <c r="B8" s="23" t="s">
        <v>236</v>
      </c>
      <c r="C8" s="22">
        <v>44873</v>
      </c>
      <c r="D8" s="37">
        <v>-70.62</v>
      </c>
      <c r="E8" s="37">
        <f>VLOOKUP(I8,'[1]ITEM#'!A:C,3,0)</f>
        <v>0</v>
      </c>
      <c r="F8" s="37">
        <f t="shared" si="0"/>
        <v>-70.62</v>
      </c>
      <c r="G8" s="22">
        <v>44873</v>
      </c>
      <c r="H8" s="23" t="s">
        <v>211</v>
      </c>
      <c r="I8" s="23">
        <v>1585798</v>
      </c>
      <c r="J8" s="23" t="s">
        <v>1319</v>
      </c>
      <c r="K8" s="23" t="s">
        <v>186</v>
      </c>
      <c r="L8" s="23" t="s">
        <v>1291</v>
      </c>
      <c r="M8" s="23"/>
      <c r="N8" s="36">
        <f>VLOOKUP(I8,'[1]ITEM#'!A:D,4,0)</f>
        <v>-70.62</v>
      </c>
      <c r="O8" s="18">
        <f t="shared" si="1"/>
        <v>1</v>
      </c>
      <c r="P8" s="23"/>
      <c r="Q8" s="17" t="s">
        <v>1289</v>
      </c>
    </row>
    <row r="9" spans="1:20" s="1" customFormat="1" ht="12.75" x14ac:dyDescent="0.2">
      <c r="A9" s="23" t="s">
        <v>204</v>
      </c>
      <c r="B9" s="23" t="s">
        <v>237</v>
      </c>
      <c r="C9" s="22">
        <v>44873</v>
      </c>
      <c r="D9" s="37">
        <v>-188.37</v>
      </c>
      <c r="E9" s="37">
        <f>VLOOKUP(I9,'[1]ITEM#'!A:C,3,0)*3</f>
        <v>-36.660000000000004</v>
      </c>
      <c r="F9" s="37">
        <v>-113.63</v>
      </c>
      <c r="G9" s="22">
        <v>44873</v>
      </c>
      <c r="H9" s="23" t="s">
        <v>212</v>
      </c>
      <c r="I9" s="23">
        <v>1408972</v>
      </c>
      <c r="J9" s="23" t="s">
        <v>1342</v>
      </c>
      <c r="K9" s="23" t="s">
        <v>186</v>
      </c>
      <c r="L9" s="23" t="s">
        <v>1311</v>
      </c>
      <c r="M9" s="23"/>
      <c r="N9" s="36">
        <f>VLOOKUP(I9,'[1]ITEM#'!A:D,4,0)</f>
        <v>-37.880000000000003</v>
      </c>
      <c r="O9" s="18">
        <f t="shared" si="1"/>
        <v>2.9997360084477291</v>
      </c>
      <c r="P9" s="23"/>
      <c r="Q9" s="17" t="s">
        <v>1289</v>
      </c>
    </row>
    <row r="10" spans="1:20" s="1" customFormat="1" ht="12.75" x14ac:dyDescent="0.2">
      <c r="A10" s="23"/>
      <c r="B10" s="23"/>
      <c r="C10" s="22"/>
      <c r="D10" s="37"/>
      <c r="E10" s="37">
        <f>VLOOKUP(I10,'[1]ITEM#'!A:C,3,0)</f>
        <v>-9.93</v>
      </c>
      <c r="F10" s="37">
        <v>-28.15</v>
      </c>
      <c r="G10" s="22">
        <v>44873</v>
      </c>
      <c r="H10" s="23" t="s">
        <v>212</v>
      </c>
      <c r="I10" s="23">
        <v>1540781</v>
      </c>
      <c r="J10" s="23" t="s">
        <v>1308</v>
      </c>
      <c r="K10" s="23" t="s">
        <v>186</v>
      </c>
      <c r="L10" s="23" t="s">
        <v>1298</v>
      </c>
      <c r="M10" s="23"/>
      <c r="N10" s="36">
        <f>VLOOKUP(I10,'[1]ITEM#'!A:D,4,0)</f>
        <v>-28.15</v>
      </c>
      <c r="O10" s="18">
        <f t="shared" si="1"/>
        <v>1</v>
      </c>
      <c r="P10" s="23"/>
      <c r="Q10" s="17" t="s">
        <v>1289</v>
      </c>
    </row>
    <row r="11" spans="1:20" s="1" customFormat="1" ht="12.75" x14ac:dyDescent="0.2">
      <c r="A11" s="23" t="s">
        <v>204</v>
      </c>
      <c r="B11" s="23" t="s">
        <v>238</v>
      </c>
      <c r="C11" s="22">
        <v>44873</v>
      </c>
      <c r="D11" s="37">
        <v>-42.04</v>
      </c>
      <c r="E11" s="37">
        <f>VLOOKUP(I11,'[1]ITEM#'!A:C,3,0)</f>
        <v>-10.44</v>
      </c>
      <c r="F11" s="37">
        <f>D11-E11</f>
        <v>-31.6</v>
      </c>
      <c r="G11" s="22">
        <v>44873</v>
      </c>
      <c r="H11" s="23" t="s">
        <v>213</v>
      </c>
      <c r="I11" s="23">
        <v>1540785</v>
      </c>
      <c r="J11" s="23" t="s">
        <v>1328</v>
      </c>
      <c r="K11" s="23" t="s">
        <v>186</v>
      </c>
      <c r="L11" s="23" t="s">
        <v>1298</v>
      </c>
      <c r="M11" s="23"/>
      <c r="N11" s="36">
        <f>VLOOKUP(I11,'[1]ITEM#'!A:D,4,0)</f>
        <v>-31.6</v>
      </c>
      <c r="O11" s="18">
        <f t="shared" si="1"/>
        <v>1</v>
      </c>
      <c r="P11" s="23"/>
      <c r="Q11" s="17" t="s">
        <v>1289</v>
      </c>
    </row>
    <row r="12" spans="1:20" s="1" customFormat="1" ht="12.75" x14ac:dyDescent="0.2">
      <c r="A12" s="23" t="s">
        <v>204</v>
      </c>
      <c r="B12" s="23" t="s">
        <v>239</v>
      </c>
      <c r="C12" s="22">
        <v>44873</v>
      </c>
      <c r="D12" s="37">
        <v>-25.55</v>
      </c>
      <c r="E12" s="37">
        <v>0</v>
      </c>
      <c r="F12" s="37">
        <f>D12-E12</f>
        <v>-25.55</v>
      </c>
      <c r="G12" s="22">
        <v>44873</v>
      </c>
      <c r="H12" s="23" t="s">
        <v>214</v>
      </c>
      <c r="I12" s="23">
        <v>1516594</v>
      </c>
      <c r="J12" s="23" t="s">
        <v>1313</v>
      </c>
      <c r="K12" s="23" t="s">
        <v>186</v>
      </c>
      <c r="L12" s="23" t="s">
        <v>1291</v>
      </c>
      <c r="M12" s="23"/>
      <c r="N12" s="36">
        <f>VLOOKUP(I12,'[1]ITEM#'!A:D,4,0)</f>
        <v>-25.55</v>
      </c>
      <c r="O12" s="18">
        <f t="shared" si="1"/>
        <v>1</v>
      </c>
      <c r="P12" s="23"/>
      <c r="Q12" s="17" t="s">
        <v>1289</v>
      </c>
    </row>
    <row r="13" spans="1:20" s="1" customFormat="1" ht="12.75" x14ac:dyDescent="0.2">
      <c r="A13" s="23" t="s">
        <v>204</v>
      </c>
      <c r="B13" s="23" t="s">
        <v>240</v>
      </c>
      <c r="C13" s="22">
        <v>44873</v>
      </c>
      <c r="D13" s="37">
        <v>-39</v>
      </c>
      <c r="E13" s="37">
        <v>0</v>
      </c>
      <c r="F13" s="37">
        <f>D13-E13</f>
        <v>-39</v>
      </c>
      <c r="G13" s="22">
        <v>44873</v>
      </c>
      <c r="H13" s="23" t="s">
        <v>215</v>
      </c>
      <c r="I13" s="23">
        <v>1529947</v>
      </c>
      <c r="J13" s="23" t="s">
        <v>1294</v>
      </c>
      <c r="K13" s="23" t="s">
        <v>186</v>
      </c>
      <c r="L13" s="23" t="s">
        <v>1291</v>
      </c>
      <c r="M13" s="23"/>
      <c r="N13" s="36">
        <f>VLOOKUP(I13,'[1]ITEM#'!A:D,4,0)</f>
        <v>-39</v>
      </c>
      <c r="O13" s="18">
        <f t="shared" si="1"/>
        <v>1</v>
      </c>
      <c r="P13" s="23"/>
      <c r="Q13" s="17" t="s">
        <v>1289</v>
      </c>
    </row>
    <row r="14" spans="1:20" s="1" customFormat="1" ht="12.75" x14ac:dyDescent="0.2">
      <c r="A14" s="23" t="s">
        <v>204</v>
      </c>
      <c r="B14" s="23" t="s">
        <v>241</v>
      </c>
      <c r="C14" s="22">
        <v>44873</v>
      </c>
      <c r="D14" s="37">
        <v>-42.04</v>
      </c>
      <c r="E14" s="37">
        <f>VLOOKUP(I14,'[1]ITEM#'!A:C,3,0)</f>
        <v>-10.44</v>
      </c>
      <c r="F14" s="37">
        <f>D14-E14</f>
        <v>-31.6</v>
      </c>
      <c r="G14" s="22">
        <v>44873</v>
      </c>
      <c r="H14" s="23" t="s">
        <v>216</v>
      </c>
      <c r="I14" s="23">
        <v>1540785</v>
      </c>
      <c r="J14" s="23" t="s">
        <v>1328</v>
      </c>
      <c r="K14" s="23" t="s">
        <v>186</v>
      </c>
      <c r="L14" s="23" t="s">
        <v>1298</v>
      </c>
      <c r="M14" s="23"/>
      <c r="N14" s="36">
        <f>VLOOKUP(I14,'[1]ITEM#'!A:D,4,0)</f>
        <v>-31.6</v>
      </c>
      <c r="O14" s="18">
        <f t="shared" si="1"/>
        <v>1</v>
      </c>
      <c r="P14" s="23"/>
      <c r="Q14" s="17" t="s">
        <v>1289</v>
      </c>
    </row>
    <row r="15" spans="1:20" s="1" customFormat="1" ht="12.75" x14ac:dyDescent="0.2">
      <c r="A15" s="23" t="s">
        <v>204</v>
      </c>
      <c r="B15" s="23" t="s">
        <v>242</v>
      </c>
      <c r="C15" s="22">
        <v>44873</v>
      </c>
      <c r="D15" s="37">
        <v>-118.2</v>
      </c>
      <c r="E15" s="37">
        <f>VLOOKUP(I15,'[1]ITEM#'!A:C,3,0)*2</f>
        <v>-19.86</v>
      </c>
      <c r="F15" s="37">
        <v>-56.3</v>
      </c>
      <c r="G15" s="22">
        <v>44873</v>
      </c>
      <c r="H15" s="23" t="s">
        <v>217</v>
      </c>
      <c r="I15" s="23">
        <v>1540781</v>
      </c>
      <c r="J15" s="23" t="s">
        <v>1308</v>
      </c>
      <c r="K15" s="23" t="s">
        <v>186</v>
      </c>
      <c r="L15" s="23" t="s">
        <v>1298</v>
      </c>
      <c r="M15" s="23"/>
      <c r="N15" s="36">
        <f>VLOOKUP(I15,'[1]ITEM#'!A:D,4,0)</f>
        <v>-28.15</v>
      </c>
      <c r="O15" s="18">
        <f t="shared" si="1"/>
        <v>2</v>
      </c>
      <c r="P15" s="23"/>
      <c r="Q15" s="17" t="s">
        <v>1289</v>
      </c>
    </row>
    <row r="16" spans="1:20" s="1" customFormat="1" ht="12.75" x14ac:dyDescent="0.2">
      <c r="A16" s="23"/>
      <c r="B16" s="23"/>
      <c r="C16" s="22"/>
      <c r="D16" s="37"/>
      <c r="E16" s="37">
        <f>VLOOKUP(I16,'[1]ITEM#'!A:C,3,0)</f>
        <v>-10.44</v>
      </c>
      <c r="F16" s="37">
        <v>-31.6</v>
      </c>
      <c r="G16" s="22">
        <v>44873</v>
      </c>
      <c r="H16" s="23" t="s">
        <v>217</v>
      </c>
      <c r="I16" s="23">
        <v>1540784</v>
      </c>
      <c r="J16" s="23" t="s">
        <v>1297</v>
      </c>
      <c r="K16" s="23" t="s">
        <v>186</v>
      </c>
      <c r="L16" s="23" t="s">
        <v>1298</v>
      </c>
      <c r="M16" s="23"/>
      <c r="N16" s="36">
        <f>VLOOKUP(I16,'[1]ITEM#'!A:D,4,0)</f>
        <v>-31.6</v>
      </c>
      <c r="O16" s="18">
        <f t="shared" si="1"/>
        <v>1</v>
      </c>
      <c r="P16" s="23"/>
      <c r="Q16" s="17" t="s">
        <v>1289</v>
      </c>
    </row>
    <row r="17" spans="1:17" s="1" customFormat="1" ht="12.75" x14ac:dyDescent="0.2">
      <c r="A17" s="23" t="s">
        <v>204</v>
      </c>
      <c r="B17" s="23" t="s">
        <v>243</v>
      </c>
      <c r="C17" s="22">
        <v>44873</v>
      </c>
      <c r="D17" s="37">
        <v>-126.12</v>
      </c>
      <c r="E17" s="37">
        <f>VLOOKUP(I17,'[1]ITEM#'!A:C,3,0)*3</f>
        <v>-31.32</v>
      </c>
      <c r="F17" s="37">
        <f t="shared" ref="F17:F36" si="2">D17-E17</f>
        <v>-94.800000000000011</v>
      </c>
      <c r="G17" s="22">
        <v>44873</v>
      </c>
      <c r="H17" s="23" t="s">
        <v>218</v>
      </c>
      <c r="I17" s="23">
        <v>1540784</v>
      </c>
      <c r="J17" s="23" t="s">
        <v>1297</v>
      </c>
      <c r="K17" s="23" t="s">
        <v>186</v>
      </c>
      <c r="L17" s="23" t="s">
        <v>1298</v>
      </c>
      <c r="M17" s="23"/>
      <c r="N17" s="36">
        <f>VLOOKUP(I17,'[1]ITEM#'!A:D,4,0)</f>
        <v>-31.6</v>
      </c>
      <c r="O17" s="18">
        <f t="shared" si="1"/>
        <v>3.0000000000000004</v>
      </c>
      <c r="P17" s="23"/>
      <c r="Q17" s="17" t="s">
        <v>1289</v>
      </c>
    </row>
    <row r="18" spans="1:17" s="1" customFormat="1" ht="12.75" x14ac:dyDescent="0.2">
      <c r="A18" s="23" t="s">
        <v>204</v>
      </c>
      <c r="B18" s="23" t="s">
        <v>1354</v>
      </c>
      <c r="C18" s="22">
        <v>44873</v>
      </c>
      <c r="D18" s="37">
        <v>-85.42</v>
      </c>
      <c r="E18" s="37">
        <f>-(15.1+15.19)</f>
        <v>-30.29</v>
      </c>
      <c r="F18" s="37">
        <f t="shared" si="2"/>
        <v>-55.13</v>
      </c>
      <c r="G18" s="22">
        <v>44873</v>
      </c>
      <c r="H18" s="23" t="s">
        <v>365</v>
      </c>
      <c r="I18" s="23">
        <v>1339333</v>
      </c>
      <c r="J18" s="23" t="s">
        <v>1337</v>
      </c>
      <c r="K18" s="23" t="s">
        <v>186</v>
      </c>
      <c r="L18" s="23" t="s">
        <v>1301</v>
      </c>
      <c r="M18" s="23"/>
      <c r="N18" s="36">
        <f>VLOOKUP(I18,'[1]ITEM#'!A:D,4,0)</f>
        <v>-55.13</v>
      </c>
      <c r="O18" s="18">
        <f t="shared" si="1"/>
        <v>1</v>
      </c>
      <c r="P18" s="23"/>
      <c r="Q18" s="17" t="s">
        <v>1289</v>
      </c>
    </row>
    <row r="19" spans="1:17" s="1" customFormat="1" ht="12.75" x14ac:dyDescent="0.2">
      <c r="A19" s="23" t="s">
        <v>194</v>
      </c>
      <c r="B19" s="23" t="s">
        <v>221</v>
      </c>
      <c r="C19" s="22">
        <v>44872</v>
      </c>
      <c r="D19" s="37">
        <v>-42.07</v>
      </c>
      <c r="E19" s="37">
        <v>0</v>
      </c>
      <c r="F19" s="37">
        <f t="shared" si="2"/>
        <v>-42.07</v>
      </c>
      <c r="G19" s="22">
        <v>44872</v>
      </c>
      <c r="H19" s="23" t="s">
        <v>195</v>
      </c>
      <c r="I19" s="23">
        <v>1514685</v>
      </c>
      <c r="J19" s="23" t="s">
        <v>1353</v>
      </c>
      <c r="K19" s="23" t="s">
        <v>186</v>
      </c>
      <c r="L19" s="23" t="s">
        <v>1291</v>
      </c>
      <c r="M19" s="23"/>
      <c r="N19" s="36">
        <f>VLOOKUP(I19,'[1]ITEM#'!A:D,4,0)</f>
        <v>-42.07</v>
      </c>
      <c r="O19" s="18">
        <f t="shared" si="1"/>
        <v>1</v>
      </c>
      <c r="P19" s="23"/>
      <c r="Q19" s="17" t="s">
        <v>1289</v>
      </c>
    </row>
    <row r="20" spans="1:17" s="1" customFormat="1" ht="12.75" x14ac:dyDescent="0.2">
      <c r="A20" s="23" t="s">
        <v>194</v>
      </c>
      <c r="B20" s="23" t="s">
        <v>222</v>
      </c>
      <c r="C20" s="22">
        <v>44872</v>
      </c>
      <c r="D20" s="37">
        <v>-25.55</v>
      </c>
      <c r="E20" s="37">
        <v>0</v>
      </c>
      <c r="F20" s="37">
        <f t="shared" si="2"/>
        <v>-25.55</v>
      </c>
      <c r="G20" s="22">
        <v>44872</v>
      </c>
      <c r="H20" s="23" t="s">
        <v>196</v>
      </c>
      <c r="I20" s="23">
        <v>1516592</v>
      </c>
      <c r="J20" s="23" t="s">
        <v>1299</v>
      </c>
      <c r="K20" s="23" t="s">
        <v>186</v>
      </c>
      <c r="L20" s="23" t="s">
        <v>1291</v>
      </c>
      <c r="M20" s="23"/>
      <c r="N20" s="36">
        <f>VLOOKUP(I20,'[1]ITEM#'!A:D,4,0)</f>
        <v>-25.55</v>
      </c>
      <c r="O20" s="18">
        <f t="shared" si="1"/>
        <v>1</v>
      </c>
      <c r="P20" s="23"/>
      <c r="Q20" s="17" t="s">
        <v>1289</v>
      </c>
    </row>
    <row r="21" spans="1:17" s="1" customFormat="1" ht="12.75" x14ac:dyDescent="0.2">
      <c r="A21" s="23" t="s">
        <v>194</v>
      </c>
      <c r="B21" s="23" t="s">
        <v>223</v>
      </c>
      <c r="C21" s="22">
        <v>44872</v>
      </c>
      <c r="D21" s="37">
        <v>-25.55</v>
      </c>
      <c r="E21" s="37">
        <v>0</v>
      </c>
      <c r="F21" s="37">
        <f t="shared" si="2"/>
        <v>-25.55</v>
      </c>
      <c r="G21" s="22">
        <v>44872</v>
      </c>
      <c r="H21" s="23" t="s">
        <v>197</v>
      </c>
      <c r="I21" s="23">
        <v>1516594</v>
      </c>
      <c r="J21" s="23" t="s">
        <v>1313</v>
      </c>
      <c r="K21" s="23" t="s">
        <v>186</v>
      </c>
      <c r="L21" s="23" t="s">
        <v>1291</v>
      </c>
      <c r="M21" s="23"/>
      <c r="N21" s="36">
        <f>VLOOKUP(I21,'[1]ITEM#'!A:D,4,0)</f>
        <v>-25.55</v>
      </c>
      <c r="O21" s="18">
        <f t="shared" si="1"/>
        <v>1</v>
      </c>
      <c r="P21" s="23"/>
      <c r="Q21" s="17" t="s">
        <v>1289</v>
      </c>
    </row>
    <row r="22" spans="1:17" s="1" customFormat="1" ht="12.75" x14ac:dyDescent="0.2">
      <c r="A22" s="23" t="s">
        <v>194</v>
      </c>
      <c r="B22" s="23" t="s">
        <v>224</v>
      </c>
      <c r="C22" s="22">
        <v>44872</v>
      </c>
      <c r="D22" s="37">
        <v>-25.55</v>
      </c>
      <c r="E22" s="37">
        <f>VLOOKUP(I22,'[1]ITEM#'!A:C,3,0)</f>
        <v>0</v>
      </c>
      <c r="F22" s="37">
        <f t="shared" si="2"/>
        <v>-25.55</v>
      </c>
      <c r="G22" s="22">
        <v>44872</v>
      </c>
      <c r="H22" s="23" t="s">
        <v>198</v>
      </c>
      <c r="I22" s="23">
        <v>1516597</v>
      </c>
      <c r="J22" s="23" t="s">
        <v>1303</v>
      </c>
      <c r="K22" s="23" t="s">
        <v>186</v>
      </c>
      <c r="L22" s="23" t="s">
        <v>1291</v>
      </c>
      <c r="M22" s="23"/>
      <c r="N22" s="36">
        <f>VLOOKUP(I22,'[1]ITEM#'!A:D,4,0)</f>
        <v>-25.55</v>
      </c>
      <c r="O22" s="18">
        <f t="shared" si="1"/>
        <v>1</v>
      </c>
      <c r="P22" s="23"/>
      <c r="Q22" s="17" t="s">
        <v>1289</v>
      </c>
    </row>
    <row r="23" spans="1:17" s="1" customFormat="1" ht="12.75" x14ac:dyDescent="0.2">
      <c r="A23" s="23" t="s">
        <v>194</v>
      </c>
      <c r="B23" s="23" t="s">
        <v>225</v>
      </c>
      <c r="C23" s="22">
        <v>44872</v>
      </c>
      <c r="D23" s="37">
        <v>-70.62</v>
      </c>
      <c r="E23" s="37">
        <f>VLOOKUP(I23,'[1]ITEM#'!A:C,3,0)</f>
        <v>0</v>
      </c>
      <c r="F23" s="37">
        <f t="shared" si="2"/>
        <v>-70.62</v>
      </c>
      <c r="G23" s="22">
        <v>44872</v>
      </c>
      <c r="H23" s="23" t="s">
        <v>199</v>
      </c>
      <c r="I23" s="23">
        <v>1585799</v>
      </c>
      <c r="J23" s="23" t="s">
        <v>1292</v>
      </c>
      <c r="K23" s="23" t="s">
        <v>186</v>
      </c>
      <c r="L23" s="23" t="s">
        <v>1291</v>
      </c>
      <c r="M23" s="23"/>
      <c r="N23" s="36">
        <f>VLOOKUP(I23,'[1]ITEM#'!A:D,4,0)</f>
        <v>-70.62</v>
      </c>
      <c r="O23" s="18">
        <f t="shared" si="1"/>
        <v>1</v>
      </c>
      <c r="P23" s="23"/>
      <c r="Q23" s="17" t="s">
        <v>1289</v>
      </c>
    </row>
    <row r="24" spans="1:17" s="1" customFormat="1" ht="12.75" x14ac:dyDescent="0.2">
      <c r="A24" s="23" t="s">
        <v>194</v>
      </c>
      <c r="B24" s="23" t="s">
        <v>226</v>
      </c>
      <c r="C24" s="22">
        <v>44872</v>
      </c>
      <c r="D24" s="37">
        <v>-70.62</v>
      </c>
      <c r="E24" s="37">
        <f>VLOOKUP(I24,'[1]ITEM#'!A:C,3,0)</f>
        <v>0</v>
      </c>
      <c r="F24" s="37">
        <f t="shared" si="2"/>
        <v>-70.62</v>
      </c>
      <c r="G24" s="22">
        <v>44872</v>
      </c>
      <c r="H24" s="23" t="s">
        <v>200</v>
      </c>
      <c r="I24" s="23">
        <v>1585799</v>
      </c>
      <c r="J24" s="23" t="s">
        <v>1292</v>
      </c>
      <c r="K24" s="23" t="s">
        <v>186</v>
      </c>
      <c r="L24" s="23" t="s">
        <v>1291</v>
      </c>
      <c r="M24" s="23"/>
      <c r="N24" s="36">
        <f>VLOOKUP(I24,'[1]ITEM#'!A:D,4,0)</f>
        <v>-70.62</v>
      </c>
      <c r="O24" s="18">
        <f t="shared" si="1"/>
        <v>1</v>
      </c>
      <c r="P24" s="23"/>
      <c r="Q24" s="17" t="s">
        <v>1289</v>
      </c>
    </row>
    <row r="25" spans="1:17" s="1" customFormat="1" ht="12.75" x14ac:dyDescent="0.2">
      <c r="A25" s="23" t="s">
        <v>194</v>
      </c>
      <c r="B25" s="23" t="s">
        <v>227</v>
      </c>
      <c r="C25" s="22">
        <v>44872</v>
      </c>
      <c r="D25" s="37">
        <v>-70.62</v>
      </c>
      <c r="E25" s="37">
        <f>VLOOKUP(I25,'[1]ITEM#'!A:C,3,0)</f>
        <v>0</v>
      </c>
      <c r="F25" s="37">
        <f t="shared" si="2"/>
        <v>-70.62</v>
      </c>
      <c r="G25" s="22">
        <v>44872</v>
      </c>
      <c r="H25" s="23" t="s">
        <v>201</v>
      </c>
      <c r="I25" s="23">
        <v>1585900</v>
      </c>
      <c r="J25" s="23" t="s">
        <v>1320</v>
      </c>
      <c r="K25" s="23" t="s">
        <v>186</v>
      </c>
      <c r="L25" s="23" t="s">
        <v>1291</v>
      </c>
      <c r="M25" s="23"/>
      <c r="N25" s="36">
        <f>VLOOKUP(I25,'[1]ITEM#'!A:D,4,0)</f>
        <v>-70.62</v>
      </c>
      <c r="O25" s="18">
        <f t="shared" si="1"/>
        <v>1</v>
      </c>
      <c r="P25" s="23"/>
      <c r="Q25" s="17" t="s">
        <v>1289</v>
      </c>
    </row>
    <row r="26" spans="1:17" s="1" customFormat="1" ht="12.75" x14ac:dyDescent="0.2">
      <c r="A26" s="23" t="s">
        <v>194</v>
      </c>
      <c r="B26" s="23" t="s">
        <v>228</v>
      </c>
      <c r="C26" s="22">
        <v>44872</v>
      </c>
      <c r="D26" s="37">
        <v>-39</v>
      </c>
      <c r="E26" s="37">
        <v>0</v>
      </c>
      <c r="F26" s="37">
        <f t="shared" si="2"/>
        <v>-39</v>
      </c>
      <c r="G26" s="22">
        <v>44872</v>
      </c>
      <c r="H26" s="23" t="s">
        <v>202</v>
      </c>
      <c r="I26" s="23">
        <v>1529947</v>
      </c>
      <c r="J26" s="23" t="s">
        <v>1294</v>
      </c>
      <c r="K26" s="23" t="s">
        <v>186</v>
      </c>
      <c r="L26" s="23" t="s">
        <v>1291</v>
      </c>
      <c r="M26" s="23"/>
      <c r="N26" s="36">
        <f>VLOOKUP(I26,'[1]ITEM#'!A:D,4,0)</f>
        <v>-39</v>
      </c>
      <c r="O26" s="18">
        <f t="shared" si="1"/>
        <v>1</v>
      </c>
      <c r="P26" s="23"/>
      <c r="Q26" s="17" t="s">
        <v>1289</v>
      </c>
    </row>
    <row r="27" spans="1:17" s="1" customFormat="1" ht="12.75" x14ac:dyDescent="0.2">
      <c r="A27" s="23" t="s">
        <v>194</v>
      </c>
      <c r="B27" s="23" t="s">
        <v>229</v>
      </c>
      <c r="C27" s="22">
        <v>44872</v>
      </c>
      <c r="D27" s="37">
        <v>-39</v>
      </c>
      <c r="E27" s="37">
        <v>0</v>
      </c>
      <c r="F27" s="37">
        <f t="shared" si="2"/>
        <v>-39</v>
      </c>
      <c r="G27" s="22">
        <v>44872</v>
      </c>
      <c r="H27" s="23" t="s">
        <v>203</v>
      </c>
      <c r="I27" s="23">
        <v>1529947</v>
      </c>
      <c r="J27" s="23" t="s">
        <v>1294</v>
      </c>
      <c r="K27" s="23" t="s">
        <v>186</v>
      </c>
      <c r="L27" s="23" t="s">
        <v>1291</v>
      </c>
      <c r="M27" s="23"/>
      <c r="N27" s="36">
        <f>VLOOKUP(I27,'[1]ITEM#'!A:D,4,0)</f>
        <v>-39</v>
      </c>
      <c r="O27" s="18">
        <f t="shared" si="1"/>
        <v>1</v>
      </c>
      <c r="P27" s="23"/>
      <c r="Q27" s="17" t="s">
        <v>1289</v>
      </c>
    </row>
    <row r="28" spans="1:17" s="1" customFormat="1" ht="12.75" x14ac:dyDescent="0.2">
      <c r="A28" s="23" t="s">
        <v>17</v>
      </c>
      <c r="B28" s="39" t="s">
        <v>18</v>
      </c>
      <c r="C28" s="22">
        <v>44871</v>
      </c>
      <c r="D28" s="37">
        <v>-42.04</v>
      </c>
      <c r="E28" s="37">
        <f>VLOOKUP(I28,'[1]ITEM#'!A:C,3,0)</f>
        <v>-10.44</v>
      </c>
      <c r="F28" s="37">
        <f t="shared" si="2"/>
        <v>-31.6</v>
      </c>
      <c r="G28" s="22">
        <v>44871</v>
      </c>
      <c r="H28" s="23" t="s">
        <v>19</v>
      </c>
      <c r="I28" s="23">
        <v>1540785</v>
      </c>
      <c r="J28" s="23" t="s">
        <v>1328</v>
      </c>
      <c r="K28" s="23" t="s">
        <v>186</v>
      </c>
      <c r="L28" s="23" t="s">
        <v>1298</v>
      </c>
      <c r="M28" s="23"/>
      <c r="N28" s="36">
        <f>VLOOKUP(I28,'[1]ITEM#'!A:D,4,0)</f>
        <v>-31.6</v>
      </c>
      <c r="O28" s="18">
        <f t="shared" si="1"/>
        <v>1</v>
      </c>
      <c r="P28" s="23"/>
      <c r="Q28" s="17" t="s">
        <v>1289</v>
      </c>
    </row>
    <row r="29" spans="1:17" s="1" customFormat="1" ht="12.75" x14ac:dyDescent="0.2">
      <c r="A29" s="23" t="s">
        <v>17</v>
      </c>
      <c r="B29" s="39" t="s">
        <v>20</v>
      </c>
      <c r="C29" s="22">
        <v>44870</v>
      </c>
      <c r="D29" s="37">
        <v>-64.47</v>
      </c>
      <c r="E29" s="37">
        <f>VLOOKUP(I29,'[1]ITEM#'!A:C,3,0)</f>
        <v>0</v>
      </c>
      <c r="F29" s="37">
        <f t="shared" si="2"/>
        <v>-64.47</v>
      </c>
      <c r="G29" s="22">
        <v>44870</v>
      </c>
      <c r="H29" s="23" t="s">
        <v>21</v>
      </c>
      <c r="I29" s="23">
        <v>1585673</v>
      </c>
      <c r="J29" s="23" t="s">
        <v>1349</v>
      </c>
      <c r="K29" s="23" t="s">
        <v>186</v>
      </c>
      <c r="L29" s="23" t="s">
        <v>1291</v>
      </c>
      <c r="M29" s="23"/>
      <c r="N29" s="36">
        <f>VLOOKUP(I29,'[1]ITEM#'!A:D,4,0)</f>
        <v>-64.47</v>
      </c>
      <c r="O29" s="18">
        <f t="shared" si="1"/>
        <v>1</v>
      </c>
      <c r="P29" s="23"/>
      <c r="Q29" s="17" t="s">
        <v>1289</v>
      </c>
    </row>
    <row r="30" spans="1:17" s="1" customFormat="1" ht="12.75" x14ac:dyDescent="0.2">
      <c r="A30" s="23" t="s">
        <v>17</v>
      </c>
      <c r="B30" s="39" t="s">
        <v>22</v>
      </c>
      <c r="C30" s="22">
        <v>44869</v>
      </c>
      <c r="D30" s="37">
        <v>-42.07</v>
      </c>
      <c r="E30" s="37">
        <v>0</v>
      </c>
      <c r="F30" s="37">
        <f t="shared" si="2"/>
        <v>-42.07</v>
      </c>
      <c r="G30" s="22">
        <v>44869</v>
      </c>
      <c r="H30" s="23" t="s">
        <v>23</v>
      </c>
      <c r="I30" s="23">
        <v>1514685</v>
      </c>
      <c r="J30" s="23" t="s">
        <v>1353</v>
      </c>
      <c r="K30" s="23" t="s">
        <v>186</v>
      </c>
      <c r="L30" s="23" t="s">
        <v>1291</v>
      </c>
      <c r="M30" s="23"/>
      <c r="N30" s="36">
        <f>VLOOKUP(I30,'[1]ITEM#'!A:D,4,0)</f>
        <v>-42.07</v>
      </c>
      <c r="O30" s="18">
        <f t="shared" si="1"/>
        <v>1</v>
      </c>
      <c r="P30" s="23"/>
      <c r="Q30" s="17" t="s">
        <v>1289</v>
      </c>
    </row>
    <row r="31" spans="1:17" s="1" customFormat="1" ht="12.75" x14ac:dyDescent="0.2">
      <c r="A31" s="23" t="s">
        <v>17</v>
      </c>
      <c r="B31" s="39" t="s">
        <v>24</v>
      </c>
      <c r="C31" s="22">
        <v>44869</v>
      </c>
      <c r="D31" s="37">
        <v>-70.62</v>
      </c>
      <c r="E31" s="37">
        <f>VLOOKUP(I31,'[1]ITEM#'!A:C,3,0)</f>
        <v>0</v>
      </c>
      <c r="F31" s="37">
        <f t="shared" si="2"/>
        <v>-70.62</v>
      </c>
      <c r="G31" s="22">
        <v>44869</v>
      </c>
      <c r="H31" s="23" t="s">
        <v>25</v>
      </c>
      <c r="I31" s="23">
        <v>1585798</v>
      </c>
      <c r="J31" s="23" t="s">
        <v>1319</v>
      </c>
      <c r="K31" s="23" t="s">
        <v>186</v>
      </c>
      <c r="L31" s="23" t="s">
        <v>1291</v>
      </c>
      <c r="M31" s="23"/>
      <c r="N31" s="36">
        <f>VLOOKUP(I31,'[1]ITEM#'!A:D,4,0)</f>
        <v>-70.62</v>
      </c>
      <c r="O31" s="18">
        <f t="shared" si="1"/>
        <v>1</v>
      </c>
      <c r="P31" s="23"/>
      <c r="Q31" s="17" t="s">
        <v>1289</v>
      </c>
    </row>
    <row r="32" spans="1:17" s="1" customFormat="1" ht="12.75" x14ac:dyDescent="0.2">
      <c r="A32" s="23" t="s">
        <v>17</v>
      </c>
      <c r="B32" s="39" t="s">
        <v>26</v>
      </c>
      <c r="C32" s="22">
        <v>44869</v>
      </c>
      <c r="D32" s="37">
        <v>-39</v>
      </c>
      <c r="E32" s="37">
        <v>0</v>
      </c>
      <c r="F32" s="37">
        <f t="shared" si="2"/>
        <v>-39</v>
      </c>
      <c r="G32" s="22">
        <v>44869</v>
      </c>
      <c r="H32" s="23" t="s">
        <v>27</v>
      </c>
      <c r="I32" s="23">
        <v>1529947</v>
      </c>
      <c r="J32" s="23" t="s">
        <v>1294</v>
      </c>
      <c r="K32" s="23" t="s">
        <v>186</v>
      </c>
      <c r="L32" s="23" t="s">
        <v>1291</v>
      </c>
      <c r="M32" s="23"/>
      <c r="N32" s="36">
        <f>VLOOKUP(I32,'[1]ITEM#'!A:D,4,0)</f>
        <v>-39</v>
      </c>
      <c r="O32" s="18">
        <f t="shared" si="1"/>
        <v>1</v>
      </c>
      <c r="P32" s="23"/>
      <c r="Q32" s="17" t="s">
        <v>1289</v>
      </c>
    </row>
    <row r="33" spans="1:19" s="1" customFormat="1" ht="12.75" x14ac:dyDescent="0.2">
      <c r="A33" s="23" t="s">
        <v>17</v>
      </c>
      <c r="B33" s="39" t="s">
        <v>28</v>
      </c>
      <c r="C33" s="22">
        <v>44869</v>
      </c>
      <c r="D33" s="37">
        <v>-114.24</v>
      </c>
      <c r="E33" s="37">
        <f>VLOOKUP(I33,'[1]ITEM#'!A:C,3,0)*3</f>
        <v>-29.79</v>
      </c>
      <c r="F33" s="37">
        <f t="shared" si="2"/>
        <v>-84.449999999999989</v>
      </c>
      <c r="G33" s="22">
        <v>44869</v>
      </c>
      <c r="H33" s="23" t="s">
        <v>29</v>
      </c>
      <c r="I33" s="23">
        <v>1540781</v>
      </c>
      <c r="J33" s="23" t="s">
        <v>1308</v>
      </c>
      <c r="K33" s="23" t="s">
        <v>186</v>
      </c>
      <c r="L33" s="23" t="s">
        <v>1298</v>
      </c>
      <c r="M33" s="23"/>
      <c r="N33" s="36">
        <f>VLOOKUP(I33,'[1]ITEM#'!A:D,4,0)</f>
        <v>-28.15</v>
      </c>
      <c r="O33" s="18">
        <f t="shared" si="1"/>
        <v>2.9999999999999996</v>
      </c>
      <c r="P33" s="23"/>
      <c r="Q33" s="17" t="s">
        <v>1289</v>
      </c>
    </row>
    <row r="34" spans="1:19" s="1" customFormat="1" ht="12.75" x14ac:dyDescent="0.2">
      <c r="A34" s="23" t="s">
        <v>17</v>
      </c>
      <c r="B34" s="39" t="s">
        <v>30</v>
      </c>
      <c r="C34" s="22">
        <v>44869</v>
      </c>
      <c r="D34" s="37">
        <v>-64.47</v>
      </c>
      <c r="E34" s="37">
        <f>VLOOKUP(I34,'[1]ITEM#'!A:C,3,0)</f>
        <v>0</v>
      </c>
      <c r="F34" s="37">
        <f t="shared" si="2"/>
        <v>-64.47</v>
      </c>
      <c r="G34" s="22">
        <v>44869</v>
      </c>
      <c r="H34" s="23" t="s">
        <v>31</v>
      </c>
      <c r="I34" s="23">
        <v>1585795</v>
      </c>
      <c r="J34" s="23" t="s">
        <v>1290</v>
      </c>
      <c r="K34" s="23" t="s">
        <v>186</v>
      </c>
      <c r="L34" s="23" t="s">
        <v>1291</v>
      </c>
      <c r="M34" s="23"/>
      <c r="N34" s="36">
        <f>VLOOKUP(I34,'[1]ITEM#'!A:D,4,0)</f>
        <v>-64.47</v>
      </c>
      <c r="O34" s="18">
        <f t="shared" si="1"/>
        <v>1</v>
      </c>
      <c r="P34" s="23"/>
      <c r="Q34" s="17" t="s">
        <v>1289</v>
      </c>
    </row>
    <row r="35" spans="1:19" s="1" customFormat="1" ht="12.75" x14ac:dyDescent="0.2">
      <c r="A35" s="23" t="s">
        <v>17</v>
      </c>
      <c r="B35" s="39" t="s">
        <v>32</v>
      </c>
      <c r="C35" s="22">
        <v>44869</v>
      </c>
      <c r="D35" s="37">
        <v>-126.12</v>
      </c>
      <c r="E35" s="37">
        <f>VLOOKUP(I35,'[1]ITEM#'!A:C,3,0)*3</f>
        <v>-31.32</v>
      </c>
      <c r="F35" s="37">
        <f t="shared" si="2"/>
        <v>-94.800000000000011</v>
      </c>
      <c r="G35" s="22">
        <v>44869</v>
      </c>
      <c r="H35" s="23" t="s">
        <v>33</v>
      </c>
      <c r="I35" s="23">
        <v>1540785</v>
      </c>
      <c r="J35" s="23" t="s">
        <v>1328</v>
      </c>
      <c r="K35" s="23" t="s">
        <v>186</v>
      </c>
      <c r="L35" s="23" t="s">
        <v>1298</v>
      </c>
      <c r="M35" s="23"/>
      <c r="N35" s="36">
        <f>VLOOKUP(I35,'[1]ITEM#'!A:D,4,0)</f>
        <v>-31.6</v>
      </c>
      <c r="O35" s="18">
        <f t="shared" si="1"/>
        <v>3.0000000000000004</v>
      </c>
      <c r="P35" s="23"/>
      <c r="Q35" s="17" t="s">
        <v>1289</v>
      </c>
    </row>
    <row r="36" spans="1:19" s="1" customFormat="1" ht="12.75" x14ac:dyDescent="0.2">
      <c r="A36" s="23" t="s">
        <v>17</v>
      </c>
      <c r="B36" s="39" t="s">
        <v>34</v>
      </c>
      <c r="C36" s="22">
        <v>44869</v>
      </c>
      <c r="D36" s="37">
        <v>-25.55</v>
      </c>
      <c r="E36" s="37">
        <v>0</v>
      </c>
      <c r="F36" s="37">
        <f t="shared" si="2"/>
        <v>-25.55</v>
      </c>
      <c r="G36" s="22">
        <v>44869</v>
      </c>
      <c r="H36" s="23" t="s">
        <v>35</v>
      </c>
      <c r="I36" s="23">
        <v>1516592</v>
      </c>
      <c r="J36" s="23" t="s">
        <v>1299</v>
      </c>
      <c r="K36" s="23" t="s">
        <v>186</v>
      </c>
      <c r="L36" s="23" t="s">
        <v>1291</v>
      </c>
      <c r="M36" s="23"/>
      <c r="N36" s="36">
        <f>VLOOKUP(I36,'[1]ITEM#'!A:D,4,0)</f>
        <v>-25.55</v>
      </c>
      <c r="O36" s="18">
        <f t="shared" si="1"/>
        <v>1</v>
      </c>
      <c r="P36" s="23"/>
      <c r="Q36" s="17" t="s">
        <v>1289</v>
      </c>
    </row>
    <row r="37" spans="1:19" s="1" customFormat="1" ht="12.75" x14ac:dyDescent="0.2">
      <c r="A37" s="23" t="s">
        <v>17</v>
      </c>
      <c r="B37" s="39" t="s">
        <v>36</v>
      </c>
      <c r="C37" s="22">
        <v>44869</v>
      </c>
      <c r="D37" s="37">
        <v>-84.08</v>
      </c>
      <c r="E37" s="37">
        <f>VLOOKUP(I37,'[1]ITEM#'!A:C,3,0)</f>
        <v>-10.44</v>
      </c>
      <c r="F37" s="37">
        <v>-31.6</v>
      </c>
      <c r="G37" s="22">
        <v>44869</v>
      </c>
      <c r="H37" s="23" t="s">
        <v>37</v>
      </c>
      <c r="I37" s="23">
        <v>1540784</v>
      </c>
      <c r="J37" s="23" t="s">
        <v>1297</v>
      </c>
      <c r="K37" s="23" t="s">
        <v>186</v>
      </c>
      <c r="L37" s="23" t="s">
        <v>1298</v>
      </c>
      <c r="M37" s="23"/>
      <c r="N37" s="36">
        <f>VLOOKUP(I37,'[1]ITEM#'!A:D,4,0)</f>
        <v>-31.6</v>
      </c>
      <c r="O37" s="18">
        <f t="shared" si="1"/>
        <v>1</v>
      </c>
      <c r="P37" s="23"/>
      <c r="Q37" s="17" t="s">
        <v>1289</v>
      </c>
    </row>
    <row r="38" spans="1:19" s="1" customFormat="1" ht="12.75" x14ac:dyDescent="0.2">
      <c r="A38" s="23"/>
      <c r="B38" s="39"/>
      <c r="C38" s="22"/>
      <c r="D38" s="37"/>
      <c r="E38" s="37">
        <f>VLOOKUP(I38,'[1]ITEM#'!A:C,3,0)</f>
        <v>-10.44</v>
      </c>
      <c r="F38" s="37">
        <v>-31.6</v>
      </c>
      <c r="G38" s="22">
        <v>44869</v>
      </c>
      <c r="H38" s="23" t="s">
        <v>37</v>
      </c>
      <c r="I38" s="23">
        <v>1540785</v>
      </c>
      <c r="J38" s="23" t="s">
        <v>1328</v>
      </c>
      <c r="K38" s="23" t="s">
        <v>186</v>
      </c>
      <c r="L38" s="23" t="s">
        <v>1298</v>
      </c>
      <c r="M38" s="23"/>
      <c r="N38" s="36">
        <f>VLOOKUP(I38,'[1]ITEM#'!A:D,4,0)</f>
        <v>-31.6</v>
      </c>
      <c r="O38" s="18">
        <f t="shared" si="1"/>
        <v>1</v>
      </c>
      <c r="P38" s="23"/>
      <c r="Q38" s="17" t="s">
        <v>1289</v>
      </c>
    </row>
    <row r="39" spans="1:19" s="1" customFormat="1" ht="12.75" x14ac:dyDescent="0.2">
      <c r="A39" s="23" t="s">
        <v>38</v>
      </c>
      <c r="B39" s="39" t="s">
        <v>39</v>
      </c>
      <c r="C39" s="22">
        <v>44868</v>
      </c>
      <c r="D39" s="37">
        <v>-39</v>
      </c>
      <c r="E39" s="37">
        <v>0</v>
      </c>
      <c r="F39" s="37">
        <f>D39-E39</f>
        <v>-39</v>
      </c>
      <c r="G39" s="22">
        <v>44868</v>
      </c>
      <c r="H39" s="23" t="s">
        <v>40</v>
      </c>
      <c r="I39" s="23">
        <v>1529947</v>
      </c>
      <c r="J39" s="23" t="s">
        <v>1294</v>
      </c>
      <c r="K39" s="23" t="s">
        <v>186</v>
      </c>
      <c r="L39" s="23" t="s">
        <v>1291</v>
      </c>
      <c r="M39" s="23"/>
      <c r="N39" s="36">
        <f>VLOOKUP(I39,'[1]ITEM#'!A:D,4,0)</f>
        <v>-39</v>
      </c>
      <c r="O39" s="18">
        <f t="shared" si="1"/>
        <v>1</v>
      </c>
      <c r="P39" s="23"/>
      <c r="Q39" s="17" t="s">
        <v>1289</v>
      </c>
      <c r="S39" s="9"/>
    </row>
    <row r="40" spans="1:19" s="1" customFormat="1" ht="12.75" x14ac:dyDescent="0.2">
      <c r="A40" s="23" t="s">
        <v>38</v>
      </c>
      <c r="B40" s="39" t="s">
        <v>41</v>
      </c>
      <c r="C40" s="22">
        <v>44868</v>
      </c>
      <c r="D40" s="37">
        <v>-64.47</v>
      </c>
      <c r="E40" s="37">
        <f>VLOOKUP(I40,'[1]ITEM#'!A:C,3,0)</f>
        <v>0</v>
      </c>
      <c r="F40" s="37">
        <f>D40-E40</f>
        <v>-64.47</v>
      </c>
      <c r="G40" s="22">
        <v>44868</v>
      </c>
      <c r="H40" s="23" t="s">
        <v>42</v>
      </c>
      <c r="I40" s="23">
        <v>1585795</v>
      </c>
      <c r="J40" s="23" t="s">
        <v>1290</v>
      </c>
      <c r="K40" s="23" t="s">
        <v>186</v>
      </c>
      <c r="L40" s="23" t="s">
        <v>1291</v>
      </c>
      <c r="M40" s="23"/>
      <c r="N40" s="36">
        <f>VLOOKUP(I40,'[1]ITEM#'!A:D,4,0)</f>
        <v>-64.47</v>
      </c>
      <c r="O40" s="18">
        <f t="shared" si="1"/>
        <v>1</v>
      </c>
      <c r="P40" s="23"/>
      <c r="Q40" s="17" t="s">
        <v>1289</v>
      </c>
    </row>
    <row r="41" spans="1:19" s="1" customFormat="1" ht="12.75" x14ac:dyDescent="0.2">
      <c r="A41" s="23" t="s">
        <v>38</v>
      </c>
      <c r="B41" s="39" t="s">
        <v>43</v>
      </c>
      <c r="C41" s="22">
        <v>44868</v>
      </c>
      <c r="D41" s="37">
        <v>-42.07</v>
      </c>
      <c r="E41" s="37">
        <v>0</v>
      </c>
      <c r="F41" s="37">
        <f>D41-E41</f>
        <v>-42.07</v>
      </c>
      <c r="G41" s="22">
        <v>44868</v>
      </c>
      <c r="H41" s="23" t="s">
        <v>44</v>
      </c>
      <c r="I41" s="23">
        <v>1514688</v>
      </c>
      <c r="J41" s="23" t="s">
        <v>1304</v>
      </c>
      <c r="K41" s="23" t="s">
        <v>186</v>
      </c>
      <c r="L41" s="23" t="s">
        <v>1291</v>
      </c>
      <c r="M41" s="23"/>
      <c r="N41" s="36">
        <f>VLOOKUP(I41,'[1]ITEM#'!A:D,4,0)</f>
        <v>-42.07</v>
      </c>
      <c r="O41" s="18">
        <f t="shared" si="1"/>
        <v>1</v>
      </c>
      <c r="P41" s="23"/>
      <c r="Q41" s="17" t="s">
        <v>1289</v>
      </c>
    </row>
    <row r="42" spans="1:19" s="1" customFormat="1" ht="12.75" x14ac:dyDescent="0.2">
      <c r="A42" s="23" t="s">
        <v>38</v>
      </c>
      <c r="B42" s="39" t="s">
        <v>45</v>
      </c>
      <c r="C42" s="22">
        <v>44868</v>
      </c>
      <c r="D42" s="37">
        <v>-164.2</v>
      </c>
      <c r="E42" s="37">
        <f>VLOOKUP(I42,'[1]ITEM#'!A:C,3,0)</f>
        <v>-10.44</v>
      </c>
      <c r="F42" s="37">
        <v>-31.6</v>
      </c>
      <c r="G42" s="22">
        <v>44868</v>
      </c>
      <c r="H42" s="23" t="s">
        <v>46</v>
      </c>
      <c r="I42" s="23">
        <v>1540787</v>
      </c>
      <c r="J42" s="23" t="s">
        <v>1341</v>
      </c>
      <c r="K42" s="23" t="s">
        <v>186</v>
      </c>
      <c r="L42" s="23" t="s">
        <v>1298</v>
      </c>
      <c r="M42" s="23"/>
      <c r="N42" s="36">
        <f>VLOOKUP(I42,'[1]ITEM#'!A:D,4,0)</f>
        <v>-31.6</v>
      </c>
      <c r="O42" s="18">
        <f t="shared" si="1"/>
        <v>1</v>
      </c>
      <c r="P42" s="23"/>
      <c r="Q42" s="17" t="s">
        <v>1289</v>
      </c>
    </row>
    <row r="43" spans="1:19" s="1" customFormat="1" ht="12.75" x14ac:dyDescent="0.2">
      <c r="A43" s="23"/>
      <c r="B43" s="39"/>
      <c r="C43" s="22"/>
      <c r="D43" s="37"/>
      <c r="E43" s="37">
        <f>VLOOKUP(I43,'[1]ITEM#'!A:C,3,0)</f>
        <v>-9.93</v>
      </c>
      <c r="F43" s="37">
        <v>-28.15</v>
      </c>
      <c r="G43" s="22">
        <v>44868</v>
      </c>
      <c r="H43" s="23" t="s">
        <v>46</v>
      </c>
      <c r="I43" s="23">
        <v>1593357</v>
      </c>
      <c r="J43" s="23" t="s">
        <v>1302</v>
      </c>
      <c r="K43" s="23" t="s">
        <v>186</v>
      </c>
      <c r="L43" s="23" t="s">
        <v>1298</v>
      </c>
      <c r="M43" s="23"/>
      <c r="N43" s="36">
        <f>VLOOKUP(I43,'[1]ITEM#'!A:D,4,0)</f>
        <v>-28.15</v>
      </c>
      <c r="O43" s="18">
        <f t="shared" si="1"/>
        <v>1</v>
      </c>
      <c r="P43" s="23"/>
      <c r="Q43" s="17" t="s">
        <v>1289</v>
      </c>
    </row>
    <row r="44" spans="1:19" s="1" customFormat="1" ht="12.75" x14ac:dyDescent="0.2">
      <c r="A44" s="23"/>
      <c r="B44" s="39"/>
      <c r="C44" s="22"/>
      <c r="D44" s="37"/>
      <c r="E44" s="37">
        <f>VLOOKUP(I44,'[1]ITEM#'!A:C,3,0)</f>
        <v>-10.44</v>
      </c>
      <c r="F44" s="37">
        <v>-31.6</v>
      </c>
      <c r="G44" s="22">
        <v>44868</v>
      </c>
      <c r="H44" s="23" t="s">
        <v>46</v>
      </c>
      <c r="I44" s="23">
        <v>1593358</v>
      </c>
      <c r="J44" s="23" t="s">
        <v>1322</v>
      </c>
      <c r="K44" s="23" t="s">
        <v>186</v>
      </c>
      <c r="L44" s="23" t="s">
        <v>1298</v>
      </c>
      <c r="M44" s="23"/>
      <c r="N44" s="36">
        <f>VLOOKUP(I44,'[1]ITEM#'!A:D,4,0)</f>
        <v>-31.6</v>
      </c>
      <c r="O44" s="18">
        <f t="shared" si="1"/>
        <v>1</v>
      </c>
      <c r="P44" s="23"/>
      <c r="Q44" s="17" t="s">
        <v>1289</v>
      </c>
    </row>
    <row r="45" spans="1:19" s="1" customFormat="1" ht="12.75" x14ac:dyDescent="0.2">
      <c r="A45" s="23"/>
      <c r="B45" s="39"/>
      <c r="C45" s="22"/>
      <c r="D45" s="37"/>
      <c r="E45" s="37">
        <f>VLOOKUP(I45,'[1]ITEM#'!A:C,3,0)</f>
        <v>-10.44</v>
      </c>
      <c r="F45" s="37">
        <v>-31.6</v>
      </c>
      <c r="G45" s="22">
        <v>44868</v>
      </c>
      <c r="H45" s="23" t="s">
        <v>46</v>
      </c>
      <c r="I45" s="23">
        <v>1593359</v>
      </c>
      <c r="J45" s="23" t="s">
        <v>1316</v>
      </c>
      <c r="K45" s="23" t="s">
        <v>186</v>
      </c>
      <c r="L45" s="23" t="s">
        <v>1298</v>
      </c>
      <c r="M45" s="23"/>
      <c r="N45" s="36">
        <f>VLOOKUP(I45,'[1]ITEM#'!A:D,4,0)</f>
        <v>-31.6</v>
      </c>
      <c r="O45" s="18">
        <f t="shared" si="1"/>
        <v>1</v>
      </c>
      <c r="P45" s="23"/>
      <c r="Q45" s="17" t="s">
        <v>1289</v>
      </c>
    </row>
    <row r="46" spans="1:19" s="1" customFormat="1" ht="12.75" x14ac:dyDescent="0.2">
      <c r="A46" s="23" t="s">
        <v>38</v>
      </c>
      <c r="B46" s="39" t="s">
        <v>47</v>
      </c>
      <c r="C46" s="22">
        <v>44868</v>
      </c>
      <c r="D46" s="37">
        <v>-103.47</v>
      </c>
      <c r="E46" s="37">
        <v>0</v>
      </c>
      <c r="F46" s="37">
        <v>-39</v>
      </c>
      <c r="G46" s="22">
        <v>44868</v>
      </c>
      <c r="H46" s="23" t="s">
        <v>48</v>
      </c>
      <c r="I46" s="23">
        <v>1529946</v>
      </c>
      <c r="J46" s="23" t="s">
        <v>1306</v>
      </c>
      <c r="K46" s="23" t="s">
        <v>186</v>
      </c>
      <c r="L46" s="23" t="s">
        <v>1291</v>
      </c>
      <c r="M46" s="23"/>
      <c r="N46" s="36">
        <f>VLOOKUP(I46,'[1]ITEM#'!A:D,4,0)</f>
        <v>-39</v>
      </c>
      <c r="O46" s="18">
        <f t="shared" si="1"/>
        <v>1</v>
      </c>
      <c r="P46" s="23"/>
      <c r="Q46" s="17" t="s">
        <v>1289</v>
      </c>
    </row>
    <row r="47" spans="1:19" s="1" customFormat="1" ht="12.75" x14ac:dyDescent="0.2">
      <c r="A47" s="23"/>
      <c r="B47" s="39"/>
      <c r="C47" s="22"/>
      <c r="D47" s="37"/>
      <c r="E47" s="37">
        <v>0</v>
      </c>
      <c r="F47" s="37">
        <v>-64.47</v>
      </c>
      <c r="G47" s="22">
        <v>44868</v>
      </c>
      <c r="H47" s="23" t="s">
        <v>48</v>
      </c>
      <c r="I47" s="23">
        <v>1585797</v>
      </c>
      <c r="J47" s="23" t="s">
        <v>1305</v>
      </c>
      <c r="K47" s="23" t="s">
        <v>186</v>
      </c>
      <c r="L47" s="23" t="s">
        <v>1291</v>
      </c>
      <c r="M47" s="23"/>
      <c r="N47" s="36">
        <f>VLOOKUP(I47,'[1]ITEM#'!A:D,4,0)</f>
        <v>-64.47</v>
      </c>
      <c r="O47" s="18">
        <f t="shared" si="1"/>
        <v>1</v>
      </c>
      <c r="P47" s="23"/>
      <c r="Q47" s="17" t="s">
        <v>1289</v>
      </c>
    </row>
    <row r="48" spans="1:19" s="1" customFormat="1" ht="12.75" x14ac:dyDescent="0.2">
      <c r="A48" s="23" t="s">
        <v>38</v>
      </c>
      <c r="B48" s="39" t="s">
        <v>49</v>
      </c>
      <c r="C48" s="22">
        <v>44868</v>
      </c>
      <c r="D48" s="37">
        <v>-42.04</v>
      </c>
      <c r="E48" s="37">
        <f>VLOOKUP(I48,'[1]ITEM#'!A:C,3,0)</f>
        <v>-10.44</v>
      </c>
      <c r="F48" s="37">
        <f>D48-E48</f>
        <v>-31.6</v>
      </c>
      <c r="G48" s="22">
        <v>44868</v>
      </c>
      <c r="H48" s="23" t="s">
        <v>50</v>
      </c>
      <c r="I48" s="23">
        <v>1540787</v>
      </c>
      <c r="J48" s="23" t="s">
        <v>1341</v>
      </c>
      <c r="K48" s="23" t="s">
        <v>186</v>
      </c>
      <c r="L48" s="23" t="s">
        <v>1298</v>
      </c>
      <c r="M48" s="23"/>
      <c r="N48" s="36">
        <f>VLOOKUP(I48,'[1]ITEM#'!A:D,4,0)</f>
        <v>-31.6</v>
      </c>
      <c r="O48" s="18">
        <f t="shared" si="1"/>
        <v>1</v>
      </c>
      <c r="P48" s="23"/>
      <c r="Q48" s="17" t="s">
        <v>1289</v>
      </c>
    </row>
    <row r="49" spans="1:17" s="1" customFormat="1" ht="12.75" x14ac:dyDescent="0.2">
      <c r="A49" s="23" t="s">
        <v>38</v>
      </c>
      <c r="B49" s="39" t="s">
        <v>51</v>
      </c>
      <c r="C49" s="22">
        <v>44868</v>
      </c>
      <c r="D49" s="37">
        <v>-39</v>
      </c>
      <c r="E49" s="37">
        <v>0</v>
      </c>
      <c r="F49" s="37">
        <f>D49-E49</f>
        <v>-39</v>
      </c>
      <c r="G49" s="22">
        <v>44868</v>
      </c>
      <c r="H49" s="23" t="s">
        <v>52</v>
      </c>
      <c r="I49" s="23">
        <v>1529947</v>
      </c>
      <c r="J49" s="23" t="s">
        <v>1294</v>
      </c>
      <c r="K49" s="23" t="s">
        <v>186</v>
      </c>
      <c r="L49" s="23" t="s">
        <v>1291</v>
      </c>
      <c r="M49" s="23"/>
      <c r="N49" s="36">
        <f>VLOOKUP(I49,'[1]ITEM#'!A:D,4,0)</f>
        <v>-39</v>
      </c>
      <c r="O49" s="18">
        <f t="shared" si="1"/>
        <v>1</v>
      </c>
      <c r="P49" s="23"/>
      <c r="Q49" s="17" t="s">
        <v>1289</v>
      </c>
    </row>
    <row r="50" spans="1:17" s="1" customFormat="1" ht="12.75" x14ac:dyDescent="0.2">
      <c r="A50" s="23" t="s">
        <v>38</v>
      </c>
      <c r="B50" s="39" t="s">
        <v>53</v>
      </c>
      <c r="C50" s="22">
        <v>44868</v>
      </c>
      <c r="D50" s="37">
        <v>-90.02</v>
      </c>
      <c r="E50" s="37">
        <f>VLOOKUP(I50,'[1]ITEM#'!A:C,3,0)</f>
        <v>0</v>
      </c>
      <c r="F50" s="37">
        <v>-25.55</v>
      </c>
      <c r="G50" s="22">
        <v>44868</v>
      </c>
      <c r="H50" s="23" t="s">
        <v>54</v>
      </c>
      <c r="I50" s="23">
        <v>1516597</v>
      </c>
      <c r="J50" s="23" t="s">
        <v>1303</v>
      </c>
      <c r="K50" s="23" t="s">
        <v>186</v>
      </c>
      <c r="L50" s="23" t="s">
        <v>1291</v>
      </c>
      <c r="M50" s="23"/>
      <c r="N50" s="36">
        <f>VLOOKUP(I50,'[1]ITEM#'!A:D,4,0)</f>
        <v>-25.55</v>
      </c>
      <c r="O50" s="18">
        <f t="shared" si="1"/>
        <v>1</v>
      </c>
      <c r="P50" s="23"/>
      <c r="Q50" s="17" t="s">
        <v>1289</v>
      </c>
    </row>
    <row r="51" spans="1:17" s="1" customFormat="1" ht="12.75" x14ac:dyDescent="0.2">
      <c r="A51" s="23"/>
      <c r="B51" s="39"/>
      <c r="C51" s="22"/>
      <c r="D51" s="37"/>
      <c r="E51" s="37">
        <f>VLOOKUP(I51,'[1]ITEM#'!A:C,3,0)</f>
        <v>0</v>
      </c>
      <c r="F51" s="37">
        <v>-64.47</v>
      </c>
      <c r="G51" s="22">
        <v>44868</v>
      </c>
      <c r="H51" s="23" t="s">
        <v>54</v>
      </c>
      <c r="I51" s="23">
        <v>1585795</v>
      </c>
      <c r="J51" s="23" t="s">
        <v>1290</v>
      </c>
      <c r="K51" s="23" t="s">
        <v>186</v>
      </c>
      <c r="L51" s="23" t="s">
        <v>1291</v>
      </c>
      <c r="M51" s="23"/>
      <c r="N51" s="36">
        <f>VLOOKUP(I51,'[1]ITEM#'!A:D,4,0)</f>
        <v>-64.47</v>
      </c>
      <c r="O51" s="18">
        <f t="shared" si="1"/>
        <v>1</v>
      </c>
      <c r="P51" s="23"/>
      <c r="Q51" s="17" t="s">
        <v>1289</v>
      </c>
    </row>
    <row r="52" spans="1:17" s="1" customFormat="1" ht="12.75" x14ac:dyDescent="0.2">
      <c r="A52" s="23" t="s">
        <v>38</v>
      </c>
      <c r="B52" s="39" t="s">
        <v>55</v>
      </c>
      <c r="C52" s="22">
        <v>44868</v>
      </c>
      <c r="D52" s="37">
        <v>-90.02</v>
      </c>
      <c r="E52" s="37">
        <v>0</v>
      </c>
      <c r="F52" s="37">
        <v>-25.55</v>
      </c>
      <c r="G52" s="22">
        <v>44868</v>
      </c>
      <c r="H52" s="23" t="s">
        <v>56</v>
      </c>
      <c r="I52" s="23">
        <v>1516592</v>
      </c>
      <c r="J52" s="23" t="s">
        <v>1299</v>
      </c>
      <c r="K52" s="23" t="s">
        <v>186</v>
      </c>
      <c r="L52" s="23" t="s">
        <v>1291</v>
      </c>
      <c r="M52" s="23"/>
      <c r="N52" s="36">
        <f>VLOOKUP(I52,'[1]ITEM#'!A:D,4,0)</f>
        <v>-25.55</v>
      </c>
      <c r="O52" s="18">
        <f t="shared" si="1"/>
        <v>1</v>
      </c>
      <c r="P52" s="23"/>
      <c r="Q52" s="17" t="s">
        <v>1289</v>
      </c>
    </row>
    <row r="53" spans="1:17" s="1" customFormat="1" ht="12.75" x14ac:dyDescent="0.2">
      <c r="A53" s="23"/>
      <c r="B53" s="39"/>
      <c r="C53" s="22"/>
      <c r="D53" s="37"/>
      <c r="E53" s="37">
        <f>VLOOKUP(I53,'[1]ITEM#'!A:C,3,0)</f>
        <v>0</v>
      </c>
      <c r="F53" s="37">
        <v>-64.47</v>
      </c>
      <c r="G53" s="22">
        <v>44868</v>
      </c>
      <c r="H53" s="23" t="s">
        <v>56</v>
      </c>
      <c r="I53" s="23">
        <v>1585797</v>
      </c>
      <c r="J53" s="23" t="s">
        <v>1305</v>
      </c>
      <c r="K53" s="23" t="s">
        <v>186</v>
      </c>
      <c r="L53" s="23" t="s">
        <v>1291</v>
      </c>
      <c r="M53" s="23"/>
      <c r="N53" s="36">
        <f>VLOOKUP(I53,'[1]ITEM#'!A:D,4,0)</f>
        <v>-64.47</v>
      </c>
      <c r="O53" s="18">
        <f t="shared" si="1"/>
        <v>1</v>
      </c>
      <c r="P53" s="23"/>
      <c r="Q53" s="17" t="s">
        <v>1289</v>
      </c>
    </row>
    <row r="54" spans="1:17" s="1" customFormat="1" ht="12.75" x14ac:dyDescent="0.2">
      <c r="A54" s="23" t="s">
        <v>38</v>
      </c>
      <c r="B54" s="39" t="s">
        <v>57</v>
      </c>
      <c r="C54" s="22">
        <v>44868</v>
      </c>
      <c r="D54" s="37">
        <v>-64.47</v>
      </c>
      <c r="E54" s="37">
        <f>VLOOKUP(I54,'[1]ITEM#'!A:C,3,0)</f>
        <v>0</v>
      </c>
      <c r="F54" s="37">
        <f t="shared" ref="F54:F72" si="3">D54-E54</f>
        <v>-64.47</v>
      </c>
      <c r="G54" s="22">
        <v>44868</v>
      </c>
      <c r="H54" s="23" t="s">
        <v>58</v>
      </c>
      <c r="I54" s="23">
        <v>1585797</v>
      </c>
      <c r="J54" s="23" t="s">
        <v>1305</v>
      </c>
      <c r="K54" s="23" t="s">
        <v>186</v>
      </c>
      <c r="L54" s="23" t="s">
        <v>1291</v>
      </c>
      <c r="M54" s="23"/>
      <c r="N54" s="36">
        <f>VLOOKUP(I54,'[1]ITEM#'!A:D,4,0)</f>
        <v>-64.47</v>
      </c>
      <c r="O54" s="18">
        <f t="shared" si="1"/>
        <v>1</v>
      </c>
      <c r="P54" s="23"/>
      <c r="Q54" s="17" t="s">
        <v>1289</v>
      </c>
    </row>
    <row r="55" spans="1:17" s="1" customFormat="1" ht="12.75" x14ac:dyDescent="0.2">
      <c r="A55" s="23" t="s">
        <v>38</v>
      </c>
      <c r="B55" s="39" t="s">
        <v>59</v>
      </c>
      <c r="C55" s="22">
        <v>44868</v>
      </c>
      <c r="D55" s="37">
        <v>-50.1</v>
      </c>
      <c r="E55" s="37">
        <f>VLOOKUP(I55,'[1]ITEM#'!A:C,3,0)</f>
        <v>-12.22</v>
      </c>
      <c r="F55" s="37">
        <f t="shared" si="3"/>
        <v>-37.880000000000003</v>
      </c>
      <c r="G55" s="22">
        <v>44868</v>
      </c>
      <c r="H55" s="23" t="s">
        <v>60</v>
      </c>
      <c r="I55" s="23">
        <v>1408971</v>
      </c>
      <c r="J55" s="23" t="s">
        <v>1315</v>
      </c>
      <c r="K55" s="23" t="s">
        <v>186</v>
      </c>
      <c r="L55" s="23" t="s">
        <v>1311</v>
      </c>
      <c r="M55" s="23"/>
      <c r="N55" s="36">
        <f>VLOOKUP(I55,'[1]ITEM#'!A:D,4,0)</f>
        <v>-37.880000000000003</v>
      </c>
      <c r="O55" s="18">
        <f t="shared" si="1"/>
        <v>1</v>
      </c>
      <c r="P55" s="23"/>
      <c r="Q55" s="17" t="s">
        <v>1289</v>
      </c>
    </row>
    <row r="56" spans="1:17" s="1" customFormat="1" ht="12.75" x14ac:dyDescent="0.2">
      <c r="A56" s="23" t="s">
        <v>38</v>
      </c>
      <c r="B56" s="23" t="s">
        <v>1355</v>
      </c>
      <c r="C56" s="22">
        <v>44868</v>
      </c>
      <c r="D56" s="37">
        <v>-93.62</v>
      </c>
      <c r="E56" s="37">
        <f>VLOOKUP(I56,'[1]ITEM#'!A:C,3,0)-16.19</f>
        <v>-31.35</v>
      </c>
      <c r="F56" s="37">
        <f t="shared" si="3"/>
        <v>-62.27</v>
      </c>
      <c r="G56" s="22">
        <v>44868</v>
      </c>
      <c r="H56" s="23" t="s">
        <v>368</v>
      </c>
      <c r="I56" s="23">
        <v>1339334</v>
      </c>
      <c r="J56" s="23" t="s">
        <v>1331</v>
      </c>
      <c r="K56" s="23" t="s">
        <v>186</v>
      </c>
      <c r="L56" s="23" t="s">
        <v>1301</v>
      </c>
      <c r="M56" s="23"/>
      <c r="N56" s="36">
        <f>VLOOKUP(I56,'[1]ITEM#'!A:D,4,0)</f>
        <v>-62.27</v>
      </c>
      <c r="O56" s="18">
        <f t="shared" si="1"/>
        <v>1</v>
      </c>
      <c r="P56" s="23"/>
      <c r="Q56" s="17" t="s">
        <v>1289</v>
      </c>
    </row>
    <row r="57" spans="1:17" s="1" customFormat="1" ht="12.75" x14ac:dyDescent="0.2">
      <c r="A57" s="23" t="s">
        <v>38</v>
      </c>
      <c r="B57" s="23" t="s">
        <v>1356</v>
      </c>
      <c r="C57" s="22">
        <v>44868</v>
      </c>
      <c r="D57" s="37">
        <v>-85.42</v>
      </c>
      <c r="E57" s="37">
        <f>VLOOKUP(I57,'[1]ITEM#'!A:C,3,0)-15.19</f>
        <v>-30.29</v>
      </c>
      <c r="F57" s="37">
        <f t="shared" si="3"/>
        <v>-55.13</v>
      </c>
      <c r="G57" s="22">
        <v>44868</v>
      </c>
      <c r="H57" s="23" t="s">
        <v>369</v>
      </c>
      <c r="I57" s="23">
        <v>1339333</v>
      </c>
      <c r="J57" s="23" t="s">
        <v>1337</v>
      </c>
      <c r="K57" s="23" t="s">
        <v>186</v>
      </c>
      <c r="L57" s="23" t="s">
        <v>1301</v>
      </c>
      <c r="M57" s="23"/>
      <c r="N57" s="36">
        <f>VLOOKUP(I57,'[1]ITEM#'!A:D,4,0)</f>
        <v>-55.13</v>
      </c>
      <c r="O57" s="18">
        <f t="shared" si="1"/>
        <v>1</v>
      </c>
      <c r="P57" s="23"/>
      <c r="Q57" s="17" t="s">
        <v>1289</v>
      </c>
    </row>
    <row r="58" spans="1:17" s="1" customFormat="1" ht="12.75" x14ac:dyDescent="0.2">
      <c r="A58" s="23" t="s">
        <v>38</v>
      </c>
      <c r="B58" s="23" t="s">
        <v>1357</v>
      </c>
      <c r="C58" s="22">
        <v>44868</v>
      </c>
      <c r="D58" s="37">
        <v>-88.38</v>
      </c>
      <c r="E58" s="37">
        <f>VLOOKUP(I58,'[1]ITEM#'!A:C,3,0)-10.95</f>
        <v>-26.11</v>
      </c>
      <c r="F58" s="37">
        <f t="shared" si="3"/>
        <v>-62.269999999999996</v>
      </c>
      <c r="G58" s="22">
        <v>44868</v>
      </c>
      <c r="H58" s="23" t="s">
        <v>370</v>
      </c>
      <c r="I58" s="23">
        <v>1339335</v>
      </c>
      <c r="J58" s="23" t="s">
        <v>1314</v>
      </c>
      <c r="K58" s="23" t="s">
        <v>186</v>
      </c>
      <c r="L58" s="23" t="s">
        <v>1301</v>
      </c>
      <c r="M58" s="23"/>
      <c r="N58" s="36">
        <f>VLOOKUP(I58,'[1]ITEM#'!A:D,4,0)</f>
        <v>-62.27</v>
      </c>
      <c r="O58" s="18">
        <f t="shared" si="1"/>
        <v>0.99999999999999989</v>
      </c>
      <c r="P58" s="23"/>
      <c r="Q58" s="17" t="s">
        <v>1289</v>
      </c>
    </row>
    <row r="59" spans="1:17" s="1" customFormat="1" ht="12.75" x14ac:dyDescent="0.2">
      <c r="A59" s="23" t="s">
        <v>61</v>
      </c>
      <c r="B59" s="39" t="s">
        <v>62</v>
      </c>
      <c r="C59" s="22">
        <v>44867</v>
      </c>
      <c r="D59" s="37">
        <v>-141.24</v>
      </c>
      <c r="E59" s="37">
        <f>VLOOKUP(I59,'[1]ITEM#'!A:C,3,0)</f>
        <v>0</v>
      </c>
      <c r="F59" s="37">
        <f t="shared" si="3"/>
        <v>-141.24</v>
      </c>
      <c r="G59" s="22">
        <v>44867</v>
      </c>
      <c r="H59" s="23" t="s">
        <v>63</v>
      </c>
      <c r="I59" s="23">
        <v>1585799</v>
      </c>
      <c r="J59" s="23" t="s">
        <v>1292</v>
      </c>
      <c r="K59" s="23" t="s">
        <v>186</v>
      </c>
      <c r="L59" s="23" t="s">
        <v>1291</v>
      </c>
      <c r="M59" s="23"/>
      <c r="N59" s="36">
        <f>VLOOKUP(I59,'[1]ITEM#'!A:D,4,0)</f>
        <v>-70.62</v>
      </c>
      <c r="O59" s="18">
        <f t="shared" si="1"/>
        <v>2</v>
      </c>
      <c r="P59" s="23"/>
      <c r="Q59" s="17" t="s">
        <v>1289</v>
      </c>
    </row>
    <row r="60" spans="1:17" s="1" customFormat="1" ht="12.75" x14ac:dyDescent="0.2">
      <c r="A60" s="23" t="s">
        <v>61</v>
      </c>
      <c r="B60" s="39" t="s">
        <v>64</v>
      </c>
      <c r="C60" s="22">
        <v>44867</v>
      </c>
      <c r="D60" s="37">
        <v>-42.07</v>
      </c>
      <c r="E60" s="37">
        <v>0</v>
      </c>
      <c r="F60" s="37">
        <f t="shared" si="3"/>
        <v>-42.07</v>
      </c>
      <c r="G60" s="22">
        <v>44867</v>
      </c>
      <c r="H60" s="23" t="s">
        <v>65</v>
      </c>
      <c r="I60" s="23">
        <v>1514691</v>
      </c>
      <c r="J60" s="23" t="s">
        <v>1293</v>
      </c>
      <c r="K60" s="23" t="s">
        <v>186</v>
      </c>
      <c r="L60" s="23" t="s">
        <v>1291</v>
      </c>
      <c r="M60" s="23"/>
      <c r="N60" s="36">
        <f>VLOOKUP(I60,'[1]ITEM#'!A:D,4,0)</f>
        <v>-42.07</v>
      </c>
      <c r="O60" s="18">
        <f t="shared" si="1"/>
        <v>1</v>
      </c>
      <c r="P60" s="23"/>
      <c r="Q60" s="17" t="s">
        <v>1289</v>
      </c>
    </row>
    <row r="61" spans="1:17" s="1" customFormat="1" ht="12.75" x14ac:dyDescent="0.2">
      <c r="A61" s="23" t="s">
        <v>61</v>
      </c>
      <c r="B61" s="39" t="s">
        <v>66</v>
      </c>
      <c r="C61" s="22">
        <v>44867</v>
      </c>
      <c r="D61" s="37">
        <v>-64.47</v>
      </c>
      <c r="E61" s="37">
        <f>VLOOKUP(I61,'[1]ITEM#'!A:C,3,0)</f>
        <v>0</v>
      </c>
      <c r="F61" s="37">
        <f t="shared" si="3"/>
        <v>-64.47</v>
      </c>
      <c r="G61" s="22">
        <v>44867</v>
      </c>
      <c r="H61" s="23" t="s">
        <v>67</v>
      </c>
      <c r="I61" s="23">
        <v>1585795</v>
      </c>
      <c r="J61" s="23" t="s">
        <v>1290</v>
      </c>
      <c r="K61" s="23" t="s">
        <v>186</v>
      </c>
      <c r="L61" s="23" t="s">
        <v>1291</v>
      </c>
      <c r="M61" s="23"/>
      <c r="N61" s="36">
        <f>VLOOKUP(I61,'[1]ITEM#'!A:D,4,0)</f>
        <v>-64.47</v>
      </c>
      <c r="O61" s="18">
        <f t="shared" si="1"/>
        <v>1</v>
      </c>
      <c r="P61" s="23"/>
      <c r="Q61" s="17" t="s">
        <v>1289</v>
      </c>
    </row>
    <row r="62" spans="1:17" s="1" customFormat="1" ht="12.75" x14ac:dyDescent="0.2">
      <c r="A62" s="23" t="s">
        <v>61</v>
      </c>
      <c r="B62" s="39" t="s">
        <v>68</v>
      </c>
      <c r="C62" s="22">
        <v>44867</v>
      </c>
      <c r="D62" s="37">
        <v>-142.63</v>
      </c>
      <c r="E62" s="37">
        <f>-15.16+-65.2</f>
        <v>-80.36</v>
      </c>
      <c r="F62" s="37">
        <f t="shared" si="3"/>
        <v>-62.269999999999996</v>
      </c>
      <c r="G62" s="22">
        <v>44867</v>
      </c>
      <c r="H62" s="23" t="s">
        <v>69</v>
      </c>
      <c r="I62" s="23">
        <v>1339334</v>
      </c>
      <c r="J62" s="23" t="s">
        <v>1331</v>
      </c>
      <c r="K62" s="23" t="s">
        <v>186</v>
      </c>
      <c r="L62" s="23" t="s">
        <v>1301</v>
      </c>
      <c r="M62" s="23"/>
      <c r="N62" s="36">
        <f>VLOOKUP(I62,'[1]ITEM#'!A:D,4,0)</f>
        <v>-62.27</v>
      </c>
      <c r="O62" s="18">
        <f t="shared" si="1"/>
        <v>0.99999999999999989</v>
      </c>
      <c r="P62" s="23"/>
      <c r="Q62" s="17" t="s">
        <v>1289</v>
      </c>
    </row>
    <row r="63" spans="1:17" s="1" customFormat="1" ht="12.75" x14ac:dyDescent="0.2">
      <c r="A63" s="23" t="s">
        <v>61</v>
      </c>
      <c r="B63" s="39" t="s">
        <v>70</v>
      </c>
      <c r="C63" s="22">
        <v>44867</v>
      </c>
      <c r="D63" s="37">
        <v>-25.55</v>
      </c>
      <c r="E63" s="37">
        <v>0</v>
      </c>
      <c r="F63" s="37">
        <f t="shared" si="3"/>
        <v>-25.55</v>
      </c>
      <c r="G63" s="22">
        <v>44867</v>
      </c>
      <c r="H63" s="23" t="s">
        <v>71</v>
      </c>
      <c r="I63" s="23">
        <v>1516592</v>
      </c>
      <c r="J63" s="23" t="s">
        <v>1299</v>
      </c>
      <c r="K63" s="23" t="s">
        <v>186</v>
      </c>
      <c r="L63" s="23" t="s">
        <v>1291</v>
      </c>
      <c r="M63" s="23"/>
      <c r="N63" s="36">
        <f>VLOOKUP(I63,'[1]ITEM#'!A:D,4,0)</f>
        <v>-25.55</v>
      </c>
      <c r="O63" s="18">
        <f t="shared" si="1"/>
        <v>1</v>
      </c>
      <c r="P63" s="23"/>
      <c r="Q63" s="17" t="s">
        <v>1289</v>
      </c>
    </row>
    <row r="64" spans="1:17" s="1" customFormat="1" x14ac:dyDescent="0.3">
      <c r="A64" s="23" t="s">
        <v>61</v>
      </c>
      <c r="B64" s="39" t="s">
        <v>72</v>
      </c>
      <c r="C64" s="22">
        <v>44867</v>
      </c>
      <c r="D64" s="37">
        <v>-64.47</v>
      </c>
      <c r="E64" s="37">
        <f>VLOOKUP(I64,'[1]ITEM#'!A:C,3,0)</f>
        <v>0</v>
      </c>
      <c r="F64" s="37">
        <f t="shared" si="3"/>
        <v>-64.47</v>
      </c>
      <c r="G64" s="22">
        <v>44867</v>
      </c>
      <c r="H64" s="23" t="s">
        <v>73</v>
      </c>
      <c r="I64" s="23">
        <v>1585794</v>
      </c>
      <c r="J64" s="23" t="s">
        <v>1338</v>
      </c>
      <c r="K64" s="23" t="s">
        <v>186</v>
      </c>
      <c r="L64" s="23" t="s">
        <v>1291</v>
      </c>
      <c r="M64" s="23"/>
      <c r="N64" s="36">
        <f>VLOOKUP(I64,'[1]ITEM#'!A:D,4,0)</f>
        <v>-64.47</v>
      </c>
      <c r="O64" s="18">
        <f t="shared" si="1"/>
        <v>1</v>
      </c>
      <c r="P64" s="23"/>
      <c r="Q64" s="17" t="s">
        <v>1289</v>
      </c>
    </row>
    <row r="65" spans="1:17" s="1" customFormat="1" x14ac:dyDescent="0.3">
      <c r="A65" s="23" t="s">
        <v>61</v>
      </c>
      <c r="B65" s="39" t="s">
        <v>76</v>
      </c>
      <c r="C65" s="22">
        <v>44867</v>
      </c>
      <c r="D65" s="37">
        <v>-70.62</v>
      </c>
      <c r="E65" s="37">
        <f>VLOOKUP(I65,'[1]ITEM#'!A:C,3,0)</f>
        <v>0</v>
      </c>
      <c r="F65" s="37">
        <f t="shared" si="3"/>
        <v>-70.62</v>
      </c>
      <c r="G65" s="22">
        <v>44867</v>
      </c>
      <c r="H65" s="23" t="s">
        <v>77</v>
      </c>
      <c r="I65" s="23">
        <v>1585798</v>
      </c>
      <c r="J65" s="23" t="s">
        <v>1319</v>
      </c>
      <c r="K65" s="23" t="s">
        <v>186</v>
      </c>
      <c r="L65" s="23" t="s">
        <v>1291</v>
      </c>
      <c r="M65" s="23"/>
      <c r="N65" s="36">
        <f>VLOOKUP(I65,'[1]ITEM#'!A:D,4,0)</f>
        <v>-70.62</v>
      </c>
      <c r="O65" s="18">
        <f t="shared" si="1"/>
        <v>1</v>
      </c>
      <c r="P65" s="23"/>
      <c r="Q65" s="17" t="s">
        <v>1289</v>
      </c>
    </row>
    <row r="66" spans="1:17" s="1" customFormat="1" x14ac:dyDescent="0.3">
      <c r="A66" s="23" t="s">
        <v>61</v>
      </c>
      <c r="B66" s="39" t="s">
        <v>84</v>
      </c>
      <c r="C66" s="22">
        <v>44867</v>
      </c>
      <c r="D66" s="37">
        <v>-64.47</v>
      </c>
      <c r="E66" s="37">
        <f>VLOOKUP(I66,'[1]ITEM#'!A:C,3,0)</f>
        <v>0</v>
      </c>
      <c r="F66" s="37">
        <f t="shared" si="3"/>
        <v>-64.47</v>
      </c>
      <c r="G66" s="22">
        <v>44867</v>
      </c>
      <c r="H66" s="23" t="s">
        <v>85</v>
      </c>
      <c r="I66" s="23">
        <v>1585795</v>
      </c>
      <c r="J66" s="23" t="s">
        <v>1290</v>
      </c>
      <c r="K66" s="23" t="s">
        <v>186</v>
      </c>
      <c r="L66" s="23" t="s">
        <v>1291</v>
      </c>
      <c r="M66" s="23"/>
      <c r="N66" s="36">
        <f>VLOOKUP(I66,'[1]ITEM#'!A:D,4,0)</f>
        <v>-64.47</v>
      </c>
      <c r="O66" s="18">
        <f t="shared" ref="O66:O129" si="4">F66/N66</f>
        <v>1</v>
      </c>
      <c r="P66" s="23"/>
      <c r="Q66" s="17" t="s">
        <v>1289</v>
      </c>
    </row>
    <row r="67" spans="1:17" s="1" customFormat="1" x14ac:dyDescent="0.3">
      <c r="A67" s="23" t="s">
        <v>90</v>
      </c>
      <c r="B67" s="39" t="s">
        <v>93</v>
      </c>
      <c r="C67" s="22">
        <v>44863</v>
      </c>
      <c r="D67" s="37">
        <v>-50.1</v>
      </c>
      <c r="E67" s="37">
        <f>VLOOKUP(I67,'[1]ITEM#'!A:C,3,0)</f>
        <v>-12.22</v>
      </c>
      <c r="F67" s="37">
        <f t="shared" si="3"/>
        <v>-37.880000000000003</v>
      </c>
      <c r="G67" s="22">
        <v>44863</v>
      </c>
      <c r="H67" s="23" t="s">
        <v>94</v>
      </c>
      <c r="I67" s="23">
        <v>1408970</v>
      </c>
      <c r="J67" s="23" t="s">
        <v>1332</v>
      </c>
      <c r="K67" s="23" t="s">
        <v>186</v>
      </c>
      <c r="L67" s="23" t="s">
        <v>1311</v>
      </c>
      <c r="M67" s="23"/>
      <c r="N67" s="36">
        <f>VLOOKUP(I67,'[1]ITEM#'!A:D,4,0)</f>
        <v>-37.880000000000003</v>
      </c>
      <c r="O67" s="18">
        <f t="shared" si="4"/>
        <v>1</v>
      </c>
      <c r="P67" s="23"/>
      <c r="Q67" s="17" t="s">
        <v>1289</v>
      </c>
    </row>
    <row r="68" spans="1:17" s="1" customFormat="1" x14ac:dyDescent="0.3">
      <c r="A68" s="23" t="s">
        <v>90</v>
      </c>
      <c r="B68" s="39" t="s">
        <v>95</v>
      </c>
      <c r="C68" s="22">
        <v>44866</v>
      </c>
      <c r="D68" s="37">
        <v>-70.62</v>
      </c>
      <c r="E68" s="37">
        <f>VLOOKUP(I68,'[1]ITEM#'!A:C,3,0)</f>
        <v>0</v>
      </c>
      <c r="F68" s="37">
        <f t="shared" si="3"/>
        <v>-70.62</v>
      </c>
      <c r="G68" s="22">
        <v>44866</v>
      </c>
      <c r="H68" s="23" t="s">
        <v>96</v>
      </c>
      <c r="I68" s="23">
        <v>1585798</v>
      </c>
      <c r="J68" s="23" t="s">
        <v>1319</v>
      </c>
      <c r="K68" s="23" t="s">
        <v>186</v>
      </c>
      <c r="L68" s="23" t="s">
        <v>1291</v>
      </c>
      <c r="M68" s="23"/>
      <c r="N68" s="36">
        <f>VLOOKUP(I68,'[1]ITEM#'!A:D,4,0)</f>
        <v>-70.62</v>
      </c>
      <c r="O68" s="18">
        <f t="shared" si="4"/>
        <v>1</v>
      </c>
      <c r="P68" s="23"/>
      <c r="Q68" s="17" t="s">
        <v>1289</v>
      </c>
    </row>
    <row r="69" spans="1:17" s="1" customFormat="1" x14ac:dyDescent="0.3">
      <c r="A69" s="23" t="s">
        <v>90</v>
      </c>
      <c r="B69" s="39" t="s">
        <v>99</v>
      </c>
      <c r="C69" s="22">
        <v>44866</v>
      </c>
      <c r="D69" s="37">
        <v>-70.62</v>
      </c>
      <c r="E69" s="37">
        <f>VLOOKUP(I69,'[1]ITEM#'!A:C,3,0)</f>
        <v>0</v>
      </c>
      <c r="F69" s="37">
        <f t="shared" si="3"/>
        <v>-70.62</v>
      </c>
      <c r="G69" s="22">
        <v>44866</v>
      </c>
      <c r="H69" s="23" t="s">
        <v>100</v>
      </c>
      <c r="I69" s="23">
        <v>1585798</v>
      </c>
      <c r="J69" s="23" t="s">
        <v>1319</v>
      </c>
      <c r="K69" s="23" t="s">
        <v>186</v>
      </c>
      <c r="L69" s="23" t="s">
        <v>1291</v>
      </c>
      <c r="M69" s="23"/>
      <c r="N69" s="36">
        <f>VLOOKUP(I69,'[1]ITEM#'!A:D,4,0)</f>
        <v>-70.62</v>
      </c>
      <c r="O69" s="18">
        <f t="shared" si="4"/>
        <v>1</v>
      </c>
      <c r="P69" s="23"/>
      <c r="Q69" s="17" t="s">
        <v>1289</v>
      </c>
    </row>
    <row r="70" spans="1:17" s="1" customFormat="1" x14ac:dyDescent="0.3">
      <c r="A70" s="23" t="s">
        <v>90</v>
      </c>
      <c r="B70" s="39" t="s">
        <v>101</v>
      </c>
      <c r="C70" s="22">
        <v>44866</v>
      </c>
      <c r="D70" s="37">
        <v>-64.47</v>
      </c>
      <c r="E70" s="37">
        <f>VLOOKUP(I70,'[1]ITEM#'!A:C,3,0)</f>
        <v>0</v>
      </c>
      <c r="F70" s="37">
        <f t="shared" si="3"/>
        <v>-64.47</v>
      </c>
      <c r="G70" s="22">
        <v>44866</v>
      </c>
      <c r="H70" s="23" t="s">
        <v>102</v>
      </c>
      <c r="I70" s="23">
        <v>1585795</v>
      </c>
      <c r="J70" s="23" t="s">
        <v>1290</v>
      </c>
      <c r="K70" s="23" t="s">
        <v>186</v>
      </c>
      <c r="L70" s="23" t="s">
        <v>1291</v>
      </c>
      <c r="M70" s="23"/>
      <c r="N70" s="36">
        <f>VLOOKUP(I70,'[1]ITEM#'!A:D,4,0)</f>
        <v>-64.47</v>
      </c>
      <c r="O70" s="18">
        <f t="shared" si="4"/>
        <v>1</v>
      </c>
      <c r="P70" s="23"/>
      <c r="Q70" s="17" t="s">
        <v>1289</v>
      </c>
    </row>
    <row r="71" spans="1:17" s="1" customFormat="1" x14ac:dyDescent="0.3">
      <c r="A71" s="23" t="s">
        <v>90</v>
      </c>
      <c r="B71" s="39" t="s">
        <v>105</v>
      </c>
      <c r="C71" s="22">
        <v>44866</v>
      </c>
      <c r="D71" s="37">
        <v>-38.08</v>
      </c>
      <c r="E71" s="37">
        <f>VLOOKUP(I71,'[1]ITEM#'!A:C,3,0)</f>
        <v>-9.93</v>
      </c>
      <c r="F71" s="37">
        <f t="shared" si="3"/>
        <v>-28.15</v>
      </c>
      <c r="G71" s="22">
        <v>44866</v>
      </c>
      <c r="H71" s="23" t="s">
        <v>106</v>
      </c>
      <c r="I71" s="23">
        <v>1540780</v>
      </c>
      <c r="J71" s="23" t="s">
        <v>1334</v>
      </c>
      <c r="K71" s="23" t="s">
        <v>186</v>
      </c>
      <c r="L71" s="23" t="s">
        <v>1298</v>
      </c>
      <c r="M71" s="23"/>
      <c r="N71" s="36">
        <f>VLOOKUP(I71,'[1]ITEM#'!A:D,4,0)</f>
        <v>-28.15</v>
      </c>
      <c r="O71" s="18">
        <f t="shared" si="4"/>
        <v>1</v>
      </c>
      <c r="P71" s="23"/>
      <c r="Q71" s="17" t="s">
        <v>1289</v>
      </c>
    </row>
    <row r="72" spans="1:17" s="1" customFormat="1" x14ac:dyDescent="0.3">
      <c r="A72" s="23" t="s">
        <v>90</v>
      </c>
      <c r="B72" s="39" t="s">
        <v>107</v>
      </c>
      <c r="C72" s="22">
        <v>44866</v>
      </c>
      <c r="D72" s="37">
        <v>-25.55</v>
      </c>
      <c r="E72" s="37">
        <f>VLOOKUP(I72,'[1]ITEM#'!A:C,3,0)</f>
        <v>0</v>
      </c>
      <c r="F72" s="37">
        <f t="shared" si="3"/>
        <v>-25.55</v>
      </c>
      <c r="G72" s="22">
        <v>44866</v>
      </c>
      <c r="H72" s="23" t="s">
        <v>108</v>
      </c>
      <c r="I72" s="23">
        <v>1516597</v>
      </c>
      <c r="J72" s="23" t="s">
        <v>1303</v>
      </c>
      <c r="K72" s="23" t="s">
        <v>186</v>
      </c>
      <c r="L72" s="23" t="s">
        <v>1291</v>
      </c>
      <c r="M72" s="23"/>
      <c r="N72" s="36">
        <f>VLOOKUP(I72,'[1]ITEM#'!A:D,4,0)</f>
        <v>-25.55</v>
      </c>
      <c r="O72" s="18">
        <f t="shared" si="4"/>
        <v>1</v>
      </c>
      <c r="P72" s="23"/>
      <c r="Q72" s="17" t="s">
        <v>1289</v>
      </c>
    </row>
    <row r="73" spans="1:17" s="1" customFormat="1" x14ac:dyDescent="0.3">
      <c r="A73" s="23" t="s">
        <v>61</v>
      </c>
      <c r="B73" s="39" t="s">
        <v>74</v>
      </c>
      <c r="C73" s="22">
        <v>44867</v>
      </c>
      <c r="D73" s="37">
        <v>-84.14</v>
      </c>
      <c r="E73" s="37">
        <v>0</v>
      </c>
      <c r="F73" s="37">
        <v>-42.07</v>
      </c>
      <c r="G73" s="22">
        <v>44867</v>
      </c>
      <c r="H73" s="23" t="s">
        <v>75</v>
      </c>
      <c r="I73" s="23">
        <v>1514684</v>
      </c>
      <c r="J73" s="23" t="s">
        <v>1324</v>
      </c>
      <c r="K73" s="23" t="s">
        <v>186</v>
      </c>
      <c r="L73" s="23" t="s">
        <v>1291</v>
      </c>
      <c r="M73" s="23"/>
      <c r="N73" s="36">
        <f>VLOOKUP(I73,'[1]ITEM#'!A:D,4,0)</f>
        <v>-42.07</v>
      </c>
      <c r="O73" s="18">
        <f t="shared" si="4"/>
        <v>1</v>
      </c>
      <c r="P73" s="23"/>
      <c r="Q73" s="17" t="s">
        <v>1289</v>
      </c>
    </row>
    <row r="74" spans="1:17" s="1" customFormat="1" x14ac:dyDescent="0.3">
      <c r="A74" s="23"/>
      <c r="B74" s="39"/>
      <c r="C74" s="22"/>
      <c r="D74" s="37"/>
      <c r="E74" s="37">
        <v>0</v>
      </c>
      <c r="F74" s="37">
        <v>-42.07</v>
      </c>
      <c r="G74" s="22">
        <v>44867</v>
      </c>
      <c r="H74" s="23" t="s">
        <v>75</v>
      </c>
      <c r="I74" s="23">
        <v>1514691</v>
      </c>
      <c r="J74" s="23" t="s">
        <v>1293</v>
      </c>
      <c r="K74" s="23" t="s">
        <v>186</v>
      </c>
      <c r="L74" s="23" t="s">
        <v>1291</v>
      </c>
      <c r="M74" s="23"/>
      <c r="N74" s="36">
        <f>VLOOKUP(I74,'[1]ITEM#'!A:D,4,0)</f>
        <v>-42.07</v>
      </c>
      <c r="O74" s="18">
        <f t="shared" si="4"/>
        <v>1</v>
      </c>
      <c r="P74" s="23"/>
      <c r="Q74" s="17" t="s">
        <v>1289</v>
      </c>
    </row>
    <row r="75" spans="1:17" s="1" customFormat="1" x14ac:dyDescent="0.3">
      <c r="A75" s="23" t="s">
        <v>61</v>
      </c>
      <c r="B75" s="39" t="s">
        <v>78</v>
      </c>
      <c r="C75" s="22">
        <v>44867</v>
      </c>
      <c r="D75" s="37">
        <v>-103.55</v>
      </c>
      <c r="E75" s="37">
        <v>0</v>
      </c>
      <c r="F75" s="37">
        <v>-25.55</v>
      </c>
      <c r="G75" s="22">
        <v>44867</v>
      </c>
      <c r="H75" s="23" t="s">
        <v>79</v>
      </c>
      <c r="I75" s="23">
        <v>1516592</v>
      </c>
      <c r="J75" s="23" t="s">
        <v>1299</v>
      </c>
      <c r="K75" s="23" t="s">
        <v>186</v>
      </c>
      <c r="L75" s="23" t="s">
        <v>1291</v>
      </c>
      <c r="M75" s="23"/>
      <c r="N75" s="36">
        <f>VLOOKUP(I75,'[1]ITEM#'!A:D,4,0)</f>
        <v>-25.55</v>
      </c>
      <c r="O75" s="18">
        <f t="shared" si="4"/>
        <v>1</v>
      </c>
      <c r="P75" s="23"/>
      <c r="Q75" s="17" t="s">
        <v>1289</v>
      </c>
    </row>
    <row r="76" spans="1:17" s="1" customFormat="1" x14ac:dyDescent="0.3">
      <c r="A76" s="23"/>
      <c r="B76" s="39"/>
      <c r="C76" s="22"/>
      <c r="D76" s="37"/>
      <c r="E76" s="37">
        <v>0</v>
      </c>
      <c r="F76" s="37">
        <v>-78</v>
      </c>
      <c r="G76" s="22">
        <v>44867</v>
      </c>
      <c r="H76" s="23" t="s">
        <v>79</v>
      </c>
      <c r="I76" s="23">
        <v>1529947</v>
      </c>
      <c r="J76" s="23" t="s">
        <v>1294</v>
      </c>
      <c r="K76" s="23" t="s">
        <v>186</v>
      </c>
      <c r="L76" s="23" t="s">
        <v>1291</v>
      </c>
      <c r="M76" s="23"/>
      <c r="N76" s="36">
        <f>VLOOKUP(I76,'[1]ITEM#'!A:D,4,0)</f>
        <v>-39</v>
      </c>
      <c r="O76" s="18">
        <f t="shared" si="4"/>
        <v>2</v>
      </c>
      <c r="P76" s="23"/>
      <c r="Q76" s="17" t="s">
        <v>1289</v>
      </c>
    </row>
    <row r="77" spans="1:17" s="1" customFormat="1" x14ac:dyDescent="0.3">
      <c r="A77" s="23" t="s">
        <v>61</v>
      </c>
      <c r="B77" s="39" t="s">
        <v>80</v>
      </c>
      <c r="C77" s="22">
        <v>44867</v>
      </c>
      <c r="D77" s="37">
        <v>-84.08</v>
      </c>
      <c r="E77" s="37">
        <f>VLOOKUP(I77,'[1]ITEM#'!A:C,3,0)*2</f>
        <v>-20.88</v>
      </c>
      <c r="F77" s="37">
        <f>D77-E77</f>
        <v>-63.2</v>
      </c>
      <c r="G77" s="22">
        <v>44867</v>
      </c>
      <c r="H77" s="23" t="s">
        <v>81</v>
      </c>
      <c r="I77" s="23">
        <v>1593358</v>
      </c>
      <c r="J77" s="23" t="s">
        <v>1322</v>
      </c>
      <c r="K77" s="23" t="s">
        <v>186</v>
      </c>
      <c r="L77" s="23" t="s">
        <v>1298</v>
      </c>
      <c r="M77" s="23"/>
      <c r="N77" s="36">
        <f>VLOOKUP(I77,'[1]ITEM#'!A:D,4,0)</f>
        <v>-31.6</v>
      </c>
      <c r="O77" s="18">
        <f t="shared" si="4"/>
        <v>2</v>
      </c>
      <c r="P77" s="23"/>
      <c r="Q77" s="17" t="s">
        <v>1289</v>
      </c>
    </row>
    <row r="78" spans="1:17" s="1" customFormat="1" x14ac:dyDescent="0.3">
      <c r="A78" s="23" t="s">
        <v>61</v>
      </c>
      <c r="B78" s="39" t="s">
        <v>82</v>
      </c>
      <c r="C78" s="22">
        <v>44867</v>
      </c>
      <c r="D78" s="37">
        <v>-126.12</v>
      </c>
      <c r="E78" s="37">
        <f>VLOOKUP(I78,'[1]ITEM#'!A:C,3,0)*3</f>
        <v>-31.32</v>
      </c>
      <c r="F78" s="37">
        <v>-63.2</v>
      </c>
      <c r="G78" s="22">
        <v>44867</v>
      </c>
      <c r="H78" s="23" t="s">
        <v>83</v>
      </c>
      <c r="I78" s="23">
        <v>1540784</v>
      </c>
      <c r="J78" s="23" t="s">
        <v>1297</v>
      </c>
      <c r="K78" s="23" t="s">
        <v>186</v>
      </c>
      <c r="L78" s="23" t="s">
        <v>1298</v>
      </c>
      <c r="M78" s="23"/>
      <c r="N78" s="36">
        <f>VLOOKUP(I78,'[1]ITEM#'!A:D,4,0)</f>
        <v>-31.6</v>
      </c>
      <c r="O78" s="18">
        <f t="shared" si="4"/>
        <v>2</v>
      </c>
      <c r="P78" s="23"/>
      <c r="Q78" s="17" t="s">
        <v>1289</v>
      </c>
    </row>
    <row r="79" spans="1:17" s="1" customFormat="1" x14ac:dyDescent="0.3">
      <c r="A79" s="23"/>
      <c r="B79" s="39"/>
      <c r="C79" s="22"/>
      <c r="D79" s="37"/>
      <c r="E79" s="37">
        <v>0</v>
      </c>
      <c r="F79" s="37">
        <v>-31.6</v>
      </c>
      <c r="G79" s="22">
        <v>44867</v>
      </c>
      <c r="H79" s="23" t="s">
        <v>83</v>
      </c>
      <c r="I79" s="23">
        <v>1540787</v>
      </c>
      <c r="J79" s="23" t="s">
        <v>1341</v>
      </c>
      <c r="K79" s="23" t="s">
        <v>186</v>
      </c>
      <c r="L79" s="23" t="s">
        <v>1298</v>
      </c>
      <c r="M79" s="23"/>
      <c r="N79" s="36">
        <f>VLOOKUP(I79,'[1]ITEM#'!A:D,4,0)</f>
        <v>-31.6</v>
      </c>
      <c r="O79" s="18">
        <f t="shared" si="4"/>
        <v>1</v>
      </c>
      <c r="P79" s="23"/>
      <c r="Q79" s="17" t="s">
        <v>1289</v>
      </c>
    </row>
    <row r="80" spans="1:17" s="1" customFormat="1" x14ac:dyDescent="0.3">
      <c r="A80" s="23" t="s">
        <v>61</v>
      </c>
      <c r="B80" s="39" t="s">
        <v>86</v>
      </c>
      <c r="C80" s="22">
        <v>44867</v>
      </c>
      <c r="D80" s="37">
        <v>-76.16</v>
      </c>
      <c r="E80" s="37">
        <f>VLOOKUP(I80,'[1]ITEM#'!A:C,3,0)*2</f>
        <v>-19.86</v>
      </c>
      <c r="F80" s="37">
        <f>D80-E80</f>
        <v>-56.3</v>
      </c>
      <c r="G80" s="22">
        <v>44867</v>
      </c>
      <c r="H80" s="23" t="s">
        <v>87</v>
      </c>
      <c r="I80" s="23">
        <v>1540781</v>
      </c>
      <c r="J80" s="23" t="s">
        <v>1308</v>
      </c>
      <c r="K80" s="23" t="s">
        <v>186</v>
      </c>
      <c r="L80" s="23" t="s">
        <v>1298</v>
      </c>
      <c r="M80" s="23"/>
      <c r="N80" s="36">
        <f>VLOOKUP(I80,'[1]ITEM#'!A:D,4,0)</f>
        <v>-28.15</v>
      </c>
      <c r="O80" s="18">
        <f t="shared" si="4"/>
        <v>2</v>
      </c>
      <c r="P80" s="23"/>
      <c r="Q80" s="17" t="s">
        <v>1289</v>
      </c>
    </row>
    <row r="81" spans="1:17" s="1" customFormat="1" x14ac:dyDescent="0.3">
      <c r="A81" s="23" t="s">
        <v>61</v>
      </c>
      <c r="B81" s="23" t="s">
        <v>192</v>
      </c>
      <c r="C81" s="22">
        <v>44867</v>
      </c>
      <c r="D81" s="37">
        <v>-81.66</v>
      </c>
      <c r="E81" s="37">
        <f>-15.1-11.43</f>
        <v>-26.53</v>
      </c>
      <c r="F81" s="37">
        <f>D81-E81</f>
        <v>-55.129999999999995</v>
      </c>
      <c r="G81" s="22">
        <v>44867</v>
      </c>
      <c r="H81" s="23" t="s">
        <v>88</v>
      </c>
      <c r="I81" s="23">
        <v>1339333</v>
      </c>
      <c r="J81" s="23" t="s">
        <v>1337</v>
      </c>
      <c r="K81" s="23" t="s">
        <v>186</v>
      </c>
      <c r="L81" s="23" t="s">
        <v>1301</v>
      </c>
      <c r="M81" s="23"/>
      <c r="N81" s="36">
        <f>VLOOKUP(I81,'[1]ITEM#'!A:D,4,0)</f>
        <v>-55.13</v>
      </c>
      <c r="O81" s="18">
        <f t="shared" si="4"/>
        <v>0.99999999999999989</v>
      </c>
      <c r="P81" s="23"/>
      <c r="Q81" s="17" t="s">
        <v>1289</v>
      </c>
    </row>
    <row r="82" spans="1:17" s="1" customFormat="1" x14ac:dyDescent="0.3">
      <c r="A82" s="23" t="s">
        <v>61</v>
      </c>
      <c r="B82" s="23" t="s">
        <v>191</v>
      </c>
      <c r="C82" s="22">
        <v>44867</v>
      </c>
      <c r="D82" s="37">
        <v>-92.93</v>
      </c>
      <c r="E82" s="37">
        <f>VLOOKUP(I82,'[1]ITEM#'!A:C,3,0)-15.5</f>
        <v>-30.66</v>
      </c>
      <c r="F82" s="37">
        <f>D82-E82</f>
        <v>-62.27000000000001</v>
      </c>
      <c r="G82" s="22">
        <v>44867</v>
      </c>
      <c r="H82" s="23" t="s">
        <v>89</v>
      </c>
      <c r="I82" s="23">
        <v>1339334</v>
      </c>
      <c r="J82" s="23" t="s">
        <v>1331</v>
      </c>
      <c r="K82" s="23" t="s">
        <v>186</v>
      </c>
      <c r="L82" s="23" t="s">
        <v>1301</v>
      </c>
      <c r="M82" s="23"/>
      <c r="N82" s="36">
        <f>VLOOKUP(I82,'[1]ITEM#'!A:D,4,0)</f>
        <v>-62.27</v>
      </c>
      <c r="O82" s="18">
        <f t="shared" si="4"/>
        <v>1.0000000000000002</v>
      </c>
      <c r="P82" s="23"/>
      <c r="Q82" s="17" t="s">
        <v>1289</v>
      </c>
    </row>
    <row r="83" spans="1:17" s="1" customFormat="1" x14ac:dyDescent="0.3">
      <c r="A83" s="23" t="s">
        <v>90</v>
      </c>
      <c r="B83" s="39" t="s">
        <v>91</v>
      </c>
      <c r="C83" s="22">
        <v>44863</v>
      </c>
      <c r="D83" s="37">
        <v>-51.1</v>
      </c>
      <c r="E83" s="37">
        <f>VLOOKUP(I83,'[1]ITEM#'!A:C,3,0)</f>
        <v>0</v>
      </c>
      <c r="F83" s="37">
        <f>D83-E83</f>
        <v>-51.1</v>
      </c>
      <c r="G83" s="22">
        <v>44863</v>
      </c>
      <c r="H83" s="23" t="s">
        <v>92</v>
      </c>
      <c r="I83" s="23">
        <v>1516597</v>
      </c>
      <c r="J83" s="23" t="s">
        <v>1303</v>
      </c>
      <c r="K83" s="23" t="s">
        <v>186</v>
      </c>
      <c r="L83" s="23" t="s">
        <v>1291</v>
      </c>
      <c r="M83" s="23"/>
      <c r="N83" s="36">
        <f>VLOOKUP(I83,'[1]ITEM#'!A:D,4,0)</f>
        <v>-25.55</v>
      </c>
      <c r="O83" s="18">
        <f t="shared" si="4"/>
        <v>2</v>
      </c>
      <c r="P83" s="23"/>
      <c r="Q83" s="17" t="s">
        <v>1289</v>
      </c>
    </row>
    <row r="84" spans="1:17" s="1" customFormat="1" x14ac:dyDescent="0.3">
      <c r="A84" s="23" t="s">
        <v>90</v>
      </c>
      <c r="B84" s="39" t="s">
        <v>97</v>
      </c>
      <c r="C84" s="22">
        <v>44866</v>
      </c>
      <c r="D84" s="37">
        <v>-126.12</v>
      </c>
      <c r="E84" s="37">
        <f>VLOOKUP(I84,'[1]ITEM#'!A:C,3,0)*3</f>
        <v>-31.32</v>
      </c>
      <c r="F84" s="37">
        <f>D84-E84</f>
        <v>-94.800000000000011</v>
      </c>
      <c r="G84" s="22">
        <v>44866</v>
      </c>
      <c r="H84" s="23" t="s">
        <v>98</v>
      </c>
      <c r="I84" s="23">
        <v>1593359</v>
      </c>
      <c r="J84" s="23" t="s">
        <v>1316</v>
      </c>
      <c r="K84" s="23" t="s">
        <v>186</v>
      </c>
      <c r="L84" s="23" t="s">
        <v>1298</v>
      </c>
      <c r="M84" s="23"/>
      <c r="N84" s="36">
        <f>VLOOKUP(I84,'[1]ITEM#'!A:D,4,0)</f>
        <v>-31.6</v>
      </c>
      <c r="O84" s="18">
        <f t="shared" si="4"/>
        <v>3.0000000000000004</v>
      </c>
      <c r="P84" s="23"/>
      <c r="Q84" s="17" t="s">
        <v>1289</v>
      </c>
    </row>
    <row r="85" spans="1:17" s="1" customFormat="1" x14ac:dyDescent="0.3">
      <c r="A85" s="23" t="s">
        <v>90</v>
      </c>
      <c r="B85" s="39" t="s">
        <v>103</v>
      </c>
      <c r="C85" s="22">
        <v>44866</v>
      </c>
      <c r="D85" s="37">
        <v>-67.62</v>
      </c>
      <c r="E85" s="37">
        <v>0</v>
      </c>
      <c r="F85" s="37">
        <v>-42.07</v>
      </c>
      <c r="G85" s="22">
        <v>44866</v>
      </c>
      <c r="H85" s="23" t="s">
        <v>104</v>
      </c>
      <c r="I85" s="23">
        <v>1514688</v>
      </c>
      <c r="J85" s="23" t="s">
        <v>1304</v>
      </c>
      <c r="K85" s="23" t="s">
        <v>186</v>
      </c>
      <c r="L85" s="23" t="s">
        <v>1291</v>
      </c>
      <c r="M85" s="23"/>
      <c r="N85" s="36">
        <f>VLOOKUP(I85,'[1]ITEM#'!A:D,4,0)</f>
        <v>-42.07</v>
      </c>
      <c r="O85" s="18">
        <f t="shared" si="4"/>
        <v>1</v>
      </c>
      <c r="P85" s="23"/>
      <c r="Q85" s="17" t="s">
        <v>1289</v>
      </c>
    </row>
    <row r="86" spans="1:17" s="1" customFormat="1" x14ac:dyDescent="0.3">
      <c r="A86" s="23"/>
      <c r="B86" s="39"/>
      <c r="C86" s="22"/>
      <c r="D86" s="37"/>
      <c r="E86" s="37">
        <v>0</v>
      </c>
      <c r="F86" s="37">
        <v>-25.55</v>
      </c>
      <c r="G86" s="22">
        <v>44866</v>
      </c>
      <c r="H86" s="23" t="s">
        <v>104</v>
      </c>
      <c r="I86" s="23">
        <v>1516594</v>
      </c>
      <c r="J86" s="23" t="s">
        <v>1313</v>
      </c>
      <c r="K86" s="23" t="s">
        <v>186</v>
      </c>
      <c r="L86" s="23" t="s">
        <v>1291</v>
      </c>
      <c r="M86" s="23"/>
      <c r="N86" s="36">
        <f>VLOOKUP(I86,'[1]ITEM#'!A:D,4,0)</f>
        <v>-25.55</v>
      </c>
      <c r="O86" s="18">
        <f t="shared" si="4"/>
        <v>1</v>
      </c>
      <c r="P86" s="23"/>
      <c r="Q86" s="17" t="s">
        <v>1289</v>
      </c>
    </row>
    <row r="87" spans="1:17" s="1" customFormat="1" x14ac:dyDescent="0.3">
      <c r="A87" s="23" t="s">
        <v>90</v>
      </c>
      <c r="B87" s="39" t="s">
        <v>109</v>
      </c>
      <c r="C87" s="22">
        <v>44866</v>
      </c>
      <c r="D87" s="37">
        <v>-216.23</v>
      </c>
      <c r="E87" s="37">
        <v>0</v>
      </c>
      <c r="F87" s="37">
        <v>-42.07</v>
      </c>
      <c r="G87" s="22">
        <v>44866</v>
      </c>
      <c r="H87" s="23" t="s">
        <v>110</v>
      </c>
      <c r="I87" s="23">
        <v>1514683</v>
      </c>
      <c r="J87" s="23" t="s">
        <v>1346</v>
      </c>
      <c r="K87" s="23" t="s">
        <v>186</v>
      </c>
      <c r="L87" s="23" t="s">
        <v>1291</v>
      </c>
      <c r="M87" s="23"/>
      <c r="N87" s="36">
        <f>VLOOKUP(I87,'[1]ITEM#'!A:D,4,0)</f>
        <v>-42.07</v>
      </c>
      <c r="O87" s="18">
        <f t="shared" si="4"/>
        <v>1</v>
      </c>
      <c r="P87" s="23"/>
      <c r="Q87" s="17" t="s">
        <v>1289</v>
      </c>
    </row>
    <row r="88" spans="1:17" s="1" customFormat="1" x14ac:dyDescent="0.3">
      <c r="A88" s="23"/>
      <c r="B88" s="39"/>
      <c r="C88" s="22"/>
      <c r="D88" s="37"/>
      <c r="E88" s="37">
        <v>0</v>
      </c>
      <c r="F88" s="37">
        <v>-42.07</v>
      </c>
      <c r="G88" s="22">
        <v>44866</v>
      </c>
      <c r="H88" s="23" t="s">
        <v>110</v>
      </c>
      <c r="I88" s="23">
        <v>1514688</v>
      </c>
      <c r="J88" s="23" t="s">
        <v>1304</v>
      </c>
      <c r="K88" s="23" t="s">
        <v>186</v>
      </c>
      <c r="L88" s="23" t="s">
        <v>1291</v>
      </c>
      <c r="M88" s="23"/>
      <c r="N88" s="36">
        <f>VLOOKUP(I88,'[1]ITEM#'!A:D,4,0)</f>
        <v>-42.07</v>
      </c>
      <c r="O88" s="18">
        <f t="shared" si="4"/>
        <v>1</v>
      </c>
      <c r="P88" s="23"/>
      <c r="Q88" s="17" t="s">
        <v>1289</v>
      </c>
    </row>
    <row r="89" spans="1:17" s="1" customFormat="1" x14ac:dyDescent="0.3">
      <c r="A89" s="23"/>
      <c r="B89" s="39"/>
      <c r="C89" s="22"/>
      <c r="D89" s="37"/>
      <c r="E89" s="37">
        <v>0</v>
      </c>
      <c r="F89" s="37">
        <v>-42.07</v>
      </c>
      <c r="G89" s="22">
        <v>44866</v>
      </c>
      <c r="H89" s="23" t="s">
        <v>110</v>
      </c>
      <c r="I89" s="23">
        <v>1514691</v>
      </c>
      <c r="J89" s="23" t="s">
        <v>1293</v>
      </c>
      <c r="K89" s="23" t="s">
        <v>186</v>
      </c>
      <c r="L89" s="23" t="s">
        <v>1291</v>
      </c>
      <c r="M89" s="23"/>
      <c r="N89" s="36">
        <f>VLOOKUP(I89,'[1]ITEM#'!A:D,4,0)</f>
        <v>-42.07</v>
      </c>
      <c r="O89" s="18">
        <f t="shared" si="4"/>
        <v>1</v>
      </c>
      <c r="P89" s="23"/>
      <c r="Q89" s="17" t="s">
        <v>1289</v>
      </c>
    </row>
    <row r="90" spans="1:17" s="1" customFormat="1" x14ac:dyDescent="0.3">
      <c r="A90" s="23"/>
      <c r="B90" s="39"/>
      <c r="C90" s="22"/>
      <c r="D90" s="37"/>
      <c r="E90" s="37">
        <v>0</v>
      </c>
      <c r="F90" s="37">
        <v>-25.55</v>
      </c>
      <c r="G90" s="22">
        <v>44866</v>
      </c>
      <c r="H90" s="23" t="s">
        <v>110</v>
      </c>
      <c r="I90" s="23">
        <v>1516596</v>
      </c>
      <c r="J90" s="23" t="s">
        <v>1344</v>
      </c>
      <c r="K90" s="23" t="s">
        <v>186</v>
      </c>
      <c r="L90" s="23" t="s">
        <v>1291</v>
      </c>
      <c r="M90" s="23"/>
      <c r="N90" s="36">
        <f>VLOOKUP(I90,'[1]ITEM#'!A:D,4,0)</f>
        <v>-25.55</v>
      </c>
      <c r="O90" s="18">
        <f t="shared" si="4"/>
        <v>1</v>
      </c>
      <c r="P90" s="23"/>
      <c r="Q90" s="17" t="s">
        <v>1289</v>
      </c>
    </row>
    <row r="91" spans="1:17" s="1" customFormat="1" x14ac:dyDescent="0.3">
      <c r="A91" s="23"/>
      <c r="B91" s="39"/>
      <c r="C91" s="22"/>
      <c r="D91" s="37"/>
      <c r="E91" s="37">
        <v>0</v>
      </c>
      <c r="F91" s="37">
        <v>-64.47</v>
      </c>
      <c r="G91" s="22">
        <v>44866</v>
      </c>
      <c r="H91" s="23" t="s">
        <v>110</v>
      </c>
      <c r="I91" s="23">
        <v>1585794</v>
      </c>
      <c r="J91" s="23" t="s">
        <v>1338</v>
      </c>
      <c r="K91" s="23" t="s">
        <v>186</v>
      </c>
      <c r="L91" s="23" t="s">
        <v>1291</v>
      </c>
      <c r="M91" s="23"/>
      <c r="N91" s="36">
        <f>VLOOKUP(I91,'[1]ITEM#'!A:D,4,0)</f>
        <v>-64.47</v>
      </c>
      <c r="O91" s="18">
        <f t="shared" si="4"/>
        <v>1</v>
      </c>
      <c r="P91" s="23"/>
      <c r="Q91" s="17" t="s">
        <v>1289</v>
      </c>
    </row>
    <row r="92" spans="1:17" s="1" customFormat="1" x14ac:dyDescent="0.3">
      <c r="A92" s="23" t="s">
        <v>90</v>
      </c>
      <c r="B92" s="39" t="s">
        <v>111</v>
      </c>
      <c r="C92" s="22">
        <v>44866</v>
      </c>
      <c r="D92" s="37">
        <v>-42.07</v>
      </c>
      <c r="E92" s="37">
        <v>0</v>
      </c>
      <c r="F92" s="37">
        <f t="shared" ref="F92:F107" si="5">D92-E92</f>
        <v>-42.07</v>
      </c>
      <c r="G92" s="22">
        <v>44866</v>
      </c>
      <c r="H92" s="23" t="s">
        <v>112</v>
      </c>
      <c r="I92" s="23">
        <v>1514688</v>
      </c>
      <c r="J92" s="23" t="s">
        <v>1304</v>
      </c>
      <c r="K92" s="23" t="s">
        <v>186</v>
      </c>
      <c r="L92" s="23" t="s">
        <v>1291</v>
      </c>
      <c r="M92" s="23"/>
      <c r="N92" s="36">
        <f>VLOOKUP(I92,'[1]ITEM#'!A:D,4,0)</f>
        <v>-42.07</v>
      </c>
      <c r="O92" s="18">
        <f t="shared" si="4"/>
        <v>1</v>
      </c>
      <c r="P92" s="23"/>
      <c r="Q92" s="17" t="s">
        <v>1289</v>
      </c>
    </row>
    <row r="93" spans="1:17" s="1" customFormat="1" x14ac:dyDescent="0.3">
      <c r="A93" s="23" t="s">
        <v>90</v>
      </c>
      <c r="B93" s="39" t="s">
        <v>113</v>
      </c>
      <c r="C93" s="22">
        <v>44866</v>
      </c>
      <c r="D93" s="37">
        <v>-42.04</v>
      </c>
      <c r="E93" s="37">
        <f>VLOOKUP(I93,'[1]ITEM#'!A:C,3,0)</f>
        <v>-10.44</v>
      </c>
      <c r="F93" s="37">
        <f t="shared" si="5"/>
        <v>-31.6</v>
      </c>
      <c r="G93" s="22">
        <v>44866</v>
      </c>
      <c r="H93" s="23" t="s">
        <v>114</v>
      </c>
      <c r="I93" s="23">
        <v>1593359</v>
      </c>
      <c r="J93" s="23" t="s">
        <v>1316</v>
      </c>
      <c r="K93" s="23" t="s">
        <v>186</v>
      </c>
      <c r="L93" s="23" t="s">
        <v>1298</v>
      </c>
      <c r="M93" s="23"/>
      <c r="N93" s="36">
        <f>VLOOKUP(I93,'[1]ITEM#'!A:D,4,0)</f>
        <v>-31.6</v>
      </c>
      <c r="O93" s="18">
        <f t="shared" si="4"/>
        <v>1</v>
      </c>
      <c r="P93" s="23"/>
      <c r="Q93" s="17" t="s">
        <v>1289</v>
      </c>
    </row>
    <row r="94" spans="1:17" s="1" customFormat="1" x14ac:dyDescent="0.3">
      <c r="A94" s="23" t="s">
        <v>90</v>
      </c>
      <c r="B94" s="39" t="s">
        <v>115</v>
      </c>
      <c r="C94" s="22">
        <v>44866</v>
      </c>
      <c r="D94" s="37">
        <v>-38.08</v>
      </c>
      <c r="E94" s="37">
        <f>VLOOKUP(I94,'[1]ITEM#'!A:C,3,0)</f>
        <v>-9.93</v>
      </c>
      <c r="F94" s="37">
        <f t="shared" si="5"/>
        <v>-28.15</v>
      </c>
      <c r="G94" s="22">
        <v>44866</v>
      </c>
      <c r="H94" s="23" t="s">
        <v>116</v>
      </c>
      <c r="I94" s="23">
        <v>1540783</v>
      </c>
      <c r="J94" s="23" t="s">
        <v>1317</v>
      </c>
      <c r="K94" s="23" t="s">
        <v>186</v>
      </c>
      <c r="L94" s="23" t="s">
        <v>1298</v>
      </c>
      <c r="M94" s="23"/>
      <c r="N94" s="36">
        <f>VLOOKUP(I94,'[1]ITEM#'!A:D,4,0)</f>
        <v>-28.15</v>
      </c>
      <c r="O94" s="18">
        <f t="shared" si="4"/>
        <v>1</v>
      </c>
      <c r="P94" s="23"/>
      <c r="Q94" s="17" t="s">
        <v>1289</v>
      </c>
    </row>
    <row r="95" spans="1:17" s="1" customFormat="1" x14ac:dyDescent="0.3">
      <c r="A95" s="23" t="s">
        <v>90</v>
      </c>
      <c r="B95" s="39" t="s">
        <v>117</v>
      </c>
      <c r="C95" s="22">
        <v>44866</v>
      </c>
      <c r="D95" s="37">
        <v>-42.07</v>
      </c>
      <c r="E95" s="37">
        <v>0</v>
      </c>
      <c r="F95" s="37">
        <f t="shared" si="5"/>
        <v>-42.07</v>
      </c>
      <c r="G95" s="22">
        <v>44866</v>
      </c>
      <c r="H95" s="23" t="s">
        <v>118</v>
      </c>
      <c r="I95" s="23">
        <v>1514689</v>
      </c>
      <c r="J95" s="23" t="s">
        <v>1358</v>
      </c>
      <c r="K95" s="23" t="s">
        <v>186</v>
      </c>
      <c r="L95" s="23" t="s">
        <v>1291</v>
      </c>
      <c r="M95" s="23"/>
      <c r="N95" s="36">
        <f>VLOOKUP(I95,'[1]ITEM#'!A:D,4,0)</f>
        <v>-42.07</v>
      </c>
      <c r="O95" s="18">
        <f t="shared" si="4"/>
        <v>1</v>
      </c>
      <c r="P95" s="23"/>
      <c r="Q95" s="17" t="s">
        <v>1289</v>
      </c>
    </row>
    <row r="96" spans="1:17" s="1" customFormat="1" x14ac:dyDescent="0.3">
      <c r="A96" s="23" t="s">
        <v>119</v>
      </c>
      <c r="B96" s="39" t="s">
        <v>120</v>
      </c>
      <c r="C96" s="22">
        <v>44860</v>
      </c>
      <c r="D96" s="37">
        <v>-39</v>
      </c>
      <c r="E96" s="37">
        <v>0</v>
      </c>
      <c r="F96" s="37">
        <f t="shared" si="5"/>
        <v>-39</v>
      </c>
      <c r="G96" s="22">
        <v>44860</v>
      </c>
      <c r="H96" s="23" t="s">
        <v>121</v>
      </c>
      <c r="I96" s="23">
        <v>1529947</v>
      </c>
      <c r="J96" s="23" t="s">
        <v>1294</v>
      </c>
      <c r="K96" s="23" t="s">
        <v>186</v>
      </c>
      <c r="L96" s="23" t="s">
        <v>1291</v>
      </c>
      <c r="M96" s="23"/>
      <c r="N96" s="36">
        <f>VLOOKUP(I96,'[1]ITEM#'!A:D,4,0)</f>
        <v>-39</v>
      </c>
      <c r="O96" s="18">
        <f t="shared" si="4"/>
        <v>1</v>
      </c>
      <c r="P96" s="23"/>
      <c r="Q96" s="17" t="s">
        <v>1289</v>
      </c>
    </row>
    <row r="97" spans="1:19" s="1" customFormat="1" x14ac:dyDescent="0.3">
      <c r="A97" s="23" t="s">
        <v>119</v>
      </c>
      <c r="B97" s="39" t="s">
        <v>122</v>
      </c>
      <c r="C97" s="22">
        <v>44865</v>
      </c>
      <c r="D97" s="37">
        <v>-50.1</v>
      </c>
      <c r="E97" s="37">
        <f>VLOOKUP(I97,'[1]ITEM#'!A:C,3,0)</f>
        <v>-12.22</v>
      </c>
      <c r="F97" s="37">
        <f t="shared" si="5"/>
        <v>-37.880000000000003</v>
      </c>
      <c r="G97" s="22">
        <v>44865</v>
      </c>
      <c r="H97" s="23" t="s">
        <v>123</v>
      </c>
      <c r="I97" s="23">
        <v>1408973</v>
      </c>
      <c r="J97" s="23" t="s">
        <v>1310</v>
      </c>
      <c r="K97" s="23" t="s">
        <v>186</v>
      </c>
      <c r="L97" s="23" t="s">
        <v>1311</v>
      </c>
      <c r="M97" s="23"/>
      <c r="N97" s="36">
        <f>VLOOKUP(I97,'[1]ITEM#'!A:D,4,0)</f>
        <v>-37.880000000000003</v>
      </c>
      <c r="O97" s="18">
        <f t="shared" si="4"/>
        <v>1</v>
      </c>
      <c r="P97" s="23"/>
      <c r="Q97" s="17" t="s">
        <v>1289</v>
      </c>
    </row>
    <row r="98" spans="1:19" s="1" customFormat="1" x14ac:dyDescent="0.3">
      <c r="A98" s="23" t="s">
        <v>119</v>
      </c>
      <c r="B98" s="39" t="s">
        <v>124</v>
      </c>
      <c r="C98" s="22">
        <v>44865</v>
      </c>
      <c r="D98" s="37">
        <v>-70.62</v>
      </c>
      <c r="E98" s="37">
        <f>VLOOKUP(I98,'[1]ITEM#'!A:C,3,0)</f>
        <v>0</v>
      </c>
      <c r="F98" s="37">
        <f t="shared" si="5"/>
        <v>-70.62</v>
      </c>
      <c r="G98" s="22">
        <v>44865</v>
      </c>
      <c r="H98" s="23" t="s">
        <v>125</v>
      </c>
      <c r="I98" s="23">
        <v>1585798</v>
      </c>
      <c r="J98" s="23" t="s">
        <v>1319</v>
      </c>
      <c r="K98" s="23" t="s">
        <v>186</v>
      </c>
      <c r="L98" s="23" t="s">
        <v>1291</v>
      </c>
      <c r="M98" s="23"/>
      <c r="N98" s="36">
        <f>VLOOKUP(I98,'[1]ITEM#'!A:D,4,0)</f>
        <v>-70.62</v>
      </c>
      <c r="O98" s="18">
        <f t="shared" si="4"/>
        <v>1</v>
      </c>
      <c r="P98" s="23"/>
      <c r="Q98" s="17" t="s">
        <v>1289</v>
      </c>
    </row>
    <row r="99" spans="1:19" s="1" customFormat="1" x14ac:dyDescent="0.3">
      <c r="A99" s="23" t="s">
        <v>119</v>
      </c>
      <c r="B99" s="39" t="s">
        <v>126</v>
      </c>
      <c r="C99" s="22">
        <v>44865</v>
      </c>
      <c r="D99" s="37">
        <v>-70.62</v>
      </c>
      <c r="E99" s="37">
        <f>VLOOKUP(I99,'[1]ITEM#'!A:C,3,0)</f>
        <v>0</v>
      </c>
      <c r="F99" s="37">
        <f t="shared" si="5"/>
        <v>-70.62</v>
      </c>
      <c r="G99" s="22">
        <v>44865</v>
      </c>
      <c r="H99" s="23" t="s">
        <v>127</v>
      </c>
      <c r="I99" s="23">
        <v>1585672</v>
      </c>
      <c r="J99" s="23" t="s">
        <v>1321</v>
      </c>
      <c r="K99" s="23" t="s">
        <v>186</v>
      </c>
      <c r="L99" s="23" t="s">
        <v>1291</v>
      </c>
      <c r="M99" s="23"/>
      <c r="N99" s="36">
        <f>VLOOKUP(I99,'[1]ITEM#'!A:D,4,0)</f>
        <v>-70.62</v>
      </c>
      <c r="O99" s="18">
        <f t="shared" si="4"/>
        <v>1</v>
      </c>
      <c r="P99" s="23"/>
      <c r="Q99" s="17" t="s">
        <v>1289</v>
      </c>
    </row>
    <row r="100" spans="1:19" s="1" customFormat="1" x14ac:dyDescent="0.3">
      <c r="A100" s="23" t="s">
        <v>119</v>
      </c>
      <c r="B100" s="39" t="s">
        <v>128</v>
      </c>
      <c r="C100" s="22">
        <v>44865</v>
      </c>
      <c r="D100" s="37">
        <v>-25.55</v>
      </c>
      <c r="E100" s="37">
        <f>VLOOKUP(I100,'[1]ITEM#'!A:C,3,0)</f>
        <v>0</v>
      </c>
      <c r="F100" s="37">
        <f t="shared" si="5"/>
        <v>-25.55</v>
      </c>
      <c r="G100" s="22">
        <v>44865</v>
      </c>
      <c r="H100" s="23" t="s">
        <v>129</v>
      </c>
      <c r="I100" s="23">
        <v>1516597</v>
      </c>
      <c r="J100" s="23" t="s">
        <v>1303</v>
      </c>
      <c r="K100" s="23" t="s">
        <v>186</v>
      </c>
      <c r="L100" s="23" t="s">
        <v>1291</v>
      </c>
      <c r="M100" s="23"/>
      <c r="N100" s="36">
        <f>VLOOKUP(I100,'[1]ITEM#'!A:D,4,0)</f>
        <v>-25.55</v>
      </c>
      <c r="O100" s="18">
        <f t="shared" si="4"/>
        <v>1</v>
      </c>
      <c r="P100" s="23"/>
      <c r="Q100" s="17" t="s">
        <v>1289</v>
      </c>
    </row>
    <row r="101" spans="1:19" s="1" customFormat="1" x14ac:dyDescent="0.3">
      <c r="A101" s="23" t="s">
        <v>119</v>
      </c>
      <c r="B101" s="39" t="s">
        <v>130</v>
      </c>
      <c r="C101" s="22">
        <v>44865</v>
      </c>
      <c r="D101" s="37">
        <v>-36.590000000000003</v>
      </c>
      <c r="E101" s="37">
        <v>0</v>
      </c>
      <c r="F101" s="37">
        <f t="shared" si="5"/>
        <v>-36.590000000000003</v>
      </c>
      <c r="G101" s="22">
        <v>44865</v>
      </c>
      <c r="H101" s="23" t="s">
        <v>131</v>
      </c>
      <c r="I101" s="23">
        <v>1459093</v>
      </c>
      <c r="J101" s="23" t="s">
        <v>1351</v>
      </c>
      <c r="K101" s="23" t="s">
        <v>186</v>
      </c>
      <c r="L101" s="23" t="s">
        <v>1291</v>
      </c>
      <c r="M101" s="23"/>
      <c r="N101" s="36">
        <f>VLOOKUP(I101,'[1]ITEM#'!A:D,4,0)</f>
        <v>-36.590000000000003</v>
      </c>
      <c r="O101" s="18">
        <f t="shared" si="4"/>
        <v>1</v>
      </c>
      <c r="P101" s="23"/>
      <c r="Q101" s="17" t="s">
        <v>1289</v>
      </c>
    </row>
    <row r="102" spans="1:19" s="1" customFormat="1" x14ac:dyDescent="0.3">
      <c r="A102" s="23" t="s">
        <v>119</v>
      </c>
      <c r="B102" s="39" t="s">
        <v>132</v>
      </c>
      <c r="C102" s="22">
        <v>44865</v>
      </c>
      <c r="D102" s="37">
        <v>-70.62</v>
      </c>
      <c r="E102" s="37">
        <f>VLOOKUP(I102,'[1]ITEM#'!A:C,3,0)</f>
        <v>0</v>
      </c>
      <c r="F102" s="37">
        <f t="shared" si="5"/>
        <v>-70.62</v>
      </c>
      <c r="G102" s="22">
        <v>44865</v>
      </c>
      <c r="H102" s="23" t="s">
        <v>133</v>
      </c>
      <c r="I102" s="23">
        <v>1585798</v>
      </c>
      <c r="J102" s="23" t="s">
        <v>1319</v>
      </c>
      <c r="K102" s="23" t="s">
        <v>186</v>
      </c>
      <c r="L102" s="23" t="s">
        <v>1291</v>
      </c>
      <c r="M102" s="23"/>
      <c r="N102" s="36">
        <f>VLOOKUP(I102,'[1]ITEM#'!A:D,4,0)</f>
        <v>-70.62</v>
      </c>
      <c r="O102" s="18">
        <f t="shared" si="4"/>
        <v>1</v>
      </c>
      <c r="P102" s="23"/>
      <c r="Q102" s="17" t="s">
        <v>1289</v>
      </c>
    </row>
    <row r="103" spans="1:19" s="1" customFormat="1" x14ac:dyDescent="0.3">
      <c r="A103" s="23" t="s">
        <v>119</v>
      </c>
      <c r="B103" s="39" t="s">
        <v>134</v>
      </c>
      <c r="C103" s="22">
        <v>44865</v>
      </c>
      <c r="D103" s="37">
        <v>-70.62</v>
      </c>
      <c r="E103" s="37">
        <f>VLOOKUP(I103,'[1]ITEM#'!A:C,3,0)</f>
        <v>0</v>
      </c>
      <c r="F103" s="37">
        <f t="shared" si="5"/>
        <v>-70.62</v>
      </c>
      <c r="G103" s="22">
        <v>44865</v>
      </c>
      <c r="H103" s="23" t="s">
        <v>135</v>
      </c>
      <c r="I103" s="23">
        <v>1585900</v>
      </c>
      <c r="J103" s="23" t="s">
        <v>1320</v>
      </c>
      <c r="K103" s="23" t="s">
        <v>186</v>
      </c>
      <c r="L103" s="23" t="s">
        <v>1291</v>
      </c>
      <c r="M103" s="23"/>
      <c r="N103" s="36">
        <f>VLOOKUP(I103,'[1]ITEM#'!A:D,4,0)</f>
        <v>-70.62</v>
      </c>
      <c r="O103" s="18">
        <f t="shared" si="4"/>
        <v>1</v>
      </c>
      <c r="P103" s="23"/>
      <c r="Q103" s="17" t="s">
        <v>1289</v>
      </c>
    </row>
    <row r="104" spans="1:19" s="1" customFormat="1" x14ac:dyDescent="0.3">
      <c r="A104" s="23" t="s">
        <v>119</v>
      </c>
      <c r="B104" s="39" t="s">
        <v>136</v>
      </c>
      <c r="C104" s="22">
        <v>44865</v>
      </c>
      <c r="D104" s="37">
        <v>-70.62</v>
      </c>
      <c r="E104" s="37">
        <f>VLOOKUP(I104,'[1]ITEM#'!A:C,3,0)</f>
        <v>0</v>
      </c>
      <c r="F104" s="37">
        <f t="shared" si="5"/>
        <v>-70.62</v>
      </c>
      <c r="G104" s="22">
        <v>44865</v>
      </c>
      <c r="H104" s="23" t="s">
        <v>137</v>
      </c>
      <c r="I104" s="23">
        <v>1585901</v>
      </c>
      <c r="J104" s="23" t="s">
        <v>1347</v>
      </c>
      <c r="K104" s="23" t="s">
        <v>186</v>
      </c>
      <c r="L104" s="23" t="s">
        <v>1291</v>
      </c>
      <c r="M104" s="23"/>
      <c r="N104" s="36">
        <f>VLOOKUP(I104,'[1]ITEM#'!A:D,4,0)</f>
        <v>-70.62</v>
      </c>
      <c r="O104" s="18">
        <f t="shared" si="4"/>
        <v>1</v>
      </c>
      <c r="P104" s="23"/>
      <c r="Q104" s="17" t="s">
        <v>1289</v>
      </c>
    </row>
    <row r="105" spans="1:19" s="1" customFormat="1" x14ac:dyDescent="0.3">
      <c r="A105" s="23" t="s">
        <v>119</v>
      </c>
      <c r="B105" s="39" t="s">
        <v>138</v>
      </c>
      <c r="C105" s="22">
        <v>44865</v>
      </c>
      <c r="D105" s="37">
        <v>-39</v>
      </c>
      <c r="E105" s="37">
        <v>0</v>
      </c>
      <c r="F105" s="37">
        <f t="shared" si="5"/>
        <v>-39</v>
      </c>
      <c r="G105" s="22">
        <v>44865</v>
      </c>
      <c r="H105" s="23" t="s">
        <v>139</v>
      </c>
      <c r="I105" s="23">
        <v>1529946</v>
      </c>
      <c r="J105" s="23" t="s">
        <v>1306</v>
      </c>
      <c r="K105" s="23" t="s">
        <v>186</v>
      </c>
      <c r="L105" s="23" t="s">
        <v>1291</v>
      </c>
      <c r="M105" s="23"/>
      <c r="N105" s="36">
        <f>VLOOKUP(I105,'[1]ITEM#'!A:D,4,0)</f>
        <v>-39</v>
      </c>
      <c r="O105" s="18">
        <f t="shared" si="4"/>
        <v>1</v>
      </c>
      <c r="P105" s="23"/>
      <c r="Q105" s="17" t="s">
        <v>1289</v>
      </c>
    </row>
    <row r="106" spans="1:19" s="1" customFormat="1" x14ac:dyDescent="0.3">
      <c r="A106" s="23" t="s">
        <v>119</v>
      </c>
      <c r="B106" s="39" t="s">
        <v>140</v>
      </c>
      <c r="C106" s="22">
        <v>44865</v>
      </c>
      <c r="D106" s="37">
        <v>-39</v>
      </c>
      <c r="E106" s="37">
        <v>0</v>
      </c>
      <c r="F106" s="37">
        <f t="shared" si="5"/>
        <v>-39</v>
      </c>
      <c r="G106" s="22">
        <v>44865</v>
      </c>
      <c r="H106" s="23" t="s">
        <v>141</v>
      </c>
      <c r="I106" s="23">
        <v>1529947</v>
      </c>
      <c r="J106" s="23" t="s">
        <v>1294</v>
      </c>
      <c r="K106" s="23" t="s">
        <v>186</v>
      </c>
      <c r="L106" s="23" t="s">
        <v>1291</v>
      </c>
      <c r="M106" s="23"/>
      <c r="N106" s="36">
        <f>VLOOKUP(I106,'[1]ITEM#'!A:D,4,0)</f>
        <v>-39</v>
      </c>
      <c r="O106" s="18">
        <f t="shared" si="4"/>
        <v>1</v>
      </c>
      <c r="P106" s="23"/>
      <c r="Q106" s="17" t="s">
        <v>1289</v>
      </c>
    </row>
    <row r="107" spans="1:19" s="1" customFormat="1" x14ac:dyDescent="0.3">
      <c r="A107" s="23" t="s">
        <v>119</v>
      </c>
      <c r="B107" s="39" t="s">
        <v>142</v>
      </c>
      <c r="C107" s="22">
        <v>44865</v>
      </c>
      <c r="D107" s="37">
        <v>-25.74</v>
      </c>
      <c r="E107" s="37">
        <f>VLOOKUP(I107,'[1]ITEM#'!A:C,3,0)</f>
        <v>-8.59</v>
      </c>
      <c r="F107" s="37">
        <f t="shared" si="5"/>
        <v>-17.149999999999999</v>
      </c>
      <c r="G107" s="22">
        <v>44865</v>
      </c>
      <c r="H107" s="23" t="s">
        <v>143</v>
      </c>
      <c r="I107" s="23">
        <v>1408977</v>
      </c>
      <c r="J107" s="23" t="s">
        <v>1312</v>
      </c>
      <c r="K107" s="23" t="s">
        <v>186</v>
      </c>
      <c r="L107" s="23" t="s">
        <v>1311</v>
      </c>
      <c r="M107" s="23"/>
      <c r="N107" s="36">
        <f>VLOOKUP(I107,'[1]ITEM#'!A:D,4,0)</f>
        <v>-17.149999999999999</v>
      </c>
      <c r="O107" s="18">
        <f t="shared" si="4"/>
        <v>1</v>
      </c>
      <c r="P107" s="23"/>
      <c r="Q107" s="17" t="s">
        <v>1289</v>
      </c>
      <c r="S107" s="9"/>
    </row>
    <row r="108" spans="1:19" s="1" customFormat="1" x14ac:dyDescent="0.3">
      <c r="A108" s="23" t="s">
        <v>119</v>
      </c>
      <c r="B108" s="39" t="s">
        <v>144</v>
      </c>
      <c r="C108" s="22">
        <v>44865</v>
      </c>
      <c r="D108" s="37">
        <v>-84.14</v>
      </c>
      <c r="E108" s="37">
        <v>0</v>
      </c>
      <c r="F108" s="37">
        <v>-42.07</v>
      </c>
      <c r="G108" s="22">
        <v>44865</v>
      </c>
      <c r="H108" s="23" t="s">
        <v>145</v>
      </c>
      <c r="I108" s="23">
        <v>1514684</v>
      </c>
      <c r="J108" s="23" t="s">
        <v>1324</v>
      </c>
      <c r="K108" s="23" t="s">
        <v>186</v>
      </c>
      <c r="L108" s="23" t="s">
        <v>1291</v>
      </c>
      <c r="M108" s="23"/>
      <c r="N108" s="36">
        <f>VLOOKUP(I108,'[1]ITEM#'!A:D,4,0)</f>
        <v>-42.07</v>
      </c>
      <c r="O108" s="18">
        <f t="shared" si="4"/>
        <v>1</v>
      </c>
      <c r="P108" s="23"/>
      <c r="Q108" s="17" t="s">
        <v>1289</v>
      </c>
    </row>
    <row r="109" spans="1:19" s="1" customFormat="1" x14ac:dyDescent="0.3">
      <c r="A109" s="23"/>
      <c r="B109" s="39"/>
      <c r="C109" s="22"/>
      <c r="D109" s="37"/>
      <c r="E109" s="37">
        <v>0</v>
      </c>
      <c r="F109" s="37">
        <v>-42.07</v>
      </c>
      <c r="G109" s="22">
        <v>44865</v>
      </c>
      <c r="H109" s="23" t="s">
        <v>145</v>
      </c>
      <c r="I109" s="23">
        <v>1514688</v>
      </c>
      <c r="J109" s="23" t="s">
        <v>1304</v>
      </c>
      <c r="K109" s="23" t="s">
        <v>186</v>
      </c>
      <c r="L109" s="23" t="s">
        <v>1291</v>
      </c>
      <c r="M109" s="23"/>
      <c r="N109" s="36">
        <f>VLOOKUP(I109,'[1]ITEM#'!A:D,4,0)</f>
        <v>-42.07</v>
      </c>
      <c r="O109" s="18">
        <f t="shared" si="4"/>
        <v>1</v>
      </c>
      <c r="P109" s="23"/>
      <c r="Q109" s="17" t="s">
        <v>1289</v>
      </c>
    </row>
    <row r="110" spans="1:19" s="1" customFormat="1" x14ac:dyDescent="0.3">
      <c r="A110" s="23" t="s">
        <v>119</v>
      </c>
      <c r="B110" s="39" t="s">
        <v>146</v>
      </c>
      <c r="C110" s="22">
        <v>44865</v>
      </c>
      <c r="D110" s="37">
        <v>-141.24</v>
      </c>
      <c r="E110" s="37">
        <f>VLOOKUP(I110,'[1]ITEM#'!A:C,3,0)</f>
        <v>0</v>
      </c>
      <c r="F110" s="37">
        <f>D110-E110</f>
        <v>-141.24</v>
      </c>
      <c r="G110" s="22">
        <v>44865</v>
      </c>
      <c r="H110" s="23" t="s">
        <v>147</v>
      </c>
      <c r="I110" s="23">
        <v>1585798</v>
      </c>
      <c r="J110" s="23" t="s">
        <v>1319</v>
      </c>
      <c r="K110" s="23" t="s">
        <v>186</v>
      </c>
      <c r="L110" s="23" t="s">
        <v>1291</v>
      </c>
      <c r="M110" s="23"/>
      <c r="N110" s="36">
        <f>VLOOKUP(I110,'[1]ITEM#'!A:D,4,0)</f>
        <v>-70.62</v>
      </c>
      <c r="O110" s="18">
        <f t="shared" si="4"/>
        <v>2</v>
      </c>
      <c r="P110" s="23"/>
      <c r="Q110" s="17" t="s">
        <v>1289</v>
      </c>
    </row>
    <row r="111" spans="1:19" s="1" customFormat="1" x14ac:dyDescent="0.3">
      <c r="A111" s="23" t="s">
        <v>119</v>
      </c>
      <c r="B111" s="39" t="s">
        <v>148</v>
      </c>
      <c r="C111" s="22">
        <v>44865</v>
      </c>
      <c r="D111" s="37">
        <v>-42.04</v>
      </c>
      <c r="E111" s="37">
        <f>VLOOKUP(I111,'[1]ITEM#'!A:C,3,0)</f>
        <v>-10.44</v>
      </c>
      <c r="F111" s="37">
        <f>D111-E111</f>
        <v>-31.6</v>
      </c>
      <c r="G111" s="22">
        <v>44865</v>
      </c>
      <c r="H111" s="23" t="s">
        <v>149</v>
      </c>
      <c r="I111" s="23">
        <v>1540785</v>
      </c>
      <c r="J111" s="23" t="s">
        <v>1328</v>
      </c>
      <c r="K111" s="23" t="s">
        <v>186</v>
      </c>
      <c r="L111" s="23" t="s">
        <v>1298</v>
      </c>
      <c r="M111" s="23"/>
      <c r="N111" s="36">
        <f>VLOOKUP(I111,'[1]ITEM#'!A:D,4,0)</f>
        <v>-31.6</v>
      </c>
      <c r="O111" s="18">
        <f t="shared" si="4"/>
        <v>1</v>
      </c>
      <c r="P111" s="23"/>
      <c r="Q111" s="17" t="s">
        <v>1289</v>
      </c>
    </row>
    <row r="112" spans="1:19" s="1" customFormat="1" x14ac:dyDescent="0.3">
      <c r="A112" s="23" t="s">
        <v>119</v>
      </c>
      <c r="B112" s="39" t="s">
        <v>150</v>
      </c>
      <c r="C112" s="22">
        <v>44865</v>
      </c>
      <c r="D112" s="37">
        <v>-328.4</v>
      </c>
      <c r="E112" s="37">
        <f>VLOOKUP(I112,'[1]ITEM#'!A:C,3,0)</f>
        <v>-9.93</v>
      </c>
      <c r="F112" s="37">
        <v>-28.15</v>
      </c>
      <c r="G112" s="22">
        <v>44865</v>
      </c>
      <c r="H112" s="23" t="s">
        <v>151</v>
      </c>
      <c r="I112" s="23">
        <v>1540780</v>
      </c>
      <c r="J112" s="23" t="s">
        <v>1334</v>
      </c>
      <c r="K112" s="23" t="s">
        <v>186</v>
      </c>
      <c r="L112" s="23" t="s">
        <v>1298</v>
      </c>
      <c r="M112" s="23"/>
      <c r="N112" s="36">
        <f>VLOOKUP(I112,'[1]ITEM#'!A:D,4,0)</f>
        <v>-28.15</v>
      </c>
      <c r="O112" s="18">
        <f t="shared" si="4"/>
        <v>1</v>
      </c>
      <c r="P112" s="23"/>
      <c r="Q112" s="17" t="s">
        <v>1289</v>
      </c>
    </row>
    <row r="113" spans="1:17" s="1" customFormat="1" x14ac:dyDescent="0.3">
      <c r="A113" s="23"/>
      <c r="B113" s="39"/>
      <c r="C113" s="22"/>
      <c r="D113" s="37"/>
      <c r="E113" s="37">
        <f>VLOOKUP(I113,'[1]ITEM#'!A:C,3,0)</f>
        <v>-9.93</v>
      </c>
      <c r="F113" s="37">
        <v>-28.15</v>
      </c>
      <c r="G113" s="22">
        <v>44865</v>
      </c>
      <c r="H113" s="23" t="s">
        <v>151</v>
      </c>
      <c r="I113" s="23">
        <v>1540781</v>
      </c>
      <c r="J113" s="23" t="s">
        <v>1308</v>
      </c>
      <c r="K113" s="23" t="s">
        <v>186</v>
      </c>
      <c r="L113" s="23" t="s">
        <v>1298</v>
      </c>
      <c r="M113" s="23"/>
      <c r="N113" s="36">
        <f>VLOOKUP(I113,'[1]ITEM#'!A:D,4,0)</f>
        <v>-28.15</v>
      </c>
      <c r="O113" s="18">
        <f t="shared" si="4"/>
        <v>1</v>
      </c>
      <c r="P113" s="23"/>
      <c r="Q113" s="17" t="s">
        <v>1289</v>
      </c>
    </row>
    <row r="114" spans="1:17" s="1" customFormat="1" x14ac:dyDescent="0.3">
      <c r="A114" s="23"/>
      <c r="B114" s="39"/>
      <c r="C114" s="22"/>
      <c r="D114" s="37"/>
      <c r="E114" s="37">
        <f>VLOOKUP(I114,'[1]ITEM#'!A:C,3,0)*6</f>
        <v>-62.64</v>
      </c>
      <c r="F114" s="37">
        <v>-189.6</v>
      </c>
      <c r="G114" s="22">
        <v>44865</v>
      </c>
      <c r="H114" s="23" t="s">
        <v>151</v>
      </c>
      <c r="I114" s="23">
        <v>1593359</v>
      </c>
      <c r="J114" s="23" t="s">
        <v>1316</v>
      </c>
      <c r="K114" s="23" t="s">
        <v>186</v>
      </c>
      <c r="L114" s="23" t="s">
        <v>1298</v>
      </c>
      <c r="M114" s="23"/>
      <c r="N114" s="36">
        <f>VLOOKUP(I114,'[1]ITEM#'!A:D,4,0)</f>
        <v>-31.6</v>
      </c>
      <c r="O114" s="18">
        <f t="shared" si="4"/>
        <v>5.9999999999999991</v>
      </c>
      <c r="P114" s="23"/>
      <c r="Q114" s="17" t="s">
        <v>1289</v>
      </c>
    </row>
    <row r="115" spans="1:17" s="1" customFormat="1" x14ac:dyDescent="0.3">
      <c r="A115" s="23" t="s">
        <v>119</v>
      </c>
      <c r="B115" s="39" t="s">
        <v>152</v>
      </c>
      <c r="C115" s="22">
        <v>44865</v>
      </c>
      <c r="D115" s="37">
        <v>-78</v>
      </c>
      <c r="E115" s="37">
        <v>0</v>
      </c>
      <c r="F115" s="37">
        <f>D115-E115</f>
        <v>-78</v>
      </c>
      <c r="G115" s="22">
        <v>44865</v>
      </c>
      <c r="H115" s="23" t="s">
        <v>153</v>
      </c>
      <c r="I115" s="23">
        <v>1529946</v>
      </c>
      <c r="J115" s="23" t="s">
        <v>1306</v>
      </c>
      <c r="K115" s="23" t="s">
        <v>186</v>
      </c>
      <c r="L115" s="23" t="s">
        <v>1291</v>
      </c>
      <c r="M115" s="23"/>
      <c r="N115" s="36">
        <f>VLOOKUP(I115,'[1]ITEM#'!A:D,4,0)</f>
        <v>-39</v>
      </c>
      <c r="O115" s="18">
        <f t="shared" si="4"/>
        <v>2</v>
      </c>
      <c r="P115" s="23"/>
      <c r="Q115" s="17" t="s">
        <v>1289</v>
      </c>
    </row>
    <row r="116" spans="1:17" s="1" customFormat="1" x14ac:dyDescent="0.3">
      <c r="A116" s="23" t="s">
        <v>119</v>
      </c>
      <c r="B116" s="39" t="s">
        <v>154</v>
      </c>
      <c r="C116" s="22">
        <v>44865</v>
      </c>
      <c r="D116" s="37">
        <v>-39</v>
      </c>
      <c r="E116" s="37">
        <v>0</v>
      </c>
      <c r="F116" s="37">
        <f>D116-E116</f>
        <v>-39</v>
      </c>
      <c r="G116" s="22">
        <v>44865</v>
      </c>
      <c r="H116" s="23" t="s">
        <v>155</v>
      </c>
      <c r="I116" s="23">
        <v>1529947</v>
      </c>
      <c r="J116" s="23" t="s">
        <v>1294</v>
      </c>
      <c r="K116" s="23" t="s">
        <v>186</v>
      </c>
      <c r="L116" s="23" t="s">
        <v>1291</v>
      </c>
      <c r="M116" s="23"/>
      <c r="N116" s="36">
        <f>VLOOKUP(I116,'[1]ITEM#'!A:D,4,0)</f>
        <v>-39</v>
      </c>
      <c r="O116" s="18">
        <f t="shared" si="4"/>
        <v>1</v>
      </c>
      <c r="P116" s="23"/>
      <c r="Q116" s="17" t="s">
        <v>1289</v>
      </c>
    </row>
    <row r="117" spans="1:17" s="1" customFormat="1" x14ac:dyDescent="0.3">
      <c r="A117" s="23" t="s">
        <v>119</v>
      </c>
      <c r="B117" s="39" t="s">
        <v>156</v>
      </c>
      <c r="C117" s="22">
        <v>44865</v>
      </c>
      <c r="D117" s="37">
        <v>-39</v>
      </c>
      <c r="E117" s="37">
        <v>0</v>
      </c>
      <c r="F117" s="37">
        <f>D117-E117</f>
        <v>-39</v>
      </c>
      <c r="G117" s="22">
        <v>44865</v>
      </c>
      <c r="H117" s="23" t="s">
        <v>157</v>
      </c>
      <c r="I117" s="23">
        <v>1529947</v>
      </c>
      <c r="J117" s="23" t="s">
        <v>1294</v>
      </c>
      <c r="K117" s="23" t="s">
        <v>186</v>
      </c>
      <c r="L117" s="23" t="s">
        <v>1291</v>
      </c>
      <c r="M117" s="23"/>
      <c r="N117" s="36">
        <f>VLOOKUP(I117,'[1]ITEM#'!A:D,4,0)</f>
        <v>-39</v>
      </c>
      <c r="O117" s="18">
        <f t="shared" si="4"/>
        <v>1</v>
      </c>
      <c r="P117" s="23"/>
      <c r="Q117" s="17" t="s">
        <v>1289</v>
      </c>
    </row>
    <row r="118" spans="1:17" s="1" customFormat="1" x14ac:dyDescent="0.3">
      <c r="A118" s="23" t="s">
        <v>119</v>
      </c>
      <c r="B118" s="39" t="s">
        <v>158</v>
      </c>
      <c r="C118" s="22">
        <v>44865</v>
      </c>
      <c r="D118" s="37">
        <v>-80.12</v>
      </c>
      <c r="E118" s="37">
        <f>VLOOKUP(I118,'[1]ITEM#'!A:C,3,0)</f>
        <v>-9.93</v>
      </c>
      <c r="F118" s="37">
        <v>-28.15</v>
      </c>
      <c r="G118" s="22">
        <v>44865</v>
      </c>
      <c r="H118" s="23" t="s">
        <v>159</v>
      </c>
      <c r="I118" s="23">
        <v>1540783</v>
      </c>
      <c r="J118" s="23" t="s">
        <v>1317</v>
      </c>
      <c r="K118" s="23" t="s">
        <v>186</v>
      </c>
      <c r="L118" s="23" t="s">
        <v>1298</v>
      </c>
      <c r="M118" s="23"/>
      <c r="N118" s="36">
        <f>VLOOKUP(I118,'[1]ITEM#'!A:D,4,0)</f>
        <v>-28.15</v>
      </c>
      <c r="O118" s="18">
        <f t="shared" si="4"/>
        <v>1</v>
      </c>
      <c r="P118" s="23"/>
      <c r="Q118" s="17" t="s">
        <v>1289</v>
      </c>
    </row>
    <row r="119" spans="1:17" s="1" customFormat="1" x14ac:dyDescent="0.3">
      <c r="A119" s="23"/>
      <c r="B119" s="39"/>
      <c r="C119" s="22"/>
      <c r="D119" s="37"/>
      <c r="E119" s="37">
        <f>VLOOKUP(I119,'[1]ITEM#'!A:C,3,0)</f>
        <v>-10.44</v>
      </c>
      <c r="F119" s="37">
        <v>-31.6</v>
      </c>
      <c r="G119" s="22">
        <v>44865</v>
      </c>
      <c r="H119" s="23" t="s">
        <v>159</v>
      </c>
      <c r="I119" s="23">
        <v>1540784</v>
      </c>
      <c r="J119" s="23" t="s">
        <v>1297</v>
      </c>
      <c r="K119" s="23" t="s">
        <v>186</v>
      </c>
      <c r="L119" s="23" t="s">
        <v>1298</v>
      </c>
      <c r="M119" s="23"/>
      <c r="N119" s="36">
        <f>VLOOKUP(I119,'[1]ITEM#'!A:D,4,0)</f>
        <v>-31.6</v>
      </c>
      <c r="O119" s="18">
        <f t="shared" si="4"/>
        <v>1</v>
      </c>
      <c r="P119" s="23"/>
      <c r="Q119" s="17" t="s">
        <v>1289</v>
      </c>
    </row>
    <row r="120" spans="1:17" s="1" customFormat="1" x14ac:dyDescent="0.3">
      <c r="A120" s="23" t="s">
        <v>119</v>
      </c>
      <c r="B120" s="39" t="s">
        <v>160</v>
      </c>
      <c r="C120" s="22">
        <v>44865</v>
      </c>
      <c r="D120" s="37">
        <v>-70.62</v>
      </c>
      <c r="E120" s="37">
        <f>VLOOKUP(I120,'[1]ITEM#'!A:C,3,0)</f>
        <v>0</v>
      </c>
      <c r="F120" s="37">
        <f>D120-E120</f>
        <v>-70.62</v>
      </c>
      <c r="G120" s="22">
        <v>44865</v>
      </c>
      <c r="H120" s="23" t="s">
        <v>161</v>
      </c>
      <c r="I120" s="23">
        <v>1585798</v>
      </c>
      <c r="J120" s="23" t="s">
        <v>1319</v>
      </c>
      <c r="K120" s="23" t="s">
        <v>186</v>
      </c>
      <c r="L120" s="23" t="s">
        <v>1291</v>
      </c>
      <c r="M120" s="23"/>
      <c r="N120" s="36">
        <f>VLOOKUP(I120,'[1]ITEM#'!A:D,4,0)</f>
        <v>-70.62</v>
      </c>
      <c r="O120" s="18">
        <f t="shared" si="4"/>
        <v>1</v>
      </c>
      <c r="P120" s="23"/>
      <c r="Q120" s="17" t="s">
        <v>1289</v>
      </c>
    </row>
    <row r="121" spans="1:17" s="1" customFormat="1" x14ac:dyDescent="0.3">
      <c r="A121" s="23" t="s">
        <v>119</v>
      </c>
      <c r="B121" s="39" t="s">
        <v>162</v>
      </c>
      <c r="C121" s="22">
        <v>44865</v>
      </c>
      <c r="D121" s="37">
        <v>-336.32</v>
      </c>
      <c r="E121" s="37">
        <f>VLOOKUP(I121,'[1]ITEM#'!A:C,3,0)*4</f>
        <v>-41.76</v>
      </c>
      <c r="F121" s="37">
        <v>-126.4</v>
      </c>
      <c r="G121" s="22">
        <v>44865</v>
      </c>
      <c r="H121" s="23" t="s">
        <v>163</v>
      </c>
      <c r="I121" s="23">
        <v>1540785</v>
      </c>
      <c r="J121" s="23" t="s">
        <v>1328</v>
      </c>
      <c r="K121" s="23" t="s">
        <v>186</v>
      </c>
      <c r="L121" s="23" t="s">
        <v>1298</v>
      </c>
      <c r="M121" s="23"/>
      <c r="N121" s="36">
        <f>VLOOKUP(I121,'[1]ITEM#'!A:D,4,0)</f>
        <v>-31.6</v>
      </c>
      <c r="O121" s="18">
        <f t="shared" si="4"/>
        <v>4</v>
      </c>
      <c r="P121" s="23"/>
      <c r="Q121" s="17" t="s">
        <v>1289</v>
      </c>
    </row>
    <row r="122" spans="1:17" s="1" customFormat="1" x14ac:dyDescent="0.3">
      <c r="A122" s="23"/>
      <c r="B122" s="39"/>
      <c r="C122" s="22"/>
      <c r="D122" s="37"/>
      <c r="E122" s="37">
        <f>VLOOKUP(I122,'[1]ITEM#'!A:C,3,0)*4</f>
        <v>-41.76</v>
      </c>
      <c r="F122" s="37">
        <v>-126.4</v>
      </c>
      <c r="G122" s="22">
        <v>44865</v>
      </c>
      <c r="H122" s="23" t="s">
        <v>163</v>
      </c>
      <c r="I122" s="23">
        <v>1593359</v>
      </c>
      <c r="J122" s="23" t="s">
        <v>1316</v>
      </c>
      <c r="K122" s="23" t="s">
        <v>186</v>
      </c>
      <c r="L122" s="23" t="s">
        <v>1298</v>
      </c>
      <c r="M122" s="23"/>
      <c r="N122" s="36">
        <f>VLOOKUP(I122,'[1]ITEM#'!A:D,4,0)</f>
        <v>-31.6</v>
      </c>
      <c r="O122" s="18">
        <f t="shared" si="4"/>
        <v>4</v>
      </c>
      <c r="P122" s="23"/>
      <c r="Q122" s="17" t="s">
        <v>1289</v>
      </c>
    </row>
    <row r="123" spans="1:17" s="1" customFormat="1" x14ac:dyDescent="0.3">
      <c r="A123" s="23" t="s">
        <v>119</v>
      </c>
      <c r="B123" s="39" t="s">
        <v>164</v>
      </c>
      <c r="C123" s="22">
        <v>44865</v>
      </c>
      <c r="D123" s="37">
        <v>-25.55</v>
      </c>
      <c r="E123" s="37">
        <f>VLOOKUP(I123,'[1]ITEM#'!A:C,3,0)</f>
        <v>0</v>
      </c>
      <c r="F123" s="37">
        <f>D123-E123</f>
        <v>-25.55</v>
      </c>
      <c r="G123" s="22">
        <v>44865</v>
      </c>
      <c r="H123" s="23" t="s">
        <v>165</v>
      </c>
      <c r="I123" s="23">
        <v>1516597</v>
      </c>
      <c r="J123" s="23" t="s">
        <v>1303</v>
      </c>
      <c r="K123" s="23" t="s">
        <v>186</v>
      </c>
      <c r="L123" s="23" t="s">
        <v>1291</v>
      </c>
      <c r="M123" s="23"/>
      <c r="N123" s="36">
        <f>VLOOKUP(I123,'[1]ITEM#'!A:D,4,0)</f>
        <v>-25.55</v>
      </c>
      <c r="O123" s="18">
        <f t="shared" si="4"/>
        <v>1</v>
      </c>
      <c r="P123" s="23"/>
      <c r="Q123" s="17" t="s">
        <v>1289</v>
      </c>
    </row>
    <row r="124" spans="1:17" s="1" customFormat="1" x14ac:dyDescent="0.3">
      <c r="A124" s="23" t="s">
        <v>119</v>
      </c>
      <c r="B124" s="39" t="s">
        <v>166</v>
      </c>
      <c r="C124" s="22">
        <v>44865</v>
      </c>
      <c r="D124" s="37">
        <v>-63.82</v>
      </c>
      <c r="E124" s="37">
        <f>VLOOKUP(I124,'[1]ITEM#'!A:C,3,0)</f>
        <v>-8.59</v>
      </c>
      <c r="F124" s="37">
        <v>-17.149999999999999</v>
      </c>
      <c r="G124" s="22">
        <v>44865</v>
      </c>
      <c r="H124" s="23" t="s">
        <v>167</v>
      </c>
      <c r="I124" s="23">
        <v>1408974</v>
      </c>
      <c r="J124" s="23" t="s">
        <v>1333</v>
      </c>
      <c r="K124" s="23" t="s">
        <v>186</v>
      </c>
      <c r="L124" s="23" t="s">
        <v>1311</v>
      </c>
      <c r="M124" s="23"/>
      <c r="N124" s="36">
        <f>VLOOKUP(I124,'[1]ITEM#'!A:D,4,0)</f>
        <v>-17.149999999999999</v>
      </c>
      <c r="O124" s="18">
        <f t="shared" si="4"/>
        <v>1</v>
      </c>
      <c r="P124" s="23"/>
      <c r="Q124" s="17" t="s">
        <v>1289</v>
      </c>
    </row>
    <row r="125" spans="1:17" s="1" customFormat="1" x14ac:dyDescent="0.3">
      <c r="A125" s="23"/>
      <c r="B125" s="39"/>
      <c r="C125" s="22"/>
      <c r="D125" s="37"/>
      <c r="E125" s="37">
        <f>VLOOKUP(I125,'[1]ITEM#'!A:C,3,0)</f>
        <v>-9.93</v>
      </c>
      <c r="F125" s="37">
        <v>-28.15</v>
      </c>
      <c r="G125" s="22">
        <v>44865</v>
      </c>
      <c r="H125" s="23" t="s">
        <v>167</v>
      </c>
      <c r="I125" s="23">
        <v>1540781</v>
      </c>
      <c r="J125" s="23" t="s">
        <v>1308</v>
      </c>
      <c r="K125" s="23" t="s">
        <v>186</v>
      </c>
      <c r="L125" s="23" t="s">
        <v>1298</v>
      </c>
      <c r="M125" s="23"/>
      <c r="N125" s="36">
        <f>VLOOKUP(I125,'[1]ITEM#'!A:D,4,0)</f>
        <v>-28.15</v>
      </c>
      <c r="O125" s="18">
        <f t="shared" si="4"/>
        <v>1</v>
      </c>
      <c r="P125" s="23"/>
      <c r="Q125" s="17" t="s">
        <v>1289</v>
      </c>
    </row>
    <row r="126" spans="1:17" s="1" customFormat="1" x14ac:dyDescent="0.3">
      <c r="A126" s="23" t="s">
        <v>119</v>
      </c>
      <c r="B126" s="23" t="s">
        <v>193</v>
      </c>
      <c r="C126" s="22">
        <v>44865</v>
      </c>
      <c r="D126" s="37">
        <v>-85.42</v>
      </c>
      <c r="E126" s="37">
        <f>VLOOKUP(I126,'[1]ITEM#'!A:C,3,0)-15.19</f>
        <v>-30.29</v>
      </c>
      <c r="F126" s="37">
        <f t="shared" ref="F126:F143" si="6">D126-E126</f>
        <v>-55.13</v>
      </c>
      <c r="G126" s="22">
        <v>44865</v>
      </c>
      <c r="H126" s="23" t="s">
        <v>168</v>
      </c>
      <c r="I126" s="23">
        <v>1339333</v>
      </c>
      <c r="J126" s="23" t="s">
        <v>1337</v>
      </c>
      <c r="K126" s="23" t="s">
        <v>186</v>
      </c>
      <c r="L126" s="23" t="s">
        <v>1301</v>
      </c>
      <c r="M126" s="23"/>
      <c r="N126" s="36">
        <f>VLOOKUP(I126,'[1]ITEM#'!A:D,4,0)</f>
        <v>-55.13</v>
      </c>
      <c r="O126" s="18">
        <f t="shared" si="4"/>
        <v>1</v>
      </c>
      <c r="P126" s="23"/>
      <c r="Q126" s="17" t="s">
        <v>1289</v>
      </c>
    </row>
    <row r="127" spans="1:17" s="1" customFormat="1" x14ac:dyDescent="0.3">
      <c r="A127" s="23" t="s">
        <v>169</v>
      </c>
      <c r="B127" s="39" t="s">
        <v>170</v>
      </c>
      <c r="C127" s="22">
        <v>44862</v>
      </c>
      <c r="D127" s="37">
        <v>-70.62</v>
      </c>
      <c r="E127" s="37">
        <f>VLOOKUP(I127,'[1]ITEM#'!A:C,3,0)</f>
        <v>0</v>
      </c>
      <c r="F127" s="37">
        <f t="shared" si="6"/>
        <v>-70.62</v>
      </c>
      <c r="G127" s="22">
        <v>44862</v>
      </c>
      <c r="H127" s="23" t="s">
        <v>171</v>
      </c>
      <c r="I127" s="23">
        <v>1585900</v>
      </c>
      <c r="J127" s="23" t="s">
        <v>1320</v>
      </c>
      <c r="K127" s="23" t="s">
        <v>186</v>
      </c>
      <c r="L127" s="23" t="s">
        <v>1291</v>
      </c>
      <c r="M127" s="23"/>
      <c r="N127" s="36">
        <f>VLOOKUP(I127,'[1]ITEM#'!A:D,4,0)</f>
        <v>-70.62</v>
      </c>
      <c r="O127" s="18">
        <f t="shared" si="4"/>
        <v>1</v>
      </c>
      <c r="P127" s="23"/>
      <c r="Q127" s="17" t="s">
        <v>1289</v>
      </c>
    </row>
    <row r="128" spans="1:17" s="1" customFormat="1" x14ac:dyDescent="0.3">
      <c r="A128" s="23" t="s">
        <v>169</v>
      </c>
      <c r="B128" s="39" t="s">
        <v>172</v>
      </c>
      <c r="C128" s="22">
        <v>44863</v>
      </c>
      <c r="D128" s="37">
        <v>-42.07</v>
      </c>
      <c r="E128" s="37">
        <v>0</v>
      </c>
      <c r="F128" s="37">
        <f t="shared" si="6"/>
        <v>-42.07</v>
      </c>
      <c r="G128" s="22">
        <v>44863</v>
      </c>
      <c r="H128" s="23" t="s">
        <v>173</v>
      </c>
      <c r="I128" s="23">
        <v>1514688</v>
      </c>
      <c r="J128" s="23" t="s">
        <v>1304</v>
      </c>
      <c r="K128" s="23" t="s">
        <v>186</v>
      </c>
      <c r="L128" s="23" t="s">
        <v>1291</v>
      </c>
      <c r="M128" s="23"/>
      <c r="N128" s="36">
        <f>VLOOKUP(I128,'[1]ITEM#'!A:D,4,0)</f>
        <v>-42.07</v>
      </c>
      <c r="O128" s="18">
        <f t="shared" si="4"/>
        <v>1</v>
      </c>
      <c r="P128" s="23"/>
      <c r="Q128" s="17" t="s">
        <v>1289</v>
      </c>
    </row>
    <row r="129" spans="1:17" s="1" customFormat="1" x14ac:dyDescent="0.3">
      <c r="A129" s="23" t="s">
        <v>169</v>
      </c>
      <c r="B129" s="39" t="s">
        <v>174</v>
      </c>
      <c r="C129" s="22">
        <v>44862</v>
      </c>
      <c r="D129" s="37">
        <v>-25.55</v>
      </c>
      <c r="E129" s="37">
        <f>VLOOKUP(I129,'[1]ITEM#'!A:C,3,0)</f>
        <v>0</v>
      </c>
      <c r="F129" s="37">
        <f t="shared" si="6"/>
        <v>-25.55</v>
      </c>
      <c r="G129" s="22">
        <v>44862</v>
      </c>
      <c r="H129" s="23" t="s">
        <v>175</v>
      </c>
      <c r="I129" s="23">
        <v>1516597</v>
      </c>
      <c r="J129" s="23" t="s">
        <v>1303</v>
      </c>
      <c r="K129" s="23" t="s">
        <v>186</v>
      </c>
      <c r="L129" s="23" t="s">
        <v>1291</v>
      </c>
      <c r="M129" s="23"/>
      <c r="N129" s="36">
        <f>VLOOKUP(I129,'[1]ITEM#'!A:D,4,0)</f>
        <v>-25.55</v>
      </c>
      <c r="O129" s="18">
        <f t="shared" si="4"/>
        <v>1</v>
      </c>
      <c r="P129" s="23"/>
      <c r="Q129" s="17" t="s">
        <v>1289</v>
      </c>
    </row>
    <row r="130" spans="1:17" s="1" customFormat="1" x14ac:dyDescent="0.3">
      <c r="A130" s="23" t="s">
        <v>169</v>
      </c>
      <c r="B130" s="39" t="s">
        <v>176</v>
      </c>
      <c r="C130" s="22">
        <v>44862</v>
      </c>
      <c r="D130" s="37">
        <v>-70.62</v>
      </c>
      <c r="E130" s="37">
        <f>VLOOKUP(I130,'[1]ITEM#'!A:C,3,0)</f>
        <v>0</v>
      </c>
      <c r="F130" s="37">
        <f t="shared" si="6"/>
        <v>-70.62</v>
      </c>
      <c r="G130" s="22">
        <v>44862</v>
      </c>
      <c r="H130" s="23" t="s">
        <v>177</v>
      </c>
      <c r="I130" s="23">
        <v>1585900</v>
      </c>
      <c r="J130" s="23" t="s">
        <v>1320</v>
      </c>
      <c r="K130" s="23" t="s">
        <v>186</v>
      </c>
      <c r="L130" s="23" t="s">
        <v>1291</v>
      </c>
      <c r="M130" s="23"/>
      <c r="N130" s="36">
        <f>VLOOKUP(I130,'[1]ITEM#'!A:D,4,0)</f>
        <v>-70.62</v>
      </c>
      <c r="O130" s="18">
        <f t="shared" ref="O130:O193" si="7">F130/N130</f>
        <v>1</v>
      </c>
      <c r="P130" s="23"/>
      <c r="Q130" s="17" t="s">
        <v>1289</v>
      </c>
    </row>
    <row r="131" spans="1:17" s="1" customFormat="1" x14ac:dyDescent="0.3">
      <c r="A131" s="23" t="s">
        <v>169</v>
      </c>
      <c r="B131" s="39" t="s">
        <v>178</v>
      </c>
      <c r="C131" s="22">
        <v>44863</v>
      </c>
      <c r="D131" s="37">
        <v>-25.55</v>
      </c>
      <c r="E131" s="37">
        <v>0</v>
      </c>
      <c r="F131" s="37">
        <f t="shared" si="6"/>
        <v>-25.55</v>
      </c>
      <c r="G131" s="22">
        <v>44863</v>
      </c>
      <c r="H131" s="23" t="s">
        <v>179</v>
      </c>
      <c r="I131" s="23">
        <v>1516592</v>
      </c>
      <c r="J131" s="23" t="s">
        <v>1299</v>
      </c>
      <c r="K131" s="23" t="s">
        <v>186</v>
      </c>
      <c r="L131" s="23" t="s">
        <v>1291</v>
      </c>
      <c r="M131" s="23"/>
      <c r="N131" s="36">
        <f>VLOOKUP(I131,'[1]ITEM#'!A:D,4,0)</f>
        <v>-25.55</v>
      </c>
      <c r="O131" s="18">
        <f t="shared" si="7"/>
        <v>1</v>
      </c>
      <c r="P131" s="23"/>
      <c r="Q131" s="17" t="s">
        <v>1289</v>
      </c>
    </row>
    <row r="132" spans="1:17" s="1" customFormat="1" x14ac:dyDescent="0.3">
      <c r="A132" s="23" t="s">
        <v>169</v>
      </c>
      <c r="B132" s="39" t="s">
        <v>180</v>
      </c>
      <c r="C132" s="22">
        <v>44862</v>
      </c>
      <c r="D132" s="37">
        <v>-42.04</v>
      </c>
      <c r="E132" s="37">
        <f>VLOOKUP(I132,'[1]ITEM#'!A:C,3,0)</f>
        <v>-10.44</v>
      </c>
      <c r="F132" s="37">
        <f t="shared" si="6"/>
        <v>-31.6</v>
      </c>
      <c r="G132" s="22">
        <v>44862</v>
      </c>
      <c r="H132" s="23" t="s">
        <v>181</v>
      </c>
      <c r="I132" s="23">
        <v>1540787</v>
      </c>
      <c r="J132" s="23" t="s">
        <v>1341</v>
      </c>
      <c r="K132" s="23" t="s">
        <v>186</v>
      </c>
      <c r="L132" s="23" t="s">
        <v>1298</v>
      </c>
      <c r="M132" s="23"/>
      <c r="N132" s="36">
        <f>VLOOKUP(I132,'[1]ITEM#'!A:D,4,0)</f>
        <v>-31.6</v>
      </c>
      <c r="O132" s="18">
        <f t="shared" si="7"/>
        <v>1</v>
      </c>
      <c r="P132" s="23"/>
      <c r="Q132" s="17" t="s">
        <v>1289</v>
      </c>
    </row>
    <row r="133" spans="1:17" s="1" customFormat="1" x14ac:dyDescent="0.3">
      <c r="A133" s="23" t="s">
        <v>169</v>
      </c>
      <c r="B133" s="39" t="s">
        <v>182</v>
      </c>
      <c r="C133" s="22">
        <v>44862</v>
      </c>
      <c r="D133" s="37">
        <v>-25.55</v>
      </c>
      <c r="E133" s="37">
        <v>0</v>
      </c>
      <c r="F133" s="37">
        <f t="shared" si="6"/>
        <v>-25.55</v>
      </c>
      <c r="G133" s="22">
        <v>44862</v>
      </c>
      <c r="H133" s="23" t="s">
        <v>183</v>
      </c>
      <c r="I133" s="23">
        <v>1516592</v>
      </c>
      <c r="J133" s="23" t="s">
        <v>1299</v>
      </c>
      <c r="K133" s="23" t="s">
        <v>186</v>
      </c>
      <c r="L133" s="23" t="s">
        <v>1291</v>
      </c>
      <c r="M133" s="23"/>
      <c r="N133" s="36">
        <f>VLOOKUP(I133,'[1]ITEM#'!A:D,4,0)</f>
        <v>-25.55</v>
      </c>
      <c r="O133" s="18">
        <f t="shared" si="7"/>
        <v>1</v>
      </c>
      <c r="P133" s="23"/>
      <c r="Q133" s="17" t="s">
        <v>1289</v>
      </c>
    </row>
    <row r="134" spans="1:17" s="1" customFormat="1" x14ac:dyDescent="0.3">
      <c r="A134" s="23" t="s">
        <v>169</v>
      </c>
      <c r="B134" s="39" t="s">
        <v>184</v>
      </c>
      <c r="C134" s="22">
        <v>44862</v>
      </c>
      <c r="D134" s="37">
        <v>-42.04</v>
      </c>
      <c r="E134" s="37">
        <f>VLOOKUP(I134,'[1]ITEM#'!A:C,3,0)</f>
        <v>-10.44</v>
      </c>
      <c r="F134" s="37">
        <f t="shared" si="6"/>
        <v>-31.6</v>
      </c>
      <c r="G134" s="22">
        <v>44862</v>
      </c>
      <c r="H134" s="23" t="s">
        <v>185</v>
      </c>
      <c r="I134" s="23">
        <v>1540785</v>
      </c>
      <c r="J134" s="23" t="s">
        <v>1328</v>
      </c>
      <c r="K134" s="23" t="s">
        <v>186</v>
      </c>
      <c r="L134" s="23" t="s">
        <v>1298</v>
      </c>
      <c r="M134" s="23"/>
      <c r="N134" s="36">
        <f>VLOOKUP(I134,'[1]ITEM#'!A:D,4,0)</f>
        <v>-31.6</v>
      </c>
      <c r="O134" s="18">
        <f t="shared" si="7"/>
        <v>1</v>
      </c>
      <c r="P134" s="23"/>
      <c r="Q134" s="17" t="s">
        <v>1289</v>
      </c>
    </row>
    <row r="135" spans="1:17" s="1" customFormat="1" x14ac:dyDescent="0.3">
      <c r="A135" s="23" t="s">
        <v>169</v>
      </c>
      <c r="B135" s="23" t="s">
        <v>1359</v>
      </c>
      <c r="C135" s="22">
        <v>44862</v>
      </c>
      <c r="D135" s="37">
        <v>-86.42</v>
      </c>
      <c r="E135" s="37">
        <f>VLOOKUP(I135,'[1]ITEM#'!A:C,3,0)-16.19</f>
        <v>-31.29</v>
      </c>
      <c r="F135" s="37">
        <f t="shared" si="6"/>
        <v>-55.13</v>
      </c>
      <c r="G135" s="22">
        <v>44862</v>
      </c>
      <c r="H135" s="23" t="s">
        <v>364</v>
      </c>
      <c r="I135" s="23">
        <v>1339333</v>
      </c>
      <c r="J135" s="23" t="s">
        <v>1337</v>
      </c>
      <c r="K135" s="23" t="s">
        <v>186</v>
      </c>
      <c r="L135" s="23" t="s">
        <v>1301</v>
      </c>
      <c r="M135" s="23"/>
      <c r="N135" s="36">
        <f>VLOOKUP(I135,'[1]ITEM#'!A:D,4,0)</f>
        <v>-55.13</v>
      </c>
      <c r="O135" s="18">
        <f t="shared" si="7"/>
        <v>1</v>
      </c>
      <c r="P135" s="23"/>
      <c r="Q135" s="17" t="s">
        <v>1289</v>
      </c>
    </row>
    <row r="136" spans="1:17" s="1" customFormat="1" x14ac:dyDescent="0.3">
      <c r="A136" s="23" t="s">
        <v>219</v>
      </c>
      <c r="B136" s="23" t="s">
        <v>244</v>
      </c>
      <c r="C136" s="22">
        <v>44874</v>
      </c>
      <c r="D136" s="37">
        <v>-42.07</v>
      </c>
      <c r="E136" s="37">
        <v>0</v>
      </c>
      <c r="F136" s="37">
        <f t="shared" si="6"/>
        <v>-42.07</v>
      </c>
      <c r="G136" s="22">
        <v>44874</v>
      </c>
      <c r="H136" s="23" t="s">
        <v>220</v>
      </c>
      <c r="I136" s="23">
        <v>1514689</v>
      </c>
      <c r="J136" s="23" t="s">
        <v>1358</v>
      </c>
      <c r="K136" s="23" t="s">
        <v>186</v>
      </c>
      <c r="L136" s="23" t="s">
        <v>1291</v>
      </c>
      <c r="M136" s="23"/>
      <c r="N136" s="36">
        <f>VLOOKUP(I136,'[1]ITEM#'!A:D,4,0)</f>
        <v>-42.07</v>
      </c>
      <c r="O136" s="18">
        <f t="shared" si="7"/>
        <v>1</v>
      </c>
      <c r="P136" s="23"/>
      <c r="Q136" s="17" t="s">
        <v>1289</v>
      </c>
    </row>
    <row r="137" spans="1:17" s="1" customFormat="1" x14ac:dyDescent="0.3">
      <c r="A137" s="23" t="s">
        <v>219</v>
      </c>
      <c r="B137" s="23" t="s">
        <v>1360</v>
      </c>
      <c r="C137" s="22">
        <v>44874</v>
      </c>
      <c r="D137" s="37">
        <v>-87.68</v>
      </c>
      <c r="E137" s="37">
        <f>VLOOKUP(I137,'[1]ITEM#'!A:C,3,0)-10.25</f>
        <v>-25.41</v>
      </c>
      <c r="F137" s="37">
        <f t="shared" si="6"/>
        <v>-62.27000000000001</v>
      </c>
      <c r="G137" s="22">
        <v>44874</v>
      </c>
      <c r="H137" s="23" t="s">
        <v>366</v>
      </c>
      <c r="I137" s="23">
        <v>1339335</v>
      </c>
      <c r="J137" s="23" t="s">
        <v>1314</v>
      </c>
      <c r="K137" s="23" t="s">
        <v>186</v>
      </c>
      <c r="L137" s="23" t="s">
        <v>1301</v>
      </c>
      <c r="M137" s="23"/>
      <c r="N137" s="36">
        <f>VLOOKUP(I137,'[1]ITEM#'!A:D,4,0)</f>
        <v>-62.27</v>
      </c>
      <c r="O137" s="18">
        <f t="shared" si="7"/>
        <v>1.0000000000000002</v>
      </c>
      <c r="P137" s="23"/>
      <c r="Q137" s="17" t="s">
        <v>1289</v>
      </c>
    </row>
    <row r="138" spans="1:17" s="1" customFormat="1" x14ac:dyDescent="0.3">
      <c r="A138" s="23" t="s">
        <v>219</v>
      </c>
      <c r="B138" s="23" t="s">
        <v>1361</v>
      </c>
      <c r="C138" s="22">
        <v>44874</v>
      </c>
      <c r="D138" s="37">
        <v>-97.68</v>
      </c>
      <c r="E138" s="37">
        <f>VLOOKUP(I138,'[1]ITEM#'!A:C,3,0)-20.25</f>
        <v>-35.409999999999997</v>
      </c>
      <c r="F138" s="37">
        <f t="shared" si="6"/>
        <v>-62.27000000000001</v>
      </c>
      <c r="G138" s="22">
        <v>44874</v>
      </c>
      <c r="H138" s="23" t="s">
        <v>367</v>
      </c>
      <c r="I138" s="23">
        <v>1339335</v>
      </c>
      <c r="J138" s="23" t="s">
        <v>1314</v>
      </c>
      <c r="K138" s="23" t="s">
        <v>186</v>
      </c>
      <c r="L138" s="23" t="s">
        <v>1301</v>
      </c>
      <c r="M138" s="23"/>
      <c r="N138" s="36">
        <f>VLOOKUP(I138,'[1]ITEM#'!A:D,4,0)</f>
        <v>-62.27</v>
      </c>
      <c r="O138" s="18">
        <f t="shared" si="7"/>
        <v>1.0000000000000002</v>
      </c>
      <c r="P138" s="23"/>
      <c r="Q138" s="17" t="s">
        <v>1289</v>
      </c>
    </row>
    <row r="139" spans="1:17" s="1" customFormat="1" x14ac:dyDescent="0.3">
      <c r="A139" s="23" t="s">
        <v>516</v>
      </c>
      <c r="B139" s="23" t="s">
        <v>559</v>
      </c>
      <c r="C139" s="22">
        <v>44891</v>
      </c>
      <c r="D139" s="37">
        <v>-64.47</v>
      </c>
      <c r="E139" s="37">
        <f>VLOOKUP(I139,'[1]ITEM#'!A:C,3,0)</f>
        <v>0</v>
      </c>
      <c r="F139" s="37">
        <f t="shared" si="6"/>
        <v>-64.47</v>
      </c>
      <c r="G139" s="22">
        <v>44891</v>
      </c>
      <c r="H139" s="23" t="s">
        <v>517</v>
      </c>
      <c r="I139" s="23">
        <v>1585794</v>
      </c>
      <c r="J139" s="23" t="s">
        <v>1338</v>
      </c>
      <c r="K139" s="23" t="s">
        <v>186</v>
      </c>
      <c r="L139" s="23" t="s">
        <v>1291</v>
      </c>
      <c r="M139" s="23"/>
      <c r="N139" s="36">
        <f>VLOOKUP(I139,'[1]ITEM#'!A:D,4,0)</f>
        <v>-64.47</v>
      </c>
      <c r="O139" s="18">
        <f t="shared" si="7"/>
        <v>1</v>
      </c>
      <c r="P139" s="23"/>
      <c r="Q139" s="17" t="s">
        <v>1289</v>
      </c>
    </row>
    <row r="140" spans="1:17" s="1" customFormat="1" x14ac:dyDescent="0.3">
      <c r="A140" s="23" t="s">
        <v>516</v>
      </c>
      <c r="B140" s="23" t="s">
        <v>560</v>
      </c>
      <c r="C140" s="22">
        <v>44890</v>
      </c>
      <c r="D140" s="37">
        <v>-42.07</v>
      </c>
      <c r="E140" s="37">
        <v>0</v>
      </c>
      <c r="F140" s="37">
        <f t="shared" si="6"/>
        <v>-42.07</v>
      </c>
      <c r="G140" s="22">
        <v>44890</v>
      </c>
      <c r="H140" s="23" t="s">
        <v>518</v>
      </c>
      <c r="I140" s="23">
        <v>1514689</v>
      </c>
      <c r="J140" s="23" t="s">
        <v>1358</v>
      </c>
      <c r="K140" s="23" t="s">
        <v>186</v>
      </c>
      <c r="L140" s="23" t="s">
        <v>1291</v>
      </c>
      <c r="M140" s="23"/>
      <c r="N140" s="36">
        <f>VLOOKUP(I140,'[1]ITEM#'!A:D,4,0)</f>
        <v>-42.07</v>
      </c>
      <c r="O140" s="18">
        <f t="shared" si="7"/>
        <v>1</v>
      </c>
      <c r="P140" s="23"/>
      <c r="Q140" s="17" t="s">
        <v>1289</v>
      </c>
    </row>
    <row r="141" spans="1:17" s="1" customFormat="1" x14ac:dyDescent="0.3">
      <c r="A141" s="23" t="s">
        <v>516</v>
      </c>
      <c r="B141" s="23" t="s">
        <v>561</v>
      </c>
      <c r="C141" s="22">
        <v>44890</v>
      </c>
      <c r="D141" s="37">
        <v>-42.07</v>
      </c>
      <c r="E141" s="37">
        <v>0</v>
      </c>
      <c r="F141" s="37">
        <f t="shared" si="6"/>
        <v>-42.07</v>
      </c>
      <c r="G141" s="22">
        <v>44890</v>
      </c>
      <c r="H141" s="23" t="s">
        <v>519</v>
      </c>
      <c r="I141" s="23">
        <v>1514689</v>
      </c>
      <c r="J141" s="23" t="s">
        <v>1358</v>
      </c>
      <c r="K141" s="23" t="s">
        <v>186</v>
      </c>
      <c r="L141" s="23" t="s">
        <v>1291</v>
      </c>
      <c r="M141" s="23"/>
      <c r="N141" s="36">
        <f>VLOOKUP(I141,'[1]ITEM#'!A:D,4,0)</f>
        <v>-42.07</v>
      </c>
      <c r="O141" s="18">
        <f t="shared" si="7"/>
        <v>1</v>
      </c>
      <c r="P141" s="23"/>
      <c r="Q141" s="17" t="s">
        <v>1289</v>
      </c>
    </row>
    <row r="142" spans="1:17" s="1" customFormat="1" x14ac:dyDescent="0.3">
      <c r="A142" s="23" t="s">
        <v>516</v>
      </c>
      <c r="B142" s="23" t="s">
        <v>562</v>
      </c>
      <c r="C142" s="22">
        <v>44890</v>
      </c>
      <c r="D142" s="37">
        <v>-104.68</v>
      </c>
      <c r="E142" s="37">
        <f>VLOOKUP(I142,'[1]ITEM#'!A:C,3,0)-34.45</f>
        <v>-49.550000000000004</v>
      </c>
      <c r="F142" s="37">
        <f t="shared" si="6"/>
        <v>-55.13</v>
      </c>
      <c r="G142" s="22">
        <v>44890</v>
      </c>
      <c r="H142" s="23" t="s">
        <v>520</v>
      </c>
      <c r="I142" s="23">
        <v>1339333</v>
      </c>
      <c r="J142" s="23" t="s">
        <v>1337</v>
      </c>
      <c r="K142" s="23" t="s">
        <v>186</v>
      </c>
      <c r="L142" s="23" t="s">
        <v>1301</v>
      </c>
      <c r="M142" s="23"/>
      <c r="N142" s="36">
        <f>VLOOKUP(I142,'[1]ITEM#'!A:D,4,0)</f>
        <v>-55.13</v>
      </c>
      <c r="O142" s="18">
        <f t="shared" si="7"/>
        <v>1</v>
      </c>
      <c r="P142" s="23"/>
      <c r="Q142" s="17" t="s">
        <v>1289</v>
      </c>
    </row>
    <row r="143" spans="1:17" s="1" customFormat="1" x14ac:dyDescent="0.3">
      <c r="A143" s="23" t="s">
        <v>516</v>
      </c>
      <c r="B143" s="23" t="s">
        <v>563</v>
      </c>
      <c r="C143" s="22">
        <v>44890</v>
      </c>
      <c r="D143" s="37">
        <v>-141.24</v>
      </c>
      <c r="E143" s="37">
        <f>VLOOKUP(I143,'[1]ITEM#'!A:C,3,0)</f>
        <v>0</v>
      </c>
      <c r="F143" s="37">
        <f t="shared" si="6"/>
        <v>-141.24</v>
      </c>
      <c r="G143" s="22">
        <v>44890</v>
      </c>
      <c r="H143" s="23" t="s">
        <v>521</v>
      </c>
      <c r="I143" s="23">
        <v>1585799</v>
      </c>
      <c r="J143" s="23" t="s">
        <v>1292</v>
      </c>
      <c r="K143" s="23" t="s">
        <v>186</v>
      </c>
      <c r="L143" s="23" t="s">
        <v>1291</v>
      </c>
      <c r="M143" s="23"/>
      <c r="N143" s="36">
        <f>VLOOKUP(I143,'[1]ITEM#'!A:D,4,0)</f>
        <v>-70.62</v>
      </c>
      <c r="O143" s="18">
        <f t="shared" si="7"/>
        <v>2</v>
      </c>
      <c r="P143" s="23"/>
      <c r="Q143" s="17" t="s">
        <v>1289</v>
      </c>
    </row>
    <row r="144" spans="1:17" s="1" customFormat="1" x14ac:dyDescent="0.3">
      <c r="A144" s="23" t="s">
        <v>516</v>
      </c>
      <c r="B144" s="23" t="s">
        <v>564</v>
      </c>
      <c r="C144" s="22">
        <v>44890</v>
      </c>
      <c r="D144" s="37">
        <v>-136.25</v>
      </c>
      <c r="E144" s="37">
        <v>0</v>
      </c>
      <c r="F144" s="37">
        <v>-42.07</v>
      </c>
      <c r="G144" s="22">
        <v>44890</v>
      </c>
      <c r="H144" s="23" t="s">
        <v>522</v>
      </c>
      <c r="I144" s="23">
        <v>1514691</v>
      </c>
      <c r="J144" s="23" t="s">
        <v>1293</v>
      </c>
      <c r="K144" s="23" t="s">
        <v>186</v>
      </c>
      <c r="L144" s="23" t="s">
        <v>1291</v>
      </c>
      <c r="M144" s="23"/>
      <c r="N144" s="36">
        <f>VLOOKUP(I144,'[1]ITEM#'!A:D,4,0)</f>
        <v>-42.07</v>
      </c>
      <c r="O144" s="18">
        <f t="shared" si="7"/>
        <v>1</v>
      </c>
      <c r="P144" s="23"/>
      <c r="Q144" s="17" t="s">
        <v>1289</v>
      </c>
    </row>
    <row r="145" spans="1:17" s="1" customFormat="1" x14ac:dyDescent="0.3">
      <c r="A145" s="23"/>
      <c r="B145" s="23"/>
      <c r="C145" s="22"/>
      <c r="D145" s="37"/>
      <c r="E145" s="37">
        <v>0</v>
      </c>
      <c r="F145" s="37">
        <v>-25.55</v>
      </c>
      <c r="G145" s="22">
        <v>44890</v>
      </c>
      <c r="H145" s="23" t="s">
        <v>522</v>
      </c>
      <c r="I145" s="23">
        <v>1516592</v>
      </c>
      <c r="J145" s="23" t="s">
        <v>1299</v>
      </c>
      <c r="K145" s="23" t="s">
        <v>186</v>
      </c>
      <c r="L145" s="23" t="s">
        <v>1291</v>
      </c>
      <c r="M145" s="23"/>
      <c r="N145" s="36">
        <f>VLOOKUP(I145,'[1]ITEM#'!A:D,4,0)</f>
        <v>-25.55</v>
      </c>
      <c r="O145" s="18">
        <f t="shared" si="7"/>
        <v>1</v>
      </c>
      <c r="P145" s="23"/>
      <c r="Q145" s="17" t="s">
        <v>1289</v>
      </c>
    </row>
    <row r="146" spans="1:17" s="1" customFormat="1" x14ac:dyDescent="0.3">
      <c r="A146" s="23"/>
      <c r="B146" s="23"/>
      <c r="C146" s="22"/>
      <c r="D146" s="37"/>
      <c r="E146" s="37">
        <v>0</v>
      </c>
      <c r="F146" s="37">
        <v>-68.63</v>
      </c>
      <c r="G146" s="22">
        <v>44890</v>
      </c>
      <c r="H146" s="23" t="s">
        <v>522</v>
      </c>
      <c r="I146" s="23">
        <v>1529950</v>
      </c>
      <c r="J146" s="23" t="s">
        <v>1348</v>
      </c>
      <c r="K146" s="23" t="s">
        <v>186</v>
      </c>
      <c r="L146" s="23" t="s">
        <v>1291</v>
      </c>
      <c r="M146" s="23"/>
      <c r="N146" s="36">
        <f>VLOOKUP(I146,'[1]ITEM#'!A:D,4,0)</f>
        <v>-68.63</v>
      </c>
      <c r="O146" s="18">
        <f t="shared" si="7"/>
        <v>1</v>
      </c>
      <c r="P146" s="23"/>
      <c r="Q146" s="17" t="s">
        <v>1289</v>
      </c>
    </row>
    <row r="147" spans="1:17" s="1" customFormat="1" x14ac:dyDescent="0.3">
      <c r="A147" s="23" t="s">
        <v>516</v>
      </c>
      <c r="B147" s="23" t="s">
        <v>565</v>
      </c>
      <c r="C147" s="22">
        <v>44890</v>
      </c>
      <c r="D147" s="37">
        <v>-25.55</v>
      </c>
      <c r="E147" s="37">
        <f>VLOOKUP(I147,'[1]ITEM#'!A:C,3,0)</f>
        <v>0</v>
      </c>
      <c r="F147" s="37">
        <f>D147-E147</f>
        <v>-25.55</v>
      </c>
      <c r="G147" s="22">
        <v>44890</v>
      </c>
      <c r="H147" s="23" t="s">
        <v>523</v>
      </c>
      <c r="I147" s="23">
        <v>1516597</v>
      </c>
      <c r="J147" s="23" t="s">
        <v>1303</v>
      </c>
      <c r="K147" s="23" t="s">
        <v>186</v>
      </c>
      <c r="L147" s="23" t="s">
        <v>1291</v>
      </c>
      <c r="M147" s="23"/>
      <c r="N147" s="36">
        <f>VLOOKUP(I147,'[1]ITEM#'!A:D,4,0)</f>
        <v>-25.55</v>
      </c>
      <c r="O147" s="18">
        <f t="shared" si="7"/>
        <v>1</v>
      </c>
      <c r="P147" s="23"/>
      <c r="Q147" s="17" t="s">
        <v>1289</v>
      </c>
    </row>
    <row r="148" spans="1:17" s="1" customFormat="1" x14ac:dyDescent="0.3">
      <c r="A148" s="23" t="s">
        <v>516</v>
      </c>
      <c r="B148" s="23" t="s">
        <v>566</v>
      </c>
      <c r="C148" s="22">
        <v>44890</v>
      </c>
      <c r="D148" s="37">
        <v>-84.08</v>
      </c>
      <c r="E148" s="37">
        <f>VLOOKUP(I148,'[1]ITEM#'!A:C,3,0)*2</f>
        <v>-20.88</v>
      </c>
      <c r="F148" s="37">
        <f>D148-E148</f>
        <v>-63.2</v>
      </c>
      <c r="G148" s="22">
        <v>44890</v>
      </c>
      <c r="H148" s="23" t="s">
        <v>524</v>
      </c>
      <c r="I148" s="23">
        <v>1540787</v>
      </c>
      <c r="J148" s="23" t="s">
        <v>1341</v>
      </c>
      <c r="K148" s="23" t="s">
        <v>186</v>
      </c>
      <c r="L148" s="23" t="s">
        <v>1298</v>
      </c>
      <c r="M148" s="23"/>
      <c r="N148" s="36">
        <f>VLOOKUP(I148,'[1]ITEM#'!A:D,4,0)</f>
        <v>-31.6</v>
      </c>
      <c r="O148" s="18">
        <f t="shared" si="7"/>
        <v>2</v>
      </c>
      <c r="P148" s="23"/>
      <c r="Q148" s="17" t="s">
        <v>1289</v>
      </c>
    </row>
    <row r="149" spans="1:17" s="1" customFormat="1" x14ac:dyDescent="0.3">
      <c r="A149" s="23" t="s">
        <v>516</v>
      </c>
      <c r="B149" s="23" t="s">
        <v>567</v>
      </c>
      <c r="C149" s="22">
        <v>44890</v>
      </c>
      <c r="D149" s="37">
        <v>-42.07</v>
      </c>
      <c r="E149" s="37">
        <v>0</v>
      </c>
      <c r="F149" s="37">
        <f>D149-E149</f>
        <v>-42.07</v>
      </c>
      <c r="G149" s="22">
        <v>44890</v>
      </c>
      <c r="H149" s="23" t="s">
        <v>525</v>
      </c>
      <c r="I149" s="23">
        <v>1514691</v>
      </c>
      <c r="J149" s="23" t="s">
        <v>1293</v>
      </c>
      <c r="K149" s="23" t="s">
        <v>186</v>
      </c>
      <c r="L149" s="23" t="s">
        <v>1291</v>
      </c>
      <c r="M149" s="23"/>
      <c r="N149" s="36">
        <f>VLOOKUP(I149,'[1]ITEM#'!A:D,4,0)</f>
        <v>-42.07</v>
      </c>
      <c r="O149" s="18">
        <f t="shared" si="7"/>
        <v>1</v>
      </c>
      <c r="P149" s="23"/>
      <c r="Q149" s="17" t="s">
        <v>1289</v>
      </c>
    </row>
    <row r="150" spans="1:17" s="1" customFormat="1" x14ac:dyDescent="0.3">
      <c r="A150" s="23" t="s">
        <v>516</v>
      </c>
      <c r="B150" s="23" t="s">
        <v>568</v>
      </c>
      <c r="C150" s="22">
        <v>44890</v>
      </c>
      <c r="D150" s="37">
        <v>-38.08</v>
      </c>
      <c r="E150" s="37">
        <f>VLOOKUP(I150,'[1]ITEM#'!A:C,3,0)</f>
        <v>-9.93</v>
      </c>
      <c r="F150" s="37">
        <f>D150-E150</f>
        <v>-28.15</v>
      </c>
      <c r="G150" s="22">
        <v>44890</v>
      </c>
      <c r="H150" s="23" t="s">
        <v>526</v>
      </c>
      <c r="I150" s="23">
        <v>1540783</v>
      </c>
      <c r="J150" s="23" t="s">
        <v>1317</v>
      </c>
      <c r="K150" s="23" t="s">
        <v>186</v>
      </c>
      <c r="L150" s="23" t="s">
        <v>1298</v>
      </c>
      <c r="M150" s="23"/>
      <c r="N150" s="36">
        <f>VLOOKUP(I150,'[1]ITEM#'!A:D,4,0)</f>
        <v>-28.15</v>
      </c>
      <c r="O150" s="18">
        <f t="shared" si="7"/>
        <v>1</v>
      </c>
      <c r="P150" s="23"/>
      <c r="Q150" s="17" t="s">
        <v>1289</v>
      </c>
    </row>
    <row r="151" spans="1:17" s="1" customFormat="1" x14ac:dyDescent="0.3">
      <c r="A151" s="23" t="s">
        <v>516</v>
      </c>
      <c r="B151" s="23" t="s">
        <v>569</v>
      </c>
      <c r="C151" s="22">
        <v>44890</v>
      </c>
      <c r="D151" s="37">
        <v>-25.55</v>
      </c>
      <c r="E151" s="37">
        <f>VLOOKUP(I151,'[1]ITEM#'!A:C,3,0)</f>
        <v>0</v>
      </c>
      <c r="F151" s="37">
        <f>D151-E151</f>
        <v>-25.55</v>
      </c>
      <c r="G151" s="22">
        <v>44890</v>
      </c>
      <c r="H151" s="23" t="s">
        <v>527</v>
      </c>
      <c r="I151" s="23">
        <v>1516596</v>
      </c>
      <c r="J151" s="23" t="s">
        <v>1344</v>
      </c>
      <c r="K151" s="23" t="s">
        <v>186</v>
      </c>
      <c r="L151" s="23" t="s">
        <v>1291</v>
      </c>
      <c r="M151" s="23"/>
      <c r="N151" s="36">
        <f>VLOOKUP(I151,'[1]ITEM#'!A:D,4,0)</f>
        <v>-25.55</v>
      </c>
      <c r="O151" s="18">
        <f t="shared" si="7"/>
        <v>1</v>
      </c>
      <c r="P151" s="23"/>
      <c r="Q151" s="17" t="s">
        <v>1289</v>
      </c>
    </row>
    <row r="152" spans="1:17" s="1" customFormat="1" x14ac:dyDescent="0.3">
      <c r="A152" s="23" t="s">
        <v>516</v>
      </c>
      <c r="B152" s="23" t="s">
        <v>570</v>
      </c>
      <c r="C152" s="22">
        <v>44890</v>
      </c>
      <c r="D152" s="37">
        <v>-187.8</v>
      </c>
      <c r="E152" s="37">
        <v>-34.69</v>
      </c>
      <c r="F152" s="37">
        <v>-37.880000000000003</v>
      </c>
      <c r="G152" s="22">
        <v>44890</v>
      </c>
      <c r="H152" s="23" t="s">
        <v>528</v>
      </c>
      <c r="I152" s="23">
        <v>1408970</v>
      </c>
      <c r="J152" s="23" t="s">
        <v>1332</v>
      </c>
      <c r="K152" s="23" t="s">
        <v>186</v>
      </c>
      <c r="L152" s="23" t="s">
        <v>1311</v>
      </c>
      <c r="M152" s="23"/>
      <c r="N152" s="36">
        <f>VLOOKUP(I152,'[1]ITEM#'!A:D,4,0)</f>
        <v>-37.880000000000003</v>
      </c>
      <c r="O152" s="18">
        <f t="shared" si="7"/>
        <v>1</v>
      </c>
      <c r="P152" s="23"/>
      <c r="Q152" s="17" t="s">
        <v>1289</v>
      </c>
    </row>
    <row r="153" spans="1:17" s="1" customFormat="1" x14ac:dyDescent="0.3">
      <c r="A153" s="23"/>
      <c r="B153" s="23"/>
      <c r="C153" s="22"/>
      <c r="D153" s="37"/>
      <c r="E153" s="37"/>
      <c r="F153" s="37">
        <v>-37.880000000000003</v>
      </c>
      <c r="G153" s="22">
        <v>44890</v>
      </c>
      <c r="H153" s="23" t="s">
        <v>528</v>
      </c>
      <c r="I153" s="23">
        <v>1408973</v>
      </c>
      <c r="J153" s="23" t="s">
        <v>1310</v>
      </c>
      <c r="K153" s="23" t="s">
        <v>186</v>
      </c>
      <c r="L153" s="23" t="s">
        <v>1311</v>
      </c>
      <c r="M153" s="23"/>
      <c r="N153" s="36">
        <f>VLOOKUP(I153,'[1]ITEM#'!A:D,4,0)</f>
        <v>-37.880000000000003</v>
      </c>
      <c r="O153" s="18">
        <f t="shared" si="7"/>
        <v>1</v>
      </c>
      <c r="P153" s="23"/>
      <c r="Q153" s="17" t="s">
        <v>1289</v>
      </c>
    </row>
    <row r="154" spans="1:17" s="1" customFormat="1" x14ac:dyDescent="0.3">
      <c r="A154" s="23"/>
      <c r="B154" s="23"/>
      <c r="C154" s="22"/>
      <c r="D154" s="37"/>
      <c r="E154" s="37"/>
      <c r="F154" s="37">
        <v>-77.349999999999994</v>
      </c>
      <c r="G154" s="22">
        <v>44890</v>
      </c>
      <c r="H154" s="23" t="s">
        <v>528</v>
      </c>
      <c r="I154" s="23">
        <v>1662420</v>
      </c>
      <c r="J154" s="23" t="s">
        <v>1318</v>
      </c>
      <c r="K154" s="23" t="s">
        <v>186</v>
      </c>
      <c r="L154" s="23" t="s">
        <v>1301</v>
      </c>
      <c r="M154" s="23"/>
      <c r="N154" s="36">
        <f>VLOOKUP(I154,'[1]ITEM#'!A:D,4,0)</f>
        <v>-77.349999999999994</v>
      </c>
      <c r="O154" s="18">
        <f t="shared" si="7"/>
        <v>1</v>
      </c>
      <c r="P154" s="23"/>
      <c r="Q154" s="17" t="s">
        <v>1289</v>
      </c>
    </row>
    <row r="155" spans="1:17" s="1" customFormat="1" x14ac:dyDescent="0.3">
      <c r="A155" s="23" t="s">
        <v>516</v>
      </c>
      <c r="B155" s="23" t="s">
        <v>571</v>
      </c>
      <c r="C155" s="22">
        <v>44890</v>
      </c>
      <c r="D155" s="37">
        <v>-213.09</v>
      </c>
      <c r="E155" s="37">
        <v>0</v>
      </c>
      <c r="F155" s="37">
        <v>-78</v>
      </c>
      <c r="G155" s="22">
        <v>44890</v>
      </c>
      <c r="H155" s="23" t="s">
        <v>529</v>
      </c>
      <c r="I155" s="23">
        <v>1529946</v>
      </c>
      <c r="J155" s="23" t="s">
        <v>1306</v>
      </c>
      <c r="K155" s="23" t="s">
        <v>186</v>
      </c>
      <c r="L155" s="23" t="s">
        <v>1291</v>
      </c>
      <c r="M155" s="23"/>
      <c r="N155" s="36">
        <f>VLOOKUP(I155,'[1]ITEM#'!A:D,4,0)</f>
        <v>-39</v>
      </c>
      <c r="O155" s="18">
        <f t="shared" si="7"/>
        <v>2</v>
      </c>
      <c r="P155" s="23"/>
      <c r="Q155" s="17" t="s">
        <v>1289</v>
      </c>
    </row>
    <row r="156" spans="1:17" s="1" customFormat="1" x14ac:dyDescent="0.3">
      <c r="A156" s="23"/>
      <c r="B156" s="23"/>
      <c r="C156" s="22"/>
      <c r="D156" s="37"/>
      <c r="E156" s="37">
        <v>0</v>
      </c>
      <c r="F156" s="37">
        <v>-64.47</v>
      </c>
      <c r="G156" s="22">
        <v>44890</v>
      </c>
      <c r="H156" s="23" t="s">
        <v>529</v>
      </c>
      <c r="I156" s="23">
        <v>1585795</v>
      </c>
      <c r="J156" s="23" t="s">
        <v>1290</v>
      </c>
      <c r="K156" s="23" t="s">
        <v>186</v>
      </c>
      <c r="L156" s="23" t="s">
        <v>1291</v>
      </c>
      <c r="M156" s="23"/>
      <c r="N156" s="36">
        <f>VLOOKUP(I156,'[1]ITEM#'!A:D,4,0)</f>
        <v>-64.47</v>
      </c>
      <c r="O156" s="18">
        <f t="shared" si="7"/>
        <v>1</v>
      </c>
      <c r="P156" s="23"/>
      <c r="Q156" s="17" t="s">
        <v>1289</v>
      </c>
    </row>
    <row r="157" spans="1:17" s="1" customFormat="1" x14ac:dyDescent="0.3">
      <c r="A157" s="23"/>
      <c r="B157" s="23"/>
      <c r="C157" s="22"/>
      <c r="D157" s="37"/>
      <c r="E157" s="37">
        <v>0</v>
      </c>
      <c r="F157" s="37">
        <v>-70.62</v>
      </c>
      <c r="G157" s="22">
        <v>44890</v>
      </c>
      <c r="H157" s="23" t="s">
        <v>529</v>
      </c>
      <c r="I157" s="23">
        <v>1585900</v>
      </c>
      <c r="J157" s="23" t="s">
        <v>1320</v>
      </c>
      <c r="K157" s="23" t="s">
        <v>186</v>
      </c>
      <c r="L157" s="23" t="s">
        <v>1291</v>
      </c>
      <c r="M157" s="23"/>
      <c r="N157" s="36">
        <f>VLOOKUP(I157,'[1]ITEM#'!A:D,4,0)</f>
        <v>-70.62</v>
      </c>
      <c r="O157" s="18">
        <f t="shared" si="7"/>
        <v>1</v>
      </c>
      <c r="P157" s="23"/>
      <c r="Q157" s="17" t="s">
        <v>1289</v>
      </c>
    </row>
    <row r="158" spans="1:17" s="1" customFormat="1" x14ac:dyDescent="0.3">
      <c r="A158" s="23" t="s">
        <v>516</v>
      </c>
      <c r="B158" s="23" t="s">
        <v>1362</v>
      </c>
      <c r="C158" s="22">
        <v>44890</v>
      </c>
      <c r="D158" s="37">
        <v>-94.54</v>
      </c>
      <c r="E158" s="37">
        <f>VLOOKUP(I158,'[1]ITEM#'!A:C,3,0)-17.11</f>
        <v>-32.269999999999996</v>
      </c>
      <c r="F158" s="37">
        <f t="shared" ref="F158:F182" si="8">D158-E158</f>
        <v>-62.27000000000001</v>
      </c>
      <c r="G158" s="22">
        <v>44890</v>
      </c>
      <c r="H158" s="23" t="s">
        <v>1363</v>
      </c>
      <c r="I158" s="23">
        <v>1339335</v>
      </c>
      <c r="J158" s="23" t="s">
        <v>1314</v>
      </c>
      <c r="K158" s="23" t="s">
        <v>186</v>
      </c>
      <c r="L158" s="23" t="s">
        <v>1301</v>
      </c>
      <c r="M158" s="23"/>
      <c r="N158" s="36">
        <f>VLOOKUP(I158,'[1]ITEM#'!A:D,4,0)</f>
        <v>-62.27</v>
      </c>
      <c r="O158" s="18">
        <f t="shared" si="7"/>
        <v>1.0000000000000002</v>
      </c>
      <c r="P158" s="23"/>
      <c r="Q158" s="17" t="s">
        <v>1289</v>
      </c>
    </row>
    <row r="159" spans="1:17" s="1" customFormat="1" x14ac:dyDescent="0.3">
      <c r="A159" s="23" t="s">
        <v>516</v>
      </c>
      <c r="B159" s="23" t="s">
        <v>1364</v>
      </c>
      <c r="C159" s="22">
        <v>44891</v>
      </c>
      <c r="D159" s="37">
        <v>-79.67</v>
      </c>
      <c r="E159" s="37">
        <f>VLOOKUP(I159,'[1]ITEM#'!A:C,3,0)-9.44</f>
        <v>-24.54</v>
      </c>
      <c r="F159" s="37">
        <f t="shared" si="8"/>
        <v>-55.13</v>
      </c>
      <c r="G159" s="22">
        <v>44891</v>
      </c>
      <c r="H159" s="23" t="s">
        <v>1365</v>
      </c>
      <c r="I159" s="23">
        <v>1339333</v>
      </c>
      <c r="J159" s="23" t="s">
        <v>1337</v>
      </c>
      <c r="K159" s="23" t="s">
        <v>186</v>
      </c>
      <c r="L159" s="23" t="s">
        <v>1301</v>
      </c>
      <c r="M159" s="23"/>
      <c r="N159" s="36">
        <f>VLOOKUP(I159,'[1]ITEM#'!A:D,4,0)</f>
        <v>-55.13</v>
      </c>
      <c r="O159" s="18">
        <f t="shared" si="7"/>
        <v>1</v>
      </c>
      <c r="P159" s="23"/>
      <c r="Q159" s="17" t="s">
        <v>1289</v>
      </c>
    </row>
    <row r="160" spans="1:17" s="1" customFormat="1" x14ac:dyDescent="0.3">
      <c r="A160" s="23" t="s">
        <v>516</v>
      </c>
      <c r="B160" s="23" t="s">
        <v>1366</v>
      </c>
      <c r="C160" s="22">
        <v>44890</v>
      </c>
      <c r="D160" s="37">
        <v>-88.54</v>
      </c>
      <c r="E160" s="37">
        <f>VLOOKUP(I160,'[1]ITEM#'!A:C,3,0)-11.11</f>
        <v>-26.27</v>
      </c>
      <c r="F160" s="37">
        <f t="shared" si="8"/>
        <v>-62.27000000000001</v>
      </c>
      <c r="G160" s="22">
        <v>44890</v>
      </c>
      <c r="H160" s="23" t="s">
        <v>1367</v>
      </c>
      <c r="I160" s="23">
        <v>1339335</v>
      </c>
      <c r="J160" s="23" t="s">
        <v>1314</v>
      </c>
      <c r="K160" s="23" t="s">
        <v>186</v>
      </c>
      <c r="L160" s="23" t="s">
        <v>1301</v>
      </c>
      <c r="M160" s="23"/>
      <c r="N160" s="36">
        <f>VLOOKUP(I160,'[1]ITEM#'!A:D,4,0)</f>
        <v>-62.27</v>
      </c>
      <c r="O160" s="18">
        <f t="shared" si="7"/>
        <v>1.0000000000000002</v>
      </c>
      <c r="P160" s="23"/>
      <c r="Q160" s="17" t="s">
        <v>1289</v>
      </c>
    </row>
    <row r="161" spans="1:17" s="1" customFormat="1" x14ac:dyDescent="0.3">
      <c r="A161" s="23" t="s">
        <v>516</v>
      </c>
      <c r="B161" s="23" t="s">
        <v>1368</v>
      </c>
      <c r="C161" s="22">
        <v>44890</v>
      </c>
      <c r="D161" s="37">
        <v>-89.77</v>
      </c>
      <c r="E161" s="37">
        <f>VLOOKUP(I161,'[1]ITEM#'!A:C,3,0)-12.34</f>
        <v>-27.5</v>
      </c>
      <c r="F161" s="37">
        <f t="shared" si="8"/>
        <v>-62.269999999999996</v>
      </c>
      <c r="G161" s="22">
        <v>44890</v>
      </c>
      <c r="H161" s="23" t="s">
        <v>1369</v>
      </c>
      <c r="I161" s="23">
        <v>1339334</v>
      </c>
      <c r="J161" s="23" t="s">
        <v>1331</v>
      </c>
      <c r="K161" s="23" t="s">
        <v>186</v>
      </c>
      <c r="L161" s="23" t="s">
        <v>1301</v>
      </c>
      <c r="M161" s="23"/>
      <c r="N161" s="36">
        <f>VLOOKUP(I161,'[1]ITEM#'!A:D,4,0)</f>
        <v>-62.27</v>
      </c>
      <c r="O161" s="18">
        <f t="shared" si="7"/>
        <v>0.99999999999999989</v>
      </c>
      <c r="P161" s="23"/>
      <c r="Q161" s="17" t="s">
        <v>1289</v>
      </c>
    </row>
    <row r="162" spans="1:17" s="1" customFormat="1" x14ac:dyDescent="0.3">
      <c r="A162" s="23" t="s">
        <v>486</v>
      </c>
      <c r="B162" s="23" t="s">
        <v>530</v>
      </c>
      <c r="C162" s="22">
        <v>44888</v>
      </c>
      <c r="D162" s="37">
        <v>-96.4</v>
      </c>
      <c r="E162" s="37">
        <f>VLOOKUP(I162,'[1]ITEM#'!A:C,3,0)</f>
        <v>-10.55</v>
      </c>
      <c r="F162" s="37">
        <f t="shared" si="8"/>
        <v>-85.850000000000009</v>
      </c>
      <c r="G162" s="22">
        <v>44888</v>
      </c>
      <c r="H162" s="23" t="s">
        <v>487</v>
      </c>
      <c r="I162" s="23">
        <v>1662421</v>
      </c>
      <c r="J162" s="23" t="s">
        <v>1300</v>
      </c>
      <c r="K162" s="23" t="s">
        <v>186</v>
      </c>
      <c r="L162" s="23" t="s">
        <v>1301</v>
      </c>
      <c r="M162" s="23"/>
      <c r="N162" s="36">
        <f>VLOOKUP(I162,'[1]ITEM#'!A:D,4,0)</f>
        <v>-85.85</v>
      </c>
      <c r="O162" s="18">
        <f t="shared" si="7"/>
        <v>1.0000000000000002</v>
      </c>
      <c r="P162" s="23"/>
      <c r="Q162" s="17" t="s">
        <v>1289</v>
      </c>
    </row>
    <row r="163" spans="1:17" s="1" customFormat="1" x14ac:dyDescent="0.3">
      <c r="A163" s="23" t="s">
        <v>486</v>
      </c>
      <c r="B163" s="23" t="s">
        <v>531</v>
      </c>
      <c r="C163" s="22">
        <v>44888</v>
      </c>
      <c r="D163" s="37">
        <v>-39</v>
      </c>
      <c r="E163" s="37">
        <v>0</v>
      </c>
      <c r="F163" s="37">
        <f t="shared" si="8"/>
        <v>-39</v>
      </c>
      <c r="G163" s="22">
        <v>44888</v>
      </c>
      <c r="H163" s="23" t="s">
        <v>488</v>
      </c>
      <c r="I163" s="23">
        <v>1529947</v>
      </c>
      <c r="J163" s="23" t="s">
        <v>1294</v>
      </c>
      <c r="K163" s="23" t="s">
        <v>186</v>
      </c>
      <c r="L163" s="23" t="s">
        <v>1291</v>
      </c>
      <c r="M163" s="23"/>
      <c r="N163" s="36">
        <f>VLOOKUP(I163,'[1]ITEM#'!A:D,4,0)</f>
        <v>-39</v>
      </c>
      <c r="O163" s="18">
        <f t="shared" si="7"/>
        <v>1</v>
      </c>
      <c r="P163" s="23"/>
      <c r="Q163" s="17" t="s">
        <v>1289</v>
      </c>
    </row>
    <row r="164" spans="1:17" s="1" customFormat="1" x14ac:dyDescent="0.3">
      <c r="A164" s="23" t="s">
        <v>486</v>
      </c>
      <c r="B164" s="23" t="s">
        <v>532</v>
      </c>
      <c r="C164" s="22">
        <v>44888</v>
      </c>
      <c r="D164" s="37">
        <v>-70.62</v>
      </c>
      <c r="E164" s="37">
        <f>VLOOKUP(I164,'[1]ITEM#'!A:C,3,0)</f>
        <v>0</v>
      </c>
      <c r="F164" s="37">
        <f t="shared" si="8"/>
        <v>-70.62</v>
      </c>
      <c r="G164" s="22">
        <v>44888</v>
      </c>
      <c r="H164" s="23" t="s">
        <v>489</v>
      </c>
      <c r="I164" s="23">
        <v>1585799</v>
      </c>
      <c r="J164" s="23" t="s">
        <v>1292</v>
      </c>
      <c r="K164" s="23" t="s">
        <v>186</v>
      </c>
      <c r="L164" s="23" t="s">
        <v>1291</v>
      </c>
      <c r="M164" s="23"/>
      <c r="N164" s="36">
        <f>VLOOKUP(I164,'[1]ITEM#'!A:D,4,0)</f>
        <v>-70.62</v>
      </c>
      <c r="O164" s="18">
        <f t="shared" si="7"/>
        <v>1</v>
      </c>
      <c r="P164" s="23"/>
      <c r="Q164" s="17" t="s">
        <v>1289</v>
      </c>
    </row>
    <row r="165" spans="1:17" s="1" customFormat="1" x14ac:dyDescent="0.3">
      <c r="A165" s="23" t="s">
        <v>486</v>
      </c>
      <c r="B165" s="23" t="s">
        <v>533</v>
      </c>
      <c r="C165" s="22">
        <v>44888</v>
      </c>
      <c r="D165" s="37">
        <v>-70.62</v>
      </c>
      <c r="E165" s="37">
        <f>VLOOKUP(I165,'[1]ITEM#'!A:C,3,0)</f>
        <v>0</v>
      </c>
      <c r="F165" s="37">
        <f t="shared" si="8"/>
        <v>-70.62</v>
      </c>
      <c r="G165" s="22">
        <v>44888</v>
      </c>
      <c r="H165" s="23" t="s">
        <v>490</v>
      </c>
      <c r="I165" s="23">
        <v>1585900</v>
      </c>
      <c r="J165" s="23" t="s">
        <v>1320</v>
      </c>
      <c r="K165" s="23" t="s">
        <v>186</v>
      </c>
      <c r="L165" s="23" t="s">
        <v>1291</v>
      </c>
      <c r="M165" s="23"/>
      <c r="N165" s="36">
        <f>VLOOKUP(I165,'[1]ITEM#'!A:D,4,0)</f>
        <v>-70.62</v>
      </c>
      <c r="O165" s="18">
        <f t="shared" si="7"/>
        <v>1</v>
      </c>
      <c r="P165" s="23"/>
      <c r="Q165" s="17" t="s">
        <v>1289</v>
      </c>
    </row>
    <row r="166" spans="1:17" s="1" customFormat="1" x14ac:dyDescent="0.3">
      <c r="A166" s="23" t="s">
        <v>486</v>
      </c>
      <c r="B166" s="23" t="s">
        <v>534</v>
      </c>
      <c r="C166" s="22">
        <v>44888</v>
      </c>
      <c r="D166" s="37">
        <v>-70.62</v>
      </c>
      <c r="E166" s="37">
        <f>VLOOKUP(I166,'[1]ITEM#'!A:C,3,0)</f>
        <v>0</v>
      </c>
      <c r="F166" s="37">
        <f t="shared" si="8"/>
        <v>-70.62</v>
      </c>
      <c r="G166" s="22">
        <v>44888</v>
      </c>
      <c r="H166" s="23" t="s">
        <v>491</v>
      </c>
      <c r="I166" s="23">
        <v>1585900</v>
      </c>
      <c r="J166" s="23" t="s">
        <v>1320</v>
      </c>
      <c r="K166" s="23" t="s">
        <v>186</v>
      </c>
      <c r="L166" s="23" t="s">
        <v>1291</v>
      </c>
      <c r="M166" s="23"/>
      <c r="N166" s="36">
        <f>VLOOKUP(I166,'[1]ITEM#'!A:D,4,0)</f>
        <v>-70.62</v>
      </c>
      <c r="O166" s="18">
        <f t="shared" si="7"/>
        <v>1</v>
      </c>
      <c r="P166" s="23"/>
      <c r="Q166" s="17" t="s">
        <v>1289</v>
      </c>
    </row>
    <row r="167" spans="1:17" s="1" customFormat="1" x14ac:dyDescent="0.3">
      <c r="A167" s="23" t="s">
        <v>486</v>
      </c>
      <c r="B167" s="23" t="s">
        <v>535</v>
      </c>
      <c r="C167" s="22">
        <v>44888</v>
      </c>
      <c r="D167" s="37">
        <v>-70.62</v>
      </c>
      <c r="E167" s="37">
        <f>VLOOKUP(I167,'[1]ITEM#'!A:C,3,0)</f>
        <v>0</v>
      </c>
      <c r="F167" s="37">
        <f t="shared" si="8"/>
        <v>-70.62</v>
      </c>
      <c r="G167" s="22">
        <v>44888</v>
      </c>
      <c r="H167" s="23" t="s">
        <v>492</v>
      </c>
      <c r="I167" s="23">
        <v>1585900</v>
      </c>
      <c r="J167" s="23" t="s">
        <v>1320</v>
      </c>
      <c r="K167" s="23" t="s">
        <v>186</v>
      </c>
      <c r="L167" s="23" t="s">
        <v>1291</v>
      </c>
      <c r="M167" s="23"/>
      <c r="N167" s="36">
        <f>VLOOKUP(I167,'[1]ITEM#'!A:D,4,0)</f>
        <v>-70.62</v>
      </c>
      <c r="O167" s="18">
        <f t="shared" si="7"/>
        <v>1</v>
      </c>
      <c r="P167" s="23"/>
      <c r="Q167" s="17" t="s">
        <v>1289</v>
      </c>
    </row>
    <row r="168" spans="1:17" s="1" customFormat="1" x14ac:dyDescent="0.3">
      <c r="A168" s="23" t="s">
        <v>486</v>
      </c>
      <c r="B168" s="23" t="s">
        <v>536</v>
      </c>
      <c r="C168" s="22">
        <v>44888</v>
      </c>
      <c r="D168" s="37">
        <v>-70.62</v>
      </c>
      <c r="E168" s="37">
        <f>VLOOKUP(I168,'[1]ITEM#'!A:C,3,0)</f>
        <v>0</v>
      </c>
      <c r="F168" s="37">
        <f t="shared" si="8"/>
        <v>-70.62</v>
      </c>
      <c r="G168" s="22">
        <v>44888</v>
      </c>
      <c r="H168" s="23" t="s">
        <v>493</v>
      </c>
      <c r="I168" s="23">
        <v>1585900</v>
      </c>
      <c r="J168" s="23" t="s">
        <v>1320</v>
      </c>
      <c r="K168" s="23" t="s">
        <v>186</v>
      </c>
      <c r="L168" s="23" t="s">
        <v>1291</v>
      </c>
      <c r="M168" s="23"/>
      <c r="N168" s="36">
        <f>VLOOKUP(I168,'[1]ITEM#'!A:D,4,0)</f>
        <v>-70.62</v>
      </c>
      <c r="O168" s="18">
        <f t="shared" si="7"/>
        <v>1</v>
      </c>
      <c r="P168" s="23"/>
      <c r="Q168" s="17" t="s">
        <v>1289</v>
      </c>
    </row>
    <row r="169" spans="1:17" s="1" customFormat="1" x14ac:dyDescent="0.3">
      <c r="A169" s="23" t="s">
        <v>486</v>
      </c>
      <c r="B169" s="23" t="s">
        <v>537</v>
      </c>
      <c r="C169" s="22">
        <v>44888</v>
      </c>
      <c r="D169" s="37">
        <v>-70.62</v>
      </c>
      <c r="E169" s="37">
        <f>VLOOKUP(I169,'[1]ITEM#'!A:C,3,0)</f>
        <v>0</v>
      </c>
      <c r="F169" s="37">
        <f t="shared" si="8"/>
        <v>-70.62</v>
      </c>
      <c r="G169" s="22">
        <v>44888</v>
      </c>
      <c r="H169" s="23" t="s">
        <v>494</v>
      </c>
      <c r="I169" s="23">
        <v>1585900</v>
      </c>
      <c r="J169" s="23" t="s">
        <v>1320</v>
      </c>
      <c r="K169" s="23" t="s">
        <v>186</v>
      </c>
      <c r="L169" s="23" t="s">
        <v>1291</v>
      </c>
      <c r="M169" s="23"/>
      <c r="N169" s="36">
        <f>VLOOKUP(I169,'[1]ITEM#'!A:D,4,0)</f>
        <v>-70.62</v>
      </c>
      <c r="O169" s="18">
        <f t="shared" si="7"/>
        <v>1</v>
      </c>
      <c r="P169" s="23"/>
      <c r="Q169" s="17" t="s">
        <v>1289</v>
      </c>
    </row>
    <row r="170" spans="1:17" s="1" customFormat="1" x14ac:dyDescent="0.3">
      <c r="A170" s="23" t="s">
        <v>486</v>
      </c>
      <c r="B170" s="23" t="s">
        <v>538</v>
      </c>
      <c r="C170" s="22">
        <v>44888</v>
      </c>
      <c r="D170" s="37">
        <v>-70.62</v>
      </c>
      <c r="E170" s="37">
        <f>VLOOKUP(I170,'[1]ITEM#'!A:C,3,0)</f>
        <v>0</v>
      </c>
      <c r="F170" s="37">
        <f t="shared" si="8"/>
        <v>-70.62</v>
      </c>
      <c r="G170" s="22">
        <v>44888</v>
      </c>
      <c r="H170" s="23" t="s">
        <v>495</v>
      </c>
      <c r="I170" s="23">
        <v>1585900</v>
      </c>
      <c r="J170" s="23" t="s">
        <v>1320</v>
      </c>
      <c r="K170" s="23" t="s">
        <v>186</v>
      </c>
      <c r="L170" s="23" t="s">
        <v>1291</v>
      </c>
      <c r="M170" s="23"/>
      <c r="N170" s="36">
        <f>VLOOKUP(I170,'[1]ITEM#'!A:D,4,0)</f>
        <v>-70.62</v>
      </c>
      <c r="O170" s="18">
        <f t="shared" si="7"/>
        <v>1</v>
      </c>
      <c r="P170" s="23"/>
      <c r="Q170" s="17" t="s">
        <v>1289</v>
      </c>
    </row>
    <row r="171" spans="1:17" s="1" customFormat="1" x14ac:dyDescent="0.3">
      <c r="A171" s="23" t="s">
        <v>486</v>
      </c>
      <c r="B171" s="23" t="s">
        <v>539</v>
      </c>
      <c r="C171" s="22">
        <v>44888</v>
      </c>
      <c r="D171" s="37">
        <v>-70.62</v>
      </c>
      <c r="E171" s="37">
        <f>VLOOKUP(I171,'[1]ITEM#'!A:C,3,0)</f>
        <v>0</v>
      </c>
      <c r="F171" s="37">
        <f t="shared" si="8"/>
        <v>-70.62</v>
      </c>
      <c r="G171" s="22">
        <v>44888</v>
      </c>
      <c r="H171" s="23" t="s">
        <v>496</v>
      </c>
      <c r="I171" s="23">
        <v>1585900</v>
      </c>
      <c r="J171" s="23" t="s">
        <v>1320</v>
      </c>
      <c r="K171" s="23" t="s">
        <v>186</v>
      </c>
      <c r="L171" s="23" t="s">
        <v>1291</v>
      </c>
      <c r="M171" s="23"/>
      <c r="N171" s="36">
        <f>VLOOKUP(I171,'[1]ITEM#'!A:D,4,0)</f>
        <v>-70.62</v>
      </c>
      <c r="O171" s="18">
        <f t="shared" si="7"/>
        <v>1</v>
      </c>
      <c r="P171" s="23"/>
      <c r="Q171" s="17" t="s">
        <v>1289</v>
      </c>
    </row>
    <row r="172" spans="1:17" s="1" customFormat="1" x14ac:dyDescent="0.3">
      <c r="A172" s="23" t="s">
        <v>486</v>
      </c>
      <c r="B172" s="23" t="s">
        <v>540</v>
      </c>
      <c r="C172" s="22">
        <v>44888</v>
      </c>
      <c r="D172" s="37">
        <v>-70.62</v>
      </c>
      <c r="E172" s="37">
        <f>VLOOKUP(I172,'[1]ITEM#'!A:C,3,0)</f>
        <v>0</v>
      </c>
      <c r="F172" s="37">
        <f t="shared" si="8"/>
        <v>-70.62</v>
      </c>
      <c r="G172" s="22">
        <v>44888</v>
      </c>
      <c r="H172" s="23" t="s">
        <v>497</v>
      </c>
      <c r="I172" s="23">
        <v>1585900</v>
      </c>
      <c r="J172" s="23" t="s">
        <v>1320</v>
      </c>
      <c r="K172" s="23" t="s">
        <v>186</v>
      </c>
      <c r="L172" s="23" t="s">
        <v>1291</v>
      </c>
      <c r="M172" s="23"/>
      <c r="N172" s="36">
        <f>VLOOKUP(I172,'[1]ITEM#'!A:D,4,0)</f>
        <v>-70.62</v>
      </c>
      <c r="O172" s="18">
        <f t="shared" si="7"/>
        <v>1</v>
      </c>
      <c r="P172" s="23"/>
      <c r="Q172" s="17" t="s">
        <v>1289</v>
      </c>
    </row>
    <row r="173" spans="1:17" s="1" customFormat="1" x14ac:dyDescent="0.3">
      <c r="A173" s="23" t="s">
        <v>486</v>
      </c>
      <c r="B173" s="23" t="s">
        <v>541</v>
      </c>
      <c r="C173" s="22">
        <v>44888</v>
      </c>
      <c r="D173" s="37">
        <v>-70.62</v>
      </c>
      <c r="E173" s="37">
        <f>VLOOKUP(I173,'[1]ITEM#'!A:C,3,0)</f>
        <v>0</v>
      </c>
      <c r="F173" s="37">
        <f t="shared" si="8"/>
        <v>-70.62</v>
      </c>
      <c r="G173" s="22">
        <v>44888</v>
      </c>
      <c r="H173" s="23" t="s">
        <v>498</v>
      </c>
      <c r="I173" s="23">
        <v>1585902</v>
      </c>
      <c r="J173" s="23" t="s">
        <v>1343</v>
      </c>
      <c r="K173" s="23" t="s">
        <v>186</v>
      </c>
      <c r="L173" s="23" t="s">
        <v>1291</v>
      </c>
      <c r="M173" s="23"/>
      <c r="N173" s="36">
        <f>VLOOKUP(I173,'[1]ITEM#'!A:D,4,0)</f>
        <v>-70.62</v>
      </c>
      <c r="O173" s="18">
        <f t="shared" si="7"/>
        <v>1</v>
      </c>
      <c r="P173" s="23"/>
      <c r="Q173" s="17" t="s">
        <v>1289</v>
      </c>
    </row>
    <row r="174" spans="1:17" s="1" customFormat="1" x14ac:dyDescent="0.3">
      <c r="A174" s="23" t="s">
        <v>486</v>
      </c>
      <c r="B174" s="23" t="s">
        <v>542</v>
      </c>
      <c r="C174" s="22">
        <v>44888</v>
      </c>
      <c r="D174" s="37">
        <v>-64.47</v>
      </c>
      <c r="E174" s="37">
        <f>VLOOKUP(I174,'[1]ITEM#'!A:C,3,0)</f>
        <v>0</v>
      </c>
      <c r="F174" s="37">
        <f t="shared" si="8"/>
        <v>-64.47</v>
      </c>
      <c r="G174" s="22">
        <v>44888</v>
      </c>
      <c r="H174" s="23" t="s">
        <v>499</v>
      </c>
      <c r="I174" s="23">
        <v>1585673</v>
      </c>
      <c r="J174" s="23" t="s">
        <v>1349</v>
      </c>
      <c r="K174" s="23" t="s">
        <v>186</v>
      </c>
      <c r="L174" s="23" t="s">
        <v>1291</v>
      </c>
      <c r="M174" s="23"/>
      <c r="N174" s="36">
        <f>VLOOKUP(I174,'[1]ITEM#'!A:D,4,0)</f>
        <v>-64.47</v>
      </c>
      <c r="O174" s="18">
        <f t="shared" si="7"/>
        <v>1</v>
      </c>
      <c r="P174" s="23"/>
      <c r="Q174" s="17" t="s">
        <v>1289</v>
      </c>
    </row>
    <row r="175" spans="1:17" s="1" customFormat="1" x14ac:dyDescent="0.3">
      <c r="A175" s="23" t="s">
        <v>486</v>
      </c>
      <c r="B175" s="23" t="s">
        <v>543</v>
      </c>
      <c r="C175" s="22">
        <v>44888</v>
      </c>
      <c r="D175" s="37">
        <v>-64.47</v>
      </c>
      <c r="E175" s="37">
        <f>VLOOKUP(I175,'[1]ITEM#'!A:C,3,0)</f>
        <v>0</v>
      </c>
      <c r="F175" s="37">
        <f t="shared" si="8"/>
        <v>-64.47</v>
      </c>
      <c r="G175" s="22">
        <v>44888</v>
      </c>
      <c r="H175" s="23" t="s">
        <v>500</v>
      </c>
      <c r="I175" s="23">
        <v>1585794</v>
      </c>
      <c r="J175" s="23" t="s">
        <v>1338</v>
      </c>
      <c r="K175" s="23" t="s">
        <v>186</v>
      </c>
      <c r="L175" s="23" t="s">
        <v>1291</v>
      </c>
      <c r="M175" s="23"/>
      <c r="N175" s="36">
        <f>VLOOKUP(I175,'[1]ITEM#'!A:D,4,0)</f>
        <v>-64.47</v>
      </c>
      <c r="O175" s="18">
        <f t="shared" si="7"/>
        <v>1</v>
      </c>
      <c r="P175" s="23"/>
      <c r="Q175" s="17" t="s">
        <v>1289</v>
      </c>
    </row>
    <row r="176" spans="1:17" s="1" customFormat="1" x14ac:dyDescent="0.3">
      <c r="A176" s="23" t="s">
        <v>486</v>
      </c>
      <c r="B176" s="23" t="s">
        <v>544</v>
      </c>
      <c r="C176" s="22">
        <v>44888</v>
      </c>
      <c r="D176" s="37">
        <v>-64.47</v>
      </c>
      <c r="E176" s="37">
        <f>VLOOKUP(I176,'[1]ITEM#'!A:C,3,0)</f>
        <v>0</v>
      </c>
      <c r="F176" s="37">
        <f t="shared" si="8"/>
        <v>-64.47</v>
      </c>
      <c r="G176" s="22">
        <v>44888</v>
      </c>
      <c r="H176" s="23" t="s">
        <v>501</v>
      </c>
      <c r="I176" s="23">
        <v>1585794</v>
      </c>
      <c r="J176" s="23" t="s">
        <v>1338</v>
      </c>
      <c r="K176" s="23" t="s">
        <v>186</v>
      </c>
      <c r="L176" s="23" t="s">
        <v>1291</v>
      </c>
      <c r="M176" s="23"/>
      <c r="N176" s="36">
        <f>VLOOKUP(I176,'[1]ITEM#'!A:D,4,0)</f>
        <v>-64.47</v>
      </c>
      <c r="O176" s="18">
        <f t="shared" si="7"/>
        <v>1</v>
      </c>
      <c r="P176" s="23"/>
      <c r="Q176" s="17" t="s">
        <v>1289</v>
      </c>
    </row>
    <row r="177" spans="1:17" s="1" customFormat="1" x14ac:dyDescent="0.3">
      <c r="A177" s="23" t="s">
        <v>486</v>
      </c>
      <c r="B177" s="23" t="s">
        <v>545</v>
      </c>
      <c r="C177" s="22">
        <v>44888</v>
      </c>
      <c r="D177" s="37">
        <v>-64.47</v>
      </c>
      <c r="E177" s="37">
        <f>VLOOKUP(I177,'[1]ITEM#'!A:C,3,0)</f>
        <v>0</v>
      </c>
      <c r="F177" s="37">
        <f t="shared" si="8"/>
        <v>-64.47</v>
      </c>
      <c r="G177" s="22">
        <v>44888</v>
      </c>
      <c r="H177" s="23" t="s">
        <v>502</v>
      </c>
      <c r="I177" s="23">
        <v>1585794</v>
      </c>
      <c r="J177" s="23" t="s">
        <v>1338</v>
      </c>
      <c r="K177" s="23" t="s">
        <v>186</v>
      </c>
      <c r="L177" s="23" t="s">
        <v>1291</v>
      </c>
      <c r="M177" s="23"/>
      <c r="N177" s="36">
        <f>VLOOKUP(I177,'[1]ITEM#'!A:D,4,0)</f>
        <v>-64.47</v>
      </c>
      <c r="O177" s="18">
        <f t="shared" si="7"/>
        <v>1</v>
      </c>
      <c r="P177" s="23"/>
      <c r="Q177" s="17" t="s">
        <v>1289</v>
      </c>
    </row>
    <row r="178" spans="1:17" s="1" customFormat="1" x14ac:dyDescent="0.3">
      <c r="A178" s="23" t="s">
        <v>486</v>
      </c>
      <c r="B178" s="23" t="s">
        <v>546</v>
      </c>
      <c r="C178" s="22">
        <v>44888</v>
      </c>
      <c r="D178" s="37">
        <v>-64.47</v>
      </c>
      <c r="E178" s="37">
        <f>VLOOKUP(I178,'[1]ITEM#'!A:C,3,0)</f>
        <v>0</v>
      </c>
      <c r="F178" s="37">
        <f t="shared" si="8"/>
        <v>-64.47</v>
      </c>
      <c r="G178" s="22">
        <v>44888</v>
      </c>
      <c r="H178" s="23" t="s">
        <v>503</v>
      </c>
      <c r="I178" s="23">
        <v>1585794</v>
      </c>
      <c r="J178" s="23" t="s">
        <v>1338</v>
      </c>
      <c r="K178" s="23" t="s">
        <v>186</v>
      </c>
      <c r="L178" s="23" t="s">
        <v>1291</v>
      </c>
      <c r="M178" s="23"/>
      <c r="N178" s="36">
        <f>VLOOKUP(I178,'[1]ITEM#'!A:D,4,0)</f>
        <v>-64.47</v>
      </c>
      <c r="O178" s="18">
        <f t="shared" si="7"/>
        <v>1</v>
      </c>
      <c r="P178" s="23"/>
      <c r="Q178" s="17" t="s">
        <v>1289</v>
      </c>
    </row>
    <row r="179" spans="1:17" s="1" customFormat="1" x14ac:dyDescent="0.3">
      <c r="A179" s="23" t="s">
        <v>486</v>
      </c>
      <c r="B179" s="23" t="s">
        <v>547</v>
      </c>
      <c r="C179" s="22">
        <v>44888</v>
      </c>
      <c r="D179" s="37">
        <v>-64.47</v>
      </c>
      <c r="E179" s="37">
        <f>VLOOKUP(I179,'[1]ITEM#'!A:C,3,0)</f>
        <v>0</v>
      </c>
      <c r="F179" s="37">
        <f t="shared" si="8"/>
        <v>-64.47</v>
      </c>
      <c r="G179" s="22">
        <v>44888</v>
      </c>
      <c r="H179" s="23" t="s">
        <v>504</v>
      </c>
      <c r="I179" s="23">
        <v>1585796</v>
      </c>
      <c r="J179" s="23" t="s">
        <v>1309</v>
      </c>
      <c r="K179" s="23" t="s">
        <v>186</v>
      </c>
      <c r="L179" s="23" t="s">
        <v>1291</v>
      </c>
      <c r="M179" s="23"/>
      <c r="N179" s="36">
        <f>VLOOKUP(I179,'[1]ITEM#'!A:D,4,0)</f>
        <v>-64.47</v>
      </c>
      <c r="O179" s="18">
        <f t="shared" si="7"/>
        <v>1</v>
      </c>
      <c r="P179" s="23"/>
      <c r="Q179" s="17" t="s">
        <v>1289</v>
      </c>
    </row>
    <row r="180" spans="1:17" s="1" customFormat="1" x14ac:dyDescent="0.3">
      <c r="A180" s="23" t="s">
        <v>486</v>
      </c>
      <c r="B180" s="23" t="s">
        <v>548</v>
      </c>
      <c r="C180" s="22">
        <v>44888</v>
      </c>
      <c r="D180" s="37">
        <v>-42.07</v>
      </c>
      <c r="E180" s="37">
        <v>0</v>
      </c>
      <c r="F180" s="37">
        <f t="shared" si="8"/>
        <v>-42.07</v>
      </c>
      <c r="G180" s="22">
        <v>44888</v>
      </c>
      <c r="H180" s="23" t="s">
        <v>505</v>
      </c>
      <c r="I180" s="23">
        <v>1514691</v>
      </c>
      <c r="J180" s="23" t="s">
        <v>1293</v>
      </c>
      <c r="K180" s="23" t="s">
        <v>186</v>
      </c>
      <c r="L180" s="23" t="s">
        <v>1291</v>
      </c>
      <c r="M180" s="23"/>
      <c r="N180" s="36">
        <f>VLOOKUP(I180,'[1]ITEM#'!A:D,4,0)</f>
        <v>-42.07</v>
      </c>
      <c r="O180" s="18">
        <f t="shared" si="7"/>
        <v>1</v>
      </c>
      <c r="P180" s="23"/>
      <c r="Q180" s="17" t="s">
        <v>1289</v>
      </c>
    </row>
    <row r="181" spans="1:17" s="1" customFormat="1" x14ac:dyDescent="0.3">
      <c r="A181" s="23" t="s">
        <v>486</v>
      </c>
      <c r="B181" s="23" t="s">
        <v>549</v>
      </c>
      <c r="C181" s="22">
        <v>44888</v>
      </c>
      <c r="D181" s="37">
        <v>-22.78</v>
      </c>
      <c r="E181" s="37">
        <f>VLOOKUP(I181,'[1]ITEM#'!A:C,3,0)</f>
        <v>0</v>
      </c>
      <c r="F181" s="37">
        <f t="shared" si="8"/>
        <v>-22.78</v>
      </c>
      <c r="G181" s="22">
        <v>44888</v>
      </c>
      <c r="H181" s="23" t="s">
        <v>506</v>
      </c>
      <c r="I181" s="23">
        <v>1529939</v>
      </c>
      <c r="J181" s="23" t="s">
        <v>1339</v>
      </c>
      <c r="K181" s="23" t="s">
        <v>186</v>
      </c>
      <c r="L181" s="23" t="s">
        <v>1291</v>
      </c>
      <c r="M181" s="23"/>
      <c r="N181" s="36">
        <f>VLOOKUP(I181,'[1]ITEM#'!A:D,4,0)</f>
        <v>-22.78</v>
      </c>
      <c r="O181" s="18">
        <f t="shared" si="7"/>
        <v>1</v>
      </c>
      <c r="P181" s="23"/>
      <c r="Q181" s="17" t="s">
        <v>1289</v>
      </c>
    </row>
    <row r="182" spans="1:17" s="1" customFormat="1" x14ac:dyDescent="0.3">
      <c r="A182" s="23" t="s">
        <v>486</v>
      </c>
      <c r="B182" s="23" t="s">
        <v>550</v>
      </c>
      <c r="C182" s="22">
        <v>44888</v>
      </c>
      <c r="D182" s="37">
        <v>-42.07</v>
      </c>
      <c r="E182" s="37">
        <v>0</v>
      </c>
      <c r="F182" s="37">
        <f t="shared" si="8"/>
        <v>-42.07</v>
      </c>
      <c r="G182" s="22">
        <v>44888</v>
      </c>
      <c r="H182" s="23" t="s">
        <v>507</v>
      </c>
      <c r="I182" s="23">
        <v>1514688</v>
      </c>
      <c r="J182" s="23" t="s">
        <v>1304</v>
      </c>
      <c r="K182" s="23" t="s">
        <v>186</v>
      </c>
      <c r="L182" s="23" t="s">
        <v>1291</v>
      </c>
      <c r="M182" s="23"/>
      <c r="N182" s="36">
        <f>VLOOKUP(I182,'[1]ITEM#'!A:D,4,0)</f>
        <v>-42.07</v>
      </c>
      <c r="O182" s="18">
        <f t="shared" si="7"/>
        <v>1</v>
      </c>
      <c r="P182" s="23"/>
      <c r="Q182" s="17" t="s">
        <v>1289</v>
      </c>
    </row>
    <row r="183" spans="1:17" s="1" customFormat="1" x14ac:dyDescent="0.3">
      <c r="A183" s="23" t="s">
        <v>486</v>
      </c>
      <c r="B183" s="23" t="s">
        <v>551</v>
      </c>
      <c r="C183" s="22">
        <v>44888</v>
      </c>
      <c r="D183" s="37">
        <v>-180.04</v>
      </c>
      <c r="E183" s="37">
        <f>VLOOKUP(I183,'[1]ITEM#'!A:C,3,0)</f>
        <v>0</v>
      </c>
      <c r="F183" s="37">
        <v>-25.55</v>
      </c>
      <c r="G183" s="22">
        <v>44888</v>
      </c>
      <c r="H183" s="23" t="s">
        <v>508</v>
      </c>
      <c r="I183" s="23">
        <v>1516596</v>
      </c>
      <c r="J183" s="23" t="s">
        <v>1344</v>
      </c>
      <c r="K183" s="23" t="s">
        <v>186</v>
      </c>
      <c r="L183" s="23" t="s">
        <v>1291</v>
      </c>
      <c r="M183" s="23"/>
      <c r="N183" s="36">
        <f>VLOOKUP(I183,'[1]ITEM#'!A:D,4,0)</f>
        <v>-25.55</v>
      </c>
      <c r="O183" s="18">
        <f t="shared" si="7"/>
        <v>1</v>
      </c>
      <c r="P183" s="23"/>
      <c r="Q183" s="17" t="s">
        <v>1289</v>
      </c>
    </row>
    <row r="184" spans="1:17" s="1" customFormat="1" x14ac:dyDescent="0.3">
      <c r="A184" s="23"/>
      <c r="B184" s="23"/>
      <c r="C184" s="22"/>
      <c r="D184" s="37"/>
      <c r="E184" s="37">
        <f>VLOOKUP(I184,'[1]ITEM#'!A:C,3,0)</f>
        <v>0</v>
      </c>
      <c r="F184" s="37">
        <v>-25.55</v>
      </c>
      <c r="G184" s="22">
        <v>44888</v>
      </c>
      <c r="H184" s="23" t="s">
        <v>508</v>
      </c>
      <c r="I184" s="23">
        <v>1516597</v>
      </c>
      <c r="J184" s="23" t="s">
        <v>1303</v>
      </c>
      <c r="K184" s="23" t="s">
        <v>186</v>
      </c>
      <c r="L184" s="23" t="s">
        <v>1291</v>
      </c>
      <c r="M184" s="23"/>
      <c r="N184" s="36">
        <f>VLOOKUP(I184,'[1]ITEM#'!A:D,4,0)</f>
        <v>-25.55</v>
      </c>
      <c r="O184" s="18">
        <f t="shared" si="7"/>
        <v>1</v>
      </c>
      <c r="P184" s="23"/>
      <c r="Q184" s="17" t="s">
        <v>1289</v>
      </c>
    </row>
    <row r="185" spans="1:17" s="1" customFormat="1" x14ac:dyDescent="0.3">
      <c r="A185" s="23"/>
      <c r="B185" s="23"/>
      <c r="C185" s="22"/>
      <c r="D185" s="37"/>
      <c r="E185" s="37">
        <f>VLOOKUP(I185,'[1]ITEM#'!A:C,3,0)</f>
        <v>0</v>
      </c>
      <c r="F185" s="37">
        <v>-128.94</v>
      </c>
      <c r="G185" s="22">
        <v>44888</v>
      </c>
      <c r="H185" s="23" t="s">
        <v>508</v>
      </c>
      <c r="I185" s="23">
        <v>1585673</v>
      </c>
      <c r="J185" s="23" t="s">
        <v>1349</v>
      </c>
      <c r="K185" s="23" t="s">
        <v>186</v>
      </c>
      <c r="L185" s="23" t="s">
        <v>1291</v>
      </c>
      <c r="M185" s="23"/>
      <c r="N185" s="36">
        <f>VLOOKUP(I185,'[1]ITEM#'!A:D,4,0)</f>
        <v>-64.47</v>
      </c>
      <c r="O185" s="18">
        <f t="shared" si="7"/>
        <v>2</v>
      </c>
      <c r="P185" s="23"/>
      <c r="Q185" s="17" t="s">
        <v>1289</v>
      </c>
    </row>
    <row r="186" spans="1:17" s="1" customFormat="1" x14ac:dyDescent="0.3">
      <c r="A186" s="23" t="s">
        <v>486</v>
      </c>
      <c r="B186" s="23" t="s">
        <v>552</v>
      </c>
      <c r="C186" s="22">
        <v>44888</v>
      </c>
      <c r="D186" s="37">
        <v>-87.6</v>
      </c>
      <c r="E186" s="37">
        <f>VLOOKUP(I186,'[1]ITEM#'!A:C,3,0)</f>
        <v>-10.25</v>
      </c>
      <c r="F186" s="37">
        <f>D186-E186</f>
        <v>-77.349999999999994</v>
      </c>
      <c r="G186" s="22">
        <v>44888</v>
      </c>
      <c r="H186" s="23" t="s">
        <v>509</v>
      </c>
      <c r="I186" s="23">
        <v>1662420</v>
      </c>
      <c r="J186" s="23" t="s">
        <v>1318</v>
      </c>
      <c r="K186" s="23" t="s">
        <v>186</v>
      </c>
      <c r="L186" s="23" t="s">
        <v>1301</v>
      </c>
      <c r="M186" s="23"/>
      <c r="N186" s="36">
        <f>VLOOKUP(I186,'[1]ITEM#'!A:D,4,0)</f>
        <v>-77.349999999999994</v>
      </c>
      <c r="O186" s="18">
        <f t="shared" si="7"/>
        <v>1</v>
      </c>
      <c r="P186" s="23"/>
      <c r="Q186" s="17" t="s">
        <v>1289</v>
      </c>
    </row>
    <row r="187" spans="1:17" s="1" customFormat="1" x14ac:dyDescent="0.3">
      <c r="A187" s="23" t="s">
        <v>486</v>
      </c>
      <c r="B187" s="23" t="s">
        <v>553</v>
      </c>
      <c r="C187" s="22">
        <v>44888</v>
      </c>
      <c r="D187" s="37">
        <v>-39</v>
      </c>
      <c r="E187" s="37">
        <v>0</v>
      </c>
      <c r="F187" s="37">
        <f>D187-E187</f>
        <v>-39</v>
      </c>
      <c r="G187" s="22">
        <v>44888</v>
      </c>
      <c r="H187" s="23" t="s">
        <v>510</v>
      </c>
      <c r="I187" s="23">
        <v>1529946</v>
      </c>
      <c r="J187" s="23" t="s">
        <v>1306</v>
      </c>
      <c r="K187" s="23" t="s">
        <v>186</v>
      </c>
      <c r="L187" s="23" t="s">
        <v>1291</v>
      </c>
      <c r="M187" s="23"/>
      <c r="N187" s="36">
        <f>VLOOKUP(I187,'[1]ITEM#'!A:D,4,0)</f>
        <v>-39</v>
      </c>
      <c r="O187" s="18">
        <f t="shared" si="7"/>
        <v>1</v>
      </c>
      <c r="P187" s="23"/>
      <c r="Q187" s="17" t="s">
        <v>1289</v>
      </c>
    </row>
    <row r="188" spans="1:17" s="1" customFormat="1" x14ac:dyDescent="0.3">
      <c r="A188" s="23" t="s">
        <v>486</v>
      </c>
      <c r="B188" s="23" t="s">
        <v>554</v>
      </c>
      <c r="C188" s="22">
        <v>44888</v>
      </c>
      <c r="D188" s="37">
        <v>-45.56</v>
      </c>
      <c r="E188" s="37">
        <f>VLOOKUP(I188,'[1]ITEM#'!A:C,3,0)</f>
        <v>0</v>
      </c>
      <c r="F188" s="37">
        <v>-22.78</v>
      </c>
      <c r="G188" s="22">
        <v>44888</v>
      </c>
      <c r="H188" s="23" t="s">
        <v>511</v>
      </c>
      <c r="I188" s="23">
        <v>1529939</v>
      </c>
      <c r="J188" s="23" t="s">
        <v>1339</v>
      </c>
      <c r="K188" s="23" t="s">
        <v>186</v>
      </c>
      <c r="L188" s="23" t="s">
        <v>1291</v>
      </c>
      <c r="M188" s="23"/>
      <c r="N188" s="36">
        <f>VLOOKUP(I188,'[1]ITEM#'!A:D,4,0)</f>
        <v>-22.78</v>
      </c>
      <c r="O188" s="18">
        <f t="shared" si="7"/>
        <v>1</v>
      </c>
      <c r="P188" s="23"/>
      <c r="Q188" s="17" t="s">
        <v>1289</v>
      </c>
    </row>
    <row r="189" spans="1:17" s="1" customFormat="1" x14ac:dyDescent="0.3">
      <c r="A189" s="23"/>
      <c r="B189" s="23"/>
      <c r="C189" s="22"/>
      <c r="D189" s="37"/>
      <c r="E189" s="37">
        <f>VLOOKUP(I189,'[1]ITEM#'!A:C,3,0)</f>
        <v>0</v>
      </c>
      <c r="F189" s="37">
        <v>-22.78</v>
      </c>
      <c r="G189" s="22">
        <v>44888</v>
      </c>
      <c r="H189" s="23" t="s">
        <v>511</v>
      </c>
      <c r="I189" s="23">
        <v>1529944</v>
      </c>
      <c r="J189" s="23" t="s">
        <v>1330</v>
      </c>
      <c r="K189" s="23" t="s">
        <v>186</v>
      </c>
      <c r="L189" s="23" t="s">
        <v>1291</v>
      </c>
      <c r="M189" s="23"/>
      <c r="N189" s="36">
        <f>VLOOKUP(I189,'[1]ITEM#'!A:D,4,0)</f>
        <v>-22.78</v>
      </c>
      <c r="O189" s="18">
        <f t="shared" si="7"/>
        <v>1</v>
      </c>
      <c r="P189" s="23"/>
      <c r="Q189" s="17" t="s">
        <v>1289</v>
      </c>
    </row>
    <row r="190" spans="1:17" s="1" customFormat="1" x14ac:dyDescent="0.3">
      <c r="A190" s="23" t="s">
        <v>486</v>
      </c>
      <c r="B190" s="23" t="s">
        <v>555</v>
      </c>
      <c r="C190" s="22">
        <v>44888</v>
      </c>
      <c r="D190" s="37">
        <v>-228.48</v>
      </c>
      <c r="E190" s="37">
        <f>VLOOKUP(I190,'[1]ITEM#'!A:C,3,0)*4</f>
        <v>-39.72</v>
      </c>
      <c r="F190" s="37">
        <v>-112.6</v>
      </c>
      <c r="G190" s="22">
        <v>44888</v>
      </c>
      <c r="H190" s="23" t="s">
        <v>512</v>
      </c>
      <c r="I190" s="23">
        <v>1540780</v>
      </c>
      <c r="J190" s="23" t="s">
        <v>1334</v>
      </c>
      <c r="K190" s="23" t="s">
        <v>186</v>
      </c>
      <c r="L190" s="23" t="s">
        <v>1298</v>
      </c>
      <c r="M190" s="23"/>
      <c r="N190" s="36">
        <f>VLOOKUP(I190,'[1]ITEM#'!A:D,4,0)</f>
        <v>-28.15</v>
      </c>
      <c r="O190" s="18">
        <f t="shared" si="7"/>
        <v>4</v>
      </c>
      <c r="P190" s="23"/>
      <c r="Q190" s="17" t="s">
        <v>1289</v>
      </c>
    </row>
    <row r="191" spans="1:17" s="1" customFormat="1" x14ac:dyDescent="0.3">
      <c r="A191" s="23"/>
      <c r="B191" s="23"/>
      <c r="C191" s="22"/>
      <c r="D191" s="37"/>
      <c r="E191" s="37">
        <f>VLOOKUP(I191,'[1]ITEM#'!A:C,3,0)*2</f>
        <v>-19.86</v>
      </c>
      <c r="F191" s="37">
        <v>-56.3</v>
      </c>
      <c r="G191" s="22">
        <v>44888</v>
      </c>
      <c r="H191" s="23" t="s">
        <v>512</v>
      </c>
      <c r="I191" s="23">
        <v>1540781</v>
      </c>
      <c r="J191" s="23" t="s">
        <v>1308</v>
      </c>
      <c r="K191" s="23" t="s">
        <v>186</v>
      </c>
      <c r="L191" s="23" t="s">
        <v>1298</v>
      </c>
      <c r="M191" s="23"/>
      <c r="N191" s="36">
        <f>VLOOKUP(I191,'[1]ITEM#'!A:D,4,0)</f>
        <v>-28.15</v>
      </c>
      <c r="O191" s="18">
        <f t="shared" si="7"/>
        <v>2</v>
      </c>
      <c r="P191" s="23"/>
      <c r="Q191" s="17" t="s">
        <v>1289</v>
      </c>
    </row>
    <row r="192" spans="1:17" s="1" customFormat="1" x14ac:dyDescent="0.3">
      <c r="A192" s="23" t="s">
        <v>486</v>
      </c>
      <c r="B192" s="23" t="s">
        <v>556</v>
      </c>
      <c r="C192" s="22">
        <v>44888</v>
      </c>
      <c r="D192" s="37">
        <v>-122.16</v>
      </c>
      <c r="E192" s="37">
        <f>VLOOKUP(I192,'[1]ITEM#'!A:C,3,0)</f>
        <v>-9.93</v>
      </c>
      <c r="F192" s="37">
        <v>-28.15</v>
      </c>
      <c r="G192" s="22">
        <v>44888</v>
      </c>
      <c r="H192" s="23" t="s">
        <v>513</v>
      </c>
      <c r="I192" s="23">
        <v>1540781</v>
      </c>
      <c r="J192" s="23" t="s">
        <v>1308</v>
      </c>
      <c r="K192" s="23" t="s">
        <v>186</v>
      </c>
      <c r="L192" s="23" t="s">
        <v>1298</v>
      </c>
      <c r="M192" s="23"/>
      <c r="N192" s="36">
        <f>VLOOKUP(I192,'[1]ITEM#'!A:D,4,0)</f>
        <v>-28.15</v>
      </c>
      <c r="O192" s="18">
        <f t="shared" si="7"/>
        <v>1</v>
      </c>
      <c r="P192" s="23"/>
      <c r="Q192" s="17" t="s">
        <v>1289</v>
      </c>
    </row>
    <row r="193" spans="1:17" s="1" customFormat="1" x14ac:dyDescent="0.3">
      <c r="A193" s="23"/>
      <c r="B193" s="23"/>
      <c r="C193" s="22"/>
      <c r="D193" s="37"/>
      <c r="E193" s="37">
        <f>VLOOKUP(I193,'[1]ITEM#'!A:C,3,0)*2</f>
        <v>-20.88</v>
      </c>
      <c r="F193" s="37">
        <v>-63.2</v>
      </c>
      <c r="G193" s="22">
        <v>44888</v>
      </c>
      <c r="H193" s="23" t="s">
        <v>513</v>
      </c>
      <c r="I193" s="23">
        <v>1593358</v>
      </c>
      <c r="J193" s="23" t="s">
        <v>1322</v>
      </c>
      <c r="K193" s="23" t="s">
        <v>186</v>
      </c>
      <c r="L193" s="23" t="s">
        <v>1298</v>
      </c>
      <c r="M193" s="23"/>
      <c r="N193" s="36">
        <f>VLOOKUP(I193,'[1]ITEM#'!A:D,4,0)</f>
        <v>-31.6</v>
      </c>
      <c r="O193" s="18">
        <f t="shared" si="7"/>
        <v>2</v>
      </c>
      <c r="P193" s="23"/>
      <c r="Q193" s="17" t="s">
        <v>1289</v>
      </c>
    </row>
    <row r="194" spans="1:17" s="1" customFormat="1" x14ac:dyDescent="0.3">
      <c r="A194" s="23" t="s">
        <v>486</v>
      </c>
      <c r="B194" s="23" t="s">
        <v>557</v>
      </c>
      <c r="C194" s="22">
        <v>44888</v>
      </c>
      <c r="D194" s="37">
        <v>-183.31</v>
      </c>
      <c r="E194" s="37">
        <v>0</v>
      </c>
      <c r="F194" s="37">
        <v>-42.07</v>
      </c>
      <c r="G194" s="22">
        <v>44888</v>
      </c>
      <c r="H194" s="23" t="s">
        <v>514</v>
      </c>
      <c r="I194" s="23">
        <v>1514684</v>
      </c>
      <c r="J194" s="23" t="s">
        <v>1324</v>
      </c>
      <c r="K194" s="23" t="s">
        <v>186</v>
      </c>
      <c r="L194" s="23" t="s">
        <v>1291</v>
      </c>
      <c r="M194" s="23"/>
      <c r="N194" s="36">
        <f>VLOOKUP(I194,'[1]ITEM#'!A:D,4,0)</f>
        <v>-42.07</v>
      </c>
      <c r="O194" s="18">
        <f t="shared" ref="O194:O257" si="9">F194/N194</f>
        <v>1</v>
      </c>
      <c r="P194" s="23"/>
      <c r="Q194" s="17" t="s">
        <v>1289</v>
      </c>
    </row>
    <row r="195" spans="1:17" s="1" customFormat="1" x14ac:dyDescent="0.3">
      <c r="A195" s="23"/>
      <c r="B195" s="23"/>
      <c r="C195" s="22"/>
      <c r="D195" s="37"/>
      <c r="E195" s="37">
        <v>0</v>
      </c>
      <c r="F195" s="37">
        <v>-141.24</v>
      </c>
      <c r="G195" s="22">
        <v>44888</v>
      </c>
      <c r="H195" s="23" t="s">
        <v>514</v>
      </c>
      <c r="I195" s="23">
        <v>1585799</v>
      </c>
      <c r="J195" s="23" t="s">
        <v>1292</v>
      </c>
      <c r="K195" s="23" t="s">
        <v>186</v>
      </c>
      <c r="L195" s="23" t="s">
        <v>1291</v>
      </c>
      <c r="M195" s="23"/>
      <c r="N195" s="36">
        <f>VLOOKUP(I195,'[1]ITEM#'!A:D,4,0)</f>
        <v>-70.62</v>
      </c>
      <c r="O195" s="18">
        <f t="shared" si="9"/>
        <v>2</v>
      </c>
      <c r="P195" s="23"/>
      <c r="Q195" s="17" t="s">
        <v>1289</v>
      </c>
    </row>
    <row r="196" spans="1:17" s="1" customFormat="1" x14ac:dyDescent="0.3">
      <c r="A196" s="23" t="s">
        <v>486</v>
      </c>
      <c r="B196" s="23" t="s">
        <v>558</v>
      </c>
      <c r="C196" s="22">
        <v>44888</v>
      </c>
      <c r="D196" s="37">
        <v>-142.22999999999999</v>
      </c>
      <c r="E196" s="37">
        <f>VLOOKUP(I196,'[1]ITEM#'!A:C,3,0)*2</f>
        <v>-24.44</v>
      </c>
      <c r="F196" s="37">
        <v>-75.75</v>
      </c>
      <c r="G196" s="22">
        <v>44888</v>
      </c>
      <c r="H196" s="23" t="s">
        <v>515</v>
      </c>
      <c r="I196" s="23">
        <v>1408972</v>
      </c>
      <c r="J196" s="23" t="s">
        <v>1342</v>
      </c>
      <c r="K196" s="23" t="s">
        <v>186</v>
      </c>
      <c r="L196" s="23" t="s">
        <v>1311</v>
      </c>
      <c r="M196" s="23"/>
      <c r="N196" s="36">
        <f>VLOOKUP(I196,'[1]ITEM#'!A:D,4,0)</f>
        <v>-37.880000000000003</v>
      </c>
      <c r="O196" s="18">
        <f t="shared" si="9"/>
        <v>1.9997360084477296</v>
      </c>
      <c r="P196" s="23"/>
      <c r="Q196" s="17" t="s">
        <v>1289</v>
      </c>
    </row>
    <row r="197" spans="1:17" s="1" customFormat="1" x14ac:dyDescent="0.3">
      <c r="A197" s="23"/>
      <c r="B197" s="23"/>
      <c r="C197" s="22"/>
      <c r="D197" s="37"/>
      <c r="E197" s="37">
        <f>VLOOKUP(I197,'[1]ITEM#'!A:C,3,0)</f>
        <v>-10.44</v>
      </c>
      <c r="F197" s="37">
        <v>-31.6</v>
      </c>
      <c r="G197" s="22">
        <v>44888</v>
      </c>
      <c r="H197" s="23" t="s">
        <v>515</v>
      </c>
      <c r="I197" s="23">
        <v>1540787</v>
      </c>
      <c r="J197" s="23" t="s">
        <v>1341</v>
      </c>
      <c r="K197" s="23" t="s">
        <v>186</v>
      </c>
      <c r="L197" s="23" t="s">
        <v>1298</v>
      </c>
      <c r="M197" s="23"/>
      <c r="N197" s="36">
        <f>VLOOKUP(I197,'[1]ITEM#'!A:D,4,0)</f>
        <v>-31.6</v>
      </c>
      <c r="O197" s="18">
        <f t="shared" si="9"/>
        <v>1</v>
      </c>
      <c r="P197" s="23"/>
      <c r="Q197" s="17" t="s">
        <v>1289</v>
      </c>
    </row>
    <row r="198" spans="1:17" s="1" customFormat="1" x14ac:dyDescent="0.3">
      <c r="A198" s="23" t="s">
        <v>486</v>
      </c>
      <c r="B198" s="23" t="s">
        <v>1370</v>
      </c>
      <c r="C198" s="22">
        <v>44888</v>
      </c>
      <c r="D198" s="37">
        <v>-92.34</v>
      </c>
      <c r="E198" s="37">
        <f>VLOOKUP(I198,'[1]ITEM#'!A:C,3,0)-14.91</f>
        <v>-30.07</v>
      </c>
      <c r="F198" s="37">
        <f t="shared" ref="F198:F205" si="10">D198-E198</f>
        <v>-62.27</v>
      </c>
      <c r="G198" s="22">
        <v>44888</v>
      </c>
      <c r="H198" s="23" t="s">
        <v>1371</v>
      </c>
      <c r="I198" s="23">
        <v>1339334</v>
      </c>
      <c r="J198" s="23" t="s">
        <v>1331</v>
      </c>
      <c r="K198" s="23" t="s">
        <v>186</v>
      </c>
      <c r="L198" s="23" t="s">
        <v>1301</v>
      </c>
      <c r="M198" s="23"/>
      <c r="N198" s="36">
        <f>VLOOKUP(I198,'[1]ITEM#'!A:D,4,0)</f>
        <v>-62.27</v>
      </c>
      <c r="O198" s="18">
        <f t="shared" si="9"/>
        <v>1</v>
      </c>
      <c r="P198" s="23"/>
      <c r="Q198" s="17" t="s">
        <v>1289</v>
      </c>
    </row>
    <row r="199" spans="1:17" s="1" customFormat="1" x14ac:dyDescent="0.3">
      <c r="A199" s="23" t="s">
        <v>486</v>
      </c>
      <c r="B199" s="23" t="s">
        <v>1372</v>
      </c>
      <c r="C199" s="22">
        <v>44888</v>
      </c>
      <c r="D199" s="37">
        <v>-88.45</v>
      </c>
      <c r="E199" s="37">
        <f>VLOOKUP(I199,'[1]ITEM#'!A:C,3,0)-18.22</f>
        <v>-33.32</v>
      </c>
      <c r="F199" s="37">
        <f t="shared" si="10"/>
        <v>-55.13</v>
      </c>
      <c r="G199" s="22">
        <v>44888</v>
      </c>
      <c r="H199" s="23" t="s">
        <v>1373</v>
      </c>
      <c r="I199" s="23">
        <v>1339333</v>
      </c>
      <c r="J199" s="23" t="s">
        <v>1337</v>
      </c>
      <c r="K199" s="23" t="s">
        <v>186</v>
      </c>
      <c r="L199" s="23" t="s">
        <v>1301</v>
      </c>
      <c r="M199" s="23"/>
      <c r="N199" s="36">
        <f>VLOOKUP(I199,'[1]ITEM#'!A:D,4,0)</f>
        <v>-55.13</v>
      </c>
      <c r="O199" s="18">
        <f t="shared" si="9"/>
        <v>1</v>
      </c>
      <c r="P199" s="23"/>
      <c r="Q199" s="17" t="s">
        <v>1289</v>
      </c>
    </row>
    <row r="200" spans="1:17" s="1" customFormat="1" x14ac:dyDescent="0.3">
      <c r="A200" s="23" t="s">
        <v>429</v>
      </c>
      <c r="B200" s="23" t="s">
        <v>462</v>
      </c>
      <c r="C200" s="22">
        <v>44887</v>
      </c>
      <c r="D200" s="37">
        <v>-150.29</v>
      </c>
      <c r="E200" s="37">
        <f>VLOOKUP(I200,'[1]ITEM#'!A:C,3,0)*3</f>
        <v>-36.660000000000004</v>
      </c>
      <c r="F200" s="37">
        <f t="shared" si="10"/>
        <v>-113.63</v>
      </c>
      <c r="G200" s="22">
        <v>44887</v>
      </c>
      <c r="H200" s="23" t="s">
        <v>430</v>
      </c>
      <c r="I200" s="23">
        <v>1408973</v>
      </c>
      <c r="J200" s="23" t="s">
        <v>1310</v>
      </c>
      <c r="K200" s="23" t="s">
        <v>186</v>
      </c>
      <c r="L200" s="23" t="s">
        <v>1311</v>
      </c>
      <c r="M200" s="23"/>
      <c r="N200" s="36">
        <f>VLOOKUP(I200,'[1]ITEM#'!A:D,4,0)</f>
        <v>-37.880000000000003</v>
      </c>
      <c r="O200" s="18">
        <f t="shared" si="9"/>
        <v>2.9997360084477291</v>
      </c>
      <c r="P200" s="23"/>
      <c r="Q200" s="17" t="s">
        <v>1289</v>
      </c>
    </row>
    <row r="201" spans="1:17" s="1" customFormat="1" x14ac:dyDescent="0.3">
      <c r="A201" s="23" t="s">
        <v>429</v>
      </c>
      <c r="B201" s="23" t="s">
        <v>463</v>
      </c>
      <c r="C201" s="22">
        <v>44887</v>
      </c>
      <c r="D201" s="37">
        <v>-42.07</v>
      </c>
      <c r="E201" s="37">
        <v>0</v>
      </c>
      <c r="F201" s="37">
        <f t="shared" si="10"/>
        <v>-42.07</v>
      </c>
      <c r="G201" s="22">
        <v>44887</v>
      </c>
      <c r="H201" s="23" t="s">
        <v>431</v>
      </c>
      <c r="I201" s="23">
        <v>1514689</v>
      </c>
      <c r="J201" s="23" t="s">
        <v>1358</v>
      </c>
      <c r="K201" s="23" t="s">
        <v>186</v>
      </c>
      <c r="L201" s="23" t="s">
        <v>1291</v>
      </c>
      <c r="M201" s="23"/>
      <c r="N201" s="36">
        <f>VLOOKUP(I201,'[1]ITEM#'!A:D,4,0)</f>
        <v>-42.07</v>
      </c>
      <c r="O201" s="18">
        <f t="shared" si="9"/>
        <v>1</v>
      </c>
      <c r="P201" s="23"/>
      <c r="Q201" s="17" t="s">
        <v>1289</v>
      </c>
    </row>
    <row r="202" spans="1:17" s="1" customFormat="1" x14ac:dyDescent="0.3">
      <c r="A202" s="23" t="s">
        <v>429</v>
      </c>
      <c r="B202" s="23" t="s">
        <v>464</v>
      </c>
      <c r="C202" s="22">
        <v>44887</v>
      </c>
      <c r="D202" s="37">
        <v>-70.62</v>
      </c>
      <c r="E202" s="37">
        <f>VLOOKUP(I202,'[1]ITEM#'!A:C,3,0)</f>
        <v>0</v>
      </c>
      <c r="F202" s="37">
        <f t="shared" si="10"/>
        <v>-70.62</v>
      </c>
      <c r="G202" s="22">
        <v>44887</v>
      </c>
      <c r="H202" s="23" t="s">
        <v>432</v>
      </c>
      <c r="I202" s="23">
        <v>1585672</v>
      </c>
      <c r="J202" s="23" t="s">
        <v>1321</v>
      </c>
      <c r="K202" s="23" t="s">
        <v>186</v>
      </c>
      <c r="L202" s="23" t="s">
        <v>1291</v>
      </c>
      <c r="M202" s="23"/>
      <c r="N202" s="36">
        <f>VLOOKUP(I202,'[1]ITEM#'!A:D,4,0)</f>
        <v>-70.62</v>
      </c>
      <c r="O202" s="18">
        <f t="shared" si="9"/>
        <v>1</v>
      </c>
      <c r="P202" s="23"/>
      <c r="Q202" s="17" t="s">
        <v>1289</v>
      </c>
    </row>
    <row r="203" spans="1:17" s="1" customFormat="1" x14ac:dyDescent="0.3">
      <c r="A203" s="23" t="s">
        <v>429</v>
      </c>
      <c r="B203" s="23" t="s">
        <v>465</v>
      </c>
      <c r="C203" s="22">
        <v>44887</v>
      </c>
      <c r="D203" s="37">
        <v>-25.55</v>
      </c>
      <c r="E203" s="37">
        <f>VLOOKUP(I203,'[1]ITEM#'!A:C,3,0)</f>
        <v>0</v>
      </c>
      <c r="F203" s="37">
        <f t="shared" si="10"/>
        <v>-25.55</v>
      </c>
      <c r="G203" s="22">
        <v>44887</v>
      </c>
      <c r="H203" s="23" t="s">
        <v>433</v>
      </c>
      <c r="I203" s="23">
        <v>1516597</v>
      </c>
      <c r="J203" s="23" t="s">
        <v>1303</v>
      </c>
      <c r="K203" s="23" t="s">
        <v>186</v>
      </c>
      <c r="L203" s="23" t="s">
        <v>1291</v>
      </c>
      <c r="M203" s="23"/>
      <c r="N203" s="36">
        <f>VLOOKUP(I203,'[1]ITEM#'!A:D,4,0)</f>
        <v>-25.55</v>
      </c>
      <c r="O203" s="18">
        <f t="shared" si="9"/>
        <v>1</v>
      </c>
      <c r="P203" s="23"/>
      <c r="Q203" s="17" t="s">
        <v>1289</v>
      </c>
    </row>
    <row r="204" spans="1:17" s="1" customFormat="1" x14ac:dyDescent="0.3">
      <c r="A204" s="23" t="s">
        <v>429</v>
      </c>
      <c r="B204" s="23" t="s">
        <v>466</v>
      </c>
      <c r="C204" s="22">
        <v>44887</v>
      </c>
      <c r="D204" s="37">
        <v>-39</v>
      </c>
      <c r="E204" s="37">
        <v>0</v>
      </c>
      <c r="F204" s="37">
        <f t="shared" si="10"/>
        <v>-39</v>
      </c>
      <c r="G204" s="22">
        <v>44887</v>
      </c>
      <c r="H204" s="23" t="s">
        <v>434</v>
      </c>
      <c r="I204" s="23">
        <v>1529946</v>
      </c>
      <c r="J204" s="23" t="s">
        <v>1306</v>
      </c>
      <c r="K204" s="23" t="s">
        <v>186</v>
      </c>
      <c r="L204" s="23" t="s">
        <v>1291</v>
      </c>
      <c r="M204" s="23"/>
      <c r="N204" s="36">
        <f>VLOOKUP(I204,'[1]ITEM#'!A:D,4,0)</f>
        <v>-39</v>
      </c>
      <c r="O204" s="18">
        <f t="shared" si="9"/>
        <v>1</v>
      </c>
      <c r="P204" s="23"/>
      <c r="Q204" s="17" t="s">
        <v>1289</v>
      </c>
    </row>
    <row r="205" spans="1:17" s="1" customFormat="1" x14ac:dyDescent="0.3">
      <c r="A205" s="23" t="s">
        <v>429</v>
      </c>
      <c r="B205" s="23" t="s">
        <v>467</v>
      </c>
      <c r="C205" s="22">
        <v>44887</v>
      </c>
      <c r="D205" s="37">
        <v>-64.47</v>
      </c>
      <c r="E205" s="37">
        <f>VLOOKUP(I205,'[1]ITEM#'!A:C,3,0)</f>
        <v>0</v>
      </c>
      <c r="F205" s="37">
        <f t="shared" si="10"/>
        <v>-64.47</v>
      </c>
      <c r="G205" s="22">
        <v>44887</v>
      </c>
      <c r="H205" s="23" t="s">
        <v>435</v>
      </c>
      <c r="I205" s="23">
        <v>1585795</v>
      </c>
      <c r="J205" s="23" t="s">
        <v>1290</v>
      </c>
      <c r="K205" s="23" t="s">
        <v>186</v>
      </c>
      <c r="L205" s="23" t="s">
        <v>1291</v>
      </c>
      <c r="M205" s="23"/>
      <c r="N205" s="36">
        <f>VLOOKUP(I205,'[1]ITEM#'!A:D,4,0)</f>
        <v>-64.47</v>
      </c>
      <c r="O205" s="18">
        <f t="shared" si="9"/>
        <v>1</v>
      </c>
      <c r="P205" s="23"/>
      <c r="Q205" s="17" t="s">
        <v>1289</v>
      </c>
    </row>
    <row r="206" spans="1:17" s="1" customFormat="1" x14ac:dyDescent="0.3">
      <c r="A206" s="23" t="s">
        <v>429</v>
      </c>
      <c r="B206" s="23" t="s">
        <v>468</v>
      </c>
      <c r="C206" s="22">
        <v>44887</v>
      </c>
      <c r="D206" s="37">
        <v>-128.94</v>
      </c>
      <c r="E206" s="37">
        <f>VLOOKUP(I206,'[1]ITEM#'!A:C,3,0)</f>
        <v>0</v>
      </c>
      <c r="F206" s="37">
        <v>-64.47</v>
      </c>
      <c r="G206" s="22">
        <v>44887</v>
      </c>
      <c r="H206" s="23" t="s">
        <v>436</v>
      </c>
      <c r="I206" s="23">
        <v>1585794</v>
      </c>
      <c r="J206" s="23" t="s">
        <v>1338</v>
      </c>
      <c r="K206" s="23" t="s">
        <v>186</v>
      </c>
      <c r="L206" s="23" t="s">
        <v>1291</v>
      </c>
      <c r="M206" s="23"/>
      <c r="N206" s="36">
        <f>VLOOKUP(I206,'[1]ITEM#'!A:D,4,0)</f>
        <v>-64.47</v>
      </c>
      <c r="O206" s="18">
        <f t="shared" si="9"/>
        <v>1</v>
      </c>
      <c r="P206" s="23"/>
      <c r="Q206" s="17" t="s">
        <v>1289</v>
      </c>
    </row>
    <row r="207" spans="1:17" s="1" customFormat="1" x14ac:dyDescent="0.3">
      <c r="A207" s="23"/>
      <c r="B207" s="23"/>
      <c r="C207" s="22"/>
      <c r="D207" s="37"/>
      <c r="E207" s="37">
        <f>VLOOKUP(I207,'[1]ITEM#'!A:C,3,0)</f>
        <v>0</v>
      </c>
      <c r="F207" s="37">
        <v>-64.47</v>
      </c>
      <c r="G207" s="22">
        <v>44887</v>
      </c>
      <c r="H207" s="23" t="s">
        <v>436</v>
      </c>
      <c r="I207" s="23">
        <v>1585795</v>
      </c>
      <c r="J207" s="23" t="s">
        <v>1290</v>
      </c>
      <c r="K207" s="23" t="s">
        <v>186</v>
      </c>
      <c r="L207" s="23" t="s">
        <v>1291</v>
      </c>
      <c r="M207" s="23"/>
      <c r="N207" s="36">
        <f>VLOOKUP(I207,'[1]ITEM#'!A:D,4,0)</f>
        <v>-64.47</v>
      </c>
      <c r="O207" s="18">
        <f t="shared" si="9"/>
        <v>1</v>
      </c>
      <c r="P207" s="23"/>
      <c r="Q207" s="17" t="s">
        <v>1289</v>
      </c>
    </row>
    <row r="208" spans="1:17" s="1" customFormat="1" x14ac:dyDescent="0.3">
      <c r="A208" s="23" t="s">
        <v>429</v>
      </c>
      <c r="B208" s="23" t="s">
        <v>469</v>
      </c>
      <c r="C208" s="22">
        <v>44887</v>
      </c>
      <c r="D208" s="37">
        <v>-70.62</v>
      </c>
      <c r="E208" s="37">
        <f>VLOOKUP(I208,'[1]ITEM#'!A:C,3,0)</f>
        <v>0</v>
      </c>
      <c r="F208" s="37">
        <f>D208-E208</f>
        <v>-70.62</v>
      </c>
      <c r="G208" s="22">
        <v>44887</v>
      </c>
      <c r="H208" s="23" t="s">
        <v>437</v>
      </c>
      <c r="I208" s="23">
        <v>1585900</v>
      </c>
      <c r="J208" s="23" t="s">
        <v>1320</v>
      </c>
      <c r="K208" s="23" t="s">
        <v>186</v>
      </c>
      <c r="L208" s="23" t="s">
        <v>1291</v>
      </c>
      <c r="M208" s="23"/>
      <c r="N208" s="36">
        <f>VLOOKUP(I208,'[1]ITEM#'!A:D,4,0)</f>
        <v>-70.62</v>
      </c>
      <c r="O208" s="18">
        <f t="shared" si="9"/>
        <v>1</v>
      </c>
      <c r="P208" s="23"/>
      <c r="Q208" s="17" t="s">
        <v>1289</v>
      </c>
    </row>
    <row r="209" spans="1:17" s="1" customFormat="1" x14ac:dyDescent="0.3">
      <c r="A209" s="23" t="s">
        <v>429</v>
      </c>
      <c r="B209" s="23" t="s">
        <v>470</v>
      </c>
      <c r="C209" s="22">
        <v>44887</v>
      </c>
      <c r="D209" s="37">
        <v>-100.19</v>
      </c>
      <c r="E209" s="37">
        <f>VLOOKUP(I209,'[1]ITEM#'!A:C,3,0)*2</f>
        <v>-24.44</v>
      </c>
      <c r="F209" s="37">
        <f>D209-E209</f>
        <v>-75.75</v>
      </c>
      <c r="G209" s="22">
        <v>44887</v>
      </c>
      <c r="H209" s="23" t="s">
        <v>438</v>
      </c>
      <c r="I209" s="23">
        <v>1408971</v>
      </c>
      <c r="J209" s="23" t="s">
        <v>1315</v>
      </c>
      <c r="K209" s="23" t="s">
        <v>186</v>
      </c>
      <c r="L209" s="23" t="s">
        <v>1311</v>
      </c>
      <c r="M209" s="23"/>
      <c r="N209" s="36">
        <f>VLOOKUP(I209,'[1]ITEM#'!A:D,4,0)</f>
        <v>-37.880000000000003</v>
      </c>
      <c r="O209" s="18">
        <f t="shared" si="9"/>
        <v>1.9997360084477296</v>
      </c>
      <c r="P209" s="23"/>
      <c r="Q209" s="17" t="s">
        <v>1289</v>
      </c>
    </row>
    <row r="210" spans="1:17" s="1" customFormat="1" x14ac:dyDescent="0.3">
      <c r="A210" s="23" t="s">
        <v>429</v>
      </c>
      <c r="B210" s="23" t="s">
        <v>471</v>
      </c>
      <c r="C210" s="22">
        <v>44887</v>
      </c>
      <c r="D210" s="37">
        <v>-64.47</v>
      </c>
      <c r="E210" s="37">
        <f>VLOOKUP(I210,'[1]ITEM#'!A:C,3,0)</f>
        <v>0</v>
      </c>
      <c r="F210" s="37">
        <f>D210-E210</f>
        <v>-64.47</v>
      </c>
      <c r="G210" s="22">
        <v>44887</v>
      </c>
      <c r="H210" s="23" t="s">
        <v>439</v>
      </c>
      <c r="I210" s="23">
        <v>1585795</v>
      </c>
      <c r="J210" s="23" t="s">
        <v>1290</v>
      </c>
      <c r="K210" s="23" t="s">
        <v>186</v>
      </c>
      <c r="L210" s="23" t="s">
        <v>1291</v>
      </c>
      <c r="M210" s="23"/>
      <c r="N210" s="36">
        <f>VLOOKUP(I210,'[1]ITEM#'!A:D,4,0)</f>
        <v>-64.47</v>
      </c>
      <c r="O210" s="18">
        <f t="shared" si="9"/>
        <v>1</v>
      </c>
      <c r="P210" s="23"/>
      <c r="Q210" s="17" t="s">
        <v>1289</v>
      </c>
    </row>
    <row r="211" spans="1:17" s="1" customFormat="1" x14ac:dyDescent="0.3">
      <c r="A211" s="23" t="s">
        <v>429</v>
      </c>
      <c r="B211" s="23" t="s">
        <v>472</v>
      </c>
      <c r="C211" s="22">
        <v>44887</v>
      </c>
      <c r="D211" s="37">
        <v>-51.48</v>
      </c>
      <c r="E211" s="37">
        <f>VLOOKUP(I211,'[1]ITEM#'!A:C,3,0)</f>
        <v>-8.59</v>
      </c>
      <c r="F211" s="37">
        <v>-17.149999999999999</v>
      </c>
      <c r="G211" s="22">
        <v>44887</v>
      </c>
      <c r="H211" s="23" t="s">
        <v>440</v>
      </c>
      <c r="I211" s="23">
        <v>1408975</v>
      </c>
      <c r="J211" s="23" t="s">
        <v>1335</v>
      </c>
      <c r="K211" s="23" t="s">
        <v>186</v>
      </c>
      <c r="L211" s="23" t="s">
        <v>1311</v>
      </c>
      <c r="M211" s="23"/>
      <c r="N211" s="36">
        <f>VLOOKUP(I211,'[1]ITEM#'!A:D,4,0)</f>
        <v>-17.149999999999999</v>
      </c>
      <c r="O211" s="18">
        <f t="shared" si="9"/>
        <v>1</v>
      </c>
      <c r="P211" s="23"/>
      <c r="Q211" s="17" t="s">
        <v>1289</v>
      </c>
    </row>
    <row r="212" spans="1:17" s="1" customFormat="1" x14ac:dyDescent="0.3">
      <c r="A212" s="23"/>
      <c r="B212" s="23"/>
      <c r="C212" s="22"/>
      <c r="D212" s="37"/>
      <c r="E212" s="37">
        <f>VLOOKUP(I212,'[1]ITEM#'!A:C,3,0)</f>
        <v>-8.59</v>
      </c>
      <c r="F212" s="37">
        <v>-17.149999999999999</v>
      </c>
      <c r="G212" s="22">
        <v>44887</v>
      </c>
      <c r="H212" s="23" t="s">
        <v>440</v>
      </c>
      <c r="I212" s="23">
        <v>1408977</v>
      </c>
      <c r="J212" s="23" t="s">
        <v>1312</v>
      </c>
      <c r="K212" s="23" t="s">
        <v>186</v>
      </c>
      <c r="L212" s="23" t="s">
        <v>1311</v>
      </c>
      <c r="M212" s="23"/>
      <c r="N212" s="36">
        <f>VLOOKUP(I212,'[1]ITEM#'!A:D,4,0)</f>
        <v>-17.149999999999999</v>
      </c>
      <c r="O212" s="18">
        <f t="shared" si="9"/>
        <v>1</v>
      </c>
      <c r="P212" s="23"/>
      <c r="Q212" s="17" t="s">
        <v>1289</v>
      </c>
    </row>
    <row r="213" spans="1:17" s="1" customFormat="1" x14ac:dyDescent="0.3">
      <c r="A213" s="23" t="s">
        <v>429</v>
      </c>
      <c r="B213" s="23" t="s">
        <v>473</v>
      </c>
      <c r="C213" s="22">
        <v>44887</v>
      </c>
      <c r="D213" s="37">
        <v>-138.44</v>
      </c>
      <c r="E213" s="37">
        <f>VLOOKUP(I213,'[1]ITEM#'!A:C,3,0)</f>
        <v>-10.44</v>
      </c>
      <c r="F213" s="37">
        <v>-31.6</v>
      </c>
      <c r="G213" s="22">
        <v>44887</v>
      </c>
      <c r="H213" s="23" t="s">
        <v>441</v>
      </c>
      <c r="I213" s="23">
        <v>1540784</v>
      </c>
      <c r="J213" s="23" t="s">
        <v>1297</v>
      </c>
      <c r="K213" s="23" t="s">
        <v>186</v>
      </c>
      <c r="L213" s="23" t="s">
        <v>1298</v>
      </c>
      <c r="M213" s="23"/>
      <c r="N213" s="36">
        <f>VLOOKUP(I213,'[1]ITEM#'!A:D,4,0)</f>
        <v>-31.6</v>
      </c>
      <c r="O213" s="18">
        <f t="shared" si="9"/>
        <v>1</v>
      </c>
      <c r="P213" s="23"/>
      <c r="Q213" s="17" t="s">
        <v>1289</v>
      </c>
    </row>
    <row r="214" spans="1:17" s="1" customFormat="1" x14ac:dyDescent="0.3">
      <c r="A214" s="23"/>
      <c r="B214" s="23"/>
      <c r="C214" s="22"/>
      <c r="D214" s="37"/>
      <c r="E214" s="37">
        <f>VLOOKUP(I214,'[1]ITEM#'!A:C,3,0)</f>
        <v>-10.55</v>
      </c>
      <c r="F214" s="37">
        <v>-85.85</v>
      </c>
      <c r="G214" s="22">
        <v>44887</v>
      </c>
      <c r="H214" s="23" t="s">
        <v>441</v>
      </c>
      <c r="I214" s="23">
        <v>1662421</v>
      </c>
      <c r="J214" s="23" t="s">
        <v>1300</v>
      </c>
      <c r="K214" s="23" t="s">
        <v>186</v>
      </c>
      <c r="L214" s="23" t="s">
        <v>1301</v>
      </c>
      <c r="M214" s="23"/>
      <c r="N214" s="36">
        <f>VLOOKUP(I214,'[1]ITEM#'!A:D,4,0)</f>
        <v>-85.85</v>
      </c>
      <c r="O214" s="18">
        <f t="shared" si="9"/>
        <v>1</v>
      </c>
      <c r="P214" s="23"/>
      <c r="Q214" s="17" t="s">
        <v>1289</v>
      </c>
    </row>
    <row r="215" spans="1:17" s="1" customFormat="1" x14ac:dyDescent="0.3">
      <c r="A215" s="23" t="s">
        <v>429</v>
      </c>
      <c r="B215" s="23" t="s">
        <v>474</v>
      </c>
      <c r="C215" s="22">
        <v>44887</v>
      </c>
      <c r="D215" s="37">
        <v>-109.62</v>
      </c>
      <c r="E215" s="37">
        <v>0</v>
      </c>
      <c r="F215" s="37">
        <v>-39</v>
      </c>
      <c r="G215" s="22">
        <v>44887</v>
      </c>
      <c r="H215" s="23" t="s">
        <v>442</v>
      </c>
      <c r="I215" s="23">
        <v>1529946</v>
      </c>
      <c r="J215" s="23" t="s">
        <v>1306</v>
      </c>
      <c r="K215" s="23" t="s">
        <v>186</v>
      </c>
      <c r="L215" s="23" t="s">
        <v>1291</v>
      </c>
      <c r="M215" s="23"/>
      <c r="N215" s="36">
        <f>VLOOKUP(I215,'[1]ITEM#'!A:D,4,0)</f>
        <v>-39</v>
      </c>
      <c r="O215" s="18">
        <f t="shared" si="9"/>
        <v>1</v>
      </c>
      <c r="P215" s="23"/>
      <c r="Q215" s="17" t="s">
        <v>1289</v>
      </c>
    </row>
    <row r="216" spans="1:17" s="1" customFormat="1" x14ac:dyDescent="0.3">
      <c r="A216" s="23"/>
      <c r="B216" s="23"/>
      <c r="C216" s="22"/>
      <c r="D216" s="37"/>
      <c r="E216" s="37">
        <f>VLOOKUP(I216,'[1]ITEM#'!A:C,3,0)</f>
        <v>0</v>
      </c>
      <c r="F216" s="37">
        <v>-70.62</v>
      </c>
      <c r="G216" s="22">
        <v>44887</v>
      </c>
      <c r="H216" s="23" t="s">
        <v>442</v>
      </c>
      <c r="I216" s="23">
        <v>1585798</v>
      </c>
      <c r="J216" s="23" t="s">
        <v>1319</v>
      </c>
      <c r="K216" s="23" t="s">
        <v>186</v>
      </c>
      <c r="L216" s="23" t="s">
        <v>1291</v>
      </c>
      <c r="M216" s="23"/>
      <c r="N216" s="36">
        <f>VLOOKUP(I216,'[1]ITEM#'!A:D,4,0)</f>
        <v>-70.62</v>
      </c>
      <c r="O216" s="18">
        <f t="shared" si="9"/>
        <v>1</v>
      </c>
      <c r="P216" s="23"/>
      <c r="Q216" s="17" t="s">
        <v>1289</v>
      </c>
    </row>
    <row r="217" spans="1:17" s="1" customFormat="1" x14ac:dyDescent="0.3">
      <c r="A217" s="23" t="s">
        <v>429</v>
      </c>
      <c r="B217" s="23" t="s">
        <v>475</v>
      </c>
      <c r="C217" s="22">
        <v>44887</v>
      </c>
      <c r="D217" s="37">
        <v>-42.07</v>
      </c>
      <c r="E217" s="37">
        <v>0</v>
      </c>
      <c r="F217" s="37">
        <f>D217-E217</f>
        <v>-42.07</v>
      </c>
      <c r="G217" s="22">
        <v>44887</v>
      </c>
      <c r="H217" s="23" t="s">
        <v>443</v>
      </c>
      <c r="I217" s="23">
        <v>1514688</v>
      </c>
      <c r="J217" s="23" t="s">
        <v>1304</v>
      </c>
      <c r="K217" s="23" t="s">
        <v>186</v>
      </c>
      <c r="L217" s="23" t="s">
        <v>1291</v>
      </c>
      <c r="M217" s="23"/>
      <c r="N217" s="36">
        <f>VLOOKUP(I217,'[1]ITEM#'!A:D,4,0)</f>
        <v>-42.07</v>
      </c>
      <c r="O217" s="18">
        <f t="shared" si="9"/>
        <v>1</v>
      </c>
      <c r="P217" s="23"/>
      <c r="Q217" s="17" t="s">
        <v>1289</v>
      </c>
    </row>
    <row r="218" spans="1:17" s="1" customFormat="1" x14ac:dyDescent="0.3">
      <c r="A218" s="23" t="s">
        <v>429</v>
      </c>
      <c r="B218" s="23" t="s">
        <v>476</v>
      </c>
      <c r="C218" s="22">
        <v>44887</v>
      </c>
      <c r="D218" s="37">
        <v>-96.17</v>
      </c>
      <c r="E218" s="37">
        <v>0</v>
      </c>
      <c r="F218" s="37">
        <v>-25.55</v>
      </c>
      <c r="G218" s="22">
        <v>44887</v>
      </c>
      <c r="H218" s="23" t="s">
        <v>444</v>
      </c>
      <c r="I218" s="23">
        <v>1516594</v>
      </c>
      <c r="J218" s="23" t="s">
        <v>1313</v>
      </c>
      <c r="K218" s="23" t="s">
        <v>186</v>
      </c>
      <c r="L218" s="23" t="s">
        <v>1291</v>
      </c>
      <c r="M218" s="23"/>
      <c r="N218" s="36">
        <f>VLOOKUP(I218,'[1]ITEM#'!A:D,4,0)</f>
        <v>-25.55</v>
      </c>
      <c r="O218" s="18">
        <f t="shared" si="9"/>
        <v>1</v>
      </c>
      <c r="P218" s="23"/>
      <c r="Q218" s="17" t="s">
        <v>1289</v>
      </c>
    </row>
    <row r="219" spans="1:17" s="1" customFormat="1" x14ac:dyDescent="0.3">
      <c r="A219" s="23"/>
      <c r="B219" s="23"/>
      <c r="C219" s="22"/>
      <c r="D219" s="37"/>
      <c r="E219" s="37">
        <v>0</v>
      </c>
      <c r="F219" s="37">
        <v>-70.62</v>
      </c>
      <c r="G219" s="22">
        <v>44887</v>
      </c>
      <c r="H219" s="23" t="s">
        <v>444</v>
      </c>
      <c r="I219" s="23">
        <v>1585799</v>
      </c>
      <c r="J219" s="23" t="s">
        <v>1292</v>
      </c>
      <c r="K219" s="23" t="s">
        <v>186</v>
      </c>
      <c r="L219" s="23" t="s">
        <v>1291</v>
      </c>
      <c r="M219" s="23"/>
      <c r="N219" s="36">
        <f>VLOOKUP(I219,'[1]ITEM#'!A:D,4,0)</f>
        <v>-70.62</v>
      </c>
      <c r="O219" s="18">
        <f t="shared" si="9"/>
        <v>1</v>
      </c>
      <c r="P219" s="23"/>
      <c r="Q219" s="17" t="s">
        <v>1289</v>
      </c>
    </row>
    <row r="220" spans="1:17" s="1" customFormat="1" x14ac:dyDescent="0.3">
      <c r="A220" s="23" t="s">
        <v>429</v>
      </c>
      <c r="B220" s="23" t="s">
        <v>477</v>
      </c>
      <c r="C220" s="22">
        <v>44887</v>
      </c>
      <c r="D220" s="37">
        <v>-64.47</v>
      </c>
      <c r="E220" s="37">
        <f>VLOOKUP(I220,'[1]ITEM#'!A:C,3,0)</f>
        <v>0</v>
      </c>
      <c r="F220" s="37">
        <f>D220-E220</f>
        <v>-64.47</v>
      </c>
      <c r="G220" s="22">
        <v>44887</v>
      </c>
      <c r="H220" s="23" t="s">
        <v>445</v>
      </c>
      <c r="I220" s="23">
        <v>1585796</v>
      </c>
      <c r="J220" s="23" t="s">
        <v>1309</v>
      </c>
      <c r="K220" s="23" t="s">
        <v>186</v>
      </c>
      <c r="L220" s="23" t="s">
        <v>1291</v>
      </c>
      <c r="M220" s="23"/>
      <c r="N220" s="36">
        <f>VLOOKUP(I220,'[1]ITEM#'!A:D,4,0)</f>
        <v>-64.47</v>
      </c>
      <c r="O220" s="18">
        <f t="shared" si="9"/>
        <v>1</v>
      </c>
      <c r="P220" s="23"/>
      <c r="Q220" s="17" t="s">
        <v>1289</v>
      </c>
    </row>
    <row r="221" spans="1:17" s="1" customFormat="1" x14ac:dyDescent="0.3">
      <c r="A221" s="23" t="s">
        <v>429</v>
      </c>
      <c r="B221" s="23" t="s">
        <v>478</v>
      </c>
      <c r="C221" s="22">
        <v>44887</v>
      </c>
      <c r="D221" s="37">
        <v>-87.6</v>
      </c>
      <c r="E221" s="37">
        <f>VLOOKUP(I221,'[1]ITEM#'!A:C,3,0)</f>
        <v>-10.25</v>
      </c>
      <c r="F221" s="37">
        <f>D221-E221</f>
        <v>-77.349999999999994</v>
      </c>
      <c r="G221" s="22">
        <v>44887</v>
      </c>
      <c r="H221" s="23" t="s">
        <v>446</v>
      </c>
      <c r="I221" s="23">
        <v>1662420</v>
      </c>
      <c r="J221" s="23" t="s">
        <v>1318</v>
      </c>
      <c r="K221" s="23" t="s">
        <v>186</v>
      </c>
      <c r="L221" s="23" t="s">
        <v>1301</v>
      </c>
      <c r="M221" s="23"/>
      <c r="N221" s="36">
        <f>VLOOKUP(I221,'[1]ITEM#'!A:D,4,0)</f>
        <v>-77.349999999999994</v>
      </c>
      <c r="O221" s="18">
        <f t="shared" si="9"/>
        <v>1</v>
      </c>
      <c r="P221" s="23"/>
      <c r="Q221" s="17" t="s">
        <v>1289</v>
      </c>
    </row>
    <row r="222" spans="1:17" s="1" customFormat="1" x14ac:dyDescent="0.3">
      <c r="A222" s="23" t="s">
        <v>429</v>
      </c>
      <c r="B222" s="23" t="s">
        <v>479</v>
      </c>
      <c r="C222" s="22">
        <v>44887</v>
      </c>
      <c r="D222" s="37">
        <v>-39</v>
      </c>
      <c r="E222" s="37">
        <v>0</v>
      </c>
      <c r="F222" s="37">
        <f>D222-E222</f>
        <v>-39</v>
      </c>
      <c r="G222" s="22">
        <v>44887</v>
      </c>
      <c r="H222" s="23" t="s">
        <v>447</v>
      </c>
      <c r="I222" s="23">
        <v>1529947</v>
      </c>
      <c r="J222" s="23" t="s">
        <v>1294</v>
      </c>
      <c r="K222" s="23" t="s">
        <v>186</v>
      </c>
      <c r="L222" s="23" t="s">
        <v>1291</v>
      </c>
      <c r="M222" s="23"/>
      <c r="N222" s="36">
        <f>VLOOKUP(I222,'[1]ITEM#'!A:D,4,0)</f>
        <v>-39</v>
      </c>
      <c r="O222" s="18">
        <f t="shared" si="9"/>
        <v>1</v>
      </c>
      <c r="P222" s="23"/>
      <c r="Q222" s="17" t="s">
        <v>1289</v>
      </c>
    </row>
    <row r="223" spans="1:17" s="1" customFormat="1" x14ac:dyDescent="0.3">
      <c r="A223" s="23" t="s">
        <v>429</v>
      </c>
      <c r="B223" s="23" t="s">
        <v>480</v>
      </c>
      <c r="C223" s="22">
        <v>44887</v>
      </c>
      <c r="D223" s="37">
        <v>-112.69</v>
      </c>
      <c r="E223" s="37">
        <v>0</v>
      </c>
      <c r="F223" s="37">
        <v>-42.07</v>
      </c>
      <c r="G223" s="22">
        <v>44887</v>
      </c>
      <c r="H223" s="23" t="s">
        <v>448</v>
      </c>
      <c r="I223" s="23">
        <v>1514688</v>
      </c>
      <c r="J223" s="23" t="s">
        <v>1304</v>
      </c>
      <c r="K223" s="23" t="s">
        <v>186</v>
      </c>
      <c r="L223" s="23" t="s">
        <v>1291</v>
      </c>
      <c r="M223" s="23"/>
      <c r="N223" s="36">
        <f>VLOOKUP(I223,'[1]ITEM#'!A:D,4,0)</f>
        <v>-42.07</v>
      </c>
      <c r="O223" s="18">
        <f t="shared" si="9"/>
        <v>1</v>
      </c>
      <c r="P223" s="23"/>
      <c r="Q223" s="17" t="s">
        <v>1289</v>
      </c>
    </row>
    <row r="224" spans="1:17" s="1" customFormat="1" x14ac:dyDescent="0.3">
      <c r="A224" s="23"/>
      <c r="B224" s="23"/>
      <c r="C224" s="22"/>
      <c r="D224" s="37"/>
      <c r="E224" s="37">
        <v>0</v>
      </c>
      <c r="F224" s="37">
        <v>-70.62</v>
      </c>
      <c r="G224" s="22">
        <v>44887</v>
      </c>
      <c r="H224" s="23" t="s">
        <v>448</v>
      </c>
      <c r="I224" s="23">
        <v>1585799</v>
      </c>
      <c r="J224" s="23" t="s">
        <v>1292</v>
      </c>
      <c r="K224" s="23" t="s">
        <v>186</v>
      </c>
      <c r="L224" s="23" t="s">
        <v>1291</v>
      </c>
      <c r="M224" s="23"/>
      <c r="N224" s="36">
        <f>VLOOKUP(I224,'[1]ITEM#'!A:D,4,0)</f>
        <v>-70.62</v>
      </c>
      <c r="O224" s="18">
        <f t="shared" si="9"/>
        <v>1</v>
      </c>
      <c r="P224" s="23"/>
      <c r="Q224" s="17" t="s">
        <v>1289</v>
      </c>
    </row>
    <row r="225" spans="1:17" s="1" customFormat="1" x14ac:dyDescent="0.3">
      <c r="A225" s="23" t="s">
        <v>415</v>
      </c>
      <c r="B225" s="23" t="s">
        <v>449</v>
      </c>
      <c r="C225" s="22">
        <v>44886</v>
      </c>
      <c r="D225" s="37">
        <v>-50.1</v>
      </c>
      <c r="E225" s="37">
        <f>VLOOKUP(I225,'[1]ITEM#'!A:C,3,0)</f>
        <v>-12.22</v>
      </c>
      <c r="F225" s="37">
        <f t="shared" ref="F225:F233" si="11">D225-E225</f>
        <v>-37.880000000000003</v>
      </c>
      <c r="G225" s="22">
        <v>44886</v>
      </c>
      <c r="H225" s="23" t="s">
        <v>416</v>
      </c>
      <c r="I225" s="23">
        <v>1408973</v>
      </c>
      <c r="J225" s="23" t="s">
        <v>1310</v>
      </c>
      <c r="K225" s="23" t="s">
        <v>186</v>
      </c>
      <c r="L225" s="23" t="s">
        <v>1311</v>
      </c>
      <c r="M225" s="23"/>
      <c r="N225" s="36">
        <f>VLOOKUP(I225,'[1]ITEM#'!A:D,4,0)</f>
        <v>-37.880000000000003</v>
      </c>
      <c r="O225" s="18">
        <f t="shared" si="9"/>
        <v>1</v>
      </c>
      <c r="P225" s="23"/>
      <c r="Q225" s="17" t="s">
        <v>1289</v>
      </c>
    </row>
    <row r="226" spans="1:17" s="1" customFormat="1" x14ac:dyDescent="0.3">
      <c r="A226" s="23" t="s">
        <v>415</v>
      </c>
      <c r="B226" s="23" t="s">
        <v>450</v>
      </c>
      <c r="C226" s="22">
        <v>44886</v>
      </c>
      <c r="D226" s="37">
        <v>-42.07</v>
      </c>
      <c r="E226" s="37">
        <v>0</v>
      </c>
      <c r="F226" s="37">
        <f t="shared" si="11"/>
        <v>-42.07</v>
      </c>
      <c r="G226" s="22">
        <v>44886</v>
      </c>
      <c r="H226" s="23" t="s">
        <v>417</v>
      </c>
      <c r="I226" s="23">
        <v>1514689</v>
      </c>
      <c r="J226" s="23" t="s">
        <v>1358</v>
      </c>
      <c r="K226" s="23" t="s">
        <v>186</v>
      </c>
      <c r="L226" s="23" t="s">
        <v>1291</v>
      </c>
      <c r="M226" s="23"/>
      <c r="N226" s="36">
        <f>VLOOKUP(I226,'[1]ITEM#'!A:D,4,0)</f>
        <v>-42.07</v>
      </c>
      <c r="O226" s="18">
        <f t="shared" si="9"/>
        <v>1</v>
      </c>
      <c r="P226" s="23"/>
      <c r="Q226" s="17" t="s">
        <v>1289</v>
      </c>
    </row>
    <row r="227" spans="1:17" s="1" customFormat="1" x14ac:dyDescent="0.3">
      <c r="A227" s="23" t="s">
        <v>415</v>
      </c>
      <c r="B227" s="23" t="s">
        <v>451</v>
      </c>
      <c r="C227" s="22">
        <v>44886</v>
      </c>
      <c r="D227" s="37">
        <v>-25.55</v>
      </c>
      <c r="E227" s="37">
        <v>0</v>
      </c>
      <c r="F227" s="37">
        <f t="shared" si="11"/>
        <v>-25.55</v>
      </c>
      <c r="G227" s="22">
        <v>44886</v>
      </c>
      <c r="H227" s="23" t="s">
        <v>418</v>
      </c>
      <c r="I227" s="23">
        <v>1516592</v>
      </c>
      <c r="J227" s="23" t="s">
        <v>1299</v>
      </c>
      <c r="K227" s="23" t="s">
        <v>186</v>
      </c>
      <c r="L227" s="23" t="s">
        <v>1291</v>
      </c>
      <c r="M227" s="23"/>
      <c r="N227" s="36">
        <f>VLOOKUP(I227,'[1]ITEM#'!A:D,4,0)</f>
        <v>-25.55</v>
      </c>
      <c r="O227" s="18">
        <f t="shared" si="9"/>
        <v>1</v>
      </c>
      <c r="P227" s="23"/>
      <c r="Q227" s="17" t="s">
        <v>1289</v>
      </c>
    </row>
    <row r="228" spans="1:17" s="1" customFormat="1" x14ac:dyDescent="0.3">
      <c r="A228" s="23" t="s">
        <v>415</v>
      </c>
      <c r="B228" s="23" t="s">
        <v>452</v>
      </c>
      <c r="C228" s="22">
        <v>44886</v>
      </c>
      <c r="D228" s="37">
        <v>-68.63</v>
      </c>
      <c r="E228" s="37">
        <v>0</v>
      </c>
      <c r="F228" s="37">
        <f t="shared" si="11"/>
        <v>-68.63</v>
      </c>
      <c r="G228" s="22">
        <v>44886</v>
      </c>
      <c r="H228" s="23" t="s">
        <v>419</v>
      </c>
      <c r="I228" s="23">
        <v>1529951</v>
      </c>
      <c r="J228" s="23" t="s">
        <v>1326</v>
      </c>
      <c r="K228" s="23" t="s">
        <v>186</v>
      </c>
      <c r="L228" s="23" t="s">
        <v>1291</v>
      </c>
      <c r="M228" s="23"/>
      <c r="N228" s="36">
        <f>VLOOKUP(I228,'[1]ITEM#'!A:D,4,0)</f>
        <v>-68.63</v>
      </c>
      <c r="O228" s="18">
        <f t="shared" si="9"/>
        <v>1</v>
      </c>
      <c r="P228" s="23"/>
      <c r="Q228" s="17" t="s">
        <v>1289</v>
      </c>
    </row>
    <row r="229" spans="1:17" s="1" customFormat="1" x14ac:dyDescent="0.3">
      <c r="A229" s="23" t="s">
        <v>415</v>
      </c>
      <c r="B229" s="23" t="s">
        <v>453</v>
      </c>
      <c r="C229" s="22">
        <v>44886</v>
      </c>
      <c r="D229" s="37">
        <v>-84.08</v>
      </c>
      <c r="E229" s="37">
        <f>VLOOKUP(I229,'[1]ITEM#'!A:C,3,0)*2</f>
        <v>-20.88</v>
      </c>
      <c r="F229" s="37">
        <f t="shared" si="11"/>
        <v>-63.2</v>
      </c>
      <c r="G229" s="22">
        <v>44886</v>
      </c>
      <c r="H229" s="23" t="s">
        <v>420</v>
      </c>
      <c r="I229" s="23">
        <v>1540785</v>
      </c>
      <c r="J229" s="23" t="s">
        <v>1328</v>
      </c>
      <c r="K229" s="23" t="s">
        <v>186</v>
      </c>
      <c r="L229" s="23" t="s">
        <v>1298</v>
      </c>
      <c r="M229" s="23"/>
      <c r="N229" s="36">
        <f>VLOOKUP(I229,'[1]ITEM#'!A:D,4,0)</f>
        <v>-31.6</v>
      </c>
      <c r="O229" s="18">
        <f t="shared" si="9"/>
        <v>2</v>
      </c>
      <c r="P229" s="23"/>
      <c r="Q229" s="17" t="s">
        <v>1289</v>
      </c>
    </row>
    <row r="230" spans="1:17" s="1" customFormat="1" x14ac:dyDescent="0.3">
      <c r="A230" s="23" t="s">
        <v>415</v>
      </c>
      <c r="B230" s="23" t="s">
        <v>454</v>
      </c>
      <c r="C230" s="22">
        <v>44886</v>
      </c>
      <c r="D230" s="37">
        <v>-87.6</v>
      </c>
      <c r="E230" s="37">
        <f>VLOOKUP(I230,'[1]ITEM#'!A:C,3,0)</f>
        <v>-10.25</v>
      </c>
      <c r="F230" s="37">
        <f t="shared" si="11"/>
        <v>-77.349999999999994</v>
      </c>
      <c r="G230" s="22">
        <v>44886</v>
      </c>
      <c r="H230" s="23" t="s">
        <v>421</v>
      </c>
      <c r="I230" s="23">
        <v>1662420</v>
      </c>
      <c r="J230" s="23" t="s">
        <v>1318</v>
      </c>
      <c r="K230" s="23" t="s">
        <v>186</v>
      </c>
      <c r="L230" s="23" t="s">
        <v>1301</v>
      </c>
      <c r="M230" s="23"/>
      <c r="N230" s="36">
        <f>VLOOKUP(I230,'[1]ITEM#'!A:D,4,0)</f>
        <v>-77.349999999999994</v>
      </c>
      <c r="O230" s="18">
        <f t="shared" si="9"/>
        <v>1</v>
      </c>
      <c r="P230" s="23"/>
      <c r="Q230" s="17" t="s">
        <v>1289</v>
      </c>
    </row>
    <row r="231" spans="1:17" s="1" customFormat="1" x14ac:dyDescent="0.3">
      <c r="A231" s="23" t="s">
        <v>415</v>
      </c>
      <c r="B231" s="23" t="s">
        <v>455</v>
      </c>
      <c r="C231" s="22">
        <v>44886</v>
      </c>
      <c r="D231" s="37">
        <v>-51.1</v>
      </c>
      <c r="E231" s="37">
        <v>0</v>
      </c>
      <c r="F231" s="37">
        <f t="shared" si="11"/>
        <v>-51.1</v>
      </c>
      <c r="G231" s="22">
        <v>44886</v>
      </c>
      <c r="H231" s="23" t="s">
        <v>422</v>
      </c>
      <c r="I231" s="23">
        <v>1516594</v>
      </c>
      <c r="J231" s="23" t="s">
        <v>1313</v>
      </c>
      <c r="K231" s="23" t="s">
        <v>186</v>
      </c>
      <c r="L231" s="23" t="s">
        <v>1291</v>
      </c>
      <c r="M231" s="23"/>
      <c r="N231" s="36">
        <f>VLOOKUP(I231,'[1]ITEM#'!A:D,4,0)</f>
        <v>-25.55</v>
      </c>
      <c r="O231" s="18">
        <f t="shared" si="9"/>
        <v>2</v>
      </c>
      <c r="P231" s="23"/>
      <c r="Q231" s="17" t="s">
        <v>1289</v>
      </c>
    </row>
    <row r="232" spans="1:17" s="1" customFormat="1" x14ac:dyDescent="0.3">
      <c r="A232" s="23" t="s">
        <v>415</v>
      </c>
      <c r="B232" s="23" t="s">
        <v>456</v>
      </c>
      <c r="C232" s="22">
        <v>44886</v>
      </c>
      <c r="D232" s="37">
        <v>-64.47</v>
      </c>
      <c r="E232" s="37">
        <f>VLOOKUP(I232,'[1]ITEM#'!A:C,3,0)</f>
        <v>0</v>
      </c>
      <c r="F232" s="37">
        <f t="shared" si="11"/>
        <v>-64.47</v>
      </c>
      <c r="G232" s="22">
        <v>44886</v>
      </c>
      <c r="H232" s="23" t="s">
        <v>423</v>
      </c>
      <c r="I232" s="23">
        <v>1585793</v>
      </c>
      <c r="J232" s="23" t="s">
        <v>1323</v>
      </c>
      <c r="K232" s="23" t="s">
        <v>186</v>
      </c>
      <c r="L232" s="23" t="s">
        <v>1291</v>
      </c>
      <c r="M232" s="23"/>
      <c r="N232" s="36">
        <f>VLOOKUP(I232,'[1]ITEM#'!A:D,4,0)</f>
        <v>-64.47</v>
      </c>
      <c r="O232" s="18">
        <f t="shared" si="9"/>
        <v>1</v>
      </c>
      <c r="P232" s="23"/>
      <c r="Q232" s="17" t="s">
        <v>1289</v>
      </c>
    </row>
    <row r="233" spans="1:17" s="1" customFormat="1" x14ac:dyDescent="0.3">
      <c r="A233" s="23" t="s">
        <v>415</v>
      </c>
      <c r="B233" s="23" t="s">
        <v>457</v>
      </c>
      <c r="C233" s="22">
        <v>44886</v>
      </c>
      <c r="D233" s="37">
        <v>-25.55</v>
      </c>
      <c r="E233" s="37">
        <v>0</v>
      </c>
      <c r="F233" s="37">
        <f t="shared" si="11"/>
        <v>-25.55</v>
      </c>
      <c r="G233" s="22">
        <v>44886</v>
      </c>
      <c r="H233" s="23" t="s">
        <v>424</v>
      </c>
      <c r="I233" s="23">
        <v>1516594</v>
      </c>
      <c r="J233" s="23" t="s">
        <v>1313</v>
      </c>
      <c r="K233" s="23" t="s">
        <v>186</v>
      </c>
      <c r="L233" s="23" t="s">
        <v>1291</v>
      </c>
      <c r="M233" s="23"/>
      <c r="N233" s="36">
        <f>VLOOKUP(I233,'[1]ITEM#'!A:D,4,0)</f>
        <v>-25.55</v>
      </c>
      <c r="O233" s="18">
        <f t="shared" si="9"/>
        <v>1</v>
      </c>
      <c r="P233" s="23"/>
      <c r="Q233" s="17" t="s">
        <v>1289</v>
      </c>
    </row>
    <row r="234" spans="1:17" s="1" customFormat="1" x14ac:dyDescent="0.3">
      <c r="A234" s="23" t="s">
        <v>415</v>
      </c>
      <c r="B234" s="23" t="s">
        <v>458</v>
      </c>
      <c r="C234" s="22">
        <v>44886</v>
      </c>
      <c r="D234" s="37">
        <v>-572.72</v>
      </c>
      <c r="E234" s="37">
        <f>VLOOKUP(I234,'[1]ITEM#'!A:C,3,0)*3</f>
        <v>-29.79</v>
      </c>
      <c r="F234" s="37">
        <v>-84.45</v>
      </c>
      <c r="G234" s="22">
        <v>44886</v>
      </c>
      <c r="H234" s="23" t="s">
        <v>425</v>
      </c>
      <c r="I234" s="23">
        <v>1540780</v>
      </c>
      <c r="J234" s="23" t="s">
        <v>1334</v>
      </c>
      <c r="K234" s="23" t="s">
        <v>186</v>
      </c>
      <c r="L234" s="23" t="s">
        <v>1298</v>
      </c>
      <c r="M234" s="23"/>
      <c r="N234" s="36">
        <f>VLOOKUP(I234,'[1]ITEM#'!A:D,4,0)</f>
        <v>-28.15</v>
      </c>
      <c r="O234" s="18">
        <f t="shared" si="9"/>
        <v>3.0000000000000004</v>
      </c>
      <c r="P234" s="23"/>
      <c r="Q234" s="17" t="s">
        <v>1289</v>
      </c>
    </row>
    <row r="235" spans="1:17" s="1" customFormat="1" x14ac:dyDescent="0.3">
      <c r="A235" s="23"/>
      <c r="B235" s="23"/>
      <c r="C235" s="22"/>
      <c r="D235" s="37"/>
      <c r="E235" s="37">
        <f>VLOOKUP(I235,'[1]ITEM#'!A:C,3,0)*10</f>
        <v>-104.39999999999999</v>
      </c>
      <c r="F235" s="37">
        <v>-316</v>
      </c>
      <c r="G235" s="22">
        <v>44886</v>
      </c>
      <c r="H235" s="23" t="s">
        <v>425</v>
      </c>
      <c r="I235" s="23">
        <v>1540784</v>
      </c>
      <c r="J235" s="23" t="s">
        <v>1297</v>
      </c>
      <c r="K235" s="23" t="s">
        <v>186</v>
      </c>
      <c r="L235" s="23" t="s">
        <v>1298</v>
      </c>
      <c r="M235" s="23"/>
      <c r="N235" s="36">
        <f>VLOOKUP(I235,'[1]ITEM#'!A:D,4,0)</f>
        <v>-31.6</v>
      </c>
      <c r="O235" s="18">
        <f t="shared" si="9"/>
        <v>10</v>
      </c>
      <c r="P235" s="23"/>
      <c r="Q235" s="17" t="s">
        <v>1289</v>
      </c>
    </row>
    <row r="236" spans="1:17" s="1" customFormat="1" x14ac:dyDescent="0.3">
      <c r="A236" s="23"/>
      <c r="B236" s="23"/>
      <c r="C236" s="22"/>
      <c r="D236" s="37"/>
      <c r="E236" s="37">
        <f>VLOOKUP(I236,'[1]ITEM#'!A:C,3,0)</f>
        <v>-9.93</v>
      </c>
      <c r="F236" s="37">
        <v>-28.15</v>
      </c>
      <c r="G236" s="22">
        <v>44886</v>
      </c>
      <c r="H236" s="23" t="s">
        <v>425</v>
      </c>
      <c r="I236" s="23">
        <v>1593357</v>
      </c>
      <c r="J236" s="23" t="s">
        <v>1302</v>
      </c>
      <c r="K236" s="23" t="s">
        <v>186</v>
      </c>
      <c r="L236" s="23" t="s">
        <v>1298</v>
      </c>
      <c r="M236" s="23"/>
      <c r="N236" s="36">
        <f>VLOOKUP(I236,'[1]ITEM#'!A:D,4,0)</f>
        <v>-28.15</v>
      </c>
      <c r="O236" s="18">
        <f t="shared" si="9"/>
        <v>1</v>
      </c>
      <c r="P236" s="23"/>
      <c r="Q236" s="17" t="s">
        <v>1289</v>
      </c>
    </row>
    <row r="237" spans="1:17" s="1" customFormat="1" x14ac:dyDescent="0.3">
      <c r="A237" s="23" t="s">
        <v>415</v>
      </c>
      <c r="B237" s="23" t="s">
        <v>459</v>
      </c>
      <c r="C237" s="22">
        <v>44886</v>
      </c>
      <c r="D237" s="37">
        <v>-70.62</v>
      </c>
      <c r="E237" s="37">
        <f>VLOOKUP(I237,'[1]ITEM#'!A:C,3,0)</f>
        <v>0</v>
      </c>
      <c r="F237" s="37">
        <f t="shared" ref="F237:F302" si="12">D237-E237</f>
        <v>-70.62</v>
      </c>
      <c r="G237" s="22">
        <v>44886</v>
      </c>
      <c r="H237" s="23" t="s">
        <v>426</v>
      </c>
      <c r="I237" s="23">
        <v>1585799</v>
      </c>
      <c r="J237" s="23" t="s">
        <v>1292</v>
      </c>
      <c r="K237" s="23" t="s">
        <v>186</v>
      </c>
      <c r="L237" s="23" t="s">
        <v>1291</v>
      </c>
      <c r="M237" s="23"/>
      <c r="N237" s="36">
        <f>VLOOKUP(I237,'[1]ITEM#'!A:D,4,0)</f>
        <v>-70.62</v>
      </c>
      <c r="O237" s="18">
        <f t="shared" si="9"/>
        <v>1</v>
      </c>
      <c r="P237" s="23"/>
      <c r="Q237" s="17" t="s">
        <v>1289</v>
      </c>
    </row>
    <row r="238" spans="1:17" s="1" customFormat="1" x14ac:dyDescent="0.3">
      <c r="A238" s="23" t="s">
        <v>415</v>
      </c>
      <c r="B238" s="23" t="s">
        <v>460</v>
      </c>
      <c r="C238" s="22">
        <v>44886</v>
      </c>
      <c r="D238" s="37">
        <v>-64.47</v>
      </c>
      <c r="E238" s="37">
        <f>VLOOKUP(I238,'[1]ITEM#'!A:C,3,0)</f>
        <v>0</v>
      </c>
      <c r="F238" s="37">
        <f t="shared" si="12"/>
        <v>-64.47</v>
      </c>
      <c r="G238" s="22">
        <v>44886</v>
      </c>
      <c r="H238" s="23" t="s">
        <v>427</v>
      </c>
      <c r="I238" s="23">
        <v>1585673</v>
      </c>
      <c r="J238" s="23" t="s">
        <v>1349</v>
      </c>
      <c r="K238" s="23" t="s">
        <v>186</v>
      </c>
      <c r="L238" s="23" t="s">
        <v>1291</v>
      </c>
      <c r="M238" s="23"/>
      <c r="N238" s="36">
        <f>VLOOKUP(I238,'[1]ITEM#'!A:D,4,0)</f>
        <v>-64.47</v>
      </c>
      <c r="O238" s="18">
        <f t="shared" si="9"/>
        <v>1</v>
      </c>
      <c r="P238" s="23"/>
      <c r="Q238" s="17" t="s">
        <v>1289</v>
      </c>
    </row>
    <row r="239" spans="1:17" s="1" customFormat="1" x14ac:dyDescent="0.3">
      <c r="A239" s="23" t="s">
        <v>415</v>
      </c>
      <c r="B239" s="23" t="s">
        <v>461</v>
      </c>
      <c r="C239" s="22">
        <v>44886</v>
      </c>
      <c r="D239" s="37">
        <v>-87.6</v>
      </c>
      <c r="E239" s="37">
        <f>VLOOKUP(I239,'[1]ITEM#'!A:C,3,0)</f>
        <v>-10.25</v>
      </c>
      <c r="F239" s="37">
        <f t="shared" si="12"/>
        <v>-77.349999999999994</v>
      </c>
      <c r="G239" s="22">
        <v>44886</v>
      </c>
      <c r="H239" s="23" t="s">
        <v>428</v>
      </c>
      <c r="I239" s="23">
        <v>1662420</v>
      </c>
      <c r="J239" s="23" t="s">
        <v>1318</v>
      </c>
      <c r="K239" s="23" t="s">
        <v>186</v>
      </c>
      <c r="L239" s="23" t="s">
        <v>1301</v>
      </c>
      <c r="M239" s="23"/>
      <c r="N239" s="36">
        <f>VLOOKUP(I239,'[1]ITEM#'!A:D,4,0)</f>
        <v>-77.349999999999994</v>
      </c>
      <c r="O239" s="18">
        <f t="shared" si="9"/>
        <v>1</v>
      </c>
      <c r="P239" s="23"/>
      <c r="Q239" s="17" t="s">
        <v>1289</v>
      </c>
    </row>
    <row r="240" spans="1:17" s="1" customFormat="1" x14ac:dyDescent="0.3">
      <c r="A240" s="23" t="s">
        <v>415</v>
      </c>
      <c r="B240" s="23" t="s">
        <v>1374</v>
      </c>
      <c r="C240" s="22">
        <v>44886</v>
      </c>
      <c r="D240" s="37">
        <v>-95.65</v>
      </c>
      <c r="E240" s="37">
        <v>-33.380000000000003</v>
      </c>
      <c r="F240" s="37">
        <f t="shared" si="12"/>
        <v>-62.27</v>
      </c>
      <c r="G240" s="22">
        <v>44886</v>
      </c>
      <c r="H240" s="23" t="s">
        <v>484</v>
      </c>
      <c r="I240" s="23">
        <v>1339335</v>
      </c>
      <c r="J240" s="23" t="s">
        <v>1314</v>
      </c>
      <c r="K240" s="23" t="s">
        <v>186</v>
      </c>
      <c r="L240" s="23" t="s">
        <v>1301</v>
      </c>
      <c r="M240" s="23"/>
      <c r="N240" s="36">
        <f>VLOOKUP(I240,'[1]ITEM#'!A:D,4,0)</f>
        <v>-62.27</v>
      </c>
      <c r="O240" s="18">
        <f t="shared" si="9"/>
        <v>1</v>
      </c>
      <c r="P240" s="23"/>
      <c r="Q240" s="17" t="s">
        <v>1289</v>
      </c>
    </row>
    <row r="241" spans="1:17" s="1" customFormat="1" x14ac:dyDescent="0.3">
      <c r="A241" s="23" t="s">
        <v>415</v>
      </c>
      <c r="B241" s="23" t="s">
        <v>1375</v>
      </c>
      <c r="C241" s="22">
        <v>44886</v>
      </c>
      <c r="D241" s="37">
        <v>-163.96</v>
      </c>
      <c r="E241" s="37">
        <v>-53.7</v>
      </c>
      <c r="F241" s="37">
        <f t="shared" si="12"/>
        <v>-110.26</v>
      </c>
      <c r="G241" s="22">
        <v>44886</v>
      </c>
      <c r="H241" s="23" t="s">
        <v>485</v>
      </c>
      <c r="I241" s="23">
        <v>1339333</v>
      </c>
      <c r="J241" s="23" t="s">
        <v>1337</v>
      </c>
      <c r="K241" s="23" t="s">
        <v>186</v>
      </c>
      <c r="L241" s="23" t="s">
        <v>1301</v>
      </c>
      <c r="M241" s="23"/>
      <c r="N241" s="36">
        <f>VLOOKUP(I241,'[1]ITEM#'!A:D,4,0)</f>
        <v>-55.13</v>
      </c>
      <c r="O241" s="18">
        <f t="shared" si="9"/>
        <v>2</v>
      </c>
      <c r="P241" s="23"/>
      <c r="Q241" s="17" t="s">
        <v>1289</v>
      </c>
    </row>
    <row r="242" spans="1:17" s="1" customFormat="1" x14ac:dyDescent="0.3">
      <c r="A242" s="23" t="s">
        <v>378</v>
      </c>
      <c r="B242" s="23" t="s">
        <v>400</v>
      </c>
      <c r="C242" s="22">
        <v>44883</v>
      </c>
      <c r="D242" s="37">
        <v>-23.62</v>
      </c>
      <c r="E242" s="37">
        <v>0</v>
      </c>
      <c r="F242" s="37">
        <f t="shared" si="12"/>
        <v>-23.62</v>
      </c>
      <c r="G242" s="22">
        <v>44883</v>
      </c>
      <c r="H242" s="23" t="s">
        <v>379</v>
      </c>
      <c r="I242" s="23">
        <v>1407965</v>
      </c>
      <c r="J242" s="23" t="s">
        <v>1340</v>
      </c>
      <c r="K242" s="23" t="s">
        <v>186</v>
      </c>
      <c r="L242" s="23" t="s">
        <v>1291</v>
      </c>
      <c r="M242" s="23"/>
      <c r="N242" s="36">
        <f>VLOOKUP(I242,'[1]ITEM#'!A:D,4,0)</f>
        <v>-23.62</v>
      </c>
      <c r="O242" s="18">
        <f t="shared" si="9"/>
        <v>1</v>
      </c>
      <c r="P242" s="23"/>
      <c r="Q242" s="17" t="s">
        <v>1289</v>
      </c>
    </row>
    <row r="243" spans="1:17" s="1" customFormat="1" x14ac:dyDescent="0.3">
      <c r="A243" s="23" t="s">
        <v>378</v>
      </c>
      <c r="B243" s="23" t="s">
        <v>401</v>
      </c>
      <c r="C243" s="22">
        <v>44883</v>
      </c>
      <c r="D243" s="37">
        <v>-87.6</v>
      </c>
      <c r="E243" s="37">
        <f>VLOOKUP(I243,'[1]ITEM#'!A:C,3,0)</f>
        <v>-10.25</v>
      </c>
      <c r="F243" s="37">
        <f t="shared" si="12"/>
        <v>-77.349999999999994</v>
      </c>
      <c r="G243" s="22">
        <v>44883</v>
      </c>
      <c r="H243" s="23" t="s">
        <v>380</v>
      </c>
      <c r="I243" s="23">
        <v>1662420</v>
      </c>
      <c r="J243" s="23" t="s">
        <v>1318</v>
      </c>
      <c r="K243" s="23" t="s">
        <v>186</v>
      </c>
      <c r="L243" s="23" t="s">
        <v>1301</v>
      </c>
      <c r="M243" s="23"/>
      <c r="N243" s="36">
        <f>VLOOKUP(I243,'[1]ITEM#'!A:D,4,0)</f>
        <v>-77.349999999999994</v>
      </c>
      <c r="O243" s="18">
        <f t="shared" si="9"/>
        <v>1</v>
      </c>
      <c r="P243" s="23"/>
      <c r="Q243" s="17" t="s">
        <v>1289</v>
      </c>
    </row>
    <row r="244" spans="1:17" s="1" customFormat="1" x14ac:dyDescent="0.3">
      <c r="A244" s="23" t="s">
        <v>378</v>
      </c>
      <c r="B244" s="23" t="s">
        <v>402</v>
      </c>
      <c r="C244" s="22">
        <v>44883</v>
      </c>
      <c r="D244" s="37">
        <v>-141.24</v>
      </c>
      <c r="E244" s="37">
        <f>VLOOKUP(I244,'[1]ITEM#'!A:C,3,0)</f>
        <v>0</v>
      </c>
      <c r="F244" s="37">
        <f t="shared" si="12"/>
        <v>-141.24</v>
      </c>
      <c r="G244" s="22">
        <v>44883</v>
      </c>
      <c r="H244" s="23" t="s">
        <v>381</v>
      </c>
      <c r="I244" s="23">
        <v>1585798</v>
      </c>
      <c r="J244" s="23" t="s">
        <v>1319</v>
      </c>
      <c r="K244" s="23" t="s">
        <v>186</v>
      </c>
      <c r="L244" s="23" t="s">
        <v>1291</v>
      </c>
      <c r="M244" s="23"/>
      <c r="N244" s="36">
        <f>VLOOKUP(I244,'[1]ITEM#'!A:D,4,0)</f>
        <v>-70.62</v>
      </c>
      <c r="O244" s="18">
        <f t="shared" si="9"/>
        <v>2</v>
      </c>
      <c r="P244" s="23"/>
      <c r="Q244" s="17" t="s">
        <v>1289</v>
      </c>
    </row>
    <row r="245" spans="1:17" s="1" customFormat="1" x14ac:dyDescent="0.3">
      <c r="A245" s="23" t="s">
        <v>378</v>
      </c>
      <c r="B245" s="23" t="s">
        <v>403</v>
      </c>
      <c r="C245" s="22">
        <v>44883</v>
      </c>
      <c r="D245" s="37">
        <v>-39</v>
      </c>
      <c r="E245" s="37">
        <v>0</v>
      </c>
      <c r="F245" s="37">
        <f t="shared" si="12"/>
        <v>-39</v>
      </c>
      <c r="G245" s="22">
        <v>44883</v>
      </c>
      <c r="H245" s="23" t="s">
        <v>382</v>
      </c>
      <c r="I245" s="23">
        <v>1529946</v>
      </c>
      <c r="J245" s="23" t="s">
        <v>1306</v>
      </c>
      <c r="K245" s="23" t="s">
        <v>186</v>
      </c>
      <c r="L245" s="23" t="s">
        <v>1291</v>
      </c>
      <c r="M245" s="23"/>
      <c r="N245" s="36">
        <f>VLOOKUP(I245,'[1]ITEM#'!A:D,4,0)</f>
        <v>-39</v>
      </c>
      <c r="O245" s="18">
        <f t="shared" si="9"/>
        <v>1</v>
      </c>
      <c r="P245" s="23"/>
      <c r="Q245" s="17" t="s">
        <v>1289</v>
      </c>
    </row>
    <row r="246" spans="1:17" s="1" customFormat="1" x14ac:dyDescent="0.3">
      <c r="A246" s="23" t="s">
        <v>378</v>
      </c>
      <c r="B246" s="23" t="s">
        <v>404</v>
      </c>
      <c r="C246" s="22">
        <v>44883</v>
      </c>
      <c r="D246" s="37">
        <v>-38.08</v>
      </c>
      <c r="E246" s="37">
        <f>VLOOKUP(I246,'[1]ITEM#'!A:C,3,0)</f>
        <v>-9.93</v>
      </c>
      <c r="F246" s="37">
        <f t="shared" si="12"/>
        <v>-28.15</v>
      </c>
      <c r="G246" s="22">
        <v>44883</v>
      </c>
      <c r="H246" s="23" t="s">
        <v>383</v>
      </c>
      <c r="I246" s="23">
        <v>1540783</v>
      </c>
      <c r="J246" s="23" t="s">
        <v>1317</v>
      </c>
      <c r="K246" s="23" t="s">
        <v>186</v>
      </c>
      <c r="L246" s="23" t="s">
        <v>1298</v>
      </c>
      <c r="M246" s="23"/>
      <c r="N246" s="36">
        <f>VLOOKUP(I246,'[1]ITEM#'!A:D,4,0)</f>
        <v>-28.15</v>
      </c>
      <c r="O246" s="18">
        <f t="shared" si="9"/>
        <v>1</v>
      </c>
      <c r="P246" s="23"/>
      <c r="Q246" s="17" t="s">
        <v>1289</v>
      </c>
    </row>
    <row r="247" spans="1:17" s="1" customFormat="1" x14ac:dyDescent="0.3">
      <c r="A247" s="23" t="s">
        <v>378</v>
      </c>
      <c r="B247" s="23" t="s">
        <v>405</v>
      </c>
      <c r="C247" s="22">
        <v>44883</v>
      </c>
      <c r="D247" s="37">
        <v>-64.47</v>
      </c>
      <c r="E247" s="37">
        <f>VLOOKUP(I247,'[1]ITEM#'!A:C,3,0)</f>
        <v>0</v>
      </c>
      <c r="F247" s="37">
        <f t="shared" si="12"/>
        <v>-64.47</v>
      </c>
      <c r="G247" s="22">
        <v>44883</v>
      </c>
      <c r="H247" s="23" t="s">
        <v>384</v>
      </c>
      <c r="I247" s="23">
        <v>1585797</v>
      </c>
      <c r="J247" s="23" t="s">
        <v>1305</v>
      </c>
      <c r="K247" s="23" t="s">
        <v>186</v>
      </c>
      <c r="L247" s="23" t="s">
        <v>1291</v>
      </c>
      <c r="M247" s="23"/>
      <c r="N247" s="36">
        <f>VLOOKUP(I247,'[1]ITEM#'!A:D,4,0)</f>
        <v>-64.47</v>
      </c>
      <c r="O247" s="18">
        <f t="shared" si="9"/>
        <v>1</v>
      </c>
      <c r="P247" s="23"/>
      <c r="Q247" s="17" t="s">
        <v>1289</v>
      </c>
    </row>
    <row r="248" spans="1:17" s="1" customFormat="1" x14ac:dyDescent="0.3">
      <c r="A248" s="23" t="s">
        <v>378</v>
      </c>
      <c r="B248" s="23" t="s">
        <v>406</v>
      </c>
      <c r="C248" s="22">
        <v>44883</v>
      </c>
      <c r="D248" s="37">
        <v>-411.42</v>
      </c>
      <c r="E248" s="37">
        <f>VLOOKUP(I248,'[1]ITEM#'!A:C,3,0)*1</f>
        <v>0</v>
      </c>
      <c r="F248" s="37">
        <v>-64.47</v>
      </c>
      <c r="G248" s="22">
        <v>44883</v>
      </c>
      <c r="H248" s="23" t="s">
        <v>385</v>
      </c>
      <c r="I248" s="23">
        <v>1585794</v>
      </c>
      <c r="J248" s="23" t="s">
        <v>1338</v>
      </c>
      <c r="K248" s="23" t="s">
        <v>186</v>
      </c>
      <c r="L248" s="23" t="s">
        <v>1291</v>
      </c>
      <c r="M248" s="23"/>
      <c r="N248" s="36">
        <f>VLOOKUP(I248,'[1]ITEM#'!A:D,4,0)</f>
        <v>-64.47</v>
      </c>
      <c r="O248" s="18">
        <f t="shared" si="9"/>
        <v>1</v>
      </c>
      <c r="P248" s="23"/>
      <c r="Q248" s="17" t="s">
        <v>1289</v>
      </c>
    </row>
    <row r="249" spans="1:17" s="1" customFormat="1" x14ac:dyDescent="0.3">
      <c r="A249" s="23"/>
      <c r="B249" s="23"/>
      <c r="C249" s="22"/>
      <c r="D249" s="37"/>
      <c r="E249" s="37">
        <f>VLOOKUP(I249,'[1]ITEM#'!A:C,3,0)</f>
        <v>0</v>
      </c>
      <c r="F249" s="37">
        <v>-64.47</v>
      </c>
      <c r="G249" s="22">
        <v>44883</v>
      </c>
      <c r="H249" s="23" t="s">
        <v>385</v>
      </c>
      <c r="I249" s="23">
        <v>1585795</v>
      </c>
      <c r="J249" s="23" t="s">
        <v>1290</v>
      </c>
      <c r="K249" s="23" t="s">
        <v>186</v>
      </c>
      <c r="L249" s="23" t="s">
        <v>1291</v>
      </c>
      <c r="M249" s="23"/>
      <c r="N249" s="36">
        <f>VLOOKUP(I249,'[1]ITEM#'!A:D,4,0)</f>
        <v>-64.47</v>
      </c>
      <c r="O249" s="18">
        <f t="shared" si="9"/>
        <v>1</v>
      </c>
      <c r="P249" s="23"/>
      <c r="Q249" s="17" t="s">
        <v>1289</v>
      </c>
    </row>
    <row r="250" spans="1:17" s="1" customFormat="1" x14ac:dyDescent="0.3">
      <c r="A250" s="23"/>
      <c r="B250" s="23"/>
      <c r="C250" s="22"/>
      <c r="D250" s="37"/>
      <c r="E250" s="37">
        <f>VLOOKUP(I250,'[1]ITEM#'!A:C,3,0)</f>
        <v>0</v>
      </c>
      <c r="F250" s="37">
        <v>-141.24</v>
      </c>
      <c r="G250" s="22">
        <v>44883</v>
      </c>
      <c r="H250" s="23" t="s">
        <v>385</v>
      </c>
      <c r="I250" s="23">
        <v>1585799</v>
      </c>
      <c r="J250" s="23" t="s">
        <v>1292</v>
      </c>
      <c r="K250" s="23" t="s">
        <v>186</v>
      </c>
      <c r="L250" s="23" t="s">
        <v>1291</v>
      </c>
      <c r="M250" s="23"/>
      <c r="N250" s="36">
        <f>VLOOKUP(I250,'[1]ITEM#'!A:D,4,0)</f>
        <v>-70.62</v>
      </c>
      <c r="O250" s="18">
        <f t="shared" si="9"/>
        <v>2</v>
      </c>
      <c r="P250" s="23"/>
      <c r="Q250" s="17" t="s">
        <v>1289</v>
      </c>
    </row>
    <row r="251" spans="1:17" s="1" customFormat="1" x14ac:dyDescent="0.3">
      <c r="A251" s="23"/>
      <c r="B251" s="23"/>
      <c r="C251" s="22"/>
      <c r="D251" s="37"/>
      <c r="E251" s="37">
        <f>VLOOKUP(I251,'[1]ITEM#'!A:C,3,0)</f>
        <v>0</v>
      </c>
      <c r="F251" s="37">
        <v>-141.24</v>
      </c>
      <c r="G251" s="22">
        <v>44883</v>
      </c>
      <c r="H251" s="23" t="s">
        <v>385</v>
      </c>
      <c r="I251" s="23">
        <v>1585900</v>
      </c>
      <c r="J251" s="23" t="s">
        <v>1320</v>
      </c>
      <c r="K251" s="23" t="s">
        <v>186</v>
      </c>
      <c r="L251" s="23" t="s">
        <v>1291</v>
      </c>
      <c r="M251" s="23"/>
      <c r="N251" s="36">
        <f>VLOOKUP(I251,'[1]ITEM#'!A:D,4,0)</f>
        <v>-70.62</v>
      </c>
      <c r="O251" s="18">
        <f t="shared" si="9"/>
        <v>2</v>
      </c>
      <c r="P251" s="23"/>
      <c r="Q251" s="17" t="s">
        <v>1289</v>
      </c>
    </row>
    <row r="252" spans="1:17" s="1" customFormat="1" x14ac:dyDescent="0.3">
      <c r="A252" s="23" t="s">
        <v>378</v>
      </c>
      <c r="B252" s="23" t="s">
        <v>407</v>
      </c>
      <c r="C252" s="22">
        <v>44883</v>
      </c>
      <c r="D252" s="37">
        <v>-150.29</v>
      </c>
      <c r="E252" s="37">
        <f>VLOOKUP(I252,'[1]ITEM#'!A:C,3,0)*3</f>
        <v>-36.660000000000004</v>
      </c>
      <c r="F252" s="37">
        <f t="shared" si="12"/>
        <v>-113.63</v>
      </c>
      <c r="G252" s="22">
        <v>44883</v>
      </c>
      <c r="H252" s="23" t="s">
        <v>386</v>
      </c>
      <c r="I252" s="23">
        <v>1408973</v>
      </c>
      <c r="J252" s="23" t="s">
        <v>1310</v>
      </c>
      <c r="K252" s="23" t="s">
        <v>186</v>
      </c>
      <c r="L252" s="23" t="s">
        <v>1311</v>
      </c>
      <c r="M252" s="23"/>
      <c r="N252" s="36">
        <f>VLOOKUP(I252,'[1]ITEM#'!A:D,4,0)</f>
        <v>-37.880000000000003</v>
      </c>
      <c r="O252" s="18">
        <f t="shared" si="9"/>
        <v>2.9997360084477291</v>
      </c>
      <c r="P252" s="23"/>
      <c r="Q252" s="17" t="s">
        <v>1289</v>
      </c>
    </row>
    <row r="253" spans="1:17" s="1" customFormat="1" x14ac:dyDescent="0.3">
      <c r="A253" s="23" t="s">
        <v>378</v>
      </c>
      <c r="B253" s="23" t="s">
        <v>408</v>
      </c>
      <c r="C253" s="22">
        <v>44883</v>
      </c>
      <c r="D253" s="37">
        <v>-96.4</v>
      </c>
      <c r="E253" s="37">
        <v>-10.55</v>
      </c>
      <c r="F253" s="37">
        <f t="shared" si="12"/>
        <v>-85.850000000000009</v>
      </c>
      <c r="G253" s="22">
        <v>44883</v>
      </c>
      <c r="H253" s="23" t="s">
        <v>387</v>
      </c>
      <c r="I253" s="23">
        <v>1662422</v>
      </c>
      <c r="J253" s="23" t="s">
        <v>1327</v>
      </c>
      <c r="K253" s="23" t="s">
        <v>186</v>
      </c>
      <c r="L253" s="23" t="s">
        <v>1301</v>
      </c>
      <c r="M253" s="23"/>
      <c r="N253" s="36">
        <f>VLOOKUP(I253,'[1]ITEM#'!A:D,4,0)</f>
        <v>-85.85</v>
      </c>
      <c r="O253" s="18">
        <f t="shared" si="9"/>
        <v>1.0000000000000002</v>
      </c>
      <c r="P253" s="23"/>
      <c r="Q253" s="17" t="s">
        <v>1289</v>
      </c>
    </row>
    <row r="254" spans="1:17" s="1" customFormat="1" x14ac:dyDescent="0.3">
      <c r="A254" s="23" t="s">
        <v>378</v>
      </c>
      <c r="B254" s="23" t="s">
        <v>409</v>
      </c>
      <c r="C254" s="22">
        <v>44883</v>
      </c>
      <c r="D254" s="37">
        <v>-205.71</v>
      </c>
      <c r="E254" s="37">
        <f>VLOOKUP(I254,'[1]ITEM#'!A:C,3,0)</f>
        <v>0</v>
      </c>
      <c r="F254" s="37">
        <v>-64.47</v>
      </c>
      <c r="G254" s="22">
        <v>44883</v>
      </c>
      <c r="H254" s="23" t="s">
        <v>388</v>
      </c>
      <c r="I254" s="23">
        <v>1585794</v>
      </c>
      <c r="J254" s="23" t="s">
        <v>1338</v>
      </c>
      <c r="K254" s="23" t="s">
        <v>186</v>
      </c>
      <c r="L254" s="23" t="s">
        <v>1291</v>
      </c>
      <c r="M254" s="23"/>
      <c r="N254" s="36">
        <f>VLOOKUP(I254,'[1]ITEM#'!A:D,4,0)</f>
        <v>-64.47</v>
      </c>
      <c r="O254" s="18">
        <f t="shared" si="9"/>
        <v>1</v>
      </c>
      <c r="P254" s="23"/>
      <c r="Q254" s="17" t="s">
        <v>1289</v>
      </c>
    </row>
    <row r="255" spans="1:17" s="1" customFormat="1" x14ac:dyDescent="0.3">
      <c r="A255" s="23"/>
      <c r="B255" s="23"/>
      <c r="C255" s="22"/>
      <c r="D255" s="37"/>
      <c r="E255" s="37">
        <f>VLOOKUP(I255,'[1]ITEM#'!A:C,3,0)</f>
        <v>0</v>
      </c>
      <c r="F255" s="37">
        <v>-141.24</v>
      </c>
      <c r="G255" s="22">
        <v>44883</v>
      </c>
      <c r="H255" s="23" t="s">
        <v>388</v>
      </c>
      <c r="I255" s="23">
        <v>1585900</v>
      </c>
      <c r="J255" s="23" t="s">
        <v>1320</v>
      </c>
      <c r="K255" s="23" t="s">
        <v>186</v>
      </c>
      <c r="L255" s="23" t="s">
        <v>1291</v>
      </c>
      <c r="M255" s="23"/>
      <c r="N255" s="36">
        <f>VLOOKUP(I255,'[1]ITEM#'!A:D,4,0)</f>
        <v>-70.62</v>
      </c>
      <c r="O255" s="18">
        <f t="shared" si="9"/>
        <v>2</v>
      </c>
      <c r="P255" s="23"/>
      <c r="Q255" s="17" t="s">
        <v>1289</v>
      </c>
    </row>
    <row r="256" spans="1:17" s="1" customFormat="1" x14ac:dyDescent="0.3">
      <c r="A256" s="23" t="s">
        <v>378</v>
      </c>
      <c r="B256" s="23" t="s">
        <v>410</v>
      </c>
      <c r="C256" s="22">
        <v>44883</v>
      </c>
      <c r="D256" s="37">
        <v>-84.08</v>
      </c>
      <c r="E256" s="37">
        <f>VLOOKUP(I256,'[1]ITEM#'!A:C,3,0)</f>
        <v>-10.44</v>
      </c>
      <c r="F256" s="37">
        <v>-31.6</v>
      </c>
      <c r="G256" s="22">
        <v>44883</v>
      </c>
      <c r="H256" s="23" t="s">
        <v>389</v>
      </c>
      <c r="I256" s="23">
        <v>1540784</v>
      </c>
      <c r="J256" s="23" t="s">
        <v>1297</v>
      </c>
      <c r="K256" s="23" t="s">
        <v>186</v>
      </c>
      <c r="L256" s="23" t="s">
        <v>1298</v>
      </c>
      <c r="M256" s="23"/>
      <c r="N256" s="36">
        <f>VLOOKUP(I256,'[1]ITEM#'!A:D,4,0)</f>
        <v>-31.6</v>
      </c>
      <c r="O256" s="18">
        <f t="shared" si="9"/>
        <v>1</v>
      </c>
      <c r="P256" s="23"/>
      <c r="Q256" s="17" t="s">
        <v>1289</v>
      </c>
    </row>
    <row r="257" spans="1:17" s="1" customFormat="1" x14ac:dyDescent="0.3">
      <c r="A257" s="23"/>
      <c r="B257" s="23"/>
      <c r="C257" s="22"/>
      <c r="D257" s="37"/>
      <c r="E257" s="37">
        <f>VLOOKUP(I257,'[1]ITEM#'!A:C,3,0)</f>
        <v>-10.44</v>
      </c>
      <c r="F257" s="37">
        <v>-31.6</v>
      </c>
      <c r="G257" s="22">
        <v>44883</v>
      </c>
      <c r="H257" s="23" t="s">
        <v>389</v>
      </c>
      <c r="I257" s="23">
        <v>1540785</v>
      </c>
      <c r="J257" s="23" t="s">
        <v>1328</v>
      </c>
      <c r="K257" s="23" t="s">
        <v>186</v>
      </c>
      <c r="L257" s="23" t="s">
        <v>1298</v>
      </c>
      <c r="M257" s="23"/>
      <c r="N257" s="36">
        <f>VLOOKUP(I257,'[1]ITEM#'!A:D,4,0)</f>
        <v>-31.6</v>
      </c>
      <c r="O257" s="18">
        <f t="shared" si="9"/>
        <v>1</v>
      </c>
      <c r="P257" s="23"/>
      <c r="Q257" s="17" t="s">
        <v>1289</v>
      </c>
    </row>
    <row r="258" spans="1:17" s="1" customFormat="1" x14ac:dyDescent="0.3">
      <c r="A258" s="23" t="s">
        <v>378</v>
      </c>
      <c r="B258" s="23" t="s">
        <v>411</v>
      </c>
      <c r="C258" s="22">
        <v>44883</v>
      </c>
      <c r="D258" s="37">
        <v>-100.19</v>
      </c>
      <c r="E258" s="37">
        <f>VLOOKUP(I258,'[1]ITEM#'!A:C,3,0)*2</f>
        <v>-24.44</v>
      </c>
      <c r="F258" s="37">
        <f t="shared" si="12"/>
        <v>-75.75</v>
      </c>
      <c r="G258" s="22">
        <v>44883</v>
      </c>
      <c r="H258" s="23" t="s">
        <v>390</v>
      </c>
      <c r="I258" s="23">
        <v>1408973</v>
      </c>
      <c r="J258" s="23" t="s">
        <v>1310</v>
      </c>
      <c r="K258" s="23" t="s">
        <v>186</v>
      </c>
      <c r="L258" s="23" t="s">
        <v>1311</v>
      </c>
      <c r="M258" s="23"/>
      <c r="N258" s="36">
        <f>VLOOKUP(I258,'[1]ITEM#'!A:D,4,0)</f>
        <v>-37.880000000000003</v>
      </c>
      <c r="O258" s="18">
        <f t="shared" ref="O258:O321" si="13">F258/N258</f>
        <v>1.9997360084477296</v>
      </c>
      <c r="P258" s="23"/>
      <c r="Q258" s="17" t="s">
        <v>1289</v>
      </c>
    </row>
    <row r="259" spans="1:17" s="1" customFormat="1" x14ac:dyDescent="0.3">
      <c r="A259" s="23" t="s">
        <v>378</v>
      </c>
      <c r="B259" s="23" t="s">
        <v>412</v>
      </c>
      <c r="C259" s="22">
        <v>44883</v>
      </c>
      <c r="D259" s="37">
        <v>-79.459999999999994</v>
      </c>
      <c r="E259" s="37">
        <f>VLOOKUP(I259,'[1]ITEM#'!A:C,3,0)-9.23</f>
        <v>-24.33</v>
      </c>
      <c r="F259" s="37">
        <f t="shared" si="12"/>
        <v>-55.129999999999995</v>
      </c>
      <c r="G259" s="22">
        <v>44883</v>
      </c>
      <c r="H259" s="23" t="s">
        <v>391</v>
      </c>
      <c r="I259" s="23">
        <v>1339333</v>
      </c>
      <c r="J259" s="23" t="s">
        <v>1337</v>
      </c>
      <c r="K259" s="23" t="s">
        <v>186</v>
      </c>
      <c r="L259" s="23" t="s">
        <v>1301</v>
      </c>
      <c r="M259" s="23"/>
      <c r="N259" s="36">
        <f>VLOOKUP(I259,'[1]ITEM#'!A:D,4,0)</f>
        <v>-55.13</v>
      </c>
      <c r="O259" s="18">
        <f t="shared" si="13"/>
        <v>0.99999999999999989</v>
      </c>
      <c r="P259" s="23"/>
      <c r="Q259" s="17" t="s">
        <v>1289</v>
      </c>
    </row>
    <row r="260" spans="1:17" s="1" customFormat="1" x14ac:dyDescent="0.3">
      <c r="A260" s="23" t="s">
        <v>378</v>
      </c>
      <c r="B260" s="23" t="s">
        <v>413</v>
      </c>
      <c r="C260" s="22">
        <v>44883</v>
      </c>
      <c r="D260" s="37">
        <v>-81.23</v>
      </c>
      <c r="E260" s="37">
        <f>VLOOKUP(I260,'[1]ITEM#'!A:C,3,0)-11</f>
        <v>-26.1</v>
      </c>
      <c r="F260" s="37">
        <f t="shared" si="12"/>
        <v>-55.13</v>
      </c>
      <c r="G260" s="22">
        <v>44883</v>
      </c>
      <c r="H260" s="23" t="s">
        <v>392</v>
      </c>
      <c r="I260" s="23">
        <v>1339333</v>
      </c>
      <c r="J260" s="23" t="s">
        <v>1337</v>
      </c>
      <c r="K260" s="23" t="s">
        <v>186</v>
      </c>
      <c r="L260" s="23" t="s">
        <v>1301</v>
      </c>
      <c r="M260" s="23"/>
      <c r="N260" s="36">
        <f>VLOOKUP(I260,'[1]ITEM#'!A:D,4,0)</f>
        <v>-55.13</v>
      </c>
      <c r="O260" s="18">
        <f t="shared" si="13"/>
        <v>1</v>
      </c>
      <c r="P260" s="23"/>
      <c r="Q260" s="17" t="s">
        <v>1289</v>
      </c>
    </row>
    <row r="261" spans="1:17" s="1" customFormat="1" x14ac:dyDescent="0.3">
      <c r="A261" s="23" t="s">
        <v>378</v>
      </c>
      <c r="B261" s="23" t="s">
        <v>414</v>
      </c>
      <c r="C261" s="22">
        <v>44883</v>
      </c>
      <c r="D261" s="37">
        <v>-89.37</v>
      </c>
      <c r="E261" s="37">
        <f>VLOOKUP(I261,'[1]ITEM#'!A:C,3,0)-11.94</f>
        <v>-27.1</v>
      </c>
      <c r="F261" s="37">
        <f t="shared" si="12"/>
        <v>-62.27</v>
      </c>
      <c r="G261" s="22">
        <v>44883</v>
      </c>
      <c r="H261" s="23" t="s">
        <v>393</v>
      </c>
      <c r="I261" s="23">
        <v>1339335</v>
      </c>
      <c r="J261" s="23" t="s">
        <v>1314</v>
      </c>
      <c r="K261" s="23" t="s">
        <v>186</v>
      </c>
      <c r="L261" s="23" t="s">
        <v>1301</v>
      </c>
      <c r="M261" s="23"/>
      <c r="N261" s="36">
        <f>VLOOKUP(I261,'[1]ITEM#'!A:D,4,0)</f>
        <v>-62.27</v>
      </c>
      <c r="O261" s="18">
        <f t="shared" si="13"/>
        <v>1</v>
      </c>
      <c r="P261" s="23"/>
      <c r="Q261" s="17" t="s">
        <v>1289</v>
      </c>
    </row>
    <row r="262" spans="1:17" s="1" customFormat="1" x14ac:dyDescent="0.3">
      <c r="A262" s="23" t="s">
        <v>371</v>
      </c>
      <c r="B262" s="23" t="s">
        <v>394</v>
      </c>
      <c r="C262" s="22">
        <v>44882</v>
      </c>
      <c r="D262" s="37">
        <v>-96.4</v>
      </c>
      <c r="E262" s="37">
        <v>-10.55</v>
      </c>
      <c r="F262" s="37">
        <f t="shared" si="12"/>
        <v>-85.850000000000009</v>
      </c>
      <c r="G262" s="22">
        <v>44882</v>
      </c>
      <c r="H262" s="23" t="s">
        <v>372</v>
      </c>
      <c r="I262" s="23">
        <v>1662422</v>
      </c>
      <c r="J262" s="23" t="s">
        <v>1327</v>
      </c>
      <c r="K262" s="23" t="s">
        <v>186</v>
      </c>
      <c r="L262" s="23" t="s">
        <v>1301</v>
      </c>
      <c r="M262" s="23"/>
      <c r="N262" s="36">
        <f>VLOOKUP(I262,'[1]ITEM#'!A:D,4,0)</f>
        <v>-85.85</v>
      </c>
      <c r="O262" s="18">
        <f t="shared" si="13"/>
        <v>1.0000000000000002</v>
      </c>
      <c r="P262" s="23"/>
      <c r="Q262" s="17" t="s">
        <v>1289</v>
      </c>
    </row>
    <row r="263" spans="1:17" s="1" customFormat="1" x14ac:dyDescent="0.3">
      <c r="A263" s="23" t="s">
        <v>371</v>
      </c>
      <c r="B263" s="23" t="s">
        <v>395</v>
      </c>
      <c r="C263" s="22">
        <v>44882</v>
      </c>
      <c r="D263" s="37">
        <v>-211.86</v>
      </c>
      <c r="E263" s="37">
        <f>VLOOKUP(I263,'[1]ITEM#'!A:C,3,0)</f>
        <v>0</v>
      </c>
      <c r="F263" s="37">
        <f t="shared" si="12"/>
        <v>-211.86</v>
      </c>
      <c r="G263" s="22">
        <v>44882</v>
      </c>
      <c r="H263" s="23" t="s">
        <v>373</v>
      </c>
      <c r="I263" s="23">
        <v>1585799</v>
      </c>
      <c r="J263" s="23" t="s">
        <v>1292</v>
      </c>
      <c r="K263" s="23" t="s">
        <v>186</v>
      </c>
      <c r="L263" s="23" t="s">
        <v>1291</v>
      </c>
      <c r="M263" s="23"/>
      <c r="N263" s="36">
        <f>VLOOKUP(I263,'[1]ITEM#'!A:D,4,0)</f>
        <v>-70.62</v>
      </c>
      <c r="O263" s="18">
        <f t="shared" si="13"/>
        <v>3</v>
      </c>
      <c r="P263" s="23"/>
      <c r="Q263" s="17" t="s">
        <v>1289</v>
      </c>
    </row>
    <row r="264" spans="1:17" s="1" customFormat="1" x14ac:dyDescent="0.3">
      <c r="A264" s="23" t="s">
        <v>371</v>
      </c>
      <c r="B264" s="23" t="s">
        <v>396</v>
      </c>
      <c r="C264" s="22">
        <v>44882</v>
      </c>
      <c r="D264" s="37">
        <v>-75.84</v>
      </c>
      <c r="E264" s="37">
        <f>VLOOKUP(I264,'[1]ITEM#'!A:C,3,0)</f>
        <v>-12.22</v>
      </c>
      <c r="F264" s="37">
        <v>-37.880000000000003</v>
      </c>
      <c r="G264" s="22">
        <v>44882</v>
      </c>
      <c r="H264" s="23" t="s">
        <v>374</v>
      </c>
      <c r="I264" s="23">
        <v>1408972</v>
      </c>
      <c r="J264" s="23" t="s">
        <v>1342</v>
      </c>
      <c r="K264" s="23" t="s">
        <v>186</v>
      </c>
      <c r="L264" s="23" t="s">
        <v>1311</v>
      </c>
      <c r="M264" s="23"/>
      <c r="N264" s="36">
        <f>VLOOKUP(I264,'[1]ITEM#'!A:D,4,0)</f>
        <v>-37.880000000000003</v>
      </c>
      <c r="O264" s="18">
        <f t="shared" si="13"/>
        <v>1</v>
      </c>
      <c r="P264" s="23"/>
      <c r="Q264" s="17" t="s">
        <v>1289</v>
      </c>
    </row>
    <row r="265" spans="1:17" s="1" customFormat="1" x14ac:dyDescent="0.3">
      <c r="A265" s="23"/>
      <c r="B265" s="23"/>
      <c r="C265" s="22"/>
      <c r="D265" s="37"/>
      <c r="E265" s="37">
        <f>VLOOKUP(I265,'[1]ITEM#'!A:C,3,0)</f>
        <v>-8.59</v>
      </c>
      <c r="F265" s="37">
        <v>-17.149999999999999</v>
      </c>
      <c r="G265" s="22">
        <v>44882</v>
      </c>
      <c r="H265" s="23" t="s">
        <v>374</v>
      </c>
      <c r="I265" s="23">
        <v>1408975</v>
      </c>
      <c r="J265" s="23" t="s">
        <v>1335</v>
      </c>
      <c r="K265" s="23" t="s">
        <v>186</v>
      </c>
      <c r="L265" s="23" t="s">
        <v>1311</v>
      </c>
      <c r="M265" s="23"/>
      <c r="N265" s="36">
        <f>VLOOKUP(I265,'[1]ITEM#'!A:D,4,0)</f>
        <v>-17.149999999999999</v>
      </c>
      <c r="O265" s="18">
        <f t="shared" si="13"/>
        <v>1</v>
      </c>
      <c r="P265" s="23"/>
      <c r="Q265" s="17" t="s">
        <v>1289</v>
      </c>
    </row>
    <row r="266" spans="1:17" s="1" customFormat="1" x14ac:dyDescent="0.3">
      <c r="A266" s="23" t="s">
        <v>371</v>
      </c>
      <c r="B266" s="23" t="s">
        <v>397</v>
      </c>
      <c r="C266" s="22">
        <v>44882</v>
      </c>
      <c r="D266" s="37">
        <v>-84.08</v>
      </c>
      <c r="E266" s="37">
        <f>VLOOKUP(I266,'[1]ITEM#'!A:C,3,0)*2</f>
        <v>-20.88</v>
      </c>
      <c r="F266" s="37">
        <f t="shared" si="12"/>
        <v>-63.2</v>
      </c>
      <c r="G266" s="22">
        <v>44882</v>
      </c>
      <c r="H266" s="23" t="s">
        <v>375</v>
      </c>
      <c r="I266" s="23">
        <v>1540785</v>
      </c>
      <c r="J266" s="23" t="s">
        <v>1328</v>
      </c>
      <c r="K266" s="23" t="s">
        <v>186</v>
      </c>
      <c r="L266" s="23" t="s">
        <v>1298</v>
      </c>
      <c r="M266" s="23"/>
      <c r="N266" s="36">
        <f>VLOOKUP(I266,'[1]ITEM#'!A:D,4,0)</f>
        <v>-31.6</v>
      </c>
      <c r="O266" s="18">
        <f t="shared" si="13"/>
        <v>2</v>
      </c>
      <c r="P266" s="23"/>
      <c r="Q266" s="17" t="s">
        <v>1289</v>
      </c>
    </row>
    <row r="267" spans="1:17" s="1" customFormat="1" x14ac:dyDescent="0.3">
      <c r="A267" s="23" t="s">
        <v>371</v>
      </c>
      <c r="B267" s="23" t="s">
        <v>398</v>
      </c>
      <c r="C267" s="22">
        <v>44882</v>
      </c>
      <c r="D267" s="37">
        <v>-70.62</v>
      </c>
      <c r="E267" s="37">
        <f>VLOOKUP(I267,'[1]ITEM#'!A:C,3,0)</f>
        <v>0</v>
      </c>
      <c r="F267" s="37">
        <f t="shared" si="12"/>
        <v>-70.62</v>
      </c>
      <c r="G267" s="22">
        <v>44882</v>
      </c>
      <c r="H267" s="23" t="s">
        <v>376</v>
      </c>
      <c r="I267" s="23">
        <v>1585672</v>
      </c>
      <c r="J267" s="23" t="s">
        <v>1321</v>
      </c>
      <c r="K267" s="23" t="s">
        <v>186</v>
      </c>
      <c r="L267" s="23" t="s">
        <v>1291</v>
      </c>
      <c r="M267" s="23"/>
      <c r="N267" s="36">
        <f>VLOOKUP(I267,'[1]ITEM#'!A:D,4,0)</f>
        <v>-70.62</v>
      </c>
      <c r="O267" s="18">
        <f t="shared" si="13"/>
        <v>1</v>
      </c>
      <c r="P267" s="23"/>
      <c r="Q267" s="17" t="s">
        <v>1289</v>
      </c>
    </row>
    <row r="268" spans="1:17" s="1" customFormat="1" x14ac:dyDescent="0.3">
      <c r="A268" s="23" t="s">
        <v>371</v>
      </c>
      <c r="B268" s="23" t="s">
        <v>399</v>
      </c>
      <c r="C268" s="22">
        <v>44882</v>
      </c>
      <c r="D268" s="37">
        <v>-87.6</v>
      </c>
      <c r="E268" s="37">
        <f>VLOOKUP(I268,'[1]ITEM#'!A:C,3,0)</f>
        <v>-10.25</v>
      </c>
      <c r="F268" s="37">
        <f t="shared" si="12"/>
        <v>-77.349999999999994</v>
      </c>
      <c r="G268" s="22">
        <v>44882</v>
      </c>
      <c r="H268" s="23" t="s">
        <v>377</v>
      </c>
      <c r="I268" s="23">
        <v>1662420</v>
      </c>
      <c r="J268" s="23" t="s">
        <v>1318</v>
      </c>
      <c r="K268" s="23" t="s">
        <v>186</v>
      </c>
      <c r="L268" s="23" t="s">
        <v>1301</v>
      </c>
      <c r="M268" s="23"/>
      <c r="N268" s="36">
        <f>VLOOKUP(I268,'[1]ITEM#'!A:D,4,0)</f>
        <v>-77.349999999999994</v>
      </c>
      <c r="O268" s="18">
        <f t="shared" si="13"/>
        <v>1</v>
      </c>
      <c r="P268" s="23"/>
      <c r="Q268" s="17" t="s">
        <v>1289</v>
      </c>
    </row>
    <row r="269" spans="1:17" s="1" customFormat="1" x14ac:dyDescent="0.3">
      <c r="A269" s="23" t="s">
        <v>371</v>
      </c>
      <c r="B269" s="23" t="s">
        <v>1376</v>
      </c>
      <c r="C269" s="22">
        <v>44882</v>
      </c>
      <c r="D269" s="37">
        <v>-87.28</v>
      </c>
      <c r="E269" s="37">
        <f>VLOOKUP(I269,'[1]ITEM#'!A:C,3,0)-9.85</f>
        <v>-25.009999999999998</v>
      </c>
      <c r="F269" s="37">
        <f t="shared" si="12"/>
        <v>-62.27</v>
      </c>
      <c r="G269" s="22">
        <v>44882</v>
      </c>
      <c r="H269" s="23" t="s">
        <v>481</v>
      </c>
      <c r="I269" s="23">
        <v>1339335</v>
      </c>
      <c r="J269" s="23" t="s">
        <v>1314</v>
      </c>
      <c r="K269" s="23" t="s">
        <v>186</v>
      </c>
      <c r="L269" s="23" t="s">
        <v>1301</v>
      </c>
      <c r="M269" s="23"/>
      <c r="N269" s="36">
        <f>VLOOKUP(I269,'[1]ITEM#'!A:D,4,0)</f>
        <v>-62.27</v>
      </c>
      <c r="O269" s="18">
        <f t="shared" si="13"/>
        <v>1</v>
      </c>
      <c r="P269" s="23"/>
      <c r="Q269" s="17" t="s">
        <v>1289</v>
      </c>
    </row>
    <row r="270" spans="1:17" s="1" customFormat="1" x14ac:dyDescent="0.3">
      <c r="A270" s="23" t="s">
        <v>371</v>
      </c>
      <c r="B270" s="23" t="s">
        <v>1377</v>
      </c>
      <c r="C270" s="22">
        <v>44882</v>
      </c>
      <c r="D270" s="37">
        <v>-88.78</v>
      </c>
      <c r="E270" s="37">
        <f>VLOOKUP(I270,'[1]ITEM#'!A:C,3,0)-11.35</f>
        <v>-26.509999999999998</v>
      </c>
      <c r="F270" s="37">
        <f t="shared" si="12"/>
        <v>-62.27</v>
      </c>
      <c r="G270" s="22">
        <v>44882</v>
      </c>
      <c r="H270" s="23" t="s">
        <v>482</v>
      </c>
      <c r="I270" s="23">
        <v>1339334</v>
      </c>
      <c r="J270" s="23" t="s">
        <v>1331</v>
      </c>
      <c r="K270" s="23" t="s">
        <v>186</v>
      </c>
      <c r="L270" s="23" t="s">
        <v>1301</v>
      </c>
      <c r="M270" s="23"/>
      <c r="N270" s="36">
        <f>VLOOKUP(I270,'[1]ITEM#'!A:D,4,0)</f>
        <v>-62.27</v>
      </c>
      <c r="O270" s="18">
        <f t="shared" si="13"/>
        <v>1</v>
      </c>
      <c r="P270" s="23"/>
      <c r="Q270" s="17" t="s">
        <v>1289</v>
      </c>
    </row>
    <row r="271" spans="1:17" s="1" customFormat="1" x14ac:dyDescent="0.3">
      <c r="A271" s="23" t="s">
        <v>371</v>
      </c>
      <c r="B271" s="23" t="s">
        <v>1378</v>
      </c>
      <c r="C271" s="22">
        <v>44882</v>
      </c>
      <c r="D271" s="37">
        <v>-85.42</v>
      </c>
      <c r="E271" s="37">
        <f>VLOOKUP(I271,'[1]ITEM#'!A:C,3,0)-15.19</f>
        <v>-30.29</v>
      </c>
      <c r="F271" s="37">
        <f t="shared" si="12"/>
        <v>-55.13</v>
      </c>
      <c r="G271" s="22">
        <v>44882</v>
      </c>
      <c r="H271" s="23" t="s">
        <v>483</v>
      </c>
      <c r="I271" s="23">
        <v>1339333</v>
      </c>
      <c r="J271" s="23" t="s">
        <v>1337</v>
      </c>
      <c r="K271" s="23" t="s">
        <v>186</v>
      </c>
      <c r="L271" s="23" t="s">
        <v>1301</v>
      </c>
      <c r="M271" s="23"/>
      <c r="N271" s="36">
        <f>VLOOKUP(I271,'[1]ITEM#'!A:D,4,0)</f>
        <v>-55.13</v>
      </c>
      <c r="O271" s="18">
        <f t="shared" si="13"/>
        <v>1</v>
      </c>
      <c r="P271" s="23"/>
      <c r="Q271" s="17" t="s">
        <v>1289</v>
      </c>
    </row>
    <row r="272" spans="1:17" s="1" customFormat="1" x14ac:dyDescent="0.3">
      <c r="A272" s="23" t="s">
        <v>349</v>
      </c>
      <c r="B272" s="23" t="s">
        <v>357</v>
      </c>
      <c r="C272" s="22">
        <v>44881</v>
      </c>
      <c r="D272" s="37">
        <v>-70.62</v>
      </c>
      <c r="E272" s="37">
        <f>VLOOKUP(I272,'[1]ITEM#'!A:C,3,0)</f>
        <v>0</v>
      </c>
      <c r="F272" s="37">
        <f t="shared" si="12"/>
        <v>-70.62</v>
      </c>
      <c r="G272" s="22">
        <v>44881</v>
      </c>
      <c r="H272" s="23" t="s">
        <v>350</v>
      </c>
      <c r="I272" s="23">
        <v>1585798</v>
      </c>
      <c r="J272" s="23" t="s">
        <v>1319</v>
      </c>
      <c r="K272" s="23" t="s">
        <v>186</v>
      </c>
      <c r="L272" s="23" t="s">
        <v>1291</v>
      </c>
      <c r="M272" s="23"/>
      <c r="N272" s="36">
        <f>VLOOKUP(I272,'[1]ITEM#'!A:D,4,0)</f>
        <v>-70.62</v>
      </c>
      <c r="O272" s="18">
        <f t="shared" si="13"/>
        <v>1</v>
      </c>
      <c r="P272" s="23"/>
      <c r="Q272" s="17" t="s">
        <v>1289</v>
      </c>
    </row>
    <row r="273" spans="1:17" s="1" customFormat="1" x14ac:dyDescent="0.3">
      <c r="A273" s="23" t="s">
        <v>349</v>
      </c>
      <c r="B273" s="23" t="s">
        <v>358</v>
      </c>
      <c r="C273" s="22">
        <v>44881</v>
      </c>
      <c r="D273" s="37">
        <v>-84.14</v>
      </c>
      <c r="E273" s="37">
        <v>0</v>
      </c>
      <c r="F273" s="37">
        <v>-42.07</v>
      </c>
      <c r="G273" s="22">
        <v>44881</v>
      </c>
      <c r="H273" s="23" t="s">
        <v>351</v>
      </c>
      <c r="I273" s="23">
        <v>1514688</v>
      </c>
      <c r="J273" s="23" t="s">
        <v>1304</v>
      </c>
      <c r="K273" s="23" t="s">
        <v>186</v>
      </c>
      <c r="L273" s="23" t="s">
        <v>1291</v>
      </c>
      <c r="M273" s="23"/>
      <c r="N273" s="36">
        <f>VLOOKUP(I273,'[1]ITEM#'!A:D,4,0)</f>
        <v>-42.07</v>
      </c>
      <c r="O273" s="18">
        <f t="shared" si="13"/>
        <v>1</v>
      </c>
      <c r="P273" s="23"/>
      <c r="Q273" s="17" t="s">
        <v>1289</v>
      </c>
    </row>
    <row r="274" spans="1:17" s="1" customFormat="1" x14ac:dyDescent="0.3">
      <c r="A274" s="23"/>
      <c r="B274" s="23"/>
      <c r="C274" s="22"/>
      <c r="D274" s="37"/>
      <c r="E274" s="37">
        <v>0</v>
      </c>
      <c r="F274" s="37">
        <v>-42.07</v>
      </c>
      <c r="G274" s="22">
        <v>44881</v>
      </c>
      <c r="H274" s="23" t="s">
        <v>351</v>
      </c>
      <c r="I274" s="23">
        <v>1514691</v>
      </c>
      <c r="J274" s="23" t="s">
        <v>1293</v>
      </c>
      <c r="K274" s="23" t="s">
        <v>186</v>
      </c>
      <c r="L274" s="23" t="s">
        <v>1291</v>
      </c>
      <c r="M274" s="23"/>
      <c r="N274" s="36">
        <f>VLOOKUP(I274,'[1]ITEM#'!A:D,4,0)</f>
        <v>-42.07</v>
      </c>
      <c r="O274" s="18">
        <f t="shared" si="13"/>
        <v>1</v>
      </c>
      <c r="P274" s="23"/>
      <c r="Q274" s="17" t="s">
        <v>1289</v>
      </c>
    </row>
    <row r="275" spans="1:17" s="1" customFormat="1" x14ac:dyDescent="0.3">
      <c r="A275" s="23" t="s">
        <v>349</v>
      </c>
      <c r="B275" s="23" t="s">
        <v>359</v>
      </c>
      <c r="C275" s="22">
        <v>44881</v>
      </c>
      <c r="D275" s="37">
        <v>-39</v>
      </c>
      <c r="E275" s="37">
        <v>0</v>
      </c>
      <c r="F275" s="37">
        <f t="shared" si="12"/>
        <v>-39</v>
      </c>
      <c r="G275" s="22">
        <v>44881</v>
      </c>
      <c r="H275" s="23" t="s">
        <v>352</v>
      </c>
      <c r="I275" s="23">
        <v>1529947</v>
      </c>
      <c r="J275" s="23" t="s">
        <v>1294</v>
      </c>
      <c r="K275" s="23" t="s">
        <v>186</v>
      </c>
      <c r="L275" s="23" t="s">
        <v>1291</v>
      </c>
      <c r="M275" s="23"/>
      <c r="N275" s="36">
        <f>VLOOKUP(I275,'[1]ITEM#'!A:D,4,0)</f>
        <v>-39</v>
      </c>
      <c r="O275" s="18">
        <f t="shared" si="13"/>
        <v>1</v>
      </c>
      <c r="P275" s="23"/>
      <c r="Q275" s="17" t="s">
        <v>1289</v>
      </c>
    </row>
    <row r="276" spans="1:17" s="1" customFormat="1" x14ac:dyDescent="0.3">
      <c r="A276" s="23" t="s">
        <v>349</v>
      </c>
      <c r="B276" s="23" t="s">
        <v>360</v>
      </c>
      <c r="C276" s="22">
        <v>44881</v>
      </c>
      <c r="D276" s="37">
        <v>-114.24</v>
      </c>
      <c r="E276" s="37">
        <f>VLOOKUP(I276,'[1]ITEM#'!A:C,3,0)*3</f>
        <v>-29.79</v>
      </c>
      <c r="F276" s="37">
        <f t="shared" si="12"/>
        <v>-84.449999999999989</v>
      </c>
      <c r="G276" s="22">
        <v>44881</v>
      </c>
      <c r="H276" s="23" t="s">
        <v>353</v>
      </c>
      <c r="I276" s="23">
        <v>1593356</v>
      </c>
      <c r="J276" s="23" t="s">
        <v>1329</v>
      </c>
      <c r="K276" s="23" t="s">
        <v>186</v>
      </c>
      <c r="L276" s="23" t="s">
        <v>1298</v>
      </c>
      <c r="M276" s="23"/>
      <c r="N276" s="36">
        <f>VLOOKUP(I276,'[1]ITEM#'!A:D,4,0)</f>
        <v>-28.15</v>
      </c>
      <c r="O276" s="18">
        <f t="shared" si="13"/>
        <v>2.9999999999999996</v>
      </c>
      <c r="P276" s="23"/>
      <c r="Q276" s="17" t="s">
        <v>1289</v>
      </c>
    </row>
    <row r="277" spans="1:17" s="1" customFormat="1" x14ac:dyDescent="0.3">
      <c r="A277" s="23" t="s">
        <v>349</v>
      </c>
      <c r="B277" s="23" t="s">
        <v>361</v>
      </c>
      <c r="C277" s="22">
        <v>44880</v>
      </c>
      <c r="D277" s="37">
        <v>-25.74</v>
      </c>
      <c r="E277" s="37">
        <f>VLOOKUP(I277,'[1]ITEM#'!A:C,3,0)</f>
        <v>-8.59</v>
      </c>
      <c r="F277" s="37">
        <f t="shared" si="12"/>
        <v>-17.149999999999999</v>
      </c>
      <c r="G277" s="22">
        <v>44880</v>
      </c>
      <c r="H277" s="23" t="s">
        <v>354</v>
      </c>
      <c r="I277" s="23">
        <v>1408974</v>
      </c>
      <c r="J277" s="23" t="s">
        <v>1333</v>
      </c>
      <c r="K277" s="23" t="s">
        <v>186</v>
      </c>
      <c r="L277" s="23" t="s">
        <v>1311</v>
      </c>
      <c r="M277" s="23"/>
      <c r="N277" s="36">
        <f>VLOOKUP(I277,'[1]ITEM#'!A:D,4,0)</f>
        <v>-17.149999999999999</v>
      </c>
      <c r="O277" s="18">
        <f t="shared" si="13"/>
        <v>1</v>
      </c>
      <c r="P277" s="23"/>
      <c r="Q277" s="17" t="s">
        <v>1289</v>
      </c>
    </row>
    <row r="278" spans="1:17" s="1" customFormat="1" x14ac:dyDescent="0.3">
      <c r="A278" s="23" t="s">
        <v>349</v>
      </c>
      <c r="B278" s="23" t="s">
        <v>362</v>
      </c>
      <c r="C278" s="22">
        <v>44881</v>
      </c>
      <c r="D278" s="37">
        <v>-96.4</v>
      </c>
      <c r="E278" s="37">
        <f>VLOOKUP(I278,'[1]ITEM#'!A:C,3,0)</f>
        <v>-10.55</v>
      </c>
      <c r="F278" s="37">
        <f t="shared" si="12"/>
        <v>-85.850000000000009</v>
      </c>
      <c r="G278" s="22">
        <v>44881</v>
      </c>
      <c r="H278" s="23" t="s">
        <v>355</v>
      </c>
      <c r="I278" s="23">
        <v>1662421</v>
      </c>
      <c r="J278" s="23" t="s">
        <v>1300</v>
      </c>
      <c r="K278" s="23" t="s">
        <v>186</v>
      </c>
      <c r="L278" s="23" t="s">
        <v>1301</v>
      </c>
      <c r="M278" s="23"/>
      <c r="N278" s="36">
        <f>VLOOKUP(I278,'[1]ITEM#'!A:D,4,0)</f>
        <v>-85.85</v>
      </c>
      <c r="O278" s="18">
        <f t="shared" si="13"/>
        <v>1.0000000000000002</v>
      </c>
      <c r="P278" s="23"/>
      <c r="Q278" s="17" t="s">
        <v>1289</v>
      </c>
    </row>
    <row r="279" spans="1:17" s="1" customFormat="1" x14ac:dyDescent="0.3">
      <c r="A279" s="23" t="s">
        <v>349</v>
      </c>
      <c r="B279" s="23" t="s">
        <v>363</v>
      </c>
      <c r="C279" s="22">
        <v>44881</v>
      </c>
      <c r="D279" s="37">
        <v>-70.62</v>
      </c>
      <c r="E279" s="37">
        <f>VLOOKUP(I279,'[1]ITEM#'!A:C,3,0)</f>
        <v>0</v>
      </c>
      <c r="F279" s="37">
        <f t="shared" si="12"/>
        <v>-70.62</v>
      </c>
      <c r="G279" s="22">
        <v>44881</v>
      </c>
      <c r="H279" s="23" t="s">
        <v>356</v>
      </c>
      <c r="I279" s="23">
        <v>1585798</v>
      </c>
      <c r="J279" s="23" t="s">
        <v>1319</v>
      </c>
      <c r="K279" s="23" t="s">
        <v>186</v>
      </c>
      <c r="L279" s="23" t="s">
        <v>1291</v>
      </c>
      <c r="M279" s="23"/>
      <c r="N279" s="36">
        <f>VLOOKUP(I279,'[1]ITEM#'!A:D,4,0)</f>
        <v>-70.62</v>
      </c>
      <c r="O279" s="18">
        <f t="shared" si="13"/>
        <v>1</v>
      </c>
      <c r="P279" s="23"/>
      <c r="Q279" s="17" t="s">
        <v>1289</v>
      </c>
    </row>
    <row r="280" spans="1:17" s="1" customFormat="1" x14ac:dyDescent="0.3">
      <c r="A280" s="23" t="s">
        <v>302</v>
      </c>
      <c r="B280" s="23" t="s">
        <v>331</v>
      </c>
      <c r="C280" s="22">
        <v>44880</v>
      </c>
      <c r="D280" s="37">
        <v>-96.4</v>
      </c>
      <c r="E280" s="37">
        <f>VLOOKUP(I280,'[1]ITEM#'!A:C,3,0)</f>
        <v>-10.55</v>
      </c>
      <c r="F280" s="37">
        <f t="shared" si="12"/>
        <v>-85.850000000000009</v>
      </c>
      <c r="G280" s="22">
        <v>44880</v>
      </c>
      <c r="H280" s="23" t="s">
        <v>303</v>
      </c>
      <c r="I280" s="23">
        <v>1662421</v>
      </c>
      <c r="J280" s="23" t="s">
        <v>1300</v>
      </c>
      <c r="K280" s="23" t="s">
        <v>186</v>
      </c>
      <c r="L280" s="23" t="s">
        <v>1301</v>
      </c>
      <c r="M280" s="23"/>
      <c r="N280" s="36">
        <f>VLOOKUP(I280,'[1]ITEM#'!A:D,4,0)</f>
        <v>-85.85</v>
      </c>
      <c r="O280" s="18">
        <f t="shared" si="13"/>
        <v>1.0000000000000002</v>
      </c>
      <c r="P280" s="23"/>
      <c r="Q280" s="17" t="s">
        <v>1289</v>
      </c>
    </row>
    <row r="281" spans="1:17" s="1" customFormat="1" x14ac:dyDescent="0.3">
      <c r="A281" s="23" t="s">
        <v>302</v>
      </c>
      <c r="B281" s="23" t="s">
        <v>332</v>
      </c>
      <c r="C281" s="22">
        <v>44880</v>
      </c>
      <c r="D281" s="37">
        <v>-38.08</v>
      </c>
      <c r="E281" s="37">
        <f>VLOOKUP(I281,'[1]ITEM#'!A:C,3,0)</f>
        <v>-9.93</v>
      </c>
      <c r="F281" s="37">
        <f t="shared" si="12"/>
        <v>-28.15</v>
      </c>
      <c r="G281" s="22">
        <v>44880</v>
      </c>
      <c r="H281" s="23" t="s">
        <v>304</v>
      </c>
      <c r="I281" s="23">
        <v>1540783</v>
      </c>
      <c r="J281" s="23" t="s">
        <v>1317</v>
      </c>
      <c r="K281" s="23" t="s">
        <v>186</v>
      </c>
      <c r="L281" s="23" t="s">
        <v>1298</v>
      </c>
      <c r="M281" s="23"/>
      <c r="N281" s="36">
        <f>VLOOKUP(I281,'[1]ITEM#'!A:D,4,0)</f>
        <v>-28.15</v>
      </c>
      <c r="O281" s="18">
        <f t="shared" si="13"/>
        <v>1</v>
      </c>
      <c r="P281" s="23"/>
      <c r="Q281" s="17" t="s">
        <v>1289</v>
      </c>
    </row>
    <row r="282" spans="1:17" s="1" customFormat="1" x14ac:dyDescent="0.3">
      <c r="A282" s="23" t="s">
        <v>302</v>
      </c>
      <c r="B282" s="23" t="s">
        <v>333</v>
      </c>
      <c r="C282" s="22">
        <v>44880</v>
      </c>
      <c r="D282" s="37">
        <v>-78</v>
      </c>
      <c r="E282" s="37">
        <v>0</v>
      </c>
      <c r="F282" s="37">
        <f t="shared" si="12"/>
        <v>-78</v>
      </c>
      <c r="G282" s="22">
        <v>44880</v>
      </c>
      <c r="H282" s="23" t="s">
        <v>305</v>
      </c>
      <c r="I282" s="23">
        <v>1529947</v>
      </c>
      <c r="J282" s="23" t="s">
        <v>1294</v>
      </c>
      <c r="K282" s="23" t="s">
        <v>186</v>
      </c>
      <c r="L282" s="23" t="s">
        <v>1291</v>
      </c>
      <c r="M282" s="23"/>
      <c r="N282" s="36">
        <f>VLOOKUP(I282,'[1]ITEM#'!A:D,4,0)</f>
        <v>-39</v>
      </c>
      <c r="O282" s="18">
        <f t="shared" si="13"/>
        <v>2</v>
      </c>
      <c r="P282" s="23"/>
      <c r="Q282" s="17" t="s">
        <v>1289</v>
      </c>
    </row>
    <row r="283" spans="1:17" s="1" customFormat="1" x14ac:dyDescent="0.3">
      <c r="A283" s="23" t="s">
        <v>302</v>
      </c>
      <c r="B283" s="23" t="s">
        <v>334</v>
      </c>
      <c r="C283" s="22">
        <v>44880</v>
      </c>
      <c r="D283" s="37">
        <v>-250.86</v>
      </c>
      <c r="E283" s="37">
        <v>0</v>
      </c>
      <c r="F283" s="37">
        <v>-39</v>
      </c>
      <c r="G283" s="22">
        <v>44880</v>
      </c>
      <c r="H283" s="23" t="s">
        <v>306</v>
      </c>
      <c r="I283" s="23">
        <v>1529947</v>
      </c>
      <c r="J283" s="23" t="s">
        <v>1294</v>
      </c>
      <c r="K283" s="23" t="s">
        <v>186</v>
      </c>
      <c r="L283" s="23" t="s">
        <v>1291</v>
      </c>
      <c r="M283" s="23"/>
      <c r="N283" s="36">
        <f>VLOOKUP(I283,'[1]ITEM#'!A:D,4,0)</f>
        <v>-39</v>
      </c>
      <c r="O283" s="18">
        <f t="shared" si="13"/>
        <v>1</v>
      </c>
      <c r="P283" s="23"/>
      <c r="Q283" s="17" t="s">
        <v>1289</v>
      </c>
    </row>
    <row r="284" spans="1:17" s="1" customFormat="1" x14ac:dyDescent="0.3">
      <c r="A284" s="23"/>
      <c r="B284" s="23"/>
      <c r="C284" s="22"/>
      <c r="D284" s="37"/>
      <c r="E284" s="37">
        <v>0</v>
      </c>
      <c r="F284" s="37">
        <v>-211.86</v>
      </c>
      <c r="G284" s="22">
        <v>44880</v>
      </c>
      <c r="H284" s="23" t="s">
        <v>306</v>
      </c>
      <c r="I284" s="23">
        <v>1585799</v>
      </c>
      <c r="J284" s="23" t="s">
        <v>1292</v>
      </c>
      <c r="K284" s="23" t="s">
        <v>186</v>
      </c>
      <c r="L284" s="23" t="s">
        <v>1291</v>
      </c>
      <c r="M284" s="23"/>
      <c r="N284" s="36">
        <f>VLOOKUP(I284,'[1]ITEM#'!A:D,4,0)</f>
        <v>-70.62</v>
      </c>
      <c r="O284" s="18">
        <f t="shared" si="13"/>
        <v>3</v>
      </c>
      <c r="P284" s="23"/>
      <c r="Q284" s="17" t="s">
        <v>1289</v>
      </c>
    </row>
    <row r="285" spans="1:17" s="1" customFormat="1" x14ac:dyDescent="0.3">
      <c r="A285" s="23" t="s">
        <v>302</v>
      </c>
      <c r="B285" s="23" t="s">
        <v>335</v>
      </c>
      <c r="C285" s="22">
        <v>44880</v>
      </c>
      <c r="D285" s="37">
        <v>-107.63</v>
      </c>
      <c r="E285" s="37">
        <v>0</v>
      </c>
      <c r="F285" s="37">
        <v>-39</v>
      </c>
      <c r="G285" s="22">
        <v>44880</v>
      </c>
      <c r="H285" s="23" t="s">
        <v>307</v>
      </c>
      <c r="I285" s="23">
        <v>1529947</v>
      </c>
      <c r="J285" s="23" t="s">
        <v>1294</v>
      </c>
      <c r="K285" s="23" t="s">
        <v>186</v>
      </c>
      <c r="L285" s="23" t="s">
        <v>1291</v>
      </c>
      <c r="M285" s="23"/>
      <c r="N285" s="36">
        <f>VLOOKUP(I285,'[1]ITEM#'!A:D,4,0)</f>
        <v>-39</v>
      </c>
      <c r="O285" s="18">
        <f t="shared" si="13"/>
        <v>1</v>
      </c>
      <c r="P285" s="23"/>
      <c r="Q285" s="17" t="s">
        <v>1289</v>
      </c>
    </row>
    <row r="286" spans="1:17" s="1" customFormat="1" x14ac:dyDescent="0.3">
      <c r="A286" s="23"/>
      <c r="B286" s="23"/>
      <c r="C286" s="22"/>
      <c r="D286" s="37"/>
      <c r="E286" s="37">
        <v>0</v>
      </c>
      <c r="F286" s="37">
        <v>-68.63</v>
      </c>
      <c r="G286" s="22">
        <v>44880</v>
      </c>
      <c r="H286" s="23" t="s">
        <v>307</v>
      </c>
      <c r="I286" s="23">
        <v>1529951</v>
      </c>
      <c r="J286" s="23" t="s">
        <v>1326</v>
      </c>
      <c r="K286" s="23" t="s">
        <v>186</v>
      </c>
      <c r="L286" s="23" t="s">
        <v>1291</v>
      </c>
      <c r="M286" s="23"/>
      <c r="N286" s="36">
        <f>VLOOKUP(I286,'[1]ITEM#'!A:D,4,0)</f>
        <v>-68.63</v>
      </c>
      <c r="O286" s="18">
        <f t="shared" si="13"/>
        <v>1</v>
      </c>
      <c r="P286" s="23"/>
      <c r="Q286" s="17" t="s">
        <v>1289</v>
      </c>
    </row>
    <row r="287" spans="1:17" s="1" customFormat="1" x14ac:dyDescent="0.3">
      <c r="A287" s="23" t="s">
        <v>302</v>
      </c>
      <c r="B287" s="23" t="s">
        <v>336</v>
      </c>
      <c r="C287" s="22">
        <v>44880</v>
      </c>
      <c r="D287" s="37">
        <v>-126.12</v>
      </c>
      <c r="E287" s="37">
        <f>VLOOKUP(I287,'[1]ITEM#'!A:C,3,0)*3</f>
        <v>-31.32</v>
      </c>
      <c r="F287" s="37">
        <f t="shared" si="12"/>
        <v>-94.800000000000011</v>
      </c>
      <c r="G287" s="22">
        <v>44880</v>
      </c>
      <c r="H287" s="23" t="s">
        <v>308</v>
      </c>
      <c r="I287" s="23">
        <v>1540784</v>
      </c>
      <c r="J287" s="23" t="s">
        <v>1297</v>
      </c>
      <c r="K287" s="23" t="s">
        <v>186</v>
      </c>
      <c r="L287" s="23" t="s">
        <v>1298</v>
      </c>
      <c r="M287" s="23"/>
      <c r="N287" s="36">
        <f>VLOOKUP(I287,'[1]ITEM#'!A:D,4,0)</f>
        <v>-31.6</v>
      </c>
      <c r="O287" s="18">
        <f t="shared" si="13"/>
        <v>3.0000000000000004</v>
      </c>
      <c r="P287" s="23"/>
      <c r="Q287" s="17" t="s">
        <v>1289</v>
      </c>
    </row>
    <row r="288" spans="1:17" s="1" customFormat="1" x14ac:dyDescent="0.3">
      <c r="A288" s="23" t="s">
        <v>302</v>
      </c>
      <c r="B288" s="23" t="s">
        <v>337</v>
      </c>
      <c r="C288" s="22">
        <v>44880</v>
      </c>
      <c r="D288" s="37">
        <v>-205.71</v>
      </c>
      <c r="E288" s="37">
        <f>VLOOKUP(I288,'[1]ITEM#'!A:C,3,0)</f>
        <v>0</v>
      </c>
      <c r="F288" s="37">
        <v>-64.47</v>
      </c>
      <c r="G288" s="22">
        <v>44880</v>
      </c>
      <c r="H288" s="23" t="s">
        <v>309</v>
      </c>
      <c r="I288" s="23">
        <v>1585795</v>
      </c>
      <c r="J288" s="23" t="s">
        <v>1290</v>
      </c>
      <c r="K288" s="23" t="s">
        <v>186</v>
      </c>
      <c r="L288" s="23" t="s">
        <v>1291</v>
      </c>
      <c r="M288" s="23"/>
      <c r="N288" s="36">
        <f>VLOOKUP(I288,'[1]ITEM#'!A:D,4,0)</f>
        <v>-64.47</v>
      </c>
      <c r="O288" s="18">
        <f t="shared" si="13"/>
        <v>1</v>
      </c>
      <c r="P288" s="23"/>
      <c r="Q288" s="17" t="s">
        <v>1289</v>
      </c>
    </row>
    <row r="289" spans="1:17" s="1" customFormat="1" x14ac:dyDescent="0.3">
      <c r="A289" s="23"/>
      <c r="B289" s="23"/>
      <c r="C289" s="22"/>
      <c r="D289" s="37"/>
      <c r="E289" s="37">
        <f>VLOOKUP(I289,'[1]ITEM#'!A:C,3,0)</f>
        <v>0</v>
      </c>
      <c r="F289" s="37">
        <v>-70.62</v>
      </c>
      <c r="G289" s="22">
        <v>44880</v>
      </c>
      <c r="H289" s="23" t="s">
        <v>309</v>
      </c>
      <c r="I289" s="23">
        <v>1585799</v>
      </c>
      <c r="J289" s="23" t="s">
        <v>1292</v>
      </c>
      <c r="K289" s="23" t="s">
        <v>186</v>
      </c>
      <c r="L289" s="23" t="s">
        <v>1291</v>
      </c>
      <c r="M289" s="23"/>
      <c r="N289" s="36">
        <f>VLOOKUP(I289,'[1]ITEM#'!A:D,4,0)</f>
        <v>-70.62</v>
      </c>
      <c r="O289" s="18">
        <f t="shared" si="13"/>
        <v>1</v>
      </c>
      <c r="P289" s="23"/>
      <c r="Q289" s="17" t="s">
        <v>1289</v>
      </c>
    </row>
    <row r="290" spans="1:17" s="1" customFormat="1" x14ac:dyDescent="0.3">
      <c r="A290" s="23"/>
      <c r="B290" s="23"/>
      <c r="C290" s="22"/>
      <c r="D290" s="37"/>
      <c r="E290" s="37">
        <f>VLOOKUP(I290,'[1]ITEM#'!A:C,3,0)</f>
        <v>0</v>
      </c>
      <c r="F290" s="37">
        <v>-70.62</v>
      </c>
      <c r="G290" s="22">
        <v>44880</v>
      </c>
      <c r="H290" s="23" t="s">
        <v>309</v>
      </c>
      <c r="I290" s="23">
        <v>1585900</v>
      </c>
      <c r="J290" s="23" t="s">
        <v>1320</v>
      </c>
      <c r="K290" s="23" t="s">
        <v>186</v>
      </c>
      <c r="L290" s="23" t="s">
        <v>1291</v>
      </c>
      <c r="M290" s="23"/>
      <c r="N290" s="36">
        <f>VLOOKUP(I290,'[1]ITEM#'!A:D,4,0)</f>
        <v>-70.62</v>
      </c>
      <c r="O290" s="18">
        <f t="shared" si="13"/>
        <v>1</v>
      </c>
      <c r="P290" s="23"/>
      <c r="Q290" s="17" t="s">
        <v>1289</v>
      </c>
    </row>
    <row r="291" spans="1:17" s="1" customFormat="1" x14ac:dyDescent="0.3">
      <c r="A291" s="23" t="s">
        <v>302</v>
      </c>
      <c r="B291" s="23" t="s">
        <v>338</v>
      </c>
      <c r="C291" s="22">
        <v>44880</v>
      </c>
      <c r="D291" s="37">
        <v>-39</v>
      </c>
      <c r="E291" s="37">
        <v>0</v>
      </c>
      <c r="F291" s="37">
        <f t="shared" si="12"/>
        <v>-39</v>
      </c>
      <c r="G291" s="22">
        <v>44880</v>
      </c>
      <c r="H291" s="23" t="s">
        <v>310</v>
      </c>
      <c r="I291" s="23">
        <v>1529946</v>
      </c>
      <c r="J291" s="23" t="s">
        <v>1306</v>
      </c>
      <c r="K291" s="23" t="s">
        <v>186</v>
      </c>
      <c r="L291" s="23" t="s">
        <v>1291</v>
      </c>
      <c r="M291" s="23"/>
      <c r="N291" s="36">
        <f>VLOOKUP(I291,'[1]ITEM#'!A:D,4,0)</f>
        <v>-39</v>
      </c>
      <c r="O291" s="18">
        <f t="shared" si="13"/>
        <v>1</v>
      </c>
      <c r="P291" s="23"/>
      <c r="Q291" s="17" t="s">
        <v>1289</v>
      </c>
    </row>
    <row r="292" spans="1:17" s="1" customFormat="1" x14ac:dyDescent="0.3">
      <c r="A292" s="23" t="s">
        <v>302</v>
      </c>
      <c r="B292" s="23" t="s">
        <v>339</v>
      </c>
      <c r="C292" s="22">
        <v>44880</v>
      </c>
      <c r="D292" s="37">
        <v>-87.6</v>
      </c>
      <c r="E292" s="37">
        <f>VLOOKUP(I292,'[1]ITEM#'!A:C,3,0)</f>
        <v>-10.25</v>
      </c>
      <c r="F292" s="37">
        <f t="shared" si="12"/>
        <v>-77.349999999999994</v>
      </c>
      <c r="G292" s="22">
        <v>44880</v>
      </c>
      <c r="H292" s="23" t="s">
        <v>311</v>
      </c>
      <c r="I292" s="23">
        <v>1662420</v>
      </c>
      <c r="J292" s="23" t="s">
        <v>1318</v>
      </c>
      <c r="K292" s="23" t="s">
        <v>186</v>
      </c>
      <c r="L292" s="23" t="s">
        <v>1301</v>
      </c>
      <c r="M292" s="23"/>
      <c r="N292" s="36">
        <f>VLOOKUP(I292,'[1]ITEM#'!A:D,4,0)</f>
        <v>-77.349999999999994</v>
      </c>
      <c r="O292" s="18">
        <f t="shared" si="13"/>
        <v>1</v>
      </c>
      <c r="P292" s="23"/>
      <c r="Q292" s="17" t="s">
        <v>1289</v>
      </c>
    </row>
    <row r="293" spans="1:17" s="1" customFormat="1" x14ac:dyDescent="0.3">
      <c r="A293" s="23" t="s">
        <v>302</v>
      </c>
      <c r="B293" s="23" t="s">
        <v>340</v>
      </c>
      <c r="C293" s="22">
        <v>44880</v>
      </c>
      <c r="D293" s="37">
        <v>-64.55</v>
      </c>
      <c r="E293" s="37">
        <f>VLOOKUP(I293,'[1]ITEM#'!A:C,3,0)</f>
        <v>0</v>
      </c>
      <c r="F293" s="37">
        <v>-25.55</v>
      </c>
      <c r="G293" s="22">
        <v>44880</v>
      </c>
      <c r="H293" s="23" t="s">
        <v>312</v>
      </c>
      <c r="I293" s="23">
        <v>1516597</v>
      </c>
      <c r="J293" s="23" t="s">
        <v>1303</v>
      </c>
      <c r="K293" s="23" t="s">
        <v>186</v>
      </c>
      <c r="L293" s="23" t="s">
        <v>1291</v>
      </c>
      <c r="M293" s="23"/>
      <c r="N293" s="36">
        <f>VLOOKUP(I293,'[1]ITEM#'!A:D,4,0)</f>
        <v>-25.55</v>
      </c>
      <c r="O293" s="18">
        <f t="shared" si="13"/>
        <v>1</v>
      </c>
      <c r="P293" s="23"/>
      <c r="Q293" s="17" t="s">
        <v>1289</v>
      </c>
    </row>
    <row r="294" spans="1:17" s="1" customFormat="1" x14ac:dyDescent="0.3">
      <c r="A294" s="23"/>
      <c r="B294" s="23"/>
      <c r="C294" s="22"/>
      <c r="D294" s="37"/>
      <c r="E294" s="37">
        <v>0</v>
      </c>
      <c r="F294" s="37">
        <v>-39</v>
      </c>
      <c r="G294" s="22">
        <v>44880</v>
      </c>
      <c r="H294" s="23" t="s">
        <v>312</v>
      </c>
      <c r="I294" s="23">
        <v>1529946</v>
      </c>
      <c r="J294" s="23" t="s">
        <v>1306</v>
      </c>
      <c r="K294" s="23" t="s">
        <v>186</v>
      </c>
      <c r="L294" s="23" t="s">
        <v>1291</v>
      </c>
      <c r="M294" s="23"/>
      <c r="N294" s="36">
        <f>VLOOKUP(I294,'[1]ITEM#'!A:D,4,0)</f>
        <v>-39</v>
      </c>
      <c r="O294" s="18">
        <f t="shared" si="13"/>
        <v>1</v>
      </c>
      <c r="P294" s="23"/>
      <c r="Q294" s="17" t="s">
        <v>1289</v>
      </c>
    </row>
    <row r="295" spans="1:17" s="1" customFormat="1" x14ac:dyDescent="0.3">
      <c r="A295" s="23" t="s">
        <v>302</v>
      </c>
      <c r="B295" s="23" t="s">
        <v>341</v>
      </c>
      <c r="C295" s="22">
        <v>44880</v>
      </c>
      <c r="D295" s="37">
        <v>-64.47</v>
      </c>
      <c r="E295" s="37">
        <f>VLOOKUP(I295,'[1]ITEM#'!A:C,3,0)</f>
        <v>0</v>
      </c>
      <c r="F295" s="37">
        <f t="shared" si="12"/>
        <v>-64.47</v>
      </c>
      <c r="G295" s="22">
        <v>44880</v>
      </c>
      <c r="H295" s="23" t="s">
        <v>313</v>
      </c>
      <c r="I295" s="23">
        <v>1585795</v>
      </c>
      <c r="J295" s="23" t="s">
        <v>1290</v>
      </c>
      <c r="K295" s="23" t="s">
        <v>186</v>
      </c>
      <c r="L295" s="23" t="s">
        <v>1291</v>
      </c>
      <c r="M295" s="23"/>
      <c r="N295" s="36">
        <f>VLOOKUP(I295,'[1]ITEM#'!A:D,4,0)</f>
        <v>-64.47</v>
      </c>
      <c r="O295" s="18">
        <f t="shared" si="13"/>
        <v>1</v>
      </c>
      <c r="P295" s="23"/>
      <c r="Q295" s="17" t="s">
        <v>1289</v>
      </c>
    </row>
    <row r="296" spans="1:17" s="1" customFormat="1" x14ac:dyDescent="0.3">
      <c r="A296" s="23" t="s">
        <v>302</v>
      </c>
      <c r="B296" s="23" t="s">
        <v>342</v>
      </c>
      <c r="C296" s="22">
        <v>44880</v>
      </c>
      <c r="D296" s="37">
        <v>-42.07</v>
      </c>
      <c r="E296" s="37">
        <v>0</v>
      </c>
      <c r="F296" s="37">
        <f t="shared" si="12"/>
        <v>-42.07</v>
      </c>
      <c r="G296" s="22">
        <v>44880</v>
      </c>
      <c r="H296" s="23" t="s">
        <v>314</v>
      </c>
      <c r="I296" s="23">
        <v>1514684</v>
      </c>
      <c r="J296" s="23" t="s">
        <v>1324</v>
      </c>
      <c r="K296" s="23" t="s">
        <v>186</v>
      </c>
      <c r="L296" s="23" t="s">
        <v>1291</v>
      </c>
      <c r="M296" s="23"/>
      <c r="N296" s="36">
        <f>VLOOKUP(I296,'[1]ITEM#'!A:D,4,0)</f>
        <v>-42.07</v>
      </c>
      <c r="O296" s="18">
        <f t="shared" si="13"/>
        <v>1</v>
      </c>
      <c r="P296" s="23"/>
      <c r="Q296" s="17" t="s">
        <v>1289</v>
      </c>
    </row>
    <row r="297" spans="1:17" s="1" customFormat="1" x14ac:dyDescent="0.3">
      <c r="A297" s="23" t="s">
        <v>302</v>
      </c>
      <c r="B297" s="23" t="s">
        <v>343</v>
      </c>
      <c r="C297" s="22">
        <v>44880</v>
      </c>
      <c r="D297" s="37">
        <v>-84.08</v>
      </c>
      <c r="E297" s="37">
        <f>VLOOKUP(I297,'[1]ITEM#'!A:C,3,0)*2</f>
        <v>-20.88</v>
      </c>
      <c r="F297" s="37">
        <f t="shared" si="12"/>
        <v>-63.2</v>
      </c>
      <c r="G297" s="22">
        <v>44880</v>
      </c>
      <c r="H297" s="23" t="s">
        <v>315</v>
      </c>
      <c r="I297" s="23">
        <v>1540785</v>
      </c>
      <c r="J297" s="23" t="s">
        <v>1328</v>
      </c>
      <c r="K297" s="23" t="s">
        <v>186</v>
      </c>
      <c r="L297" s="23" t="s">
        <v>1298</v>
      </c>
      <c r="M297" s="23"/>
      <c r="N297" s="36">
        <f>VLOOKUP(I297,'[1]ITEM#'!A:D,4,0)</f>
        <v>-31.6</v>
      </c>
      <c r="O297" s="18">
        <f t="shared" si="13"/>
        <v>2</v>
      </c>
      <c r="P297" s="23"/>
      <c r="Q297" s="17" t="s">
        <v>1289</v>
      </c>
    </row>
    <row r="298" spans="1:17" s="1" customFormat="1" x14ac:dyDescent="0.3">
      <c r="A298" s="23" t="s">
        <v>302</v>
      </c>
      <c r="B298" s="23" t="s">
        <v>344</v>
      </c>
      <c r="C298" s="22">
        <v>44880</v>
      </c>
      <c r="D298" s="37">
        <v>-70.62</v>
      </c>
      <c r="E298" s="37">
        <f>VLOOKUP(I298,'[1]ITEM#'!A:C,3,0)</f>
        <v>0</v>
      </c>
      <c r="F298" s="37">
        <f t="shared" si="12"/>
        <v>-70.62</v>
      </c>
      <c r="G298" s="22">
        <v>44880</v>
      </c>
      <c r="H298" s="23" t="s">
        <v>316</v>
      </c>
      <c r="I298" s="23">
        <v>1585798</v>
      </c>
      <c r="J298" s="23" t="s">
        <v>1319</v>
      </c>
      <c r="K298" s="23" t="s">
        <v>186</v>
      </c>
      <c r="L298" s="23" t="s">
        <v>1291</v>
      </c>
      <c r="M298" s="23"/>
      <c r="N298" s="36">
        <f>VLOOKUP(I298,'[1]ITEM#'!A:D,4,0)</f>
        <v>-70.62</v>
      </c>
      <c r="O298" s="18">
        <f t="shared" si="13"/>
        <v>1</v>
      </c>
      <c r="P298" s="23"/>
      <c r="Q298" s="17" t="s">
        <v>1289</v>
      </c>
    </row>
    <row r="299" spans="1:17" s="1" customFormat="1" x14ac:dyDescent="0.3">
      <c r="A299" s="23" t="s">
        <v>302</v>
      </c>
      <c r="B299" s="23" t="s">
        <v>345</v>
      </c>
      <c r="C299" s="22">
        <v>44880</v>
      </c>
      <c r="D299" s="37">
        <v>-103.47</v>
      </c>
      <c r="E299" s="37">
        <v>0</v>
      </c>
      <c r="F299" s="37">
        <v>-39</v>
      </c>
      <c r="G299" s="22">
        <v>44880</v>
      </c>
      <c r="H299" s="23" t="s">
        <v>317</v>
      </c>
      <c r="I299" s="23">
        <v>1529947</v>
      </c>
      <c r="J299" s="23" t="s">
        <v>1294</v>
      </c>
      <c r="K299" s="23" t="s">
        <v>186</v>
      </c>
      <c r="L299" s="23" t="s">
        <v>1291</v>
      </c>
      <c r="M299" s="23"/>
      <c r="N299" s="36">
        <f>VLOOKUP(I299,'[1]ITEM#'!A:D,4,0)</f>
        <v>-39</v>
      </c>
      <c r="O299" s="18">
        <f t="shared" si="13"/>
        <v>1</v>
      </c>
      <c r="P299" s="23"/>
      <c r="Q299" s="17" t="s">
        <v>1289</v>
      </c>
    </row>
    <row r="300" spans="1:17" s="1" customFormat="1" x14ac:dyDescent="0.3">
      <c r="A300" s="23"/>
      <c r="B300" s="23"/>
      <c r="C300" s="22"/>
      <c r="D300" s="37"/>
      <c r="E300" s="37">
        <v>0</v>
      </c>
      <c r="F300" s="37">
        <v>-64.47</v>
      </c>
      <c r="G300" s="22">
        <v>44880</v>
      </c>
      <c r="H300" s="23" t="s">
        <v>317</v>
      </c>
      <c r="I300" s="23">
        <v>1585796</v>
      </c>
      <c r="J300" s="23" t="s">
        <v>1309</v>
      </c>
      <c r="K300" s="23" t="s">
        <v>186</v>
      </c>
      <c r="L300" s="23" t="s">
        <v>1291</v>
      </c>
      <c r="M300" s="23"/>
      <c r="N300" s="36">
        <f>VLOOKUP(I300,'[1]ITEM#'!A:D,4,0)</f>
        <v>-64.47</v>
      </c>
      <c r="O300" s="18">
        <f t="shared" si="13"/>
        <v>1</v>
      </c>
      <c r="P300" s="23"/>
      <c r="Q300" s="17" t="s">
        <v>1289</v>
      </c>
    </row>
    <row r="301" spans="1:17" s="1" customFormat="1" x14ac:dyDescent="0.3">
      <c r="A301" s="23" t="s">
        <v>302</v>
      </c>
      <c r="B301" s="23" t="s">
        <v>346</v>
      </c>
      <c r="C301" s="22">
        <v>44880</v>
      </c>
      <c r="D301" s="37">
        <v>-50.1</v>
      </c>
      <c r="E301" s="37">
        <f>VLOOKUP(I301,'[1]ITEM#'!A:C,3,0)</f>
        <v>-12.22</v>
      </c>
      <c r="F301" s="37">
        <f t="shared" si="12"/>
        <v>-37.880000000000003</v>
      </c>
      <c r="G301" s="22">
        <v>44880</v>
      </c>
      <c r="H301" s="23" t="s">
        <v>318</v>
      </c>
      <c r="I301" s="23">
        <v>1408973</v>
      </c>
      <c r="J301" s="23" t="s">
        <v>1310</v>
      </c>
      <c r="K301" s="23" t="s">
        <v>186</v>
      </c>
      <c r="L301" s="23" t="s">
        <v>1311</v>
      </c>
      <c r="M301" s="23"/>
      <c r="N301" s="36">
        <f>VLOOKUP(I301,'[1]ITEM#'!A:D,4,0)</f>
        <v>-37.880000000000003</v>
      </c>
      <c r="O301" s="18">
        <f t="shared" si="13"/>
        <v>1</v>
      </c>
      <c r="P301" s="23"/>
      <c r="Q301" s="17" t="s">
        <v>1289</v>
      </c>
    </row>
    <row r="302" spans="1:17" s="1" customFormat="1" x14ac:dyDescent="0.3">
      <c r="A302" s="23" t="s">
        <v>302</v>
      </c>
      <c r="B302" s="23" t="s">
        <v>347</v>
      </c>
      <c r="C302" s="22">
        <v>44880</v>
      </c>
      <c r="D302" s="37">
        <v>-68.63</v>
      </c>
      <c r="E302" s="37">
        <v>0</v>
      </c>
      <c r="F302" s="37">
        <f t="shared" si="12"/>
        <v>-68.63</v>
      </c>
      <c r="G302" s="22">
        <v>44880</v>
      </c>
      <c r="H302" s="23" t="s">
        <v>319</v>
      </c>
      <c r="I302" s="23">
        <v>1529951</v>
      </c>
      <c r="J302" s="23" t="s">
        <v>1326</v>
      </c>
      <c r="K302" s="23" t="s">
        <v>186</v>
      </c>
      <c r="L302" s="23" t="s">
        <v>1291</v>
      </c>
      <c r="M302" s="23"/>
      <c r="N302" s="36">
        <f>VLOOKUP(I302,'[1]ITEM#'!A:D,4,0)</f>
        <v>-68.63</v>
      </c>
      <c r="O302" s="18">
        <f t="shared" si="13"/>
        <v>1</v>
      </c>
      <c r="P302" s="23"/>
      <c r="Q302" s="17" t="s">
        <v>1289</v>
      </c>
    </row>
    <row r="303" spans="1:17" s="1" customFormat="1" x14ac:dyDescent="0.3">
      <c r="A303" s="23" t="s">
        <v>302</v>
      </c>
      <c r="B303" s="23" t="s">
        <v>348</v>
      </c>
      <c r="C303" s="22">
        <v>44880</v>
      </c>
      <c r="D303" s="37">
        <v>-25.55</v>
      </c>
      <c r="E303" s="37">
        <v>0</v>
      </c>
      <c r="F303" s="37">
        <f t="shared" ref="F303:F358" si="14">D303-E303</f>
        <v>-25.55</v>
      </c>
      <c r="G303" s="22">
        <v>44880</v>
      </c>
      <c r="H303" s="23" t="s">
        <v>320</v>
      </c>
      <c r="I303" s="23">
        <v>1516592</v>
      </c>
      <c r="J303" s="23" t="s">
        <v>1299</v>
      </c>
      <c r="K303" s="23" t="s">
        <v>186</v>
      </c>
      <c r="L303" s="23" t="s">
        <v>1291</v>
      </c>
      <c r="M303" s="23"/>
      <c r="N303" s="36">
        <f>VLOOKUP(I303,'[1]ITEM#'!A:D,4,0)</f>
        <v>-25.55</v>
      </c>
      <c r="O303" s="18">
        <f t="shared" si="13"/>
        <v>1</v>
      </c>
      <c r="P303" s="23"/>
      <c r="Q303" s="17" t="s">
        <v>1289</v>
      </c>
    </row>
    <row r="304" spans="1:17" s="1" customFormat="1" x14ac:dyDescent="0.3">
      <c r="A304" s="23" t="s">
        <v>291</v>
      </c>
      <c r="B304" s="23" t="s">
        <v>321</v>
      </c>
      <c r="C304" s="22">
        <v>44879</v>
      </c>
      <c r="D304" s="37">
        <v>-115.57</v>
      </c>
      <c r="E304" s="37">
        <v>0</v>
      </c>
      <c r="F304" s="37">
        <v>-51.1</v>
      </c>
      <c r="G304" s="22">
        <v>44879</v>
      </c>
      <c r="H304" s="23" t="s">
        <v>292</v>
      </c>
      <c r="I304" s="23">
        <v>1516594</v>
      </c>
      <c r="J304" s="23" t="s">
        <v>1313</v>
      </c>
      <c r="K304" s="23" t="s">
        <v>186</v>
      </c>
      <c r="L304" s="23" t="s">
        <v>1291</v>
      </c>
      <c r="M304" s="23"/>
      <c r="N304" s="36">
        <f>VLOOKUP(I304,'[1]ITEM#'!A:D,4,0)</f>
        <v>-25.55</v>
      </c>
      <c r="O304" s="18">
        <f t="shared" si="13"/>
        <v>2</v>
      </c>
      <c r="P304" s="23"/>
      <c r="Q304" s="17" t="s">
        <v>1289</v>
      </c>
    </row>
    <row r="305" spans="1:17" s="1" customFormat="1" x14ac:dyDescent="0.3">
      <c r="A305" s="23"/>
      <c r="B305" s="23"/>
      <c r="C305" s="22"/>
      <c r="D305" s="37"/>
      <c r="E305" s="37">
        <v>0</v>
      </c>
      <c r="F305" s="37">
        <v>-64.47</v>
      </c>
      <c r="G305" s="22">
        <v>44879</v>
      </c>
      <c r="H305" s="23" t="s">
        <v>292</v>
      </c>
      <c r="I305" s="23">
        <v>1585795</v>
      </c>
      <c r="J305" s="23" t="s">
        <v>1290</v>
      </c>
      <c r="K305" s="23" t="s">
        <v>186</v>
      </c>
      <c r="L305" s="23" t="s">
        <v>1291</v>
      </c>
      <c r="M305" s="23"/>
      <c r="N305" s="36">
        <f>VLOOKUP(I305,'[1]ITEM#'!A:D,4,0)</f>
        <v>-64.47</v>
      </c>
      <c r="O305" s="18">
        <f t="shared" si="13"/>
        <v>1</v>
      </c>
      <c r="P305" s="23"/>
      <c r="Q305" s="17" t="s">
        <v>1289</v>
      </c>
    </row>
    <row r="306" spans="1:17" s="1" customFormat="1" x14ac:dyDescent="0.3">
      <c r="A306" s="23" t="s">
        <v>291</v>
      </c>
      <c r="B306" s="23" t="s">
        <v>322</v>
      </c>
      <c r="C306" s="22">
        <v>44879</v>
      </c>
      <c r="D306" s="37">
        <v>-38.08</v>
      </c>
      <c r="E306" s="37">
        <f>VLOOKUP(I306,'[1]ITEM#'!A:C,3,0)</f>
        <v>-9.93</v>
      </c>
      <c r="F306" s="37">
        <f t="shared" si="14"/>
        <v>-28.15</v>
      </c>
      <c r="G306" s="22">
        <v>44879</v>
      </c>
      <c r="H306" s="23" t="s">
        <v>293</v>
      </c>
      <c r="I306" s="23">
        <v>1540781</v>
      </c>
      <c r="J306" s="23" t="s">
        <v>1308</v>
      </c>
      <c r="K306" s="23" t="s">
        <v>186</v>
      </c>
      <c r="L306" s="23" t="s">
        <v>1298</v>
      </c>
      <c r="M306" s="23"/>
      <c r="N306" s="36">
        <f>VLOOKUP(I306,'[1]ITEM#'!A:D,4,0)</f>
        <v>-28.15</v>
      </c>
      <c r="O306" s="18">
        <f t="shared" si="13"/>
        <v>1</v>
      </c>
      <c r="P306" s="23"/>
      <c r="Q306" s="17" t="s">
        <v>1289</v>
      </c>
    </row>
    <row r="307" spans="1:17" s="1" customFormat="1" x14ac:dyDescent="0.3">
      <c r="A307" s="23" t="s">
        <v>291</v>
      </c>
      <c r="B307" s="23" t="s">
        <v>323</v>
      </c>
      <c r="C307" s="22">
        <v>44879</v>
      </c>
      <c r="D307" s="37">
        <v>-25.55</v>
      </c>
      <c r="E307" s="37">
        <v>0</v>
      </c>
      <c r="F307" s="37">
        <f t="shared" si="14"/>
        <v>-25.55</v>
      </c>
      <c r="G307" s="22">
        <v>44879</v>
      </c>
      <c r="H307" s="23" t="s">
        <v>294</v>
      </c>
      <c r="I307" s="23">
        <v>1516592</v>
      </c>
      <c r="J307" s="23" t="s">
        <v>1299</v>
      </c>
      <c r="K307" s="23" t="s">
        <v>186</v>
      </c>
      <c r="L307" s="23" t="s">
        <v>1291</v>
      </c>
      <c r="M307" s="23"/>
      <c r="N307" s="36">
        <f>VLOOKUP(I307,'[1]ITEM#'!A:D,4,0)</f>
        <v>-25.55</v>
      </c>
      <c r="O307" s="18">
        <f t="shared" si="13"/>
        <v>1</v>
      </c>
      <c r="P307" s="23"/>
      <c r="Q307" s="17" t="s">
        <v>1289</v>
      </c>
    </row>
    <row r="308" spans="1:17" s="1" customFormat="1" x14ac:dyDescent="0.3">
      <c r="A308" s="23" t="s">
        <v>291</v>
      </c>
      <c r="B308" s="23" t="s">
        <v>324</v>
      </c>
      <c r="C308" s="22">
        <v>44879</v>
      </c>
      <c r="D308" s="37">
        <v>-76.16</v>
      </c>
      <c r="E308" s="37">
        <f>VLOOKUP(I308,'[1]ITEM#'!A:C,3,0)*2</f>
        <v>-19.86</v>
      </c>
      <c r="F308" s="37">
        <f t="shared" si="14"/>
        <v>-56.3</v>
      </c>
      <c r="G308" s="22">
        <v>44879</v>
      </c>
      <c r="H308" s="23" t="s">
        <v>295</v>
      </c>
      <c r="I308" s="23">
        <v>1593357</v>
      </c>
      <c r="J308" s="23" t="s">
        <v>1302</v>
      </c>
      <c r="K308" s="23" t="s">
        <v>186</v>
      </c>
      <c r="L308" s="23" t="s">
        <v>1298</v>
      </c>
      <c r="M308" s="23"/>
      <c r="N308" s="36">
        <f>VLOOKUP(I308,'[1]ITEM#'!A:D,4,0)</f>
        <v>-28.15</v>
      </c>
      <c r="O308" s="18">
        <f t="shared" si="13"/>
        <v>2</v>
      </c>
      <c r="P308" s="23"/>
      <c r="Q308" s="17" t="s">
        <v>1289</v>
      </c>
    </row>
    <row r="309" spans="1:17" s="1" customFormat="1" x14ac:dyDescent="0.3">
      <c r="A309" s="23" t="s">
        <v>291</v>
      </c>
      <c r="B309" s="23" t="s">
        <v>325</v>
      </c>
      <c r="C309" s="22">
        <v>44879</v>
      </c>
      <c r="D309" s="37">
        <v>-67.62</v>
      </c>
      <c r="E309" s="37">
        <v>0</v>
      </c>
      <c r="F309" s="37">
        <v>-42.07</v>
      </c>
      <c r="G309" s="22">
        <v>44879</v>
      </c>
      <c r="H309" s="23" t="s">
        <v>296</v>
      </c>
      <c r="I309" s="23">
        <v>1514691</v>
      </c>
      <c r="J309" s="23" t="s">
        <v>1293</v>
      </c>
      <c r="K309" s="23" t="s">
        <v>186</v>
      </c>
      <c r="L309" s="23" t="s">
        <v>1291</v>
      </c>
      <c r="M309" s="23"/>
      <c r="N309" s="36">
        <f>VLOOKUP(I309,'[1]ITEM#'!A:D,4,0)</f>
        <v>-42.07</v>
      </c>
      <c r="O309" s="18">
        <f t="shared" si="13"/>
        <v>1</v>
      </c>
      <c r="P309" s="23"/>
      <c r="Q309" s="17" t="s">
        <v>1289</v>
      </c>
    </row>
    <row r="310" spans="1:17" s="1" customFormat="1" x14ac:dyDescent="0.3">
      <c r="A310" s="23"/>
      <c r="B310" s="23"/>
      <c r="C310" s="22"/>
      <c r="D310" s="37"/>
      <c r="E310" s="37">
        <f>VLOOKUP(I310,'[1]ITEM#'!A:C,3,0)</f>
        <v>0</v>
      </c>
      <c r="F310" s="37">
        <v>-25.55</v>
      </c>
      <c r="G310" s="22">
        <v>44879</v>
      </c>
      <c r="H310" s="23" t="s">
        <v>296</v>
      </c>
      <c r="I310" s="23">
        <v>1516597</v>
      </c>
      <c r="J310" s="23" t="s">
        <v>1303</v>
      </c>
      <c r="K310" s="23" t="s">
        <v>186</v>
      </c>
      <c r="L310" s="23" t="s">
        <v>1291</v>
      </c>
      <c r="M310" s="23"/>
      <c r="N310" s="36">
        <f>VLOOKUP(I310,'[1]ITEM#'!A:D,4,0)</f>
        <v>-25.55</v>
      </c>
      <c r="O310" s="18">
        <f t="shared" si="13"/>
        <v>1</v>
      </c>
      <c r="P310" s="23"/>
      <c r="Q310" s="17" t="s">
        <v>1289</v>
      </c>
    </row>
    <row r="311" spans="1:17" s="1" customFormat="1" x14ac:dyDescent="0.3">
      <c r="A311" s="23" t="s">
        <v>291</v>
      </c>
      <c r="B311" s="23" t="s">
        <v>326</v>
      </c>
      <c r="C311" s="22">
        <v>44879</v>
      </c>
      <c r="D311" s="37">
        <v>-119.26</v>
      </c>
      <c r="E311" s="37">
        <f>VLOOKUP(I311,'[1]ITEM#'!A:C,3,0)</f>
        <v>-8.59</v>
      </c>
      <c r="F311" s="37">
        <v>-17.149999999999999</v>
      </c>
      <c r="G311" s="22">
        <v>44879</v>
      </c>
      <c r="H311" s="23" t="s">
        <v>297</v>
      </c>
      <c r="I311" s="23">
        <v>1408974</v>
      </c>
      <c r="J311" s="23" t="s">
        <v>1333</v>
      </c>
      <c r="K311" s="23" t="s">
        <v>186</v>
      </c>
      <c r="L311" s="23" t="s">
        <v>1311</v>
      </c>
      <c r="M311" s="23"/>
      <c r="N311" s="36">
        <f>VLOOKUP(I311,'[1]ITEM#'!A:D,4,0)</f>
        <v>-17.149999999999999</v>
      </c>
      <c r="O311" s="18">
        <f t="shared" si="13"/>
        <v>1</v>
      </c>
      <c r="P311" s="23"/>
      <c r="Q311" s="17" t="s">
        <v>1289</v>
      </c>
    </row>
    <row r="312" spans="1:17" s="1" customFormat="1" x14ac:dyDescent="0.3">
      <c r="A312" s="23"/>
      <c r="B312" s="23"/>
      <c r="C312" s="22"/>
      <c r="D312" s="37"/>
      <c r="E312" s="37">
        <f>VLOOKUP(I312,'[1]ITEM#'!A:C,3,0)*2</f>
        <v>-17.18</v>
      </c>
      <c r="F312" s="37">
        <v>-34.299999999999997</v>
      </c>
      <c r="G312" s="22">
        <v>44879</v>
      </c>
      <c r="H312" s="23" t="s">
        <v>297</v>
      </c>
      <c r="I312" s="23">
        <v>1408975</v>
      </c>
      <c r="J312" s="23" t="s">
        <v>1335</v>
      </c>
      <c r="K312" s="23" t="s">
        <v>186</v>
      </c>
      <c r="L312" s="23" t="s">
        <v>1311</v>
      </c>
      <c r="M312" s="23"/>
      <c r="N312" s="36">
        <f>VLOOKUP(I312,'[1]ITEM#'!A:D,4,0)</f>
        <v>-17.149999999999999</v>
      </c>
      <c r="O312" s="18">
        <f t="shared" si="13"/>
        <v>2</v>
      </c>
      <c r="P312" s="23"/>
      <c r="Q312" s="17" t="s">
        <v>1289</v>
      </c>
    </row>
    <row r="313" spans="1:17" s="1" customFormat="1" x14ac:dyDescent="0.3">
      <c r="A313" s="23"/>
      <c r="B313" s="23"/>
      <c r="C313" s="22"/>
      <c r="D313" s="37"/>
      <c r="E313" s="37">
        <f>VLOOKUP(I313,'[1]ITEM#'!A:C,3,0)</f>
        <v>-10.44</v>
      </c>
      <c r="F313" s="37">
        <v>-31.6</v>
      </c>
      <c r="G313" s="22">
        <v>44879</v>
      </c>
      <c r="H313" s="23" t="s">
        <v>297</v>
      </c>
      <c r="I313" s="23">
        <v>1593359</v>
      </c>
      <c r="J313" s="23" t="s">
        <v>1316</v>
      </c>
      <c r="K313" s="23" t="s">
        <v>186</v>
      </c>
      <c r="L313" s="23" t="s">
        <v>1298</v>
      </c>
      <c r="M313" s="23"/>
      <c r="N313" s="36">
        <f>VLOOKUP(I313,'[1]ITEM#'!A:D,4,0)</f>
        <v>-31.6</v>
      </c>
      <c r="O313" s="18">
        <f t="shared" si="13"/>
        <v>1</v>
      </c>
      <c r="P313" s="23"/>
      <c r="Q313" s="17" t="s">
        <v>1289</v>
      </c>
    </row>
    <row r="314" spans="1:17" s="1" customFormat="1" x14ac:dyDescent="0.3">
      <c r="A314" s="23" t="s">
        <v>291</v>
      </c>
      <c r="B314" s="23" t="s">
        <v>327</v>
      </c>
      <c r="C314" s="22">
        <v>44879</v>
      </c>
      <c r="D314" s="37">
        <v>-84.08</v>
      </c>
      <c r="E314" s="37">
        <f>VLOOKUP(I314,'[1]ITEM#'!A:C,3,0)*2</f>
        <v>-20.88</v>
      </c>
      <c r="F314" s="37">
        <f t="shared" si="14"/>
        <v>-63.2</v>
      </c>
      <c r="G314" s="22">
        <v>44879</v>
      </c>
      <c r="H314" s="23" t="s">
        <v>298</v>
      </c>
      <c r="I314" s="23">
        <v>1540784</v>
      </c>
      <c r="J314" s="23" t="s">
        <v>1297</v>
      </c>
      <c r="K314" s="23" t="s">
        <v>186</v>
      </c>
      <c r="L314" s="23" t="s">
        <v>1298</v>
      </c>
      <c r="M314" s="23"/>
      <c r="N314" s="36">
        <f>VLOOKUP(I314,'[1]ITEM#'!A:D,4,0)</f>
        <v>-31.6</v>
      </c>
      <c r="O314" s="18">
        <f t="shared" si="13"/>
        <v>2</v>
      </c>
      <c r="P314" s="23"/>
      <c r="Q314" s="17" t="s">
        <v>1289</v>
      </c>
    </row>
    <row r="315" spans="1:17" s="1" customFormat="1" x14ac:dyDescent="0.3">
      <c r="A315" s="23" t="s">
        <v>291</v>
      </c>
      <c r="B315" s="23" t="s">
        <v>328</v>
      </c>
      <c r="C315" s="22">
        <v>44879</v>
      </c>
      <c r="D315" s="37">
        <v>-67.62</v>
      </c>
      <c r="E315" s="37">
        <v>0</v>
      </c>
      <c r="F315" s="37">
        <v>-42.07</v>
      </c>
      <c r="G315" s="22">
        <v>44879</v>
      </c>
      <c r="H315" s="23" t="s">
        <v>299</v>
      </c>
      <c r="I315" s="23">
        <v>1514688</v>
      </c>
      <c r="J315" s="23" t="s">
        <v>1304</v>
      </c>
      <c r="K315" s="23" t="s">
        <v>186</v>
      </c>
      <c r="L315" s="23" t="s">
        <v>1291</v>
      </c>
      <c r="M315" s="23"/>
      <c r="N315" s="36">
        <f>VLOOKUP(I315,'[1]ITEM#'!A:D,4,0)</f>
        <v>-42.07</v>
      </c>
      <c r="O315" s="18">
        <f t="shared" si="13"/>
        <v>1</v>
      </c>
      <c r="P315" s="23"/>
      <c r="Q315" s="17" t="s">
        <v>1289</v>
      </c>
    </row>
    <row r="316" spans="1:17" s="1" customFormat="1" x14ac:dyDescent="0.3">
      <c r="A316" s="23"/>
      <c r="B316" s="23"/>
      <c r="C316" s="22"/>
      <c r="D316" s="37"/>
      <c r="E316" s="37">
        <v>0</v>
      </c>
      <c r="F316" s="37">
        <v>-25.55</v>
      </c>
      <c r="G316" s="22">
        <v>44879</v>
      </c>
      <c r="H316" s="23" t="s">
        <v>299</v>
      </c>
      <c r="I316" s="23">
        <v>1516594</v>
      </c>
      <c r="J316" s="23" t="s">
        <v>1313</v>
      </c>
      <c r="K316" s="23" t="s">
        <v>186</v>
      </c>
      <c r="L316" s="23" t="s">
        <v>1291</v>
      </c>
      <c r="M316" s="23"/>
      <c r="N316" s="36">
        <f>VLOOKUP(I316,'[1]ITEM#'!A:D,4,0)</f>
        <v>-25.55</v>
      </c>
      <c r="O316" s="18">
        <f t="shared" si="13"/>
        <v>1</v>
      </c>
      <c r="P316" s="23"/>
      <c r="Q316" s="17" t="s">
        <v>1289</v>
      </c>
    </row>
    <row r="317" spans="1:17" s="1" customFormat="1" x14ac:dyDescent="0.3">
      <c r="A317" s="23" t="s">
        <v>291</v>
      </c>
      <c r="B317" s="23" t="s">
        <v>329</v>
      </c>
      <c r="C317" s="22">
        <v>44879</v>
      </c>
      <c r="D317" s="37">
        <v>-68.63</v>
      </c>
      <c r="E317" s="37">
        <v>0</v>
      </c>
      <c r="F317" s="37">
        <f t="shared" si="14"/>
        <v>-68.63</v>
      </c>
      <c r="G317" s="22">
        <v>44879</v>
      </c>
      <c r="H317" s="23" t="s">
        <v>300</v>
      </c>
      <c r="I317" s="23">
        <v>1529951</v>
      </c>
      <c r="J317" s="23" t="s">
        <v>1326</v>
      </c>
      <c r="K317" s="23" t="s">
        <v>186</v>
      </c>
      <c r="L317" s="23" t="s">
        <v>1291</v>
      </c>
      <c r="M317" s="23"/>
      <c r="N317" s="36">
        <f>VLOOKUP(I317,'[1]ITEM#'!A:D,4,0)</f>
        <v>-68.63</v>
      </c>
      <c r="O317" s="18">
        <f t="shared" si="13"/>
        <v>1</v>
      </c>
      <c r="P317" s="23"/>
      <c r="Q317" s="17" t="s">
        <v>1289</v>
      </c>
    </row>
    <row r="318" spans="1:17" s="1" customFormat="1" x14ac:dyDescent="0.3">
      <c r="A318" s="23" t="s">
        <v>291</v>
      </c>
      <c r="B318" s="23" t="s">
        <v>330</v>
      </c>
      <c r="C318" s="22">
        <v>44879</v>
      </c>
      <c r="D318" s="37">
        <v>-94.04</v>
      </c>
      <c r="E318" s="37">
        <f>VLOOKUP(I318,'[1]ITEM#'!A:C,3,0)-16.61</f>
        <v>-31.77</v>
      </c>
      <c r="F318" s="37">
        <f t="shared" si="14"/>
        <v>-62.27000000000001</v>
      </c>
      <c r="G318" s="22">
        <v>44879</v>
      </c>
      <c r="H318" s="23" t="s">
        <v>301</v>
      </c>
      <c r="I318" s="23">
        <v>1339334</v>
      </c>
      <c r="J318" s="23" t="s">
        <v>1331</v>
      </c>
      <c r="K318" s="23" t="s">
        <v>186</v>
      </c>
      <c r="L318" s="23" t="s">
        <v>1301</v>
      </c>
      <c r="M318" s="23"/>
      <c r="N318" s="36">
        <f>VLOOKUP(I318,'[1]ITEM#'!A:D,4,0)</f>
        <v>-62.27</v>
      </c>
      <c r="O318" s="18">
        <f t="shared" si="13"/>
        <v>1.0000000000000002</v>
      </c>
      <c r="P318" s="23"/>
      <c r="Q318" s="17" t="s">
        <v>1289</v>
      </c>
    </row>
    <row r="319" spans="1:17" s="1" customFormat="1" x14ac:dyDescent="0.3">
      <c r="A319" s="23" t="s">
        <v>245</v>
      </c>
      <c r="B319" s="23" t="s">
        <v>268</v>
      </c>
      <c r="C319" s="22">
        <v>44875</v>
      </c>
      <c r="D319" s="37">
        <v>-150.29</v>
      </c>
      <c r="E319" s="37">
        <f>VLOOKUP(I319,'[1]ITEM#'!A:C,3,0)*3</f>
        <v>-36.660000000000004</v>
      </c>
      <c r="F319" s="37">
        <f t="shared" si="14"/>
        <v>-113.63</v>
      </c>
      <c r="G319" s="22">
        <v>44875</v>
      </c>
      <c r="H319" s="23" t="s">
        <v>246</v>
      </c>
      <c r="I319" s="23">
        <v>1408971</v>
      </c>
      <c r="J319" s="23" t="s">
        <v>1315</v>
      </c>
      <c r="K319" s="23" t="s">
        <v>186</v>
      </c>
      <c r="L319" s="23" t="s">
        <v>1311</v>
      </c>
      <c r="M319" s="23"/>
      <c r="N319" s="36">
        <f>VLOOKUP(I319,'[1]ITEM#'!A:D,4,0)</f>
        <v>-37.880000000000003</v>
      </c>
      <c r="O319" s="18">
        <f t="shared" si="13"/>
        <v>2.9997360084477291</v>
      </c>
      <c r="P319" s="23"/>
      <c r="Q319" s="17" t="s">
        <v>1289</v>
      </c>
    </row>
    <row r="320" spans="1:17" s="1" customFormat="1" x14ac:dyDescent="0.3">
      <c r="A320" s="23" t="s">
        <v>245</v>
      </c>
      <c r="B320" s="23" t="s">
        <v>269</v>
      </c>
      <c r="C320" s="22">
        <v>44877</v>
      </c>
      <c r="D320" s="37">
        <v>-22.78</v>
      </c>
      <c r="E320" s="37">
        <f>VLOOKUP(I320,'[1]ITEM#'!A:C,3,0)</f>
        <v>0</v>
      </c>
      <c r="F320" s="37">
        <f t="shared" si="14"/>
        <v>-22.78</v>
      </c>
      <c r="G320" s="22">
        <v>44877</v>
      </c>
      <c r="H320" s="23" t="s">
        <v>247</v>
      </c>
      <c r="I320" s="23">
        <v>1529939</v>
      </c>
      <c r="J320" s="23" t="s">
        <v>1339</v>
      </c>
      <c r="K320" s="23" t="s">
        <v>186</v>
      </c>
      <c r="L320" s="23" t="s">
        <v>1291</v>
      </c>
      <c r="M320" s="23"/>
      <c r="N320" s="36">
        <f>VLOOKUP(I320,'[1]ITEM#'!A:D,4,0)</f>
        <v>-22.78</v>
      </c>
      <c r="O320" s="18">
        <f t="shared" si="13"/>
        <v>1</v>
      </c>
      <c r="P320" s="23"/>
      <c r="Q320" s="17" t="s">
        <v>1289</v>
      </c>
    </row>
    <row r="321" spans="1:17" s="1" customFormat="1" x14ac:dyDescent="0.3">
      <c r="A321" s="23" t="s">
        <v>245</v>
      </c>
      <c r="B321" s="23" t="s">
        <v>270</v>
      </c>
      <c r="C321" s="22">
        <v>44878</v>
      </c>
      <c r="D321" s="37">
        <v>-25.55</v>
      </c>
      <c r="E321" s="37">
        <v>0</v>
      </c>
      <c r="F321" s="37">
        <f t="shared" si="14"/>
        <v>-25.55</v>
      </c>
      <c r="G321" s="22">
        <v>44878</v>
      </c>
      <c r="H321" s="23" t="s">
        <v>248</v>
      </c>
      <c r="I321" s="23">
        <v>1516592</v>
      </c>
      <c r="J321" s="23" t="s">
        <v>1299</v>
      </c>
      <c r="K321" s="23" t="s">
        <v>186</v>
      </c>
      <c r="L321" s="23" t="s">
        <v>1291</v>
      </c>
      <c r="M321" s="23"/>
      <c r="N321" s="36">
        <f>VLOOKUP(I321,'[1]ITEM#'!A:D,4,0)</f>
        <v>-25.55</v>
      </c>
      <c r="O321" s="18">
        <f t="shared" si="13"/>
        <v>1</v>
      </c>
      <c r="P321" s="23"/>
      <c r="Q321" s="17" t="s">
        <v>1289</v>
      </c>
    </row>
    <row r="322" spans="1:17" s="1" customFormat="1" x14ac:dyDescent="0.3">
      <c r="A322" s="23" t="s">
        <v>245</v>
      </c>
      <c r="B322" s="23" t="s">
        <v>271</v>
      </c>
      <c r="C322" s="22">
        <v>44875</v>
      </c>
      <c r="D322" s="37">
        <v>-64.47</v>
      </c>
      <c r="E322" s="37">
        <f>VLOOKUP(I322,'[1]ITEM#'!A:C,3,0)</f>
        <v>0</v>
      </c>
      <c r="F322" s="37">
        <f t="shared" si="14"/>
        <v>-64.47</v>
      </c>
      <c r="G322" s="22">
        <v>44875</v>
      </c>
      <c r="H322" s="23" t="s">
        <v>249</v>
      </c>
      <c r="I322" s="23">
        <v>1585797</v>
      </c>
      <c r="J322" s="23" t="s">
        <v>1305</v>
      </c>
      <c r="K322" s="23" t="s">
        <v>186</v>
      </c>
      <c r="L322" s="23" t="s">
        <v>1291</v>
      </c>
      <c r="M322" s="23"/>
      <c r="N322" s="36">
        <f>VLOOKUP(I322,'[1]ITEM#'!A:D,4,0)</f>
        <v>-64.47</v>
      </c>
      <c r="O322" s="18">
        <f t="shared" ref="O322:O358" si="15">F322/N322</f>
        <v>1</v>
      </c>
      <c r="P322" s="23"/>
      <c r="Q322" s="17" t="s">
        <v>1289</v>
      </c>
    </row>
    <row r="323" spans="1:17" s="1" customFormat="1" x14ac:dyDescent="0.3">
      <c r="A323" s="23" t="s">
        <v>245</v>
      </c>
      <c r="B323" s="23" t="s">
        <v>272</v>
      </c>
      <c r="C323" s="22">
        <v>44878</v>
      </c>
      <c r="D323" s="37">
        <v>-70.62</v>
      </c>
      <c r="E323" s="37">
        <f>VLOOKUP(I323,'[1]ITEM#'!A:C,3,0)</f>
        <v>0</v>
      </c>
      <c r="F323" s="37">
        <f t="shared" si="14"/>
        <v>-70.62</v>
      </c>
      <c r="G323" s="22">
        <v>44878</v>
      </c>
      <c r="H323" s="23" t="s">
        <v>250</v>
      </c>
      <c r="I323" s="23">
        <v>1585798</v>
      </c>
      <c r="J323" s="23" t="s">
        <v>1319</v>
      </c>
      <c r="K323" s="23" t="s">
        <v>186</v>
      </c>
      <c r="L323" s="23" t="s">
        <v>1291</v>
      </c>
      <c r="M323" s="23"/>
      <c r="N323" s="36">
        <f>VLOOKUP(I323,'[1]ITEM#'!A:D,4,0)</f>
        <v>-70.62</v>
      </c>
      <c r="O323" s="18">
        <f t="shared" si="15"/>
        <v>1</v>
      </c>
      <c r="P323" s="23"/>
      <c r="Q323" s="17" t="s">
        <v>1289</v>
      </c>
    </row>
    <row r="324" spans="1:17" s="1" customFormat="1" x14ac:dyDescent="0.3">
      <c r="A324" s="23" t="s">
        <v>245</v>
      </c>
      <c r="B324" s="23" t="s">
        <v>273</v>
      </c>
      <c r="C324" s="22">
        <v>44875</v>
      </c>
      <c r="D324" s="37">
        <v>-70.62</v>
      </c>
      <c r="E324" s="37">
        <f>VLOOKUP(I324,'[1]ITEM#'!A:C,3,0)</f>
        <v>0</v>
      </c>
      <c r="F324" s="37">
        <f t="shared" si="14"/>
        <v>-70.62</v>
      </c>
      <c r="G324" s="22">
        <v>44875</v>
      </c>
      <c r="H324" s="23" t="s">
        <v>251</v>
      </c>
      <c r="I324" s="23">
        <v>1585798</v>
      </c>
      <c r="J324" s="23" t="s">
        <v>1319</v>
      </c>
      <c r="K324" s="23" t="s">
        <v>186</v>
      </c>
      <c r="L324" s="23" t="s">
        <v>1291</v>
      </c>
      <c r="M324" s="23"/>
      <c r="N324" s="36">
        <f>VLOOKUP(I324,'[1]ITEM#'!A:D,4,0)</f>
        <v>-70.62</v>
      </c>
      <c r="O324" s="18">
        <f t="shared" si="15"/>
        <v>1</v>
      </c>
      <c r="P324" s="23"/>
      <c r="Q324" s="17" t="s">
        <v>1289</v>
      </c>
    </row>
    <row r="325" spans="1:17" s="1" customFormat="1" x14ac:dyDescent="0.3">
      <c r="A325" s="23" t="s">
        <v>245</v>
      </c>
      <c r="B325" s="23" t="s">
        <v>274</v>
      </c>
      <c r="C325" s="22">
        <v>44875</v>
      </c>
      <c r="D325" s="37">
        <v>-68.63</v>
      </c>
      <c r="E325" s="37">
        <v>0</v>
      </c>
      <c r="F325" s="37">
        <f t="shared" si="14"/>
        <v>-68.63</v>
      </c>
      <c r="G325" s="22">
        <v>44875</v>
      </c>
      <c r="H325" s="23" t="s">
        <v>252</v>
      </c>
      <c r="I325" s="23">
        <v>1529950</v>
      </c>
      <c r="J325" s="23" t="s">
        <v>1348</v>
      </c>
      <c r="K325" s="23" t="s">
        <v>186</v>
      </c>
      <c r="L325" s="23" t="s">
        <v>1291</v>
      </c>
      <c r="M325" s="23"/>
      <c r="N325" s="36">
        <f>VLOOKUP(I325,'[1]ITEM#'!A:D,4,0)</f>
        <v>-68.63</v>
      </c>
      <c r="O325" s="18">
        <f t="shared" si="15"/>
        <v>1</v>
      </c>
      <c r="P325" s="23"/>
      <c r="Q325" s="17" t="s">
        <v>1289</v>
      </c>
    </row>
    <row r="326" spans="1:17" s="1" customFormat="1" x14ac:dyDescent="0.3">
      <c r="A326" s="23" t="s">
        <v>245</v>
      </c>
      <c r="B326" s="23" t="s">
        <v>275</v>
      </c>
      <c r="C326" s="22">
        <v>44876</v>
      </c>
      <c r="D326" s="37">
        <v>-25.55</v>
      </c>
      <c r="E326" s="37">
        <v>0</v>
      </c>
      <c r="F326" s="37">
        <f t="shared" si="14"/>
        <v>-25.55</v>
      </c>
      <c r="G326" s="22">
        <v>44876</v>
      </c>
      <c r="H326" s="23" t="s">
        <v>253</v>
      </c>
      <c r="I326" s="23">
        <v>1516592</v>
      </c>
      <c r="J326" s="23" t="s">
        <v>1299</v>
      </c>
      <c r="K326" s="23" t="s">
        <v>186</v>
      </c>
      <c r="L326" s="23" t="s">
        <v>1291</v>
      </c>
      <c r="M326" s="23"/>
      <c r="N326" s="36">
        <f>VLOOKUP(I326,'[1]ITEM#'!A:D,4,0)</f>
        <v>-25.55</v>
      </c>
      <c r="O326" s="18">
        <f t="shared" si="15"/>
        <v>1</v>
      </c>
      <c r="P326" s="23"/>
      <c r="Q326" s="17" t="s">
        <v>1289</v>
      </c>
    </row>
    <row r="327" spans="1:17" s="1" customFormat="1" x14ac:dyDescent="0.3">
      <c r="A327" s="23" t="s">
        <v>245</v>
      </c>
      <c r="B327" s="23" t="s">
        <v>276</v>
      </c>
      <c r="C327" s="22">
        <v>44875</v>
      </c>
      <c r="D327" s="37">
        <v>-76.16</v>
      </c>
      <c r="E327" s="37">
        <f>VLOOKUP(I327,'[1]ITEM#'!A:C,3,0)*2</f>
        <v>-19.86</v>
      </c>
      <c r="F327" s="37">
        <f t="shared" si="14"/>
        <v>-56.3</v>
      </c>
      <c r="G327" s="22">
        <v>44875</v>
      </c>
      <c r="H327" s="23" t="s">
        <v>254</v>
      </c>
      <c r="I327" s="23">
        <v>1540781</v>
      </c>
      <c r="J327" s="23" t="s">
        <v>1308</v>
      </c>
      <c r="K327" s="23" t="s">
        <v>186</v>
      </c>
      <c r="L327" s="23" t="s">
        <v>1298</v>
      </c>
      <c r="M327" s="23"/>
      <c r="N327" s="36">
        <f>VLOOKUP(I327,'[1]ITEM#'!A:D,4,0)</f>
        <v>-28.15</v>
      </c>
      <c r="O327" s="18">
        <f t="shared" si="15"/>
        <v>2</v>
      </c>
      <c r="P327" s="23"/>
      <c r="Q327" s="17" t="s">
        <v>1289</v>
      </c>
    </row>
    <row r="328" spans="1:17" s="1" customFormat="1" x14ac:dyDescent="0.3">
      <c r="A328" s="23" t="s">
        <v>245</v>
      </c>
      <c r="B328" s="23" t="s">
        <v>277</v>
      </c>
      <c r="C328" s="22">
        <v>44875</v>
      </c>
      <c r="D328" s="37">
        <v>-39</v>
      </c>
      <c r="E328" s="37">
        <v>0</v>
      </c>
      <c r="F328" s="37">
        <f t="shared" si="14"/>
        <v>-39</v>
      </c>
      <c r="G328" s="22">
        <v>44875</v>
      </c>
      <c r="H328" s="23" t="s">
        <v>255</v>
      </c>
      <c r="I328" s="23">
        <v>1529946</v>
      </c>
      <c r="J328" s="23" t="s">
        <v>1306</v>
      </c>
      <c r="K328" s="23" t="s">
        <v>186</v>
      </c>
      <c r="L328" s="23" t="s">
        <v>1291</v>
      </c>
      <c r="M328" s="23"/>
      <c r="N328" s="36">
        <f>VLOOKUP(I328,'[1]ITEM#'!A:D,4,0)</f>
        <v>-39</v>
      </c>
      <c r="O328" s="18">
        <f t="shared" si="15"/>
        <v>1</v>
      </c>
      <c r="P328" s="23"/>
      <c r="Q328" s="17" t="s">
        <v>1289</v>
      </c>
    </row>
    <row r="329" spans="1:17" s="1" customFormat="1" x14ac:dyDescent="0.3">
      <c r="A329" s="23" t="s">
        <v>245</v>
      </c>
      <c r="B329" s="23" t="s">
        <v>278</v>
      </c>
      <c r="C329" s="22">
        <v>44875</v>
      </c>
      <c r="D329" s="37">
        <v>-76.16</v>
      </c>
      <c r="E329" s="37">
        <f>VLOOKUP(I329,'[1]ITEM#'!A:C,3,0)*2</f>
        <v>-19.86</v>
      </c>
      <c r="F329" s="37">
        <f t="shared" si="14"/>
        <v>-56.3</v>
      </c>
      <c r="G329" s="22">
        <v>44875</v>
      </c>
      <c r="H329" s="23" t="s">
        <v>256</v>
      </c>
      <c r="I329" s="23">
        <v>1540783</v>
      </c>
      <c r="J329" s="23" t="s">
        <v>1317</v>
      </c>
      <c r="K329" s="23" t="s">
        <v>186</v>
      </c>
      <c r="L329" s="23" t="s">
        <v>1298</v>
      </c>
      <c r="M329" s="23"/>
      <c r="N329" s="36">
        <f>VLOOKUP(I329,'[1]ITEM#'!A:D,4,0)</f>
        <v>-28.15</v>
      </c>
      <c r="O329" s="18">
        <f t="shared" si="15"/>
        <v>2</v>
      </c>
      <c r="P329" s="23"/>
      <c r="Q329" s="17" t="s">
        <v>1289</v>
      </c>
    </row>
    <row r="330" spans="1:17" s="1" customFormat="1" x14ac:dyDescent="0.3">
      <c r="A330" s="23" t="s">
        <v>245</v>
      </c>
      <c r="B330" s="23" t="s">
        <v>279</v>
      </c>
      <c r="C330" s="22">
        <v>44875</v>
      </c>
      <c r="D330" s="37">
        <v>-176.22</v>
      </c>
      <c r="E330" s="37">
        <f>VLOOKUP(I330,'[1]ITEM#'!A:C,3,0)</f>
        <v>-12.22</v>
      </c>
      <c r="F330" s="37">
        <v>-37.880000000000003</v>
      </c>
      <c r="G330" s="22">
        <v>44875</v>
      </c>
      <c r="H330" s="23" t="s">
        <v>257</v>
      </c>
      <c r="I330" s="23">
        <v>1408973</v>
      </c>
      <c r="J330" s="23" t="s">
        <v>1310</v>
      </c>
      <c r="K330" s="23" t="s">
        <v>186</v>
      </c>
      <c r="L330" s="23" t="s">
        <v>1311</v>
      </c>
      <c r="M330" s="23"/>
      <c r="N330" s="36">
        <f>VLOOKUP(I330,'[1]ITEM#'!A:D,4,0)</f>
        <v>-37.880000000000003</v>
      </c>
      <c r="O330" s="18">
        <f t="shared" si="15"/>
        <v>1</v>
      </c>
      <c r="P330" s="23"/>
      <c r="Q330" s="17" t="s">
        <v>1289</v>
      </c>
    </row>
    <row r="331" spans="1:17" s="1" customFormat="1" x14ac:dyDescent="0.3">
      <c r="A331" s="23"/>
      <c r="B331" s="23"/>
      <c r="C331" s="22"/>
      <c r="D331" s="37"/>
      <c r="E331" s="37">
        <f>VLOOKUP(I331,'[1]ITEM#'!A:C,3,0)*3</f>
        <v>-31.32</v>
      </c>
      <c r="F331" s="37">
        <v>-94.8</v>
      </c>
      <c r="G331" s="22">
        <v>44875</v>
      </c>
      <c r="H331" s="23" t="s">
        <v>257</v>
      </c>
      <c r="I331" s="23">
        <v>1540784</v>
      </c>
      <c r="J331" s="23" t="s">
        <v>1297</v>
      </c>
      <c r="K331" s="23" t="s">
        <v>186</v>
      </c>
      <c r="L331" s="23" t="s">
        <v>1298</v>
      </c>
      <c r="M331" s="23"/>
      <c r="N331" s="36">
        <f>VLOOKUP(I331,'[1]ITEM#'!A:D,4,0)</f>
        <v>-31.6</v>
      </c>
      <c r="O331" s="18">
        <f t="shared" si="15"/>
        <v>2.9999999999999996</v>
      </c>
      <c r="P331" s="23"/>
      <c r="Q331" s="17" t="s">
        <v>1289</v>
      </c>
    </row>
    <row r="332" spans="1:17" s="1" customFormat="1" x14ac:dyDescent="0.3">
      <c r="A332" s="23" t="s">
        <v>245</v>
      </c>
      <c r="B332" s="23" t="s">
        <v>280</v>
      </c>
      <c r="C332" s="22">
        <v>44875</v>
      </c>
      <c r="D332" s="37">
        <v>-25.55</v>
      </c>
      <c r="E332" s="37">
        <v>0</v>
      </c>
      <c r="F332" s="37">
        <f t="shared" si="14"/>
        <v>-25.55</v>
      </c>
      <c r="G332" s="22">
        <v>44875</v>
      </c>
      <c r="H332" s="39" t="s">
        <v>1379</v>
      </c>
      <c r="I332" s="23">
        <v>1516594</v>
      </c>
      <c r="J332" s="23" t="s">
        <v>1313</v>
      </c>
      <c r="K332" s="23" t="s">
        <v>186</v>
      </c>
      <c r="L332" s="23" t="s">
        <v>1291</v>
      </c>
      <c r="M332" s="23"/>
      <c r="N332" s="36">
        <f>VLOOKUP(I332,'[1]ITEM#'!A:D,4,0)</f>
        <v>-25.55</v>
      </c>
      <c r="O332" s="18">
        <f t="shared" si="15"/>
        <v>1</v>
      </c>
      <c r="P332" s="23"/>
      <c r="Q332" s="17" t="s">
        <v>1289</v>
      </c>
    </row>
    <row r="333" spans="1:17" s="1" customFormat="1" x14ac:dyDescent="0.3">
      <c r="A333" s="23" t="s">
        <v>245</v>
      </c>
      <c r="B333" s="23" t="s">
        <v>281</v>
      </c>
      <c r="C333" s="22">
        <v>44876</v>
      </c>
      <c r="D333" s="37">
        <v>-64.47</v>
      </c>
      <c r="E333" s="37">
        <f>VLOOKUP(I333,'[1]ITEM#'!A:C,3,0)</f>
        <v>0</v>
      </c>
      <c r="F333" s="37">
        <f t="shared" si="14"/>
        <v>-64.47</v>
      </c>
      <c r="G333" s="22">
        <v>44876</v>
      </c>
      <c r="H333" s="23" t="s">
        <v>258</v>
      </c>
      <c r="I333" s="23">
        <v>1585797</v>
      </c>
      <c r="J333" s="23" t="s">
        <v>1305</v>
      </c>
      <c r="K333" s="23" t="s">
        <v>186</v>
      </c>
      <c r="L333" s="23" t="s">
        <v>1291</v>
      </c>
      <c r="M333" s="23"/>
      <c r="N333" s="36">
        <f>VLOOKUP(I333,'[1]ITEM#'!A:D,4,0)</f>
        <v>-64.47</v>
      </c>
      <c r="O333" s="18">
        <f t="shared" si="15"/>
        <v>1</v>
      </c>
      <c r="P333" s="23"/>
      <c r="Q333" s="17" t="s">
        <v>1289</v>
      </c>
    </row>
    <row r="334" spans="1:17" s="11" customFormat="1" x14ac:dyDescent="0.3">
      <c r="A334" s="23" t="s">
        <v>245</v>
      </c>
      <c r="B334" s="23" t="s">
        <v>282</v>
      </c>
      <c r="C334" s="22">
        <v>44876</v>
      </c>
      <c r="D334" s="37">
        <v>-87.6</v>
      </c>
      <c r="E334" s="37">
        <f>VLOOKUP(I334,'[1]ITEM#'!A:C,3,0)</f>
        <v>-10.25</v>
      </c>
      <c r="F334" s="37">
        <f t="shared" si="14"/>
        <v>-77.349999999999994</v>
      </c>
      <c r="G334" s="22">
        <v>44876</v>
      </c>
      <c r="H334" s="23" t="s">
        <v>259</v>
      </c>
      <c r="I334" s="23">
        <v>1662420</v>
      </c>
      <c r="J334" s="23" t="s">
        <v>1318</v>
      </c>
      <c r="K334" s="23" t="s">
        <v>186</v>
      </c>
      <c r="L334" s="23" t="s">
        <v>1301</v>
      </c>
      <c r="M334" s="23"/>
      <c r="N334" s="36">
        <f>VLOOKUP(I334,'[1]ITEM#'!A:D,4,0)</f>
        <v>-77.349999999999994</v>
      </c>
      <c r="O334" s="18">
        <f t="shared" si="15"/>
        <v>1</v>
      </c>
      <c r="P334" s="23"/>
      <c r="Q334" s="17" t="s">
        <v>1289</v>
      </c>
    </row>
    <row r="335" spans="1:17" s="11" customFormat="1" x14ac:dyDescent="0.3">
      <c r="A335" s="23" t="s">
        <v>245</v>
      </c>
      <c r="B335" s="23" t="s">
        <v>283</v>
      </c>
      <c r="C335" s="22">
        <v>44875</v>
      </c>
      <c r="D335" s="37">
        <v>-168.16</v>
      </c>
      <c r="E335" s="37">
        <f>VLOOKUP(I335,'[1]ITEM#'!A:C,3,0)*2</f>
        <v>-20.88</v>
      </c>
      <c r="F335" s="37">
        <v>-63.2</v>
      </c>
      <c r="G335" s="22">
        <v>44875</v>
      </c>
      <c r="H335" s="23" t="s">
        <v>260</v>
      </c>
      <c r="I335" s="23">
        <v>1540787</v>
      </c>
      <c r="J335" s="23" t="s">
        <v>1341</v>
      </c>
      <c r="K335" s="23" t="s">
        <v>186</v>
      </c>
      <c r="L335" s="23" t="s">
        <v>1298</v>
      </c>
      <c r="M335" s="23"/>
      <c r="N335" s="36">
        <f>VLOOKUP(I335,'[1]ITEM#'!A:D,4,0)</f>
        <v>-31.6</v>
      </c>
      <c r="O335" s="18">
        <f t="shared" si="15"/>
        <v>2</v>
      </c>
      <c r="P335" s="23"/>
      <c r="Q335" s="17" t="s">
        <v>1289</v>
      </c>
    </row>
    <row r="336" spans="1:17" s="11" customFormat="1" x14ac:dyDescent="0.3">
      <c r="A336" s="23"/>
      <c r="B336" s="23"/>
      <c r="C336" s="22"/>
      <c r="D336" s="37"/>
      <c r="E336" s="37">
        <f>VLOOKUP(I336,'[1]ITEM#'!A:C,3,0)*2</f>
        <v>-20.88</v>
      </c>
      <c r="F336" s="37">
        <v>-63.2</v>
      </c>
      <c r="G336" s="22">
        <v>44875</v>
      </c>
      <c r="H336" s="23" t="s">
        <v>260</v>
      </c>
      <c r="I336" s="23">
        <v>1593358</v>
      </c>
      <c r="J336" s="23" t="s">
        <v>1322</v>
      </c>
      <c r="K336" s="23" t="s">
        <v>186</v>
      </c>
      <c r="L336" s="23" t="s">
        <v>1298</v>
      </c>
      <c r="M336" s="23"/>
      <c r="N336" s="36">
        <f>VLOOKUP(I336,'[1]ITEM#'!A:D,4,0)</f>
        <v>-31.6</v>
      </c>
      <c r="O336" s="18">
        <f t="shared" si="15"/>
        <v>2</v>
      </c>
      <c r="P336" s="23"/>
      <c r="Q336" s="17" t="s">
        <v>1289</v>
      </c>
    </row>
    <row r="337" spans="1:17" s="11" customFormat="1" x14ac:dyDescent="0.3">
      <c r="A337" s="23" t="s">
        <v>245</v>
      </c>
      <c r="B337" s="23" t="s">
        <v>284</v>
      </c>
      <c r="C337" s="22">
        <v>44875</v>
      </c>
      <c r="D337" s="37">
        <v>-25.55</v>
      </c>
      <c r="E337" s="37">
        <v>0</v>
      </c>
      <c r="F337" s="37">
        <f t="shared" si="14"/>
        <v>-25.55</v>
      </c>
      <c r="G337" s="22">
        <v>44875</v>
      </c>
      <c r="H337" s="23" t="s">
        <v>261</v>
      </c>
      <c r="I337" s="23">
        <v>1516594</v>
      </c>
      <c r="J337" s="23" t="s">
        <v>1313</v>
      </c>
      <c r="K337" s="23" t="s">
        <v>186</v>
      </c>
      <c r="L337" s="23" t="s">
        <v>1291</v>
      </c>
      <c r="M337" s="23"/>
      <c r="N337" s="36">
        <f>VLOOKUP(I337,'[1]ITEM#'!A:D,4,0)</f>
        <v>-25.55</v>
      </c>
      <c r="O337" s="18">
        <f t="shared" si="15"/>
        <v>1</v>
      </c>
      <c r="P337" s="23"/>
      <c r="Q337" s="17" t="s">
        <v>1289</v>
      </c>
    </row>
    <row r="338" spans="1:17" s="11" customFormat="1" x14ac:dyDescent="0.3">
      <c r="A338" s="23" t="s">
        <v>245</v>
      </c>
      <c r="B338" s="23" t="s">
        <v>285</v>
      </c>
      <c r="C338" s="22">
        <v>44876</v>
      </c>
      <c r="D338" s="37">
        <v>-176.03</v>
      </c>
      <c r="E338" s="37">
        <f>VLOOKUP(I338,'[1]ITEM#'!A:C,3,0)*3</f>
        <v>-36.660000000000004</v>
      </c>
      <c r="F338" s="37">
        <v>-113.63</v>
      </c>
      <c r="G338" s="22">
        <v>44876</v>
      </c>
      <c r="H338" s="23" t="s">
        <v>262</v>
      </c>
      <c r="I338" s="23">
        <v>1408971</v>
      </c>
      <c r="J338" s="23" t="s">
        <v>1315</v>
      </c>
      <c r="K338" s="23" t="s">
        <v>186</v>
      </c>
      <c r="L338" s="23" t="s">
        <v>1311</v>
      </c>
      <c r="M338" s="23"/>
      <c r="N338" s="36">
        <f>VLOOKUP(I338,'[1]ITEM#'!A:D,4,0)</f>
        <v>-37.880000000000003</v>
      </c>
      <c r="O338" s="18">
        <f t="shared" si="15"/>
        <v>2.9997360084477291</v>
      </c>
      <c r="P338" s="23"/>
      <c r="Q338" s="17" t="s">
        <v>1289</v>
      </c>
    </row>
    <row r="339" spans="1:17" s="11" customFormat="1" x14ac:dyDescent="0.3">
      <c r="A339" s="23"/>
      <c r="B339" s="23"/>
      <c r="C339" s="22"/>
      <c r="D339" s="37"/>
      <c r="E339" s="37">
        <f>VLOOKUP(I339,'[1]ITEM#'!A:C,3,0)</f>
        <v>-8.59</v>
      </c>
      <c r="F339" s="37">
        <v>-17.149999999999999</v>
      </c>
      <c r="G339" s="22">
        <v>44876</v>
      </c>
      <c r="H339" s="23" t="s">
        <v>262</v>
      </c>
      <c r="I339" s="23">
        <v>1408975</v>
      </c>
      <c r="J339" s="23" t="s">
        <v>1335</v>
      </c>
      <c r="K339" s="23" t="s">
        <v>186</v>
      </c>
      <c r="L339" s="23" t="s">
        <v>1311</v>
      </c>
      <c r="M339" s="23"/>
      <c r="N339" s="36">
        <f>VLOOKUP(I339,'[1]ITEM#'!A:D,4,0)</f>
        <v>-17.149999999999999</v>
      </c>
      <c r="O339" s="18">
        <f t="shared" si="15"/>
        <v>1</v>
      </c>
      <c r="P339" s="23"/>
      <c r="Q339" s="17" t="s">
        <v>1289</v>
      </c>
    </row>
    <row r="340" spans="1:17" s="11" customFormat="1" x14ac:dyDescent="0.3">
      <c r="A340" s="23" t="s">
        <v>245</v>
      </c>
      <c r="B340" s="23" t="s">
        <v>286</v>
      </c>
      <c r="C340" s="22">
        <v>44877</v>
      </c>
      <c r="D340" s="37">
        <v>-139.25</v>
      </c>
      <c r="E340" s="37">
        <v>0</v>
      </c>
      <c r="F340" s="37">
        <v>-68.63</v>
      </c>
      <c r="G340" s="22">
        <v>44877</v>
      </c>
      <c r="H340" s="23" t="s">
        <v>263</v>
      </c>
      <c r="I340" s="23">
        <v>1529951</v>
      </c>
      <c r="J340" s="23" t="s">
        <v>1326</v>
      </c>
      <c r="K340" s="23" t="s">
        <v>186</v>
      </c>
      <c r="L340" s="23" t="s">
        <v>1291</v>
      </c>
      <c r="M340" s="23"/>
      <c r="N340" s="36">
        <f>VLOOKUP(I340,'[1]ITEM#'!A:D,4,0)</f>
        <v>-68.63</v>
      </c>
      <c r="O340" s="18">
        <f t="shared" si="15"/>
        <v>1</v>
      </c>
      <c r="P340" s="23"/>
      <c r="Q340" s="17" t="s">
        <v>1289</v>
      </c>
    </row>
    <row r="341" spans="1:17" s="11" customFormat="1" x14ac:dyDescent="0.3">
      <c r="A341" s="23"/>
      <c r="B341" s="23"/>
      <c r="C341" s="22"/>
      <c r="D341" s="37"/>
      <c r="E341" s="37">
        <f>VLOOKUP(I341,'[1]ITEM#'!A:C,3,0)</f>
        <v>0</v>
      </c>
      <c r="F341" s="37">
        <v>-70.62</v>
      </c>
      <c r="G341" s="22">
        <v>44877</v>
      </c>
      <c r="H341" s="23" t="s">
        <v>263</v>
      </c>
      <c r="I341" s="23">
        <v>1585672</v>
      </c>
      <c r="J341" s="23" t="s">
        <v>1321</v>
      </c>
      <c r="K341" s="23" t="s">
        <v>186</v>
      </c>
      <c r="L341" s="23" t="s">
        <v>1291</v>
      </c>
      <c r="M341" s="23"/>
      <c r="N341" s="36">
        <f>VLOOKUP(I341,'[1]ITEM#'!A:D,4,0)</f>
        <v>-70.62</v>
      </c>
      <c r="O341" s="18">
        <f t="shared" si="15"/>
        <v>1</v>
      </c>
      <c r="P341" s="23"/>
      <c r="Q341" s="17" t="s">
        <v>1289</v>
      </c>
    </row>
    <row r="342" spans="1:17" s="11" customFormat="1" x14ac:dyDescent="0.3">
      <c r="A342" s="23" t="s">
        <v>245</v>
      </c>
      <c r="B342" s="23" t="s">
        <v>287</v>
      </c>
      <c r="C342" s="22">
        <v>44875</v>
      </c>
      <c r="D342" s="37">
        <v>-25.55</v>
      </c>
      <c r="E342" s="37">
        <f>VLOOKUP(I342,'[1]ITEM#'!A:C,3,0)</f>
        <v>0</v>
      </c>
      <c r="F342" s="37">
        <f t="shared" si="14"/>
        <v>-25.55</v>
      </c>
      <c r="G342" s="22">
        <v>44875</v>
      </c>
      <c r="H342" s="23" t="s">
        <v>264</v>
      </c>
      <c r="I342" s="23">
        <v>1516597</v>
      </c>
      <c r="J342" s="23" t="s">
        <v>1303</v>
      </c>
      <c r="K342" s="23" t="s">
        <v>186</v>
      </c>
      <c r="L342" s="23" t="s">
        <v>1291</v>
      </c>
      <c r="M342" s="23"/>
      <c r="N342" s="36">
        <f>VLOOKUP(I342,'[1]ITEM#'!A:D,4,0)</f>
        <v>-25.55</v>
      </c>
      <c r="O342" s="18">
        <f t="shared" si="15"/>
        <v>1</v>
      </c>
      <c r="P342" s="23"/>
      <c r="Q342" s="17" t="s">
        <v>1289</v>
      </c>
    </row>
    <row r="343" spans="1:17" s="11" customFormat="1" x14ac:dyDescent="0.3">
      <c r="A343" s="23" t="s">
        <v>245</v>
      </c>
      <c r="B343" s="23" t="s">
        <v>288</v>
      </c>
      <c r="C343" s="22">
        <v>44875</v>
      </c>
      <c r="D343" s="37">
        <v>-38.08</v>
      </c>
      <c r="E343" s="37">
        <f>VLOOKUP(I343,'[1]ITEM#'!A:C,3,0)</f>
        <v>-9.93</v>
      </c>
      <c r="F343" s="37">
        <f t="shared" si="14"/>
        <v>-28.15</v>
      </c>
      <c r="G343" s="22">
        <v>44875</v>
      </c>
      <c r="H343" s="23" t="s">
        <v>265</v>
      </c>
      <c r="I343" s="23">
        <v>1540780</v>
      </c>
      <c r="J343" s="23" t="s">
        <v>1334</v>
      </c>
      <c r="K343" s="23" t="s">
        <v>186</v>
      </c>
      <c r="L343" s="23" t="s">
        <v>1298</v>
      </c>
      <c r="M343" s="23"/>
      <c r="N343" s="36">
        <f>VLOOKUP(I343,'[1]ITEM#'!A:D,4,0)</f>
        <v>-28.15</v>
      </c>
      <c r="O343" s="18">
        <f t="shared" si="15"/>
        <v>1</v>
      </c>
      <c r="P343" s="23"/>
      <c r="Q343" s="17" t="s">
        <v>1289</v>
      </c>
    </row>
    <row r="344" spans="1:17" s="11" customFormat="1" x14ac:dyDescent="0.3">
      <c r="A344" s="23" t="s">
        <v>245</v>
      </c>
      <c r="B344" s="23" t="s">
        <v>289</v>
      </c>
      <c r="C344" s="22">
        <v>44876</v>
      </c>
      <c r="D344" s="37">
        <v>-64.47</v>
      </c>
      <c r="E344" s="37">
        <f>VLOOKUP(I344,'[1]ITEM#'!A:C,3,0)</f>
        <v>0</v>
      </c>
      <c r="F344" s="37">
        <f t="shared" si="14"/>
        <v>-64.47</v>
      </c>
      <c r="G344" s="22">
        <v>44876</v>
      </c>
      <c r="H344" s="23" t="s">
        <v>266</v>
      </c>
      <c r="I344" s="23">
        <v>1585795</v>
      </c>
      <c r="J344" s="23" t="s">
        <v>1290</v>
      </c>
      <c r="K344" s="23" t="s">
        <v>186</v>
      </c>
      <c r="L344" s="23" t="s">
        <v>1291</v>
      </c>
      <c r="M344" s="23"/>
      <c r="N344" s="36">
        <f>VLOOKUP(I344,'[1]ITEM#'!A:D,4,0)</f>
        <v>-64.47</v>
      </c>
      <c r="O344" s="18">
        <f t="shared" si="15"/>
        <v>1</v>
      </c>
      <c r="P344" s="23"/>
      <c r="Q344" s="17" t="s">
        <v>1289</v>
      </c>
    </row>
    <row r="345" spans="1:17" s="11" customFormat="1" x14ac:dyDescent="0.3">
      <c r="A345" s="23" t="s">
        <v>245</v>
      </c>
      <c r="B345" s="23" t="s">
        <v>290</v>
      </c>
      <c r="C345" s="22">
        <v>44876</v>
      </c>
      <c r="D345" s="37">
        <v>-96.4</v>
      </c>
      <c r="E345" s="37">
        <f>VLOOKUP(I345,'[1]ITEM#'!A:C,3,0)</f>
        <v>-10.55</v>
      </c>
      <c r="F345" s="37">
        <f t="shared" si="14"/>
        <v>-85.850000000000009</v>
      </c>
      <c r="G345" s="22">
        <v>44876</v>
      </c>
      <c r="H345" s="23" t="s">
        <v>267</v>
      </c>
      <c r="I345" s="23">
        <v>1662421</v>
      </c>
      <c r="J345" s="23" t="s">
        <v>1300</v>
      </c>
      <c r="K345" s="23" t="s">
        <v>186</v>
      </c>
      <c r="L345" s="23" t="s">
        <v>1301</v>
      </c>
      <c r="M345" s="23"/>
      <c r="N345" s="36">
        <f>VLOOKUP(I345,'[1]ITEM#'!A:D,4,0)</f>
        <v>-85.85</v>
      </c>
      <c r="O345" s="18">
        <f t="shared" si="15"/>
        <v>1.0000000000000002</v>
      </c>
      <c r="P345" s="23"/>
      <c r="Q345" s="17" t="s">
        <v>1289</v>
      </c>
    </row>
    <row r="346" spans="1:17" s="11" customFormat="1" x14ac:dyDescent="0.3">
      <c r="A346" s="23" t="s">
        <v>572</v>
      </c>
      <c r="B346" s="23" t="s">
        <v>581</v>
      </c>
      <c r="C346" s="22">
        <v>44893</v>
      </c>
      <c r="D346" s="37">
        <v>-42.07</v>
      </c>
      <c r="E346" s="37">
        <v>0</v>
      </c>
      <c r="F346" s="37">
        <f t="shared" si="14"/>
        <v>-42.07</v>
      </c>
      <c r="G346" s="22">
        <v>44893</v>
      </c>
      <c r="H346" s="23" t="s">
        <v>573</v>
      </c>
      <c r="I346" s="23">
        <v>1514688</v>
      </c>
      <c r="J346" s="23" t="s">
        <v>1304</v>
      </c>
      <c r="K346" s="23" t="s">
        <v>186</v>
      </c>
      <c r="L346" s="23" t="s">
        <v>1291</v>
      </c>
      <c r="M346" s="23"/>
      <c r="N346" s="36">
        <f>VLOOKUP(I346,'[1]ITEM#'!A:D,4,0)</f>
        <v>-42.07</v>
      </c>
      <c r="O346" s="18">
        <f t="shared" si="15"/>
        <v>1</v>
      </c>
      <c r="P346" s="23"/>
      <c r="Q346" s="17" t="s">
        <v>1289</v>
      </c>
    </row>
    <row r="347" spans="1:17" s="11" customFormat="1" x14ac:dyDescent="0.3">
      <c r="A347" s="23" t="s">
        <v>572</v>
      </c>
      <c r="B347" s="23" t="s">
        <v>582</v>
      </c>
      <c r="C347" s="22">
        <v>44893</v>
      </c>
      <c r="D347" s="37">
        <v>-101.9</v>
      </c>
      <c r="E347" s="37">
        <f>VLOOKUP(I347,'[1]ITEM#'!A:C,3,0)</f>
        <v>-8.59</v>
      </c>
      <c r="F347" s="37">
        <v>-17.149999999999999</v>
      </c>
      <c r="G347" s="22">
        <v>44893</v>
      </c>
      <c r="H347" s="23" t="s">
        <v>574</v>
      </c>
      <c r="I347" s="23">
        <v>1408977</v>
      </c>
      <c r="J347" s="23" t="s">
        <v>1312</v>
      </c>
      <c r="K347" s="23" t="s">
        <v>186</v>
      </c>
      <c r="L347" s="23" t="s">
        <v>1311</v>
      </c>
      <c r="M347" s="23"/>
      <c r="N347" s="36">
        <f>VLOOKUP(I347,'[1]ITEM#'!A:D,4,0)</f>
        <v>-17.149999999999999</v>
      </c>
      <c r="O347" s="18">
        <f t="shared" si="15"/>
        <v>1</v>
      </c>
      <c r="P347" s="23"/>
      <c r="Q347" s="17" t="s">
        <v>1289</v>
      </c>
    </row>
    <row r="348" spans="1:17" s="11" customFormat="1" x14ac:dyDescent="0.3">
      <c r="A348" s="23"/>
      <c r="B348" s="23"/>
      <c r="C348" s="22"/>
      <c r="D348" s="37"/>
      <c r="E348" s="37">
        <f>VLOOKUP(I348,'[1]ITEM#'!A:C,3,0)*2</f>
        <v>-19.86</v>
      </c>
      <c r="F348" s="37">
        <v>-56.3</v>
      </c>
      <c r="G348" s="22">
        <v>44893</v>
      </c>
      <c r="H348" s="23" t="s">
        <v>574</v>
      </c>
      <c r="I348" s="23">
        <v>1540783</v>
      </c>
      <c r="J348" s="23" t="s">
        <v>1317</v>
      </c>
      <c r="K348" s="23" t="s">
        <v>186</v>
      </c>
      <c r="L348" s="23" t="s">
        <v>1298</v>
      </c>
      <c r="M348" s="23"/>
      <c r="N348" s="36">
        <f>VLOOKUP(I348,'[1]ITEM#'!A:D,4,0)</f>
        <v>-28.15</v>
      </c>
      <c r="O348" s="18">
        <f t="shared" si="15"/>
        <v>2</v>
      </c>
      <c r="P348" s="23"/>
      <c r="Q348" s="17" t="s">
        <v>1289</v>
      </c>
    </row>
    <row r="349" spans="1:17" s="11" customFormat="1" x14ac:dyDescent="0.3">
      <c r="A349" s="23" t="s">
        <v>572</v>
      </c>
      <c r="B349" s="23" t="s">
        <v>583</v>
      </c>
      <c r="C349" s="22">
        <v>44893</v>
      </c>
      <c r="D349" s="37">
        <v>-156</v>
      </c>
      <c r="E349" s="37">
        <v>0</v>
      </c>
      <c r="F349" s="37">
        <f t="shared" si="14"/>
        <v>-156</v>
      </c>
      <c r="G349" s="22">
        <v>44893</v>
      </c>
      <c r="H349" s="23" t="s">
        <v>575</v>
      </c>
      <c r="I349" s="23">
        <v>1529947</v>
      </c>
      <c r="J349" s="23" t="s">
        <v>1294</v>
      </c>
      <c r="K349" s="23" t="s">
        <v>186</v>
      </c>
      <c r="L349" s="23" t="s">
        <v>1291</v>
      </c>
      <c r="M349" s="23"/>
      <c r="N349" s="36">
        <f>VLOOKUP(I349,'[1]ITEM#'!A:D,4,0)</f>
        <v>-39</v>
      </c>
      <c r="O349" s="18">
        <f t="shared" si="15"/>
        <v>4</v>
      </c>
      <c r="P349" s="23"/>
      <c r="Q349" s="17" t="s">
        <v>1289</v>
      </c>
    </row>
    <row r="350" spans="1:17" s="11" customFormat="1" x14ac:dyDescent="0.3">
      <c r="A350" s="23" t="s">
        <v>572</v>
      </c>
      <c r="B350" s="23" t="s">
        <v>584</v>
      </c>
      <c r="C350" s="22">
        <v>44893</v>
      </c>
      <c r="D350" s="37">
        <v>-109.62</v>
      </c>
      <c r="E350" s="37">
        <v>0</v>
      </c>
      <c r="F350" s="37">
        <v>-39</v>
      </c>
      <c r="G350" s="22">
        <v>44893</v>
      </c>
      <c r="H350" s="23" t="s">
        <v>576</v>
      </c>
      <c r="I350" s="23">
        <v>1529947</v>
      </c>
      <c r="J350" s="23" t="s">
        <v>1294</v>
      </c>
      <c r="K350" s="23" t="s">
        <v>186</v>
      </c>
      <c r="L350" s="23" t="s">
        <v>1291</v>
      </c>
      <c r="M350" s="23"/>
      <c r="N350" s="36">
        <f>VLOOKUP(I350,'[1]ITEM#'!A:D,4,0)</f>
        <v>-39</v>
      </c>
      <c r="O350" s="18">
        <f t="shared" si="15"/>
        <v>1</v>
      </c>
      <c r="P350" s="23"/>
      <c r="Q350" s="17" t="s">
        <v>1289</v>
      </c>
    </row>
    <row r="351" spans="1:17" s="11" customFormat="1" x14ac:dyDescent="0.3">
      <c r="A351" s="23"/>
      <c r="B351" s="23"/>
      <c r="C351" s="22"/>
      <c r="D351" s="37"/>
      <c r="E351" s="37">
        <v>0</v>
      </c>
      <c r="F351" s="37">
        <v>-70.62</v>
      </c>
      <c r="G351" s="22">
        <v>44893</v>
      </c>
      <c r="H351" s="23" t="s">
        <v>576</v>
      </c>
      <c r="I351" s="23">
        <v>1585798</v>
      </c>
      <c r="J351" s="23" t="s">
        <v>1319</v>
      </c>
      <c r="K351" s="23" t="s">
        <v>186</v>
      </c>
      <c r="L351" s="23" t="s">
        <v>1291</v>
      </c>
      <c r="M351" s="23"/>
      <c r="N351" s="36">
        <f>VLOOKUP(I351,'[1]ITEM#'!A:D,4,0)</f>
        <v>-70.62</v>
      </c>
      <c r="O351" s="18">
        <f t="shared" si="15"/>
        <v>1</v>
      </c>
      <c r="P351" s="23"/>
      <c r="Q351" s="17" t="s">
        <v>1289</v>
      </c>
    </row>
    <row r="352" spans="1:17" s="11" customFormat="1" x14ac:dyDescent="0.3">
      <c r="A352" s="23" t="s">
        <v>572</v>
      </c>
      <c r="B352" s="23" t="s">
        <v>585</v>
      </c>
      <c r="C352" s="22">
        <v>44893</v>
      </c>
      <c r="D352" s="37">
        <v>-50.1</v>
      </c>
      <c r="E352" s="37">
        <f>VLOOKUP(I352,'[1]ITEM#'!A:C,3,0)</f>
        <v>-12.22</v>
      </c>
      <c r="F352" s="37">
        <f t="shared" si="14"/>
        <v>-37.880000000000003</v>
      </c>
      <c r="G352" s="22">
        <v>44893</v>
      </c>
      <c r="H352" s="23" t="s">
        <v>577</v>
      </c>
      <c r="I352" s="23">
        <v>1408972</v>
      </c>
      <c r="J352" s="23" t="s">
        <v>1342</v>
      </c>
      <c r="K352" s="23" t="s">
        <v>186</v>
      </c>
      <c r="L352" s="23" t="s">
        <v>1311</v>
      </c>
      <c r="M352" s="23"/>
      <c r="N352" s="36">
        <f>VLOOKUP(I352,'[1]ITEM#'!A:D,4,0)</f>
        <v>-37.880000000000003</v>
      </c>
      <c r="O352" s="18">
        <f t="shared" si="15"/>
        <v>1</v>
      </c>
      <c r="P352" s="23"/>
      <c r="Q352" s="17" t="s">
        <v>1289</v>
      </c>
    </row>
    <row r="353" spans="1:17" s="11" customFormat="1" x14ac:dyDescent="0.3">
      <c r="A353" s="23" t="s">
        <v>572</v>
      </c>
      <c r="B353" s="23" t="s">
        <v>586</v>
      </c>
      <c r="C353" s="22">
        <v>44893</v>
      </c>
      <c r="D353" s="37">
        <v>-142.47</v>
      </c>
      <c r="E353" s="37">
        <v>0</v>
      </c>
      <c r="F353" s="37">
        <v>-39</v>
      </c>
      <c r="G353" s="22">
        <v>44893</v>
      </c>
      <c r="H353" s="23" t="s">
        <v>578</v>
      </c>
      <c r="I353" s="23">
        <v>1529946</v>
      </c>
      <c r="J353" s="23" t="s">
        <v>1306</v>
      </c>
      <c r="K353" s="23" t="s">
        <v>186</v>
      </c>
      <c r="L353" s="23" t="s">
        <v>1291</v>
      </c>
      <c r="M353" s="23"/>
      <c r="N353" s="36">
        <f>VLOOKUP(I353,'[1]ITEM#'!A:D,4,0)</f>
        <v>-39</v>
      </c>
      <c r="O353" s="18">
        <f t="shared" si="15"/>
        <v>1</v>
      </c>
      <c r="P353" s="23"/>
      <c r="Q353" s="17" t="s">
        <v>1289</v>
      </c>
    </row>
    <row r="354" spans="1:17" s="11" customFormat="1" x14ac:dyDescent="0.3">
      <c r="A354" s="23"/>
      <c r="B354" s="23"/>
      <c r="C354" s="22"/>
      <c r="D354" s="37"/>
      <c r="E354" s="37">
        <v>0</v>
      </c>
      <c r="F354" s="37">
        <v>-39</v>
      </c>
      <c r="G354" s="22">
        <v>44893</v>
      </c>
      <c r="H354" s="23" t="s">
        <v>578</v>
      </c>
      <c r="I354" s="23">
        <v>1529947</v>
      </c>
      <c r="J354" s="23" t="s">
        <v>1294</v>
      </c>
      <c r="K354" s="23" t="s">
        <v>186</v>
      </c>
      <c r="L354" s="23" t="s">
        <v>1291</v>
      </c>
      <c r="M354" s="23"/>
      <c r="N354" s="36">
        <f>VLOOKUP(I354,'[1]ITEM#'!A:D,4,0)</f>
        <v>-39</v>
      </c>
      <c r="O354" s="18">
        <f t="shared" si="15"/>
        <v>1</v>
      </c>
      <c r="P354" s="23"/>
      <c r="Q354" s="17" t="s">
        <v>1289</v>
      </c>
    </row>
    <row r="355" spans="1:17" s="11" customFormat="1" x14ac:dyDescent="0.3">
      <c r="A355" s="23"/>
      <c r="B355" s="23"/>
      <c r="C355" s="22"/>
      <c r="D355" s="37"/>
      <c r="E355" s="37">
        <v>0</v>
      </c>
      <c r="F355" s="37">
        <v>-64.47</v>
      </c>
      <c r="G355" s="22">
        <v>44893</v>
      </c>
      <c r="H355" s="23" t="s">
        <v>578</v>
      </c>
      <c r="I355" s="23">
        <v>1585795</v>
      </c>
      <c r="J355" s="23" t="s">
        <v>1290</v>
      </c>
      <c r="K355" s="23" t="s">
        <v>186</v>
      </c>
      <c r="L355" s="23" t="s">
        <v>1291</v>
      </c>
      <c r="M355" s="23"/>
      <c r="N355" s="36">
        <f>VLOOKUP(I355,'[1]ITEM#'!A:D,4,0)</f>
        <v>-64.47</v>
      </c>
      <c r="O355" s="18">
        <f t="shared" si="15"/>
        <v>1</v>
      </c>
      <c r="P355" s="23"/>
      <c r="Q355" s="17" t="s">
        <v>1289</v>
      </c>
    </row>
    <row r="356" spans="1:17" s="11" customFormat="1" x14ac:dyDescent="0.3">
      <c r="A356" s="23" t="s">
        <v>572</v>
      </c>
      <c r="B356" s="23" t="s">
        <v>587</v>
      </c>
      <c r="C356" s="22">
        <v>44893</v>
      </c>
      <c r="D356" s="37">
        <v>-96.4</v>
      </c>
      <c r="E356" s="37">
        <f>VLOOKUP(I356,'[1]ITEM#'!A:C,3,0)</f>
        <v>-10.55</v>
      </c>
      <c r="F356" s="37">
        <f t="shared" si="14"/>
        <v>-85.850000000000009</v>
      </c>
      <c r="G356" s="22">
        <v>44893</v>
      </c>
      <c r="H356" s="23" t="s">
        <v>579</v>
      </c>
      <c r="I356" s="23">
        <v>1662421</v>
      </c>
      <c r="J356" s="23" t="s">
        <v>1300</v>
      </c>
      <c r="K356" s="23" t="s">
        <v>186</v>
      </c>
      <c r="L356" s="23" t="s">
        <v>1301</v>
      </c>
      <c r="M356" s="23"/>
      <c r="N356" s="36">
        <f>VLOOKUP(I356,'[1]ITEM#'!A:D,4,0)</f>
        <v>-85.85</v>
      </c>
      <c r="O356" s="18">
        <f t="shared" si="15"/>
        <v>1.0000000000000002</v>
      </c>
      <c r="P356" s="23"/>
      <c r="Q356" s="17" t="s">
        <v>1289</v>
      </c>
    </row>
    <row r="357" spans="1:17" s="11" customFormat="1" x14ac:dyDescent="0.3">
      <c r="A357" s="23" t="s">
        <v>572</v>
      </c>
      <c r="B357" s="23" t="s">
        <v>588</v>
      </c>
      <c r="C357" s="22">
        <v>44893</v>
      </c>
      <c r="D357" s="37">
        <v>-42.07</v>
      </c>
      <c r="E357" s="37">
        <v>0</v>
      </c>
      <c r="F357" s="37">
        <f t="shared" si="14"/>
        <v>-42.07</v>
      </c>
      <c r="G357" s="22">
        <v>44893</v>
      </c>
      <c r="H357" s="23" t="s">
        <v>580</v>
      </c>
      <c r="I357" s="23">
        <v>1514691</v>
      </c>
      <c r="J357" s="23" t="s">
        <v>1293</v>
      </c>
      <c r="K357" s="23" t="s">
        <v>186</v>
      </c>
      <c r="L357" s="23" t="s">
        <v>1291</v>
      </c>
      <c r="M357" s="23"/>
      <c r="N357" s="36">
        <f>VLOOKUP(I357,'[1]ITEM#'!A:D,4,0)</f>
        <v>-42.07</v>
      </c>
      <c r="O357" s="18">
        <f t="shared" si="15"/>
        <v>1</v>
      </c>
      <c r="P357" s="23"/>
      <c r="Q357" s="17" t="s">
        <v>1289</v>
      </c>
    </row>
    <row r="358" spans="1:17" s="11" customFormat="1" x14ac:dyDescent="0.3">
      <c r="A358" s="23" t="s">
        <v>572</v>
      </c>
      <c r="B358" s="23" t="s">
        <v>1380</v>
      </c>
      <c r="C358" s="22">
        <v>44893</v>
      </c>
      <c r="D358" s="37">
        <v>-85.42</v>
      </c>
      <c r="E358" s="37">
        <f>VLOOKUP(I358,'[1]ITEM#'!A:C,3,0)-15.19</f>
        <v>-30.29</v>
      </c>
      <c r="F358" s="37">
        <f t="shared" si="14"/>
        <v>-55.13</v>
      </c>
      <c r="G358" s="22">
        <v>44893</v>
      </c>
      <c r="H358" s="23" t="s">
        <v>1381</v>
      </c>
      <c r="I358" s="23">
        <v>1339333</v>
      </c>
      <c r="J358" s="23" t="s">
        <v>1337</v>
      </c>
      <c r="K358" s="23" t="s">
        <v>186</v>
      </c>
      <c r="L358" s="23" t="s">
        <v>1301</v>
      </c>
      <c r="M358" s="23"/>
      <c r="N358" s="36">
        <f>VLOOKUP(I358,'[1]ITEM#'!A:D,4,0)</f>
        <v>-55.13</v>
      </c>
      <c r="O358" s="18">
        <f t="shared" si="15"/>
        <v>1</v>
      </c>
      <c r="P358" s="23"/>
      <c r="Q358" s="17" t="s">
        <v>1289</v>
      </c>
    </row>
    <row r="359" spans="1:17" x14ac:dyDescent="0.3">
      <c r="D359" s="16">
        <f>SUM(D2:D358)</f>
        <v>-23183.81</v>
      </c>
      <c r="E359" s="16">
        <f>SUM(E2:E358)</f>
        <v>-2832.5800000000027</v>
      </c>
      <c r="F359" s="16">
        <f>SUM(F2:F358)</f>
        <v>-20351.23</v>
      </c>
    </row>
  </sheetData>
  <conditionalFormatting sqref="B1">
    <cfRule type="duplicateValues" dxfId="77" priority="56"/>
  </conditionalFormatting>
  <conditionalFormatting sqref="B1">
    <cfRule type="duplicateValues" dxfId="76" priority="55"/>
  </conditionalFormatting>
  <conditionalFormatting sqref="B1">
    <cfRule type="duplicateValues" dxfId="75" priority="54"/>
  </conditionalFormatting>
  <conditionalFormatting sqref="B1">
    <cfRule type="duplicateValues" dxfId="74" priority="53"/>
  </conditionalFormatting>
  <conditionalFormatting sqref="B1">
    <cfRule type="duplicateValues" dxfId="73" priority="52"/>
  </conditionalFormatting>
  <conditionalFormatting sqref="B1">
    <cfRule type="duplicateValues" dxfId="72" priority="51"/>
  </conditionalFormatting>
  <conditionalFormatting sqref="B1">
    <cfRule type="duplicateValues" dxfId="71" priority="50"/>
  </conditionalFormatting>
  <conditionalFormatting sqref="B1">
    <cfRule type="duplicateValues" dxfId="70" priority="49"/>
  </conditionalFormatting>
  <conditionalFormatting sqref="B1">
    <cfRule type="duplicateValues" dxfId="69" priority="48"/>
  </conditionalFormatting>
  <conditionalFormatting sqref="B1">
    <cfRule type="duplicateValues" dxfId="68" priority="47"/>
  </conditionalFormatting>
  <conditionalFormatting sqref="B1">
    <cfRule type="duplicateValues" dxfId="67" priority="46"/>
  </conditionalFormatting>
  <conditionalFormatting sqref="B1">
    <cfRule type="duplicateValues" dxfId="66" priority="45"/>
  </conditionalFormatting>
  <conditionalFormatting sqref="B1">
    <cfRule type="duplicateValues" dxfId="65" priority="44"/>
  </conditionalFormatting>
  <conditionalFormatting sqref="B1">
    <cfRule type="duplicateValues" dxfId="64" priority="43"/>
  </conditionalFormatting>
  <conditionalFormatting sqref="B1">
    <cfRule type="duplicateValues" dxfId="63" priority="42"/>
  </conditionalFormatting>
  <conditionalFormatting sqref="B1">
    <cfRule type="duplicateValues" dxfId="62" priority="41"/>
  </conditionalFormatting>
  <conditionalFormatting sqref="B1">
    <cfRule type="duplicateValues" dxfId="61" priority="40"/>
  </conditionalFormatting>
  <conditionalFormatting sqref="B1">
    <cfRule type="duplicateValues" dxfId="60" priority="39"/>
  </conditionalFormatting>
  <conditionalFormatting sqref="B1">
    <cfRule type="duplicateValues" dxfId="59" priority="38"/>
  </conditionalFormatting>
  <conditionalFormatting sqref="B1">
    <cfRule type="duplicateValues" dxfId="58" priority="37"/>
  </conditionalFormatting>
  <conditionalFormatting sqref="B1">
    <cfRule type="duplicateValues" dxfId="57" priority="36"/>
  </conditionalFormatting>
  <conditionalFormatting sqref="B1">
    <cfRule type="duplicateValues" dxfId="56" priority="35"/>
  </conditionalFormatting>
  <conditionalFormatting sqref="B1">
    <cfRule type="duplicateValues" dxfId="55" priority="34"/>
  </conditionalFormatting>
  <conditionalFormatting sqref="B1">
    <cfRule type="duplicateValues" dxfId="54" priority="33"/>
  </conditionalFormatting>
  <conditionalFormatting sqref="B1">
    <cfRule type="duplicateValues" dxfId="53" priority="57"/>
  </conditionalFormatting>
  <conditionalFormatting sqref="B1">
    <cfRule type="duplicateValues" dxfId="52" priority="58"/>
  </conditionalFormatting>
  <conditionalFormatting sqref="B1">
    <cfRule type="duplicateValues" dxfId="51" priority="32"/>
  </conditionalFormatting>
  <conditionalFormatting sqref="B1">
    <cfRule type="duplicateValues" dxfId="50" priority="31"/>
  </conditionalFormatting>
  <conditionalFormatting sqref="B1">
    <cfRule type="duplicateValues" dxfId="49" priority="30"/>
  </conditionalFormatting>
  <conditionalFormatting sqref="B1">
    <cfRule type="duplicateValues" dxfId="48" priority="29"/>
  </conditionalFormatting>
  <conditionalFormatting sqref="B1">
    <cfRule type="duplicateValues" dxfId="47" priority="28"/>
  </conditionalFormatting>
  <conditionalFormatting sqref="B1">
    <cfRule type="duplicateValues" dxfId="46" priority="27"/>
  </conditionalFormatting>
  <conditionalFormatting sqref="B1">
    <cfRule type="duplicateValues" dxfId="45" priority="26"/>
  </conditionalFormatting>
  <conditionalFormatting sqref="B1">
    <cfRule type="duplicateValues" dxfId="44" priority="25"/>
  </conditionalFormatting>
  <conditionalFormatting sqref="B1">
    <cfRule type="duplicateValues" dxfId="43" priority="24"/>
  </conditionalFormatting>
  <conditionalFormatting sqref="B1">
    <cfRule type="duplicateValues" dxfId="42" priority="23"/>
  </conditionalFormatting>
  <conditionalFormatting sqref="B1">
    <cfRule type="duplicateValues" dxfId="41" priority="22"/>
  </conditionalFormatting>
  <conditionalFormatting sqref="B1">
    <cfRule type="duplicateValues" dxfId="40" priority="21"/>
  </conditionalFormatting>
  <conditionalFormatting sqref="B1">
    <cfRule type="duplicateValues" dxfId="39" priority="20"/>
  </conditionalFormatting>
  <conditionalFormatting sqref="B1">
    <cfRule type="duplicateValues" dxfId="38" priority="19"/>
  </conditionalFormatting>
  <conditionalFormatting sqref="B1">
    <cfRule type="duplicateValues" dxfId="37" priority="18"/>
  </conditionalFormatting>
  <conditionalFormatting sqref="B1">
    <cfRule type="duplicateValues" dxfId="36" priority="13"/>
  </conditionalFormatting>
  <conditionalFormatting sqref="B1">
    <cfRule type="duplicateValues" dxfId="35" priority="12"/>
  </conditionalFormatting>
  <conditionalFormatting sqref="B1">
    <cfRule type="duplicateValues" dxfId="34" priority="11"/>
  </conditionalFormatting>
  <conditionalFormatting sqref="B1">
    <cfRule type="duplicateValues" dxfId="33" priority="10"/>
  </conditionalFormatting>
  <conditionalFormatting sqref="B1">
    <cfRule type="duplicateValues" dxfId="32" priority="9"/>
  </conditionalFormatting>
  <conditionalFormatting sqref="B1">
    <cfRule type="duplicateValues" dxfId="31" priority="8"/>
  </conditionalFormatting>
  <conditionalFormatting sqref="B1">
    <cfRule type="duplicateValues" dxfId="30" priority="7"/>
  </conditionalFormatting>
  <conditionalFormatting sqref="B1">
    <cfRule type="duplicateValues" dxfId="29" priority="6"/>
  </conditionalFormatting>
  <conditionalFormatting sqref="B1">
    <cfRule type="duplicateValues" dxfId="28" priority="5"/>
  </conditionalFormatting>
  <conditionalFormatting sqref="B1">
    <cfRule type="duplicateValues" dxfId="27" priority="4"/>
  </conditionalFormatting>
  <conditionalFormatting sqref="B1">
    <cfRule type="duplicateValues" dxfId="26" priority="3"/>
  </conditionalFormatting>
  <conditionalFormatting sqref="B1">
    <cfRule type="duplicateValues" dxfId="25" priority="59"/>
  </conditionalFormatting>
  <conditionalFormatting sqref="B1">
    <cfRule type="duplicateValues" dxfId="24" priority="60"/>
  </conditionalFormatting>
  <conditionalFormatting sqref="B1">
    <cfRule type="duplicateValues" dxfId="23" priority="16"/>
    <cfRule type="duplicateValues" dxfId="22" priority="17"/>
  </conditionalFormatting>
  <conditionalFormatting sqref="B1">
    <cfRule type="duplicateValues" dxfId="21" priority="15"/>
  </conditionalFormatting>
  <conditionalFormatting sqref="B1">
    <cfRule type="duplicateValues" dxfId="20" priority="14"/>
  </conditionalFormatting>
  <conditionalFormatting sqref="B222:B358">
    <cfRule type="duplicateValues" dxfId="19" priority="2"/>
  </conditionalFormatting>
  <conditionalFormatting sqref="A251">
    <cfRule type="duplicateValues" dxfId="18" priority="1"/>
  </conditionalFormatting>
  <conditionalFormatting sqref="B1:B221">
    <cfRule type="duplicateValues" dxfId="17" priority="6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60"/>
  <sheetViews>
    <sheetView workbookViewId="0">
      <selection activeCell="I1" sqref="I1"/>
    </sheetView>
  </sheetViews>
  <sheetFormatPr defaultColWidth="9.109375" defaultRowHeight="13.8" x14ac:dyDescent="0.3"/>
  <cols>
    <col min="1" max="1" width="18.6640625" style="12" bestFit="1" customWidth="1"/>
    <col min="2" max="2" width="15.109375" style="12" bestFit="1" customWidth="1"/>
    <col min="3" max="3" width="10.5546875" style="12" bestFit="1" customWidth="1"/>
    <col min="4" max="4" width="12.88671875" style="12" bestFit="1" customWidth="1"/>
    <col min="5" max="5" width="18" style="12" bestFit="1" customWidth="1"/>
    <col min="6" max="6" width="12" style="12" bestFit="1" customWidth="1"/>
    <col min="7" max="7" width="10.44140625" style="12" bestFit="1" customWidth="1"/>
    <col min="8" max="8" width="13.5546875" style="12" bestFit="1" customWidth="1"/>
    <col min="9" max="9" width="13.6640625" style="12" customWidth="1"/>
    <col min="10" max="10" width="24.5546875" style="1" customWidth="1"/>
    <col min="11" max="11" width="10.44140625" style="12" bestFit="1" customWidth="1"/>
    <col min="12" max="12" width="15" style="10" customWidth="1"/>
    <col min="13" max="13" width="11.33203125" style="12" customWidth="1"/>
    <col min="14" max="14" width="8.88671875" style="12" customWidth="1"/>
    <col min="15" max="15" width="9.44140625" style="13" bestFit="1" customWidth="1"/>
    <col min="16" max="16" width="10.5546875" style="12" bestFit="1" customWidth="1"/>
    <col min="17" max="17" width="9.5546875" style="14" customWidth="1"/>
    <col min="18" max="18" width="8.109375" style="12" bestFit="1" customWidth="1"/>
    <col min="19" max="21" width="9.109375" style="12"/>
    <col min="22" max="22" width="10" style="12" bestFit="1" customWidth="1"/>
    <col min="23" max="16384" width="9.109375" style="12"/>
  </cols>
  <sheetData>
    <row r="1" spans="1:22" s="1" customFormat="1" ht="12.75" x14ac:dyDescent="0.2">
      <c r="A1" s="27" t="s">
        <v>0</v>
      </c>
      <c r="B1" s="27" t="s">
        <v>1</v>
      </c>
      <c r="C1" s="28" t="s">
        <v>2</v>
      </c>
      <c r="D1" s="29" t="s">
        <v>3</v>
      </c>
      <c r="E1" s="35" t="s">
        <v>4</v>
      </c>
      <c r="F1" s="35" t="s">
        <v>5</v>
      </c>
      <c r="G1" s="28" t="s">
        <v>6</v>
      </c>
      <c r="H1" s="27" t="s">
        <v>7</v>
      </c>
      <c r="I1" s="32" t="s">
        <v>190</v>
      </c>
      <c r="J1" s="53" t="s">
        <v>1288</v>
      </c>
      <c r="K1" s="32" t="s">
        <v>8</v>
      </c>
      <c r="L1" s="34" t="s">
        <v>9</v>
      </c>
      <c r="M1" s="27" t="s">
        <v>10</v>
      </c>
      <c r="N1" s="27" t="s">
        <v>11</v>
      </c>
      <c r="O1" s="27" t="s">
        <v>12</v>
      </c>
      <c r="P1" s="29" t="s">
        <v>13</v>
      </c>
      <c r="Q1" s="30" t="s">
        <v>14</v>
      </c>
      <c r="R1" s="51" t="s">
        <v>15</v>
      </c>
      <c r="S1" s="31" t="s">
        <v>16</v>
      </c>
      <c r="T1" s="31" t="s">
        <v>1289</v>
      </c>
      <c r="U1" s="1" t="s">
        <v>1212</v>
      </c>
      <c r="V1" s="8">
        <v>1633.55</v>
      </c>
    </row>
    <row r="2" spans="1:22" ht="15" x14ac:dyDescent="0.25">
      <c r="A2" s="40" t="s">
        <v>589</v>
      </c>
      <c r="B2" s="40" t="s">
        <v>623</v>
      </c>
      <c r="C2" s="41">
        <v>44894</v>
      </c>
      <c r="D2" s="36">
        <v>-64.47</v>
      </c>
      <c r="E2" s="37">
        <v>0</v>
      </c>
      <c r="F2" s="37">
        <v>-64.47</v>
      </c>
      <c r="G2" s="41">
        <v>44894</v>
      </c>
      <c r="H2" s="40" t="s">
        <v>590</v>
      </c>
      <c r="I2" s="26">
        <v>1585795</v>
      </c>
      <c r="J2" s="26" t="s">
        <v>1290</v>
      </c>
      <c r="K2" s="26">
        <v>166720</v>
      </c>
      <c r="L2" s="38">
        <v>44896</v>
      </c>
      <c r="M2" s="40" t="s">
        <v>186</v>
      </c>
      <c r="N2" s="43" t="s">
        <v>1291</v>
      </c>
      <c r="O2" s="21"/>
      <c r="P2" s="44">
        <v>-64.47</v>
      </c>
      <c r="Q2" s="21"/>
      <c r="R2" s="52">
        <v>1</v>
      </c>
      <c r="S2" s="21"/>
      <c r="T2" s="54" t="s">
        <v>1289</v>
      </c>
      <c r="U2" s="12" t="s">
        <v>1213</v>
      </c>
      <c r="V2" s="13">
        <v>31256.18</v>
      </c>
    </row>
    <row r="3" spans="1:22" ht="15" x14ac:dyDescent="0.25">
      <c r="A3" s="40" t="s">
        <v>589</v>
      </c>
      <c r="B3" s="40" t="s">
        <v>624</v>
      </c>
      <c r="C3" s="41">
        <v>44894</v>
      </c>
      <c r="D3" s="36">
        <v>-70.62</v>
      </c>
      <c r="E3" s="37">
        <v>0</v>
      </c>
      <c r="F3" s="37">
        <v>-70.62</v>
      </c>
      <c r="G3" s="41">
        <v>44894</v>
      </c>
      <c r="H3" s="40" t="s">
        <v>591</v>
      </c>
      <c r="I3" s="26">
        <v>1585799</v>
      </c>
      <c r="J3" s="26" t="s">
        <v>1292</v>
      </c>
      <c r="K3" s="26">
        <v>166720</v>
      </c>
      <c r="L3" s="38">
        <v>44896</v>
      </c>
      <c r="M3" s="40" t="s">
        <v>186</v>
      </c>
      <c r="N3" s="43" t="s">
        <v>1291</v>
      </c>
      <c r="O3" s="21"/>
      <c r="P3" s="44">
        <v>-70.62</v>
      </c>
      <c r="Q3" s="21"/>
      <c r="R3" s="52">
        <v>1</v>
      </c>
      <c r="S3" s="21"/>
      <c r="T3" s="54" t="s">
        <v>1289</v>
      </c>
      <c r="V3" s="13">
        <f>SUM(V1:V2)</f>
        <v>32889.730000000003</v>
      </c>
    </row>
    <row r="4" spans="1:22" ht="15" x14ac:dyDescent="0.25">
      <c r="A4" s="40" t="s">
        <v>589</v>
      </c>
      <c r="B4" s="40" t="s">
        <v>625</v>
      </c>
      <c r="C4" s="41">
        <v>44894</v>
      </c>
      <c r="D4" s="36">
        <v>-64.47</v>
      </c>
      <c r="E4" s="37">
        <v>0</v>
      </c>
      <c r="F4" s="37">
        <v>-64.47</v>
      </c>
      <c r="G4" s="41">
        <v>44894</v>
      </c>
      <c r="H4" s="40" t="s">
        <v>592</v>
      </c>
      <c r="I4" s="26">
        <v>1585795</v>
      </c>
      <c r="J4" s="26" t="s">
        <v>1290</v>
      </c>
      <c r="K4" s="26">
        <v>166720</v>
      </c>
      <c r="L4" s="38">
        <v>44896</v>
      </c>
      <c r="M4" s="40" t="s">
        <v>186</v>
      </c>
      <c r="N4" s="43" t="s">
        <v>1291</v>
      </c>
      <c r="O4" s="21"/>
      <c r="P4" s="44">
        <v>-64.47</v>
      </c>
      <c r="Q4" s="21"/>
      <c r="R4" s="52">
        <v>1</v>
      </c>
      <c r="S4" s="21"/>
      <c r="T4" s="54" t="s">
        <v>1289</v>
      </c>
      <c r="V4" s="13"/>
    </row>
    <row r="5" spans="1:22" ht="15" x14ac:dyDescent="0.25">
      <c r="A5" s="40" t="s">
        <v>589</v>
      </c>
      <c r="B5" s="40" t="s">
        <v>626</v>
      </c>
      <c r="C5" s="41">
        <v>44894</v>
      </c>
      <c r="D5" s="36">
        <v>-42.07</v>
      </c>
      <c r="E5" s="37">
        <v>0</v>
      </c>
      <c r="F5" s="37">
        <v>-42.07</v>
      </c>
      <c r="G5" s="41">
        <v>44894</v>
      </c>
      <c r="H5" s="40" t="s">
        <v>593</v>
      </c>
      <c r="I5" s="26">
        <v>1514691</v>
      </c>
      <c r="J5" s="26" t="s">
        <v>1293</v>
      </c>
      <c r="K5" s="26">
        <v>166720</v>
      </c>
      <c r="L5" s="38">
        <v>44896</v>
      </c>
      <c r="M5" s="40" t="s">
        <v>186</v>
      </c>
      <c r="N5" s="43" t="s">
        <v>1291</v>
      </c>
      <c r="O5" s="21"/>
      <c r="P5" s="44">
        <v>-42.07</v>
      </c>
      <c r="Q5" s="21"/>
      <c r="R5" s="52">
        <v>1</v>
      </c>
      <c r="S5" s="21"/>
      <c r="T5" s="54" t="s">
        <v>1289</v>
      </c>
      <c r="V5" s="13"/>
    </row>
    <row r="6" spans="1:22" ht="15" x14ac:dyDescent="0.25">
      <c r="A6" s="40" t="s">
        <v>589</v>
      </c>
      <c r="B6" s="40" t="s">
        <v>626</v>
      </c>
      <c r="C6" s="41">
        <v>44894</v>
      </c>
      <c r="D6" s="36">
        <v>-39</v>
      </c>
      <c r="E6" s="37">
        <v>0</v>
      </c>
      <c r="F6" s="37">
        <v>-39</v>
      </c>
      <c r="G6" s="41">
        <v>44894</v>
      </c>
      <c r="H6" s="40" t="s">
        <v>593</v>
      </c>
      <c r="I6" s="26">
        <v>1529947</v>
      </c>
      <c r="J6" s="26" t="s">
        <v>1294</v>
      </c>
      <c r="K6" s="26">
        <v>166720</v>
      </c>
      <c r="L6" s="38">
        <v>44896</v>
      </c>
      <c r="M6" s="40" t="s">
        <v>186</v>
      </c>
      <c r="N6" s="43" t="s">
        <v>1291</v>
      </c>
      <c r="O6" s="21"/>
      <c r="P6" s="44">
        <v>-39</v>
      </c>
      <c r="Q6" s="21"/>
      <c r="R6" s="52">
        <v>1</v>
      </c>
      <c r="S6" s="21"/>
      <c r="T6" s="54" t="s">
        <v>1289</v>
      </c>
      <c r="V6" s="13"/>
    </row>
    <row r="7" spans="1:22" ht="15" x14ac:dyDescent="0.25">
      <c r="A7" s="40" t="s">
        <v>589</v>
      </c>
      <c r="B7" s="40" t="s">
        <v>627</v>
      </c>
      <c r="C7" s="41">
        <v>44894</v>
      </c>
      <c r="D7" s="36">
        <v>-51.98</v>
      </c>
      <c r="E7" s="37">
        <v>-14.48</v>
      </c>
      <c r="F7" s="37">
        <v>-37.5</v>
      </c>
      <c r="G7" s="41">
        <v>44894</v>
      </c>
      <c r="H7" s="40" t="s">
        <v>594</v>
      </c>
      <c r="I7" s="26">
        <v>1476764</v>
      </c>
      <c r="J7" s="26" t="s">
        <v>1295</v>
      </c>
      <c r="K7" s="26">
        <v>166720</v>
      </c>
      <c r="L7" s="38">
        <v>44896</v>
      </c>
      <c r="M7" s="40" t="s">
        <v>186</v>
      </c>
      <c r="N7" s="43" t="s">
        <v>1296</v>
      </c>
      <c r="O7" s="21"/>
      <c r="P7" s="44">
        <v>-37.5</v>
      </c>
      <c r="Q7" s="21"/>
      <c r="R7" s="52">
        <v>1</v>
      </c>
      <c r="S7" s="21"/>
      <c r="T7" s="54" t="s">
        <v>1289</v>
      </c>
    </row>
    <row r="8" spans="1:22" ht="15" x14ac:dyDescent="0.25">
      <c r="A8" s="40" t="s">
        <v>589</v>
      </c>
      <c r="B8" s="40" t="s">
        <v>628</v>
      </c>
      <c r="C8" s="41">
        <v>44894</v>
      </c>
      <c r="D8" s="36">
        <v>-42.04</v>
      </c>
      <c r="E8" s="37">
        <v>-10.44</v>
      </c>
      <c r="F8" s="37">
        <v>-31.6</v>
      </c>
      <c r="G8" s="41">
        <v>44894</v>
      </c>
      <c r="H8" s="40" t="s">
        <v>595</v>
      </c>
      <c r="I8" s="26">
        <v>1540784</v>
      </c>
      <c r="J8" s="26" t="s">
        <v>1297</v>
      </c>
      <c r="K8" s="26">
        <v>166720</v>
      </c>
      <c r="L8" s="38">
        <v>44896</v>
      </c>
      <c r="M8" s="40" t="s">
        <v>186</v>
      </c>
      <c r="N8" s="43" t="s">
        <v>1298</v>
      </c>
      <c r="O8" s="21"/>
      <c r="P8" s="44">
        <v>-31.6</v>
      </c>
      <c r="Q8" s="21"/>
      <c r="R8" s="52">
        <v>1</v>
      </c>
      <c r="S8" s="21"/>
      <c r="T8" s="54" t="s">
        <v>1289</v>
      </c>
    </row>
    <row r="9" spans="1:22" ht="15" x14ac:dyDescent="0.25">
      <c r="A9" s="40" t="s">
        <v>589</v>
      </c>
      <c r="B9" s="40" t="s">
        <v>629</v>
      </c>
      <c r="C9" s="41">
        <v>44894</v>
      </c>
      <c r="D9" s="36">
        <v>-25.55</v>
      </c>
      <c r="E9" s="37">
        <v>0</v>
      </c>
      <c r="F9" s="37">
        <v>-25.55</v>
      </c>
      <c r="G9" s="41">
        <v>44894</v>
      </c>
      <c r="H9" s="40" t="s">
        <v>596</v>
      </c>
      <c r="I9" s="26">
        <v>1516592</v>
      </c>
      <c r="J9" s="26" t="s">
        <v>1299</v>
      </c>
      <c r="K9" s="26">
        <v>166720</v>
      </c>
      <c r="L9" s="38">
        <v>44896</v>
      </c>
      <c r="M9" s="40" t="s">
        <v>186</v>
      </c>
      <c r="N9" s="43" t="s">
        <v>1291</v>
      </c>
      <c r="O9" s="21"/>
      <c r="P9" s="44">
        <v>-25.55</v>
      </c>
      <c r="Q9" s="21"/>
      <c r="R9" s="52">
        <v>1</v>
      </c>
      <c r="S9" s="21"/>
      <c r="T9" s="54" t="s">
        <v>1289</v>
      </c>
    </row>
    <row r="10" spans="1:22" ht="15" x14ac:dyDescent="0.25">
      <c r="A10" s="40" t="s">
        <v>589</v>
      </c>
      <c r="B10" s="40" t="s">
        <v>630</v>
      </c>
      <c r="C10" s="41">
        <v>44894</v>
      </c>
      <c r="D10" s="36">
        <v>-96.4</v>
      </c>
      <c r="E10" s="37">
        <v>-10.55</v>
      </c>
      <c r="F10" s="37">
        <v>-85.85</v>
      </c>
      <c r="G10" s="41">
        <v>44894</v>
      </c>
      <c r="H10" s="40" t="s">
        <v>597</v>
      </c>
      <c r="I10" s="26">
        <v>1662421</v>
      </c>
      <c r="J10" s="26" t="s">
        <v>1300</v>
      </c>
      <c r="K10" s="26">
        <v>166720</v>
      </c>
      <c r="L10" s="38">
        <v>44896</v>
      </c>
      <c r="M10" s="40" t="s">
        <v>186</v>
      </c>
      <c r="N10" s="43" t="s">
        <v>1301</v>
      </c>
      <c r="O10" s="21"/>
      <c r="P10" s="44">
        <v>-85.85</v>
      </c>
      <c r="Q10" s="21"/>
      <c r="R10" s="52">
        <v>1</v>
      </c>
      <c r="S10" s="21"/>
      <c r="T10" s="54" t="s">
        <v>1289</v>
      </c>
    </row>
    <row r="11" spans="1:22" ht="15" x14ac:dyDescent="0.25">
      <c r="A11" s="40" t="s">
        <v>589</v>
      </c>
      <c r="B11" s="40" t="s">
        <v>631</v>
      </c>
      <c r="C11" s="41">
        <v>44894</v>
      </c>
      <c r="D11" s="36">
        <v>-76.16</v>
      </c>
      <c r="E11" s="37">
        <v>-19.86</v>
      </c>
      <c r="F11" s="37">
        <v>-56.3</v>
      </c>
      <c r="G11" s="41">
        <v>44894</v>
      </c>
      <c r="H11" s="40" t="s">
        <v>598</v>
      </c>
      <c r="I11" s="26">
        <v>1593357</v>
      </c>
      <c r="J11" s="26" t="s">
        <v>1302</v>
      </c>
      <c r="K11" s="26">
        <v>166720</v>
      </c>
      <c r="L11" s="38">
        <v>44896</v>
      </c>
      <c r="M11" s="40" t="s">
        <v>186</v>
      </c>
      <c r="N11" s="43" t="s">
        <v>1298</v>
      </c>
      <c r="O11" s="21"/>
      <c r="P11" s="44">
        <v>-28.15</v>
      </c>
      <c r="Q11" s="21"/>
      <c r="R11" s="52">
        <v>2</v>
      </c>
      <c r="S11" s="21"/>
      <c r="T11" s="54" t="s">
        <v>1289</v>
      </c>
    </row>
    <row r="12" spans="1:22" ht="15" x14ac:dyDescent="0.25">
      <c r="A12" s="40" t="s">
        <v>589</v>
      </c>
      <c r="B12" s="40" t="s">
        <v>632</v>
      </c>
      <c r="C12" s="41">
        <v>44894</v>
      </c>
      <c r="D12" s="36">
        <v>-51.1</v>
      </c>
      <c r="E12" s="37">
        <v>0</v>
      </c>
      <c r="F12" s="37">
        <v>-51.1</v>
      </c>
      <c r="G12" s="41">
        <v>44894</v>
      </c>
      <c r="H12" s="40" t="s">
        <v>599</v>
      </c>
      <c r="I12" s="26">
        <v>1516597</v>
      </c>
      <c r="J12" s="26" t="s">
        <v>1303</v>
      </c>
      <c r="K12" s="26">
        <v>166720</v>
      </c>
      <c r="L12" s="38">
        <v>44896</v>
      </c>
      <c r="M12" s="40" t="s">
        <v>186</v>
      </c>
      <c r="N12" s="43" t="s">
        <v>1291</v>
      </c>
      <c r="O12" s="21"/>
      <c r="P12" s="44">
        <v>-25.55</v>
      </c>
      <c r="Q12" s="21"/>
      <c r="R12" s="52">
        <v>2</v>
      </c>
      <c r="S12" s="21"/>
      <c r="T12" s="54" t="s">
        <v>1289</v>
      </c>
    </row>
    <row r="13" spans="1:22" ht="15" x14ac:dyDescent="0.25">
      <c r="A13" s="40" t="s">
        <v>589</v>
      </c>
      <c r="B13" s="40" t="s">
        <v>632</v>
      </c>
      <c r="C13" s="41">
        <v>44894</v>
      </c>
      <c r="D13" s="36">
        <v>-39</v>
      </c>
      <c r="E13" s="37">
        <v>0</v>
      </c>
      <c r="F13" s="37">
        <v>-39</v>
      </c>
      <c r="G13" s="41">
        <v>44894</v>
      </c>
      <c r="H13" s="40" t="s">
        <v>599</v>
      </c>
      <c r="I13" s="26">
        <v>1529947</v>
      </c>
      <c r="J13" s="26" t="s">
        <v>1294</v>
      </c>
      <c r="K13" s="26">
        <v>166720</v>
      </c>
      <c r="L13" s="38">
        <v>44896</v>
      </c>
      <c r="M13" s="40" t="s">
        <v>186</v>
      </c>
      <c r="N13" s="43" t="s">
        <v>1291</v>
      </c>
      <c r="O13" s="21"/>
      <c r="P13" s="44">
        <v>-39</v>
      </c>
      <c r="Q13" s="21"/>
      <c r="R13" s="52">
        <v>1</v>
      </c>
      <c r="S13" s="21"/>
      <c r="T13" s="54" t="s">
        <v>1289</v>
      </c>
    </row>
    <row r="14" spans="1:22" ht="15" x14ac:dyDescent="0.25">
      <c r="A14" s="40" t="s">
        <v>589</v>
      </c>
      <c r="B14" s="40" t="s">
        <v>632</v>
      </c>
      <c r="C14" s="41">
        <v>44894</v>
      </c>
      <c r="D14" s="36">
        <v>-211.86</v>
      </c>
      <c r="E14" s="37">
        <v>0</v>
      </c>
      <c r="F14" s="37">
        <v>-211.86</v>
      </c>
      <c r="G14" s="41">
        <v>44894</v>
      </c>
      <c r="H14" s="40" t="s">
        <v>599</v>
      </c>
      <c r="I14" s="26">
        <v>1585799</v>
      </c>
      <c r="J14" s="26" t="s">
        <v>1292</v>
      </c>
      <c r="K14" s="26">
        <v>166720</v>
      </c>
      <c r="L14" s="38">
        <v>44896</v>
      </c>
      <c r="M14" s="40" t="s">
        <v>186</v>
      </c>
      <c r="N14" s="43" t="s">
        <v>1291</v>
      </c>
      <c r="O14" s="21"/>
      <c r="P14" s="44">
        <v>-70.62</v>
      </c>
      <c r="Q14" s="21"/>
      <c r="R14" s="52">
        <v>3</v>
      </c>
      <c r="S14" s="21"/>
      <c r="T14" s="54" t="s">
        <v>1289</v>
      </c>
    </row>
    <row r="15" spans="1:22" ht="15" x14ac:dyDescent="0.25">
      <c r="A15" s="40" t="s">
        <v>589</v>
      </c>
      <c r="B15" s="40" t="s">
        <v>633</v>
      </c>
      <c r="C15" s="41">
        <v>44894</v>
      </c>
      <c r="D15" s="36">
        <v>-42.07</v>
      </c>
      <c r="E15" s="37">
        <v>0</v>
      </c>
      <c r="F15" s="37">
        <v>-42.07</v>
      </c>
      <c r="G15" s="41">
        <v>44894</v>
      </c>
      <c r="H15" s="40" t="s">
        <v>600</v>
      </c>
      <c r="I15" s="26">
        <v>1514688</v>
      </c>
      <c r="J15" s="26" t="s">
        <v>1304</v>
      </c>
      <c r="K15" s="26">
        <v>166720</v>
      </c>
      <c r="L15" s="38">
        <v>44896</v>
      </c>
      <c r="M15" s="40" t="s">
        <v>186</v>
      </c>
      <c r="N15" s="43" t="s">
        <v>1291</v>
      </c>
      <c r="O15" s="21"/>
      <c r="P15" s="44">
        <v>-42.07</v>
      </c>
      <c r="Q15" s="21"/>
      <c r="R15" s="52">
        <v>1</v>
      </c>
      <c r="S15" s="21"/>
      <c r="T15" s="54" t="s">
        <v>1289</v>
      </c>
    </row>
    <row r="16" spans="1:22" ht="15" x14ac:dyDescent="0.25">
      <c r="A16" s="40" t="s">
        <v>589</v>
      </c>
      <c r="B16" s="40" t="s">
        <v>633</v>
      </c>
      <c r="C16" s="41">
        <v>44894</v>
      </c>
      <c r="D16" s="36">
        <v>-64.47</v>
      </c>
      <c r="E16" s="37">
        <v>0</v>
      </c>
      <c r="F16" s="37">
        <v>-64.47</v>
      </c>
      <c r="G16" s="41">
        <v>44894</v>
      </c>
      <c r="H16" s="40" t="s">
        <v>600</v>
      </c>
      <c r="I16" s="26">
        <v>1585797</v>
      </c>
      <c r="J16" s="26" t="s">
        <v>1305</v>
      </c>
      <c r="K16" s="26">
        <v>166720</v>
      </c>
      <c r="L16" s="38">
        <v>44896</v>
      </c>
      <c r="M16" s="40" t="s">
        <v>186</v>
      </c>
      <c r="N16" s="43" t="s">
        <v>1291</v>
      </c>
      <c r="O16" s="21"/>
      <c r="P16" s="44">
        <v>-64.47</v>
      </c>
      <c r="Q16" s="21"/>
      <c r="R16" s="52">
        <v>1</v>
      </c>
      <c r="S16" s="21"/>
      <c r="T16" s="54" t="s">
        <v>1289</v>
      </c>
    </row>
    <row r="17" spans="1:20" ht="15" x14ac:dyDescent="0.25">
      <c r="A17" s="40" t="s">
        <v>589</v>
      </c>
      <c r="B17" s="40" t="s">
        <v>634</v>
      </c>
      <c r="C17" s="41">
        <v>44894</v>
      </c>
      <c r="D17" s="36">
        <v>-39</v>
      </c>
      <c r="E17" s="37">
        <v>0</v>
      </c>
      <c r="F17" s="37">
        <v>-39</v>
      </c>
      <c r="G17" s="41">
        <v>44894</v>
      </c>
      <c r="H17" s="40" t="s">
        <v>601</v>
      </c>
      <c r="I17" s="26">
        <v>1529946</v>
      </c>
      <c r="J17" s="26" t="s">
        <v>1306</v>
      </c>
      <c r="K17" s="26">
        <v>166720</v>
      </c>
      <c r="L17" s="38">
        <v>44896</v>
      </c>
      <c r="M17" s="40" t="s">
        <v>186</v>
      </c>
      <c r="N17" s="43" t="s">
        <v>1291</v>
      </c>
      <c r="O17" s="21"/>
      <c r="P17" s="44">
        <v>-39</v>
      </c>
      <c r="Q17" s="21"/>
      <c r="R17" s="52">
        <v>1</v>
      </c>
      <c r="S17" s="21"/>
      <c r="T17" s="54" t="s">
        <v>1289</v>
      </c>
    </row>
    <row r="18" spans="1:20" ht="15" x14ac:dyDescent="0.25">
      <c r="A18" s="40" t="s">
        <v>589</v>
      </c>
      <c r="B18" s="40" t="s">
        <v>635</v>
      </c>
      <c r="C18" s="41">
        <v>44894</v>
      </c>
      <c r="D18" s="36">
        <v>-51.98</v>
      </c>
      <c r="E18" s="37">
        <v>-14.48</v>
      </c>
      <c r="F18" s="37">
        <v>-37.5</v>
      </c>
      <c r="G18" s="41">
        <v>44894</v>
      </c>
      <c r="H18" s="40" t="s">
        <v>602</v>
      </c>
      <c r="I18" s="26">
        <v>1475761</v>
      </c>
      <c r="J18" s="26" t="s">
        <v>1307</v>
      </c>
      <c r="K18" s="26">
        <v>166720</v>
      </c>
      <c r="L18" s="38">
        <v>44896</v>
      </c>
      <c r="M18" s="40" t="s">
        <v>186</v>
      </c>
      <c r="N18" s="43" t="s">
        <v>1296</v>
      </c>
      <c r="O18" s="21"/>
      <c r="P18" s="44">
        <v>-37.5</v>
      </c>
      <c r="Q18" s="21"/>
      <c r="R18" s="52">
        <v>1</v>
      </c>
      <c r="S18" s="21"/>
      <c r="T18" s="54" t="s">
        <v>1289</v>
      </c>
    </row>
    <row r="19" spans="1:20" ht="15" x14ac:dyDescent="0.25">
      <c r="A19" s="40" t="s">
        <v>589</v>
      </c>
      <c r="B19" s="40" t="s">
        <v>635</v>
      </c>
      <c r="C19" s="41">
        <v>44894</v>
      </c>
      <c r="D19" s="36">
        <v>-190.4</v>
      </c>
      <c r="E19" s="37">
        <v>-49.65</v>
      </c>
      <c r="F19" s="37">
        <v>-140.75</v>
      </c>
      <c r="G19" s="41">
        <v>44894</v>
      </c>
      <c r="H19" s="40" t="s">
        <v>602</v>
      </c>
      <c r="I19" s="26">
        <v>1540781</v>
      </c>
      <c r="J19" s="26" t="s">
        <v>1308</v>
      </c>
      <c r="K19" s="26">
        <v>166720</v>
      </c>
      <c r="L19" s="38">
        <v>44896</v>
      </c>
      <c r="M19" s="40" t="s">
        <v>186</v>
      </c>
      <c r="N19" s="43" t="s">
        <v>1298</v>
      </c>
      <c r="O19" s="21"/>
      <c r="P19" s="44">
        <v>-28.15</v>
      </c>
      <c r="Q19" s="21"/>
      <c r="R19" s="52">
        <v>5</v>
      </c>
      <c r="S19" s="21"/>
      <c r="T19" s="54" t="s">
        <v>1289</v>
      </c>
    </row>
    <row r="20" spans="1:20" ht="15" x14ac:dyDescent="0.25">
      <c r="A20" s="40" t="s">
        <v>589</v>
      </c>
      <c r="B20" s="40" t="s">
        <v>635</v>
      </c>
      <c r="C20" s="41">
        <v>44894</v>
      </c>
      <c r="D20" s="36">
        <v>-84.08</v>
      </c>
      <c r="E20" s="37">
        <v>-20.88</v>
      </c>
      <c r="F20" s="37">
        <v>-63.2</v>
      </c>
      <c r="G20" s="41">
        <v>44894</v>
      </c>
      <c r="H20" s="40" t="s">
        <v>602</v>
      </c>
      <c r="I20" s="26">
        <v>1540784</v>
      </c>
      <c r="J20" s="26" t="s">
        <v>1297</v>
      </c>
      <c r="K20" s="26">
        <v>166720</v>
      </c>
      <c r="L20" s="38">
        <v>44896</v>
      </c>
      <c r="M20" s="40" t="s">
        <v>186</v>
      </c>
      <c r="N20" s="43" t="s">
        <v>1298</v>
      </c>
      <c r="O20" s="21"/>
      <c r="P20" s="44">
        <v>-31.6</v>
      </c>
      <c r="Q20" s="21"/>
      <c r="R20" s="52">
        <v>2</v>
      </c>
      <c r="S20" s="21"/>
      <c r="T20" s="54" t="s">
        <v>1289</v>
      </c>
    </row>
    <row r="21" spans="1:20" ht="15" x14ac:dyDescent="0.25">
      <c r="A21" s="40" t="s">
        <v>589</v>
      </c>
      <c r="B21" s="40" t="s">
        <v>636</v>
      </c>
      <c r="C21" s="41">
        <v>44894</v>
      </c>
      <c r="D21" s="36">
        <v>-64.47</v>
      </c>
      <c r="E21" s="37">
        <v>0</v>
      </c>
      <c r="F21" s="37">
        <v>-64.47</v>
      </c>
      <c r="G21" s="41">
        <v>44894</v>
      </c>
      <c r="H21" s="40" t="s">
        <v>603</v>
      </c>
      <c r="I21" s="26">
        <v>1585796</v>
      </c>
      <c r="J21" s="26" t="s">
        <v>1309</v>
      </c>
      <c r="K21" s="26">
        <v>166720</v>
      </c>
      <c r="L21" s="38">
        <v>44896</v>
      </c>
      <c r="M21" s="40" t="s">
        <v>186</v>
      </c>
      <c r="N21" s="43" t="s">
        <v>1291</v>
      </c>
      <c r="O21" s="21"/>
      <c r="P21" s="44">
        <v>-64.47</v>
      </c>
      <c r="Q21" s="21"/>
      <c r="R21" s="52">
        <v>1</v>
      </c>
      <c r="S21" s="21"/>
      <c r="T21" s="54" t="s">
        <v>1289</v>
      </c>
    </row>
    <row r="22" spans="1:20" ht="15" x14ac:dyDescent="0.25">
      <c r="A22" s="40" t="s">
        <v>589</v>
      </c>
      <c r="B22" s="40" t="s">
        <v>637</v>
      </c>
      <c r="C22" s="41">
        <v>44894</v>
      </c>
      <c r="D22" s="36">
        <v>-42.07</v>
      </c>
      <c r="E22" s="37">
        <v>0</v>
      </c>
      <c r="F22" s="37">
        <v>-42.07</v>
      </c>
      <c r="G22" s="41">
        <v>44894</v>
      </c>
      <c r="H22" s="40" t="s">
        <v>604</v>
      </c>
      <c r="I22" s="26">
        <v>1514691</v>
      </c>
      <c r="J22" s="26" t="s">
        <v>1293</v>
      </c>
      <c r="K22" s="26">
        <v>166720</v>
      </c>
      <c r="L22" s="38">
        <v>44896</v>
      </c>
      <c r="M22" s="40" t="s">
        <v>186</v>
      </c>
      <c r="N22" s="43" t="s">
        <v>1291</v>
      </c>
      <c r="O22" s="21"/>
      <c r="P22" s="44">
        <v>-42.07</v>
      </c>
      <c r="Q22" s="21"/>
      <c r="R22" s="52">
        <v>1</v>
      </c>
      <c r="S22" s="21"/>
      <c r="T22" s="54" t="s">
        <v>1289</v>
      </c>
    </row>
    <row r="23" spans="1:20" ht="15" x14ac:dyDescent="0.25">
      <c r="A23" s="40" t="s">
        <v>589</v>
      </c>
      <c r="B23" s="40" t="s">
        <v>638</v>
      </c>
      <c r="C23" s="41">
        <v>44894</v>
      </c>
      <c r="D23" s="36">
        <v>-50.1</v>
      </c>
      <c r="E23" s="37">
        <v>-12.22</v>
      </c>
      <c r="F23" s="37">
        <v>-37.880000000000003</v>
      </c>
      <c r="G23" s="41">
        <v>44894</v>
      </c>
      <c r="H23" s="40" t="s">
        <v>605</v>
      </c>
      <c r="I23" s="26">
        <v>1408973</v>
      </c>
      <c r="J23" s="26" t="s">
        <v>1310</v>
      </c>
      <c r="K23" s="26">
        <v>166720</v>
      </c>
      <c r="L23" s="38">
        <v>44896</v>
      </c>
      <c r="M23" s="40" t="s">
        <v>186</v>
      </c>
      <c r="N23" s="43" t="s">
        <v>1311</v>
      </c>
      <c r="O23" s="21"/>
      <c r="P23" s="44">
        <v>-37.880000000000003</v>
      </c>
      <c r="Q23" s="21"/>
      <c r="R23" s="52">
        <v>1</v>
      </c>
      <c r="S23" s="21"/>
      <c r="T23" s="54" t="s">
        <v>1289</v>
      </c>
    </row>
    <row r="24" spans="1:20" ht="15" x14ac:dyDescent="0.25">
      <c r="A24" s="40" t="s">
        <v>589</v>
      </c>
      <c r="B24" s="40" t="s">
        <v>638</v>
      </c>
      <c r="C24" s="41">
        <v>44894</v>
      </c>
      <c r="D24" s="36">
        <v>-25.74</v>
      </c>
      <c r="E24" s="37">
        <v>-8.59</v>
      </c>
      <c r="F24" s="37">
        <v>-17.149999999999999</v>
      </c>
      <c r="G24" s="41">
        <v>44894</v>
      </c>
      <c r="H24" s="40" t="s">
        <v>605</v>
      </c>
      <c r="I24" s="26">
        <v>1408977</v>
      </c>
      <c r="J24" s="26" t="s">
        <v>1312</v>
      </c>
      <c r="K24" s="26">
        <v>166720</v>
      </c>
      <c r="L24" s="38">
        <v>44896</v>
      </c>
      <c r="M24" s="40" t="s">
        <v>186</v>
      </c>
      <c r="N24" s="43" t="s">
        <v>1311</v>
      </c>
      <c r="O24" s="21"/>
      <c r="P24" s="44">
        <v>-17.149999999999999</v>
      </c>
      <c r="Q24" s="21"/>
      <c r="R24" s="52">
        <v>1</v>
      </c>
      <c r="S24" s="21"/>
      <c r="T24" s="54" t="s">
        <v>1289</v>
      </c>
    </row>
    <row r="25" spans="1:20" ht="15" x14ac:dyDescent="0.25">
      <c r="A25" s="40" t="s">
        <v>589</v>
      </c>
      <c r="B25" s="40" t="s">
        <v>639</v>
      </c>
      <c r="C25" s="41">
        <v>44894</v>
      </c>
      <c r="D25" s="36">
        <v>-42.07</v>
      </c>
      <c r="E25" s="37">
        <v>0</v>
      </c>
      <c r="F25" s="37">
        <v>-42.07</v>
      </c>
      <c r="G25" s="41">
        <v>44894</v>
      </c>
      <c r="H25" s="40" t="s">
        <v>606</v>
      </c>
      <c r="I25" s="26">
        <v>1514688</v>
      </c>
      <c r="J25" s="26" t="s">
        <v>1304</v>
      </c>
      <c r="K25" s="26">
        <v>166720</v>
      </c>
      <c r="L25" s="38">
        <v>44896</v>
      </c>
      <c r="M25" s="40" t="s">
        <v>186</v>
      </c>
      <c r="N25" s="43" t="s">
        <v>1291</v>
      </c>
      <c r="O25" s="21"/>
      <c r="P25" s="44">
        <v>-42.07</v>
      </c>
      <c r="Q25" s="21"/>
      <c r="R25" s="52">
        <v>1</v>
      </c>
      <c r="S25" s="21"/>
      <c r="T25" s="54" t="s">
        <v>1289</v>
      </c>
    </row>
    <row r="26" spans="1:20" ht="15" x14ac:dyDescent="0.25">
      <c r="A26" s="24" t="s">
        <v>589</v>
      </c>
      <c r="B26" s="24" t="s">
        <v>640</v>
      </c>
      <c r="C26" s="25">
        <v>44894</v>
      </c>
      <c r="D26" s="36">
        <v>-96.4</v>
      </c>
      <c r="E26" s="37">
        <v>-10.55</v>
      </c>
      <c r="F26" s="37">
        <v>-85.85</v>
      </c>
      <c r="G26" s="25">
        <v>44894</v>
      </c>
      <c r="H26" s="24" t="s">
        <v>607</v>
      </c>
      <c r="I26" s="26">
        <v>1662421</v>
      </c>
      <c r="J26" s="26" t="s">
        <v>1300</v>
      </c>
      <c r="K26" s="26">
        <v>166720</v>
      </c>
      <c r="L26" s="38">
        <v>44896</v>
      </c>
      <c r="M26" s="40" t="s">
        <v>186</v>
      </c>
      <c r="N26" s="43" t="s">
        <v>1301</v>
      </c>
      <c r="O26" s="21"/>
      <c r="P26" s="44">
        <v>-85.85</v>
      </c>
      <c r="Q26" s="21"/>
      <c r="R26" s="52">
        <v>1</v>
      </c>
      <c r="S26" s="21"/>
      <c r="T26" s="54" t="s">
        <v>1289</v>
      </c>
    </row>
    <row r="27" spans="1:20" ht="15" x14ac:dyDescent="0.25">
      <c r="A27" s="24" t="s">
        <v>589</v>
      </c>
      <c r="B27" s="24" t="s">
        <v>641</v>
      </c>
      <c r="C27" s="25">
        <v>44894</v>
      </c>
      <c r="D27" s="36">
        <v>-64.47</v>
      </c>
      <c r="E27" s="37">
        <v>0</v>
      </c>
      <c r="F27" s="37">
        <v>-64.47</v>
      </c>
      <c r="G27" s="25">
        <v>44894</v>
      </c>
      <c r="H27" s="24" t="s">
        <v>608</v>
      </c>
      <c r="I27" s="26">
        <v>1585795</v>
      </c>
      <c r="J27" s="26" t="s">
        <v>1290</v>
      </c>
      <c r="K27" s="26">
        <v>166720</v>
      </c>
      <c r="L27" s="38">
        <v>44896</v>
      </c>
      <c r="M27" s="40" t="s">
        <v>186</v>
      </c>
      <c r="N27" s="43" t="s">
        <v>1291</v>
      </c>
      <c r="O27" s="21"/>
      <c r="P27" s="44">
        <v>-64.47</v>
      </c>
      <c r="Q27" s="21"/>
      <c r="R27" s="52">
        <v>1</v>
      </c>
      <c r="S27" s="21"/>
      <c r="T27" s="54" t="s">
        <v>1289</v>
      </c>
    </row>
    <row r="28" spans="1:20" ht="15" x14ac:dyDescent="0.25">
      <c r="A28" s="24" t="s">
        <v>589</v>
      </c>
      <c r="B28" s="24" t="s">
        <v>642</v>
      </c>
      <c r="C28" s="25">
        <v>44894</v>
      </c>
      <c r="D28" s="36">
        <v>-51.1</v>
      </c>
      <c r="E28" s="37">
        <v>0</v>
      </c>
      <c r="F28" s="37">
        <v>-51.1</v>
      </c>
      <c r="G28" s="25">
        <v>44894</v>
      </c>
      <c r="H28" s="24" t="s">
        <v>609</v>
      </c>
      <c r="I28" s="26">
        <v>1516594</v>
      </c>
      <c r="J28" s="26" t="s">
        <v>1313</v>
      </c>
      <c r="K28" s="26">
        <v>166720</v>
      </c>
      <c r="L28" s="38">
        <v>44896</v>
      </c>
      <c r="M28" s="40" t="s">
        <v>186</v>
      </c>
      <c r="N28" s="43" t="s">
        <v>1291</v>
      </c>
      <c r="O28" s="21"/>
      <c r="P28" s="44">
        <v>-25.55</v>
      </c>
      <c r="Q28" s="21"/>
      <c r="R28" s="52">
        <v>2</v>
      </c>
      <c r="S28" s="21"/>
      <c r="T28" s="54" t="s">
        <v>1289</v>
      </c>
    </row>
    <row r="29" spans="1:20" ht="15" x14ac:dyDescent="0.25">
      <c r="A29" s="40" t="s">
        <v>610</v>
      </c>
      <c r="B29" s="40" t="s">
        <v>643</v>
      </c>
      <c r="C29" s="41">
        <v>44895</v>
      </c>
      <c r="D29" s="36">
        <v>-87.28</v>
      </c>
      <c r="E29" s="37">
        <v>-25.01</v>
      </c>
      <c r="F29" s="37">
        <v>-62.27</v>
      </c>
      <c r="G29" s="41">
        <v>44895</v>
      </c>
      <c r="H29" s="40" t="s">
        <v>611</v>
      </c>
      <c r="I29" s="26">
        <v>1339335</v>
      </c>
      <c r="J29" s="26" t="s">
        <v>1314</v>
      </c>
      <c r="K29" s="26">
        <v>166729</v>
      </c>
      <c r="L29" s="38">
        <v>44897</v>
      </c>
      <c r="M29" s="40" t="s">
        <v>186</v>
      </c>
      <c r="N29" s="43" t="s">
        <v>1301</v>
      </c>
      <c r="O29" s="21"/>
      <c r="P29" s="44">
        <v>-62.27</v>
      </c>
      <c r="Q29" s="21"/>
      <c r="R29" s="52">
        <v>1</v>
      </c>
      <c r="S29" s="21"/>
      <c r="T29" s="54" t="s">
        <v>1289</v>
      </c>
    </row>
    <row r="30" spans="1:20" s="1" customFormat="1" ht="12.75" x14ac:dyDescent="0.2">
      <c r="A30" s="40" t="s">
        <v>610</v>
      </c>
      <c r="B30" s="40" t="s">
        <v>644</v>
      </c>
      <c r="C30" s="41">
        <v>44895</v>
      </c>
      <c r="D30" s="36">
        <v>-42.07</v>
      </c>
      <c r="E30" s="37">
        <v>0</v>
      </c>
      <c r="F30" s="37">
        <v>-42.07</v>
      </c>
      <c r="G30" s="41">
        <v>44895</v>
      </c>
      <c r="H30" s="40" t="s">
        <v>612</v>
      </c>
      <c r="I30" s="26">
        <v>1514688</v>
      </c>
      <c r="J30" s="26" t="s">
        <v>1304</v>
      </c>
      <c r="K30" s="26">
        <v>166731</v>
      </c>
      <c r="L30" s="38">
        <v>44897</v>
      </c>
      <c r="M30" s="40" t="s">
        <v>186</v>
      </c>
      <c r="N30" s="43" t="s">
        <v>1291</v>
      </c>
      <c r="O30" s="23"/>
      <c r="P30" s="44">
        <v>-42.07</v>
      </c>
      <c r="Q30" s="23"/>
      <c r="R30" s="52">
        <v>1</v>
      </c>
      <c r="S30" s="43"/>
      <c r="T30" s="54" t="s">
        <v>1289</v>
      </c>
    </row>
    <row r="31" spans="1:20" ht="15" x14ac:dyDescent="0.25">
      <c r="A31" s="40" t="s">
        <v>610</v>
      </c>
      <c r="B31" s="40" t="s">
        <v>645</v>
      </c>
      <c r="C31" s="41">
        <v>44895</v>
      </c>
      <c r="D31" s="36">
        <v>-25.55</v>
      </c>
      <c r="E31" s="37">
        <v>0</v>
      </c>
      <c r="F31" s="37">
        <v>-25.55</v>
      </c>
      <c r="G31" s="41">
        <v>44895</v>
      </c>
      <c r="H31" s="40" t="s">
        <v>613</v>
      </c>
      <c r="I31" s="26">
        <v>1516594</v>
      </c>
      <c r="J31" s="26" t="s">
        <v>1313</v>
      </c>
      <c r="K31" s="26">
        <v>166731</v>
      </c>
      <c r="L31" s="38">
        <v>44897</v>
      </c>
      <c r="M31" s="40" t="s">
        <v>186</v>
      </c>
      <c r="N31" s="43" t="s">
        <v>1291</v>
      </c>
      <c r="O31" s="21"/>
      <c r="P31" s="44">
        <v>-25.55</v>
      </c>
      <c r="Q31" s="21"/>
      <c r="R31" s="52">
        <v>1</v>
      </c>
      <c r="S31" s="21"/>
      <c r="T31" s="54" t="s">
        <v>1289</v>
      </c>
    </row>
    <row r="32" spans="1:20" ht="15" x14ac:dyDescent="0.25">
      <c r="A32" s="40" t="s">
        <v>610</v>
      </c>
      <c r="B32" s="40" t="s">
        <v>646</v>
      </c>
      <c r="C32" s="41">
        <v>44895</v>
      </c>
      <c r="D32" s="36">
        <v>-100.19</v>
      </c>
      <c r="E32" s="37">
        <v>-24.44</v>
      </c>
      <c r="F32" s="37">
        <v>-75.75</v>
      </c>
      <c r="G32" s="41">
        <v>44895</v>
      </c>
      <c r="H32" s="40" t="s">
        <v>614</v>
      </c>
      <c r="I32" s="26">
        <v>1408971</v>
      </c>
      <c r="J32" s="26" t="s">
        <v>1315</v>
      </c>
      <c r="K32" s="26">
        <v>166731</v>
      </c>
      <c r="L32" s="38">
        <v>44897</v>
      </c>
      <c r="M32" s="40" t="s">
        <v>186</v>
      </c>
      <c r="N32" s="43" t="s">
        <v>1311</v>
      </c>
      <c r="O32" s="21"/>
      <c r="P32" s="44">
        <v>-37.880000000000003</v>
      </c>
      <c r="Q32" s="21"/>
      <c r="R32" s="52">
        <v>1.9997360084477296</v>
      </c>
      <c r="S32" s="21"/>
      <c r="T32" s="54" t="s">
        <v>1289</v>
      </c>
    </row>
    <row r="33" spans="1:20" ht="15" x14ac:dyDescent="0.25">
      <c r="A33" s="40" t="s">
        <v>610</v>
      </c>
      <c r="B33" s="40" t="s">
        <v>646</v>
      </c>
      <c r="C33" s="41">
        <v>44895</v>
      </c>
      <c r="D33" s="36">
        <v>-84.08</v>
      </c>
      <c r="E33" s="37">
        <v>-20.88</v>
      </c>
      <c r="F33" s="37">
        <v>-63.2</v>
      </c>
      <c r="G33" s="41">
        <v>44895</v>
      </c>
      <c r="H33" s="40" t="s">
        <v>614</v>
      </c>
      <c r="I33" s="26">
        <v>1593359</v>
      </c>
      <c r="J33" s="26" t="s">
        <v>1316</v>
      </c>
      <c r="K33" s="26">
        <v>166731</v>
      </c>
      <c r="L33" s="38">
        <v>44897</v>
      </c>
      <c r="M33" s="40" t="s">
        <v>186</v>
      </c>
      <c r="N33" s="43" t="s">
        <v>1298</v>
      </c>
      <c r="O33" s="21"/>
      <c r="P33" s="44">
        <v>-31.6</v>
      </c>
      <c r="Q33" s="21"/>
      <c r="R33" s="52">
        <v>2</v>
      </c>
      <c r="S33" s="21"/>
      <c r="T33" s="54" t="s">
        <v>1289</v>
      </c>
    </row>
    <row r="34" spans="1:20" ht="15" x14ac:dyDescent="0.25">
      <c r="A34" s="40" t="s">
        <v>610</v>
      </c>
      <c r="B34" s="40" t="s">
        <v>647</v>
      </c>
      <c r="C34" s="41">
        <v>44895</v>
      </c>
      <c r="D34" s="36">
        <v>-39</v>
      </c>
      <c r="E34" s="37">
        <v>0</v>
      </c>
      <c r="F34" s="37">
        <v>-39</v>
      </c>
      <c r="G34" s="41">
        <v>44895</v>
      </c>
      <c r="H34" s="40" t="s">
        <v>615</v>
      </c>
      <c r="I34" s="26">
        <v>1529946</v>
      </c>
      <c r="J34" s="26" t="s">
        <v>1306</v>
      </c>
      <c r="K34" s="26">
        <v>166731</v>
      </c>
      <c r="L34" s="38">
        <v>44897</v>
      </c>
      <c r="M34" s="40" t="s">
        <v>186</v>
      </c>
      <c r="N34" s="43" t="s">
        <v>1291</v>
      </c>
      <c r="O34" s="21"/>
      <c r="P34" s="44">
        <v>-39</v>
      </c>
      <c r="Q34" s="21"/>
      <c r="R34" s="52">
        <v>1</v>
      </c>
      <c r="S34" s="21"/>
      <c r="T34" s="54" t="s">
        <v>1289</v>
      </c>
    </row>
    <row r="35" spans="1:20" ht="14.4" x14ac:dyDescent="0.3">
      <c r="A35" s="40" t="s">
        <v>610</v>
      </c>
      <c r="B35" s="40" t="s">
        <v>647</v>
      </c>
      <c r="C35" s="41">
        <v>44895</v>
      </c>
      <c r="D35" s="36">
        <v>-39</v>
      </c>
      <c r="E35" s="37">
        <v>0</v>
      </c>
      <c r="F35" s="37">
        <v>-39</v>
      </c>
      <c r="G35" s="41">
        <v>44895</v>
      </c>
      <c r="H35" s="40" t="s">
        <v>615</v>
      </c>
      <c r="I35" s="26">
        <v>1529947</v>
      </c>
      <c r="J35" s="26" t="s">
        <v>1294</v>
      </c>
      <c r="K35" s="26">
        <v>166731</v>
      </c>
      <c r="L35" s="38">
        <v>44897</v>
      </c>
      <c r="M35" s="40" t="s">
        <v>186</v>
      </c>
      <c r="N35" s="43" t="s">
        <v>1291</v>
      </c>
      <c r="O35" s="21"/>
      <c r="P35" s="44">
        <v>-39</v>
      </c>
      <c r="Q35" s="21"/>
      <c r="R35" s="52">
        <v>1</v>
      </c>
      <c r="S35" s="21"/>
      <c r="T35" s="54" t="s">
        <v>1289</v>
      </c>
    </row>
    <row r="36" spans="1:20" ht="14.4" x14ac:dyDescent="0.3">
      <c r="A36" s="40" t="s">
        <v>610</v>
      </c>
      <c r="B36" s="40" t="s">
        <v>648</v>
      </c>
      <c r="C36" s="41">
        <v>44895</v>
      </c>
      <c r="D36" s="36">
        <v>-39</v>
      </c>
      <c r="E36" s="37">
        <v>0</v>
      </c>
      <c r="F36" s="37">
        <v>-39</v>
      </c>
      <c r="G36" s="41">
        <v>44895</v>
      </c>
      <c r="H36" s="40" t="s">
        <v>616</v>
      </c>
      <c r="I36" s="26">
        <v>1529946</v>
      </c>
      <c r="J36" s="26" t="s">
        <v>1306</v>
      </c>
      <c r="K36" s="26">
        <v>166731</v>
      </c>
      <c r="L36" s="38">
        <v>44897</v>
      </c>
      <c r="M36" s="40" t="s">
        <v>186</v>
      </c>
      <c r="N36" s="43" t="s">
        <v>1291</v>
      </c>
      <c r="O36" s="21"/>
      <c r="P36" s="44">
        <v>-39</v>
      </c>
      <c r="Q36" s="21"/>
      <c r="R36" s="52">
        <v>1</v>
      </c>
      <c r="S36" s="21"/>
      <c r="T36" s="54" t="s">
        <v>1289</v>
      </c>
    </row>
    <row r="37" spans="1:20" ht="14.4" x14ac:dyDescent="0.3">
      <c r="A37" s="40" t="s">
        <v>610</v>
      </c>
      <c r="B37" s="40" t="s">
        <v>648</v>
      </c>
      <c r="C37" s="41">
        <v>44895</v>
      </c>
      <c r="D37" s="36">
        <v>-211.86</v>
      </c>
      <c r="E37" s="37">
        <v>0</v>
      </c>
      <c r="F37" s="37">
        <v>-211.86</v>
      </c>
      <c r="G37" s="41">
        <v>44895</v>
      </c>
      <c r="H37" s="40" t="s">
        <v>616</v>
      </c>
      <c r="I37" s="26">
        <v>1585799</v>
      </c>
      <c r="J37" s="26" t="s">
        <v>1292</v>
      </c>
      <c r="K37" s="26">
        <v>166731</v>
      </c>
      <c r="L37" s="38">
        <v>44897</v>
      </c>
      <c r="M37" s="40" t="s">
        <v>186</v>
      </c>
      <c r="N37" s="43" t="s">
        <v>1291</v>
      </c>
      <c r="O37" s="21"/>
      <c r="P37" s="44">
        <v>-70.62</v>
      </c>
      <c r="Q37" s="21"/>
      <c r="R37" s="52">
        <v>3</v>
      </c>
      <c r="S37" s="21"/>
      <c r="T37" s="54" t="s">
        <v>1289</v>
      </c>
    </row>
    <row r="38" spans="1:20" ht="14.4" x14ac:dyDescent="0.3">
      <c r="A38" s="40" t="s">
        <v>610</v>
      </c>
      <c r="B38" s="40" t="s">
        <v>649</v>
      </c>
      <c r="C38" s="41">
        <v>44895</v>
      </c>
      <c r="D38" s="36">
        <v>-152.32</v>
      </c>
      <c r="E38" s="37">
        <v>-39.72</v>
      </c>
      <c r="F38" s="37">
        <v>-112.6</v>
      </c>
      <c r="G38" s="41">
        <v>44895</v>
      </c>
      <c r="H38" s="40" t="s">
        <v>617</v>
      </c>
      <c r="I38" s="26">
        <v>1540783</v>
      </c>
      <c r="J38" s="26" t="s">
        <v>1317</v>
      </c>
      <c r="K38" s="26">
        <v>166731</v>
      </c>
      <c r="L38" s="38">
        <v>44897</v>
      </c>
      <c r="M38" s="40" t="s">
        <v>186</v>
      </c>
      <c r="N38" s="43" t="s">
        <v>1298</v>
      </c>
      <c r="O38" s="21"/>
      <c r="P38" s="44">
        <v>-28.15</v>
      </c>
      <c r="Q38" s="21"/>
      <c r="R38" s="52">
        <v>4</v>
      </c>
      <c r="S38" s="21"/>
      <c r="T38" s="54" t="s">
        <v>1289</v>
      </c>
    </row>
    <row r="39" spans="1:20" ht="14.4" x14ac:dyDescent="0.3">
      <c r="A39" s="40" t="s">
        <v>610</v>
      </c>
      <c r="B39" s="40" t="s">
        <v>649</v>
      </c>
      <c r="C39" s="41">
        <v>44895</v>
      </c>
      <c r="D39" s="36">
        <v>-42.04</v>
      </c>
      <c r="E39" s="37">
        <v>-10.44</v>
      </c>
      <c r="F39" s="37">
        <v>-31.6</v>
      </c>
      <c r="G39" s="41">
        <v>44895</v>
      </c>
      <c r="H39" s="40" t="s">
        <v>617</v>
      </c>
      <c r="I39" s="26">
        <v>1540784</v>
      </c>
      <c r="J39" s="26" t="s">
        <v>1297</v>
      </c>
      <c r="K39" s="26">
        <v>166731</v>
      </c>
      <c r="L39" s="38">
        <v>44897</v>
      </c>
      <c r="M39" s="40" t="s">
        <v>186</v>
      </c>
      <c r="N39" s="43" t="s">
        <v>1298</v>
      </c>
      <c r="O39" s="21"/>
      <c r="P39" s="44">
        <v>-31.6</v>
      </c>
      <c r="Q39" s="21"/>
      <c r="R39" s="52">
        <v>1</v>
      </c>
      <c r="S39" s="21"/>
      <c r="T39" s="54" t="s">
        <v>1289</v>
      </c>
    </row>
    <row r="40" spans="1:20" ht="14.4" x14ac:dyDescent="0.3">
      <c r="A40" s="40" t="s">
        <v>610</v>
      </c>
      <c r="B40" s="40" t="s">
        <v>649</v>
      </c>
      <c r="C40" s="41">
        <v>44895</v>
      </c>
      <c r="D40" s="36">
        <v>-38.08</v>
      </c>
      <c r="E40" s="37">
        <v>-9.93</v>
      </c>
      <c r="F40" s="37">
        <v>-28.15</v>
      </c>
      <c r="G40" s="41">
        <v>44895</v>
      </c>
      <c r="H40" s="40" t="s">
        <v>617</v>
      </c>
      <c r="I40" s="26">
        <v>1593357</v>
      </c>
      <c r="J40" s="26" t="s">
        <v>1302</v>
      </c>
      <c r="K40" s="26">
        <v>166731</v>
      </c>
      <c r="L40" s="38">
        <v>44897</v>
      </c>
      <c r="M40" s="40" t="s">
        <v>186</v>
      </c>
      <c r="N40" s="43" t="s">
        <v>1298</v>
      </c>
      <c r="O40" s="21"/>
      <c r="P40" s="44">
        <v>-28.15</v>
      </c>
      <c r="Q40" s="21"/>
      <c r="R40" s="52">
        <v>1</v>
      </c>
      <c r="S40" s="21"/>
      <c r="T40" s="54" t="s">
        <v>1289</v>
      </c>
    </row>
    <row r="41" spans="1:20" ht="14.4" x14ac:dyDescent="0.3">
      <c r="A41" s="40" t="s">
        <v>610</v>
      </c>
      <c r="B41" s="40" t="s">
        <v>649</v>
      </c>
      <c r="C41" s="41">
        <v>44895</v>
      </c>
      <c r="D41" s="36">
        <v>-87.6</v>
      </c>
      <c r="E41" s="37">
        <v>-10.25</v>
      </c>
      <c r="F41" s="37">
        <v>-77.349999999999994</v>
      </c>
      <c r="G41" s="41">
        <v>44895</v>
      </c>
      <c r="H41" s="40" t="s">
        <v>617</v>
      </c>
      <c r="I41" s="26">
        <v>1662420</v>
      </c>
      <c r="J41" s="26" t="s">
        <v>1318</v>
      </c>
      <c r="K41" s="26">
        <v>166731</v>
      </c>
      <c r="L41" s="38">
        <v>44897</v>
      </c>
      <c r="M41" s="40" t="s">
        <v>186</v>
      </c>
      <c r="N41" s="43" t="s">
        <v>1301</v>
      </c>
      <c r="O41" s="21"/>
      <c r="P41" s="44">
        <v>-77.349999999999994</v>
      </c>
      <c r="Q41" s="21"/>
      <c r="R41" s="52">
        <v>1</v>
      </c>
      <c r="S41" s="21"/>
      <c r="T41" s="54" t="s">
        <v>1289</v>
      </c>
    </row>
    <row r="42" spans="1:20" ht="14.4" x14ac:dyDescent="0.3">
      <c r="A42" s="40" t="s">
        <v>610</v>
      </c>
      <c r="B42" s="40" t="s">
        <v>650</v>
      </c>
      <c r="C42" s="41">
        <v>44895</v>
      </c>
      <c r="D42" s="36">
        <v>-70.62</v>
      </c>
      <c r="E42" s="37">
        <v>0</v>
      </c>
      <c r="F42" s="37">
        <v>-70.62</v>
      </c>
      <c r="G42" s="41">
        <v>44895</v>
      </c>
      <c r="H42" s="40" t="s">
        <v>618</v>
      </c>
      <c r="I42" s="26">
        <v>1585799</v>
      </c>
      <c r="J42" s="26" t="s">
        <v>1292</v>
      </c>
      <c r="K42" s="26">
        <v>166731</v>
      </c>
      <c r="L42" s="38">
        <v>44897</v>
      </c>
      <c r="M42" s="40" t="s">
        <v>186</v>
      </c>
      <c r="N42" s="43" t="s">
        <v>1291</v>
      </c>
      <c r="O42" s="21"/>
      <c r="P42" s="44">
        <v>-70.62</v>
      </c>
      <c r="Q42" s="21"/>
      <c r="R42" s="52">
        <v>1</v>
      </c>
      <c r="S42" s="21"/>
      <c r="T42" s="54" t="s">
        <v>1289</v>
      </c>
    </row>
    <row r="43" spans="1:20" ht="14.4" x14ac:dyDescent="0.3">
      <c r="A43" s="40" t="s">
        <v>610</v>
      </c>
      <c r="B43" s="40" t="s">
        <v>651</v>
      </c>
      <c r="C43" s="41">
        <v>44895</v>
      </c>
      <c r="D43" s="36">
        <v>-96.4</v>
      </c>
      <c r="E43" s="37">
        <v>-10.55</v>
      </c>
      <c r="F43" s="37">
        <v>-85.85</v>
      </c>
      <c r="G43" s="41">
        <v>44895</v>
      </c>
      <c r="H43" s="40" t="s">
        <v>619</v>
      </c>
      <c r="I43" s="26">
        <v>1662421</v>
      </c>
      <c r="J43" s="26" t="s">
        <v>1300</v>
      </c>
      <c r="K43" s="26">
        <v>166731</v>
      </c>
      <c r="L43" s="38">
        <v>44897</v>
      </c>
      <c r="M43" s="40" t="s">
        <v>186</v>
      </c>
      <c r="N43" s="43" t="s">
        <v>1301</v>
      </c>
      <c r="O43" s="21"/>
      <c r="P43" s="44">
        <v>-85.85</v>
      </c>
      <c r="Q43" s="21"/>
      <c r="R43" s="52">
        <v>1</v>
      </c>
      <c r="S43" s="21"/>
      <c r="T43" s="54" t="s">
        <v>1289</v>
      </c>
    </row>
    <row r="44" spans="1:20" ht="14.4" x14ac:dyDescent="0.3">
      <c r="A44" s="40" t="s">
        <v>610</v>
      </c>
      <c r="B44" s="40" t="s">
        <v>652</v>
      </c>
      <c r="C44" s="41">
        <v>44895</v>
      </c>
      <c r="D44" s="36">
        <v>-39</v>
      </c>
      <c r="E44" s="37">
        <v>0</v>
      </c>
      <c r="F44" s="37">
        <v>-39</v>
      </c>
      <c r="G44" s="41">
        <v>44895</v>
      </c>
      <c r="H44" s="40" t="s">
        <v>620</v>
      </c>
      <c r="I44" s="26">
        <v>1529946</v>
      </c>
      <c r="J44" s="26" t="s">
        <v>1306</v>
      </c>
      <c r="K44" s="26">
        <v>166731</v>
      </c>
      <c r="L44" s="38">
        <v>44897</v>
      </c>
      <c r="M44" s="40" t="s">
        <v>186</v>
      </c>
      <c r="N44" s="43" t="s">
        <v>1291</v>
      </c>
      <c r="O44" s="21"/>
      <c r="P44" s="44">
        <v>-39</v>
      </c>
      <c r="Q44" s="21"/>
      <c r="R44" s="52">
        <v>1</v>
      </c>
      <c r="S44" s="21"/>
      <c r="T44" s="54" t="s">
        <v>1289</v>
      </c>
    </row>
    <row r="45" spans="1:20" ht="14.4" x14ac:dyDescent="0.3">
      <c r="A45" s="24" t="s">
        <v>610</v>
      </c>
      <c r="B45" s="24" t="s">
        <v>653</v>
      </c>
      <c r="C45" s="25">
        <v>44895</v>
      </c>
      <c r="D45" s="36">
        <v>-70.62</v>
      </c>
      <c r="E45" s="37">
        <v>0</v>
      </c>
      <c r="F45" s="37">
        <v>-70.62</v>
      </c>
      <c r="G45" s="25">
        <v>44895</v>
      </c>
      <c r="H45" s="24" t="s">
        <v>621</v>
      </c>
      <c r="I45" s="26">
        <v>1585798</v>
      </c>
      <c r="J45" s="26" t="s">
        <v>1319</v>
      </c>
      <c r="K45" s="26">
        <v>166731</v>
      </c>
      <c r="L45" s="38">
        <v>44897</v>
      </c>
      <c r="M45" s="40" t="s">
        <v>186</v>
      </c>
      <c r="N45" s="43" t="s">
        <v>1291</v>
      </c>
      <c r="O45" s="21"/>
      <c r="P45" s="44">
        <v>-70.62</v>
      </c>
      <c r="Q45" s="21"/>
      <c r="R45" s="52">
        <v>1</v>
      </c>
      <c r="S45" s="21"/>
      <c r="T45" s="54" t="s">
        <v>1289</v>
      </c>
    </row>
    <row r="46" spans="1:20" ht="14.4" x14ac:dyDescent="0.3">
      <c r="A46" s="40" t="s">
        <v>610</v>
      </c>
      <c r="B46" s="40" t="s">
        <v>654</v>
      </c>
      <c r="C46" s="41">
        <v>44895</v>
      </c>
      <c r="D46" s="36">
        <v>-42.07</v>
      </c>
      <c r="E46" s="37">
        <v>0</v>
      </c>
      <c r="F46" s="37">
        <v>-42.07</v>
      </c>
      <c r="G46" s="41">
        <v>44895</v>
      </c>
      <c r="H46" s="40" t="s">
        <v>622</v>
      </c>
      <c r="I46" s="26">
        <v>1514688</v>
      </c>
      <c r="J46" s="26" t="s">
        <v>1304</v>
      </c>
      <c r="K46" s="26">
        <v>166731</v>
      </c>
      <c r="L46" s="38">
        <v>44897</v>
      </c>
      <c r="M46" s="40" t="s">
        <v>186</v>
      </c>
      <c r="N46" s="43" t="s">
        <v>1291</v>
      </c>
      <c r="O46" s="21"/>
      <c r="P46" s="44">
        <v>-42.07</v>
      </c>
      <c r="Q46" s="21"/>
      <c r="R46" s="52">
        <v>1</v>
      </c>
      <c r="S46" s="21"/>
      <c r="T46" s="54" t="s">
        <v>1289</v>
      </c>
    </row>
    <row r="47" spans="1:20" ht="14.4" x14ac:dyDescent="0.3">
      <c r="A47" s="40" t="s">
        <v>655</v>
      </c>
      <c r="B47" s="40" t="s">
        <v>707</v>
      </c>
      <c r="C47" s="41">
        <v>44896</v>
      </c>
      <c r="D47" s="36">
        <v>-70.62</v>
      </c>
      <c r="E47" s="37">
        <v>0</v>
      </c>
      <c r="F47" s="37">
        <v>-70.62</v>
      </c>
      <c r="G47" s="41">
        <v>44896</v>
      </c>
      <c r="H47" s="40" t="s">
        <v>656</v>
      </c>
      <c r="I47" s="26">
        <v>1585900</v>
      </c>
      <c r="J47" s="26" t="s">
        <v>1320</v>
      </c>
      <c r="K47" s="26">
        <v>167175</v>
      </c>
      <c r="L47" s="38">
        <v>44900</v>
      </c>
      <c r="M47" s="40" t="s">
        <v>186</v>
      </c>
      <c r="N47" s="43" t="s">
        <v>1291</v>
      </c>
      <c r="O47" s="21"/>
      <c r="P47" s="44">
        <v>-70.62</v>
      </c>
      <c r="Q47" s="21"/>
      <c r="R47" s="52">
        <v>1</v>
      </c>
      <c r="S47" s="21"/>
      <c r="T47" s="54" t="s">
        <v>1289</v>
      </c>
    </row>
    <row r="48" spans="1:20" ht="14.4" x14ac:dyDescent="0.3">
      <c r="A48" s="40" t="s">
        <v>655</v>
      </c>
      <c r="B48" s="40" t="s">
        <v>708</v>
      </c>
      <c r="C48" s="41">
        <v>44896</v>
      </c>
      <c r="D48" s="36">
        <v>-64.47</v>
      </c>
      <c r="E48" s="37">
        <v>0</v>
      </c>
      <c r="F48" s="37">
        <v>-64.47</v>
      </c>
      <c r="G48" s="41">
        <v>44896</v>
      </c>
      <c r="H48" s="40" t="s">
        <v>657</v>
      </c>
      <c r="I48" s="26">
        <v>1585795</v>
      </c>
      <c r="J48" s="26" t="s">
        <v>1290</v>
      </c>
      <c r="K48" s="26">
        <v>167175</v>
      </c>
      <c r="L48" s="38">
        <v>44900</v>
      </c>
      <c r="M48" s="40" t="s">
        <v>186</v>
      </c>
      <c r="N48" s="43" t="s">
        <v>1291</v>
      </c>
      <c r="O48" s="21"/>
      <c r="P48" s="44">
        <v>-64.47</v>
      </c>
      <c r="Q48" s="21"/>
      <c r="R48" s="52">
        <v>1</v>
      </c>
      <c r="S48" s="21"/>
      <c r="T48" s="54" t="s">
        <v>1289</v>
      </c>
    </row>
    <row r="49" spans="1:20" ht="14.4" x14ac:dyDescent="0.3">
      <c r="A49" s="40" t="s">
        <v>655</v>
      </c>
      <c r="B49" s="40" t="s">
        <v>709</v>
      </c>
      <c r="C49" s="41">
        <v>44896</v>
      </c>
      <c r="D49" s="36">
        <v>-70.62</v>
      </c>
      <c r="E49" s="37">
        <v>0</v>
      </c>
      <c r="F49" s="37">
        <v>-70.62</v>
      </c>
      <c r="G49" s="41">
        <v>44896</v>
      </c>
      <c r="H49" s="40" t="s">
        <v>658</v>
      </c>
      <c r="I49" s="26">
        <v>1585672</v>
      </c>
      <c r="J49" s="26" t="s">
        <v>1321</v>
      </c>
      <c r="K49" s="26">
        <v>167175</v>
      </c>
      <c r="L49" s="38">
        <v>44900</v>
      </c>
      <c r="M49" s="40" t="s">
        <v>186</v>
      </c>
      <c r="N49" s="43" t="s">
        <v>1291</v>
      </c>
      <c r="O49" s="21"/>
      <c r="P49" s="44">
        <v>-70.62</v>
      </c>
      <c r="Q49" s="21"/>
      <c r="R49" s="52">
        <v>1</v>
      </c>
      <c r="S49" s="21"/>
      <c r="T49" s="54" t="s">
        <v>1289</v>
      </c>
    </row>
    <row r="50" spans="1:20" ht="14.4" x14ac:dyDescent="0.3">
      <c r="A50" s="40" t="s">
        <v>655</v>
      </c>
      <c r="B50" s="40" t="s">
        <v>710</v>
      </c>
      <c r="C50" s="41">
        <v>44896</v>
      </c>
      <c r="D50" s="36">
        <v>-70.62</v>
      </c>
      <c r="E50" s="37">
        <v>0</v>
      </c>
      <c r="F50" s="37">
        <v>-70.62</v>
      </c>
      <c r="G50" s="41">
        <v>44896</v>
      </c>
      <c r="H50" s="40" t="s">
        <v>659</v>
      </c>
      <c r="I50" s="26">
        <v>1585799</v>
      </c>
      <c r="J50" s="26" t="s">
        <v>1292</v>
      </c>
      <c r="K50" s="26">
        <v>167175</v>
      </c>
      <c r="L50" s="38">
        <v>44900</v>
      </c>
      <c r="M50" s="40" t="s">
        <v>186</v>
      </c>
      <c r="N50" s="43" t="s">
        <v>1291</v>
      </c>
      <c r="O50" s="21"/>
      <c r="P50" s="44">
        <v>-70.62</v>
      </c>
      <c r="Q50" s="21"/>
      <c r="R50" s="52">
        <v>1</v>
      </c>
      <c r="S50" s="21"/>
      <c r="T50" s="54" t="s">
        <v>1289</v>
      </c>
    </row>
    <row r="51" spans="1:20" ht="14.4" x14ac:dyDescent="0.3">
      <c r="A51" s="40" t="s">
        <v>655</v>
      </c>
      <c r="B51" s="40" t="s">
        <v>711</v>
      </c>
      <c r="C51" s="41">
        <v>44896</v>
      </c>
      <c r="D51" s="36">
        <v>-70.62</v>
      </c>
      <c r="E51" s="37">
        <v>0</v>
      </c>
      <c r="F51" s="37">
        <v>-70.62</v>
      </c>
      <c r="G51" s="41">
        <v>44896</v>
      </c>
      <c r="H51" s="40" t="s">
        <v>660</v>
      </c>
      <c r="I51" s="26">
        <v>1585799</v>
      </c>
      <c r="J51" s="26" t="s">
        <v>1292</v>
      </c>
      <c r="K51" s="26">
        <v>167175</v>
      </c>
      <c r="L51" s="38">
        <v>44900</v>
      </c>
      <c r="M51" s="40" t="s">
        <v>186</v>
      </c>
      <c r="N51" s="43" t="s">
        <v>1291</v>
      </c>
      <c r="O51" s="21"/>
      <c r="P51" s="44">
        <v>-70.62</v>
      </c>
      <c r="Q51" s="21"/>
      <c r="R51" s="52">
        <v>1</v>
      </c>
      <c r="S51" s="21"/>
      <c r="T51" s="54" t="s">
        <v>1289</v>
      </c>
    </row>
    <row r="52" spans="1:20" ht="14.4" x14ac:dyDescent="0.3">
      <c r="A52" s="40" t="s">
        <v>655</v>
      </c>
      <c r="B52" s="40" t="s">
        <v>712</v>
      </c>
      <c r="C52" s="41">
        <v>44896</v>
      </c>
      <c r="D52" s="36">
        <v>-39</v>
      </c>
      <c r="E52" s="37">
        <v>0</v>
      </c>
      <c r="F52" s="37">
        <v>-39</v>
      </c>
      <c r="G52" s="41">
        <v>44896</v>
      </c>
      <c r="H52" s="40" t="s">
        <v>661</v>
      </c>
      <c r="I52" s="26">
        <v>1529946</v>
      </c>
      <c r="J52" s="26" t="s">
        <v>1306</v>
      </c>
      <c r="K52" s="26">
        <v>167175</v>
      </c>
      <c r="L52" s="38">
        <v>44900</v>
      </c>
      <c r="M52" s="40" t="s">
        <v>186</v>
      </c>
      <c r="N52" s="43" t="s">
        <v>1291</v>
      </c>
      <c r="O52" s="21"/>
      <c r="P52" s="44">
        <v>-39</v>
      </c>
      <c r="Q52" s="21"/>
      <c r="R52" s="52">
        <v>1</v>
      </c>
      <c r="S52" s="21"/>
      <c r="T52" s="54" t="s">
        <v>1289</v>
      </c>
    </row>
    <row r="53" spans="1:20" ht="14.4" x14ac:dyDescent="0.3">
      <c r="A53" s="40" t="s">
        <v>655</v>
      </c>
      <c r="B53" s="40" t="s">
        <v>713</v>
      </c>
      <c r="C53" s="41">
        <v>44896</v>
      </c>
      <c r="D53" s="36">
        <v>-39</v>
      </c>
      <c r="E53" s="37">
        <v>0</v>
      </c>
      <c r="F53" s="37">
        <v>-39</v>
      </c>
      <c r="G53" s="41">
        <v>44896</v>
      </c>
      <c r="H53" s="40" t="s">
        <v>662</v>
      </c>
      <c r="I53" s="26">
        <v>1529946</v>
      </c>
      <c r="J53" s="26" t="s">
        <v>1306</v>
      </c>
      <c r="K53" s="26">
        <v>167175</v>
      </c>
      <c r="L53" s="38">
        <v>44900</v>
      </c>
      <c r="M53" s="40" t="s">
        <v>186</v>
      </c>
      <c r="N53" s="43" t="s">
        <v>1291</v>
      </c>
      <c r="O53" s="21"/>
      <c r="P53" s="44">
        <v>-39</v>
      </c>
      <c r="Q53" s="21"/>
      <c r="R53" s="52">
        <v>1</v>
      </c>
      <c r="S53" s="21"/>
      <c r="T53" s="54" t="s">
        <v>1289</v>
      </c>
    </row>
    <row r="54" spans="1:20" ht="14.4" x14ac:dyDescent="0.3">
      <c r="A54" s="40" t="s">
        <v>655</v>
      </c>
      <c r="B54" s="40" t="s">
        <v>714</v>
      </c>
      <c r="C54" s="41">
        <v>44896</v>
      </c>
      <c r="D54" s="36">
        <v>-42.07</v>
      </c>
      <c r="E54" s="37">
        <v>0</v>
      </c>
      <c r="F54" s="37">
        <v>-42.07</v>
      </c>
      <c r="G54" s="41">
        <v>44896</v>
      </c>
      <c r="H54" s="40" t="s">
        <v>663</v>
      </c>
      <c r="I54" s="26">
        <v>1514688</v>
      </c>
      <c r="J54" s="26" t="s">
        <v>1304</v>
      </c>
      <c r="K54" s="26">
        <v>167175</v>
      </c>
      <c r="L54" s="38">
        <v>44900</v>
      </c>
      <c r="M54" s="40" t="s">
        <v>186</v>
      </c>
      <c r="N54" s="43" t="s">
        <v>1291</v>
      </c>
      <c r="O54" s="21"/>
      <c r="P54" s="44">
        <v>-42.07</v>
      </c>
      <c r="Q54" s="21"/>
      <c r="R54" s="52">
        <v>1</v>
      </c>
      <c r="S54" s="21"/>
      <c r="T54" s="54" t="s">
        <v>1289</v>
      </c>
    </row>
    <row r="55" spans="1:20" ht="14.4" x14ac:dyDescent="0.3">
      <c r="A55" s="40" t="s">
        <v>655</v>
      </c>
      <c r="B55" s="40" t="s">
        <v>715</v>
      </c>
      <c r="C55" s="41">
        <v>44896</v>
      </c>
      <c r="D55" s="36">
        <v>-84.08</v>
      </c>
      <c r="E55" s="37">
        <v>-20.88</v>
      </c>
      <c r="F55" s="37">
        <v>-63.2</v>
      </c>
      <c r="G55" s="41">
        <v>44896</v>
      </c>
      <c r="H55" s="40" t="s">
        <v>664</v>
      </c>
      <c r="I55" s="26">
        <v>1593358</v>
      </c>
      <c r="J55" s="26" t="s">
        <v>1322</v>
      </c>
      <c r="K55" s="26">
        <v>167175</v>
      </c>
      <c r="L55" s="38">
        <v>44900</v>
      </c>
      <c r="M55" s="40" t="s">
        <v>186</v>
      </c>
      <c r="N55" s="43" t="s">
        <v>1298</v>
      </c>
      <c r="O55" s="21"/>
      <c r="P55" s="44">
        <v>-31.6</v>
      </c>
      <c r="Q55" s="21"/>
      <c r="R55" s="52">
        <v>2</v>
      </c>
      <c r="S55" s="21"/>
      <c r="T55" s="54" t="s">
        <v>1289</v>
      </c>
    </row>
    <row r="56" spans="1:20" ht="14.4" x14ac:dyDescent="0.3">
      <c r="A56" s="40" t="s">
        <v>655</v>
      </c>
      <c r="B56" s="40" t="s">
        <v>716</v>
      </c>
      <c r="C56" s="41">
        <v>44896</v>
      </c>
      <c r="D56" s="36">
        <v>-64.47</v>
      </c>
      <c r="E56" s="37">
        <v>0</v>
      </c>
      <c r="F56" s="37">
        <v>-64.47</v>
      </c>
      <c r="G56" s="41">
        <v>44896</v>
      </c>
      <c r="H56" s="40" t="s">
        <v>665</v>
      </c>
      <c r="I56" s="26">
        <v>1585793</v>
      </c>
      <c r="J56" s="26" t="s">
        <v>1323</v>
      </c>
      <c r="K56" s="26">
        <v>167175</v>
      </c>
      <c r="L56" s="38">
        <v>44900</v>
      </c>
      <c r="M56" s="40" t="s">
        <v>186</v>
      </c>
      <c r="N56" s="43" t="s">
        <v>1291</v>
      </c>
      <c r="O56" s="21"/>
      <c r="P56" s="44">
        <v>-64.47</v>
      </c>
      <c r="Q56" s="21"/>
      <c r="R56" s="52">
        <v>1</v>
      </c>
      <c r="S56" s="21"/>
      <c r="T56" s="54" t="s">
        <v>1289</v>
      </c>
    </row>
    <row r="57" spans="1:20" ht="14.4" x14ac:dyDescent="0.3">
      <c r="A57" s="40" t="s">
        <v>655</v>
      </c>
      <c r="B57" s="40" t="s">
        <v>717</v>
      </c>
      <c r="C57" s="41">
        <v>44896</v>
      </c>
      <c r="D57" s="36">
        <v>-42.07</v>
      </c>
      <c r="E57" s="37">
        <v>0</v>
      </c>
      <c r="F57" s="37">
        <v>-42.07</v>
      </c>
      <c r="G57" s="41">
        <v>44896</v>
      </c>
      <c r="H57" s="40" t="s">
        <v>666</v>
      </c>
      <c r="I57" s="26">
        <v>1514684</v>
      </c>
      <c r="J57" s="26" t="s">
        <v>1324</v>
      </c>
      <c r="K57" s="26">
        <v>167175</v>
      </c>
      <c r="L57" s="38">
        <v>44900</v>
      </c>
      <c r="M57" s="40" t="s">
        <v>186</v>
      </c>
      <c r="N57" s="43" t="s">
        <v>1291</v>
      </c>
      <c r="O57" s="21"/>
      <c r="P57" s="44">
        <v>-42.07</v>
      </c>
      <c r="Q57" s="21"/>
      <c r="R57" s="52">
        <v>1</v>
      </c>
      <c r="S57" s="21"/>
      <c r="T57" s="54" t="s">
        <v>1289</v>
      </c>
    </row>
    <row r="58" spans="1:20" ht="14.4" x14ac:dyDescent="0.3">
      <c r="A58" s="40" t="s">
        <v>655</v>
      </c>
      <c r="B58" s="40" t="s">
        <v>717</v>
      </c>
      <c r="C58" s="41">
        <v>44896</v>
      </c>
      <c r="D58" s="36">
        <v>-42.07</v>
      </c>
      <c r="E58" s="37">
        <v>0</v>
      </c>
      <c r="F58" s="37">
        <v>-42.07</v>
      </c>
      <c r="G58" s="41">
        <v>44896</v>
      </c>
      <c r="H58" s="40" t="s">
        <v>666</v>
      </c>
      <c r="I58" s="26">
        <v>1514688</v>
      </c>
      <c r="J58" s="26" t="s">
        <v>1304</v>
      </c>
      <c r="K58" s="26">
        <v>167175</v>
      </c>
      <c r="L58" s="38">
        <v>44900</v>
      </c>
      <c r="M58" s="40" t="s">
        <v>186</v>
      </c>
      <c r="N58" s="43" t="s">
        <v>1291</v>
      </c>
      <c r="O58" s="21"/>
      <c r="P58" s="44">
        <v>-42.07</v>
      </c>
      <c r="Q58" s="21"/>
      <c r="R58" s="52">
        <v>1</v>
      </c>
      <c r="S58" s="21"/>
      <c r="T58" s="54" t="s">
        <v>1289</v>
      </c>
    </row>
    <row r="59" spans="1:20" ht="14.4" x14ac:dyDescent="0.3">
      <c r="A59" s="40" t="s">
        <v>655</v>
      </c>
      <c r="B59" s="40" t="s">
        <v>718</v>
      </c>
      <c r="C59" s="41">
        <v>44896</v>
      </c>
      <c r="D59" s="36">
        <v>-87.6</v>
      </c>
      <c r="E59" s="37">
        <v>-10.25</v>
      </c>
      <c r="F59" s="37">
        <v>-77.349999999999994</v>
      </c>
      <c r="G59" s="41">
        <v>44896</v>
      </c>
      <c r="H59" s="40" t="s">
        <v>667</v>
      </c>
      <c r="I59" s="26">
        <v>1662420</v>
      </c>
      <c r="J59" s="26" t="s">
        <v>1318</v>
      </c>
      <c r="K59" s="26">
        <v>167175</v>
      </c>
      <c r="L59" s="38">
        <v>44900</v>
      </c>
      <c r="M59" s="40" t="s">
        <v>186</v>
      </c>
      <c r="N59" s="43" t="s">
        <v>1301</v>
      </c>
      <c r="O59" s="21"/>
      <c r="P59" s="44">
        <v>-77.349999999999994</v>
      </c>
      <c r="Q59" s="21"/>
      <c r="R59" s="52">
        <v>1</v>
      </c>
      <c r="S59" s="21"/>
      <c r="T59" s="54" t="s">
        <v>1289</v>
      </c>
    </row>
    <row r="60" spans="1:20" ht="14.4" x14ac:dyDescent="0.3">
      <c r="A60" s="40" t="s">
        <v>655</v>
      </c>
      <c r="B60" s="40" t="s">
        <v>719</v>
      </c>
      <c r="C60" s="41">
        <v>44896</v>
      </c>
      <c r="D60" s="36">
        <v>-64.47</v>
      </c>
      <c r="E60" s="37">
        <v>0</v>
      </c>
      <c r="F60" s="37">
        <v>-64.47</v>
      </c>
      <c r="G60" s="41">
        <v>44896</v>
      </c>
      <c r="H60" s="40" t="s">
        <v>668</v>
      </c>
      <c r="I60" s="26">
        <v>1585796</v>
      </c>
      <c r="J60" s="26" t="s">
        <v>1309</v>
      </c>
      <c r="K60" s="26">
        <v>167175</v>
      </c>
      <c r="L60" s="38">
        <v>44900</v>
      </c>
      <c r="M60" s="40" t="s">
        <v>186</v>
      </c>
      <c r="N60" s="43" t="s">
        <v>1291</v>
      </c>
      <c r="O60" s="21"/>
      <c r="P60" s="44">
        <v>-64.47</v>
      </c>
      <c r="Q60" s="21"/>
      <c r="R60" s="52">
        <v>1</v>
      </c>
      <c r="S60" s="21"/>
      <c r="T60" s="54" t="s">
        <v>1289</v>
      </c>
    </row>
    <row r="61" spans="1:20" ht="14.4" x14ac:dyDescent="0.3">
      <c r="A61" s="40" t="s">
        <v>655</v>
      </c>
      <c r="B61" s="40" t="s">
        <v>720</v>
      </c>
      <c r="C61" s="41">
        <v>44896</v>
      </c>
      <c r="D61" s="36">
        <v>-78</v>
      </c>
      <c r="E61" s="37">
        <v>0</v>
      </c>
      <c r="F61" s="37">
        <v>-78</v>
      </c>
      <c r="G61" s="41">
        <v>44896</v>
      </c>
      <c r="H61" s="40" t="s">
        <v>669</v>
      </c>
      <c r="I61" s="26">
        <v>1529946</v>
      </c>
      <c r="J61" s="26" t="s">
        <v>1306</v>
      </c>
      <c r="K61" s="26">
        <v>167175</v>
      </c>
      <c r="L61" s="38">
        <v>44900</v>
      </c>
      <c r="M61" s="40" t="s">
        <v>186</v>
      </c>
      <c r="N61" s="43" t="s">
        <v>1291</v>
      </c>
      <c r="O61" s="21"/>
      <c r="P61" s="44">
        <v>-39</v>
      </c>
      <c r="Q61" s="21"/>
      <c r="R61" s="52">
        <v>2</v>
      </c>
      <c r="S61" s="21"/>
      <c r="T61" s="54" t="s">
        <v>1289</v>
      </c>
    </row>
    <row r="62" spans="1:20" ht="14.4" x14ac:dyDescent="0.3">
      <c r="A62" s="40" t="s">
        <v>655</v>
      </c>
      <c r="B62" s="40" t="s">
        <v>721</v>
      </c>
      <c r="C62" s="41">
        <v>44896</v>
      </c>
      <c r="D62" s="36">
        <v>-70.62</v>
      </c>
      <c r="E62" s="37">
        <v>0</v>
      </c>
      <c r="F62" s="37">
        <v>-70.62</v>
      </c>
      <c r="G62" s="41">
        <v>44896</v>
      </c>
      <c r="H62" s="40" t="s">
        <v>670</v>
      </c>
      <c r="I62" s="26">
        <v>1585799</v>
      </c>
      <c r="J62" s="26" t="s">
        <v>1292</v>
      </c>
      <c r="K62" s="26">
        <v>167175</v>
      </c>
      <c r="L62" s="38">
        <v>44900</v>
      </c>
      <c r="M62" s="40" t="s">
        <v>186</v>
      </c>
      <c r="N62" s="43" t="s">
        <v>1291</v>
      </c>
      <c r="O62" s="21"/>
      <c r="P62" s="44">
        <v>-70.62</v>
      </c>
      <c r="Q62" s="21"/>
      <c r="R62" s="52">
        <v>1</v>
      </c>
      <c r="S62" s="21"/>
      <c r="T62" s="54" t="s">
        <v>1289</v>
      </c>
    </row>
    <row r="63" spans="1:20" ht="14.4" x14ac:dyDescent="0.3">
      <c r="A63" s="40" t="s">
        <v>671</v>
      </c>
      <c r="B63" s="40" t="s">
        <v>722</v>
      </c>
      <c r="C63" s="41">
        <v>44897</v>
      </c>
      <c r="D63" s="36">
        <v>-96.4</v>
      </c>
      <c r="E63" s="37">
        <v>-10.55</v>
      </c>
      <c r="F63" s="37">
        <v>-85.85</v>
      </c>
      <c r="G63" s="41">
        <v>44897</v>
      </c>
      <c r="H63" s="40" t="s">
        <v>672</v>
      </c>
      <c r="I63" s="26">
        <v>1662421</v>
      </c>
      <c r="J63" s="26" t="s">
        <v>1300</v>
      </c>
      <c r="K63" s="26">
        <v>167189</v>
      </c>
      <c r="L63" s="38">
        <v>44901</v>
      </c>
      <c r="M63" s="40" t="s">
        <v>186</v>
      </c>
      <c r="N63" s="43" t="s">
        <v>1301</v>
      </c>
      <c r="O63" s="21"/>
      <c r="P63" s="44">
        <v>-85.85</v>
      </c>
      <c r="Q63" s="21"/>
      <c r="R63" s="52">
        <v>1</v>
      </c>
      <c r="S63" s="21"/>
      <c r="T63" s="54" t="s">
        <v>1289</v>
      </c>
    </row>
    <row r="64" spans="1:20" ht="14.4" x14ac:dyDescent="0.3">
      <c r="A64" s="40" t="s">
        <v>671</v>
      </c>
      <c r="B64" s="40" t="s">
        <v>723</v>
      </c>
      <c r="C64" s="41">
        <v>44897</v>
      </c>
      <c r="D64" s="36">
        <v>-96.4</v>
      </c>
      <c r="E64" s="37">
        <v>-10.55</v>
      </c>
      <c r="F64" s="37">
        <v>-85.85</v>
      </c>
      <c r="G64" s="41">
        <v>44897</v>
      </c>
      <c r="H64" s="40" t="s">
        <v>673</v>
      </c>
      <c r="I64" s="26">
        <v>1662421</v>
      </c>
      <c r="J64" s="26" t="s">
        <v>1300</v>
      </c>
      <c r="K64" s="26">
        <v>167189</v>
      </c>
      <c r="L64" s="38">
        <v>44901</v>
      </c>
      <c r="M64" s="40" t="s">
        <v>186</v>
      </c>
      <c r="N64" s="43" t="s">
        <v>1301</v>
      </c>
      <c r="O64" s="21"/>
      <c r="P64" s="44">
        <v>-85.85</v>
      </c>
      <c r="Q64" s="21"/>
      <c r="R64" s="52">
        <v>1</v>
      </c>
      <c r="S64" s="21"/>
      <c r="T64" s="54" t="s">
        <v>1289</v>
      </c>
    </row>
    <row r="65" spans="1:20" ht="14.4" x14ac:dyDescent="0.3">
      <c r="A65" s="40" t="s">
        <v>671</v>
      </c>
      <c r="B65" s="40" t="s">
        <v>724</v>
      </c>
      <c r="C65" s="41">
        <v>44897</v>
      </c>
      <c r="D65" s="36">
        <v>-36.590000000000003</v>
      </c>
      <c r="E65" s="37">
        <v>0</v>
      </c>
      <c r="F65" s="37">
        <v>-36.590000000000003</v>
      </c>
      <c r="G65" s="41">
        <v>44897</v>
      </c>
      <c r="H65" s="40" t="s">
        <v>674</v>
      </c>
      <c r="I65" s="26">
        <v>1459091</v>
      </c>
      <c r="J65" s="26" t="s">
        <v>1325</v>
      </c>
      <c r="K65" s="26">
        <v>167189</v>
      </c>
      <c r="L65" s="38">
        <v>44901</v>
      </c>
      <c r="M65" s="40" t="s">
        <v>186</v>
      </c>
      <c r="N65" s="43" t="s">
        <v>1291</v>
      </c>
      <c r="O65" s="21"/>
      <c r="P65" s="44">
        <v>-36.590000000000003</v>
      </c>
      <c r="Q65" s="21"/>
      <c r="R65" s="52">
        <v>1</v>
      </c>
      <c r="S65" s="21"/>
      <c r="T65" s="54" t="s">
        <v>1289</v>
      </c>
    </row>
    <row r="66" spans="1:20" ht="14.4" x14ac:dyDescent="0.3">
      <c r="A66" s="40" t="s">
        <v>671</v>
      </c>
      <c r="B66" s="40" t="s">
        <v>725</v>
      </c>
      <c r="C66" s="41">
        <v>44899</v>
      </c>
      <c r="D66" s="36">
        <v>-68.63</v>
      </c>
      <c r="E66" s="37">
        <v>0</v>
      </c>
      <c r="F66" s="37">
        <v>-68.63</v>
      </c>
      <c r="G66" s="41">
        <v>44899</v>
      </c>
      <c r="H66" s="40" t="s">
        <v>675</v>
      </c>
      <c r="I66" s="26">
        <v>1529951</v>
      </c>
      <c r="J66" s="26" t="s">
        <v>1326</v>
      </c>
      <c r="K66" s="26">
        <v>167189</v>
      </c>
      <c r="L66" s="38">
        <v>44901</v>
      </c>
      <c r="M66" s="40" t="s">
        <v>186</v>
      </c>
      <c r="N66" s="43" t="s">
        <v>1291</v>
      </c>
      <c r="O66" s="21"/>
      <c r="P66" s="44">
        <v>-68.63</v>
      </c>
      <c r="Q66" s="21"/>
      <c r="R66" s="52">
        <v>1</v>
      </c>
      <c r="S66" s="21"/>
      <c r="T66" s="54" t="s">
        <v>1289</v>
      </c>
    </row>
    <row r="67" spans="1:20" ht="14.4" x14ac:dyDescent="0.3">
      <c r="A67" s="40" t="s">
        <v>671</v>
      </c>
      <c r="B67" s="40" t="s">
        <v>726</v>
      </c>
      <c r="C67" s="41">
        <v>44897</v>
      </c>
      <c r="D67" s="36">
        <v>-96.4</v>
      </c>
      <c r="E67" s="37">
        <v>-10.55</v>
      </c>
      <c r="F67" s="37">
        <v>-85.85</v>
      </c>
      <c r="G67" s="41">
        <v>44897</v>
      </c>
      <c r="H67" s="40" t="s">
        <v>676</v>
      </c>
      <c r="I67" s="26">
        <v>1662422</v>
      </c>
      <c r="J67" s="26" t="s">
        <v>1327</v>
      </c>
      <c r="K67" s="26">
        <v>167189</v>
      </c>
      <c r="L67" s="38">
        <v>44901</v>
      </c>
      <c r="M67" s="40" t="s">
        <v>186</v>
      </c>
      <c r="N67" s="43" t="s">
        <v>1301</v>
      </c>
      <c r="O67" s="21"/>
      <c r="P67" s="44">
        <v>-85.85</v>
      </c>
      <c r="Q67" s="21"/>
      <c r="R67" s="52">
        <v>1</v>
      </c>
      <c r="S67" s="21"/>
      <c r="T67" s="54" t="s">
        <v>1289</v>
      </c>
    </row>
    <row r="68" spans="1:20" ht="14.4" x14ac:dyDescent="0.3">
      <c r="A68" s="40" t="s">
        <v>671</v>
      </c>
      <c r="B68" s="40" t="s">
        <v>727</v>
      </c>
      <c r="C68" s="41">
        <v>44898</v>
      </c>
      <c r="D68" s="36">
        <v>-141.24</v>
      </c>
      <c r="E68" s="37">
        <v>0</v>
      </c>
      <c r="F68" s="37">
        <v>-141.24</v>
      </c>
      <c r="G68" s="41">
        <v>44898</v>
      </c>
      <c r="H68" s="40" t="s">
        <v>677</v>
      </c>
      <c r="I68" s="26">
        <v>1585799</v>
      </c>
      <c r="J68" s="26" t="s">
        <v>1292</v>
      </c>
      <c r="K68" s="26">
        <v>167189</v>
      </c>
      <c r="L68" s="38">
        <v>44901</v>
      </c>
      <c r="M68" s="40" t="s">
        <v>186</v>
      </c>
      <c r="N68" s="43" t="s">
        <v>1291</v>
      </c>
      <c r="O68" s="21"/>
      <c r="P68" s="44">
        <v>-70.62</v>
      </c>
      <c r="Q68" s="21"/>
      <c r="R68" s="52">
        <v>2</v>
      </c>
      <c r="S68" s="21"/>
      <c r="T68" s="54" t="s">
        <v>1289</v>
      </c>
    </row>
    <row r="69" spans="1:20" ht="14.4" x14ac:dyDescent="0.3">
      <c r="A69" s="40" t="s">
        <v>671</v>
      </c>
      <c r="B69" s="40" t="s">
        <v>728</v>
      </c>
      <c r="C69" s="41">
        <v>44897</v>
      </c>
      <c r="D69" s="36">
        <v>-128.94</v>
      </c>
      <c r="E69" s="37">
        <v>0</v>
      </c>
      <c r="F69" s="37">
        <v>-128.94</v>
      </c>
      <c r="G69" s="41">
        <v>44897</v>
      </c>
      <c r="H69" s="40" t="s">
        <v>678</v>
      </c>
      <c r="I69" s="26">
        <v>1585795</v>
      </c>
      <c r="J69" s="26" t="s">
        <v>1290</v>
      </c>
      <c r="K69" s="26">
        <v>167189</v>
      </c>
      <c r="L69" s="38">
        <v>44901</v>
      </c>
      <c r="M69" s="40" t="s">
        <v>186</v>
      </c>
      <c r="N69" s="43" t="s">
        <v>1291</v>
      </c>
      <c r="O69" s="21"/>
      <c r="P69" s="44">
        <v>-64.47</v>
      </c>
      <c r="Q69" s="21"/>
      <c r="R69" s="52">
        <v>2</v>
      </c>
      <c r="S69" s="21"/>
      <c r="T69" s="54" t="s">
        <v>1289</v>
      </c>
    </row>
    <row r="70" spans="1:20" ht="14.4" x14ac:dyDescent="0.3">
      <c r="A70" s="40" t="s">
        <v>671</v>
      </c>
      <c r="B70" s="40" t="s">
        <v>729</v>
      </c>
      <c r="C70" s="41">
        <v>44898</v>
      </c>
      <c r="D70" s="36">
        <v>-87.6</v>
      </c>
      <c r="E70" s="37">
        <v>-10.25</v>
      </c>
      <c r="F70" s="37">
        <v>-77.349999999999994</v>
      </c>
      <c r="G70" s="41">
        <v>44898</v>
      </c>
      <c r="H70" s="40" t="s">
        <v>679</v>
      </c>
      <c r="I70" s="26">
        <v>1662420</v>
      </c>
      <c r="J70" s="26" t="s">
        <v>1318</v>
      </c>
      <c r="K70" s="26">
        <v>167189</v>
      </c>
      <c r="L70" s="38">
        <v>44901</v>
      </c>
      <c r="M70" s="40" t="s">
        <v>186</v>
      </c>
      <c r="N70" s="43" t="s">
        <v>1301</v>
      </c>
      <c r="O70" s="21"/>
      <c r="P70" s="44">
        <v>-77.349999999999994</v>
      </c>
      <c r="Q70" s="21"/>
      <c r="R70" s="52">
        <v>1</v>
      </c>
      <c r="S70" s="21"/>
      <c r="T70" s="54" t="s">
        <v>1289</v>
      </c>
    </row>
    <row r="71" spans="1:20" ht="14.4" x14ac:dyDescent="0.3">
      <c r="A71" s="40" t="s">
        <v>671</v>
      </c>
      <c r="B71" s="40" t="s">
        <v>729</v>
      </c>
      <c r="C71" s="41">
        <v>44898</v>
      </c>
      <c r="D71" s="36">
        <v>-96.4</v>
      </c>
      <c r="E71" s="37">
        <v>-10.55</v>
      </c>
      <c r="F71" s="37">
        <v>-85.85</v>
      </c>
      <c r="G71" s="41">
        <v>44898</v>
      </c>
      <c r="H71" s="40" t="s">
        <v>679</v>
      </c>
      <c r="I71" s="26">
        <v>1662421</v>
      </c>
      <c r="J71" s="26" t="s">
        <v>1300</v>
      </c>
      <c r="K71" s="26">
        <v>167189</v>
      </c>
      <c r="L71" s="38">
        <v>44901</v>
      </c>
      <c r="M71" s="40" t="s">
        <v>186</v>
      </c>
      <c r="N71" s="43" t="s">
        <v>1301</v>
      </c>
      <c r="O71" s="21"/>
      <c r="P71" s="44">
        <v>-85.85</v>
      </c>
      <c r="Q71" s="21"/>
      <c r="R71" s="52">
        <v>1</v>
      </c>
      <c r="S71" s="21"/>
      <c r="T71" s="54" t="s">
        <v>1289</v>
      </c>
    </row>
    <row r="72" spans="1:20" ht="14.4" x14ac:dyDescent="0.3">
      <c r="A72" s="40" t="s">
        <v>671</v>
      </c>
      <c r="B72" s="40" t="s">
        <v>729</v>
      </c>
      <c r="C72" s="41">
        <v>44898</v>
      </c>
      <c r="D72" s="36">
        <v>-96.4</v>
      </c>
      <c r="E72" s="37">
        <v>-10.55</v>
      </c>
      <c r="F72" s="37">
        <v>-85.85</v>
      </c>
      <c r="G72" s="41">
        <v>44898</v>
      </c>
      <c r="H72" s="40" t="s">
        <v>679</v>
      </c>
      <c r="I72" s="26">
        <v>1662422</v>
      </c>
      <c r="J72" s="26" t="s">
        <v>1327</v>
      </c>
      <c r="K72" s="26">
        <v>167189</v>
      </c>
      <c r="L72" s="38">
        <v>44901</v>
      </c>
      <c r="M72" s="40" t="s">
        <v>186</v>
      </c>
      <c r="N72" s="43" t="s">
        <v>1301</v>
      </c>
      <c r="O72" s="21"/>
      <c r="P72" s="44">
        <v>-85.85</v>
      </c>
      <c r="Q72" s="21"/>
      <c r="R72" s="52">
        <v>1</v>
      </c>
      <c r="S72" s="21"/>
      <c r="T72" s="54" t="s">
        <v>1289</v>
      </c>
    </row>
    <row r="73" spans="1:20" ht="14.4" x14ac:dyDescent="0.3">
      <c r="A73" s="40" t="s">
        <v>671</v>
      </c>
      <c r="B73" s="40" t="s">
        <v>730</v>
      </c>
      <c r="C73" s="41">
        <v>44897</v>
      </c>
      <c r="D73" s="36">
        <v>-39</v>
      </c>
      <c r="E73" s="37">
        <v>0</v>
      </c>
      <c r="F73" s="37">
        <v>-39</v>
      </c>
      <c r="G73" s="41">
        <v>44897</v>
      </c>
      <c r="H73" s="40" t="s">
        <v>680</v>
      </c>
      <c r="I73" s="26">
        <v>1529947</v>
      </c>
      <c r="J73" s="26" t="s">
        <v>1294</v>
      </c>
      <c r="K73" s="26">
        <v>167189</v>
      </c>
      <c r="L73" s="38">
        <v>44901</v>
      </c>
      <c r="M73" s="40" t="s">
        <v>186</v>
      </c>
      <c r="N73" s="43" t="s">
        <v>1291</v>
      </c>
      <c r="O73" s="21"/>
      <c r="P73" s="44">
        <v>-39</v>
      </c>
      <c r="Q73" s="21"/>
      <c r="R73" s="52">
        <v>1</v>
      </c>
      <c r="S73" s="21"/>
      <c r="T73" s="54" t="s">
        <v>1289</v>
      </c>
    </row>
    <row r="74" spans="1:20" ht="14.4" x14ac:dyDescent="0.3">
      <c r="A74" s="40" t="s">
        <v>671</v>
      </c>
      <c r="B74" s="40" t="s">
        <v>730</v>
      </c>
      <c r="C74" s="41">
        <v>44897</v>
      </c>
      <c r="D74" s="36">
        <v>-68.63</v>
      </c>
      <c r="E74" s="37">
        <v>0</v>
      </c>
      <c r="F74" s="37">
        <v>-68.63</v>
      </c>
      <c r="G74" s="41">
        <v>44897</v>
      </c>
      <c r="H74" s="40" t="s">
        <v>680</v>
      </c>
      <c r="I74" s="26">
        <v>1529951</v>
      </c>
      <c r="J74" s="26" t="s">
        <v>1326</v>
      </c>
      <c r="K74" s="26">
        <v>167189</v>
      </c>
      <c r="L74" s="38">
        <v>44901</v>
      </c>
      <c r="M74" s="40" t="s">
        <v>186</v>
      </c>
      <c r="N74" s="43" t="s">
        <v>1291</v>
      </c>
      <c r="O74" s="21"/>
      <c r="P74" s="44">
        <v>-68.63</v>
      </c>
      <c r="Q74" s="21"/>
      <c r="R74" s="52">
        <v>1</v>
      </c>
      <c r="S74" s="21"/>
      <c r="T74" s="54" t="s">
        <v>1289</v>
      </c>
    </row>
    <row r="75" spans="1:20" ht="14.4" x14ac:dyDescent="0.3">
      <c r="A75" s="40" t="s">
        <v>671</v>
      </c>
      <c r="B75" s="40" t="s">
        <v>731</v>
      </c>
      <c r="C75" s="41">
        <v>44897</v>
      </c>
      <c r="D75" s="36">
        <v>-42.04</v>
      </c>
      <c r="E75" s="37">
        <v>-10.44</v>
      </c>
      <c r="F75" s="37">
        <v>-31.6</v>
      </c>
      <c r="G75" s="41">
        <v>44897</v>
      </c>
      <c r="H75" s="40" t="s">
        <v>681</v>
      </c>
      <c r="I75" s="26">
        <v>1540785</v>
      </c>
      <c r="J75" s="26" t="s">
        <v>1328</v>
      </c>
      <c r="K75" s="26">
        <v>167189</v>
      </c>
      <c r="L75" s="38">
        <v>44901</v>
      </c>
      <c r="M75" s="40" t="s">
        <v>186</v>
      </c>
      <c r="N75" s="43" t="s">
        <v>1298</v>
      </c>
      <c r="O75" s="21"/>
      <c r="P75" s="44">
        <v>-31.6</v>
      </c>
      <c r="Q75" s="21"/>
      <c r="R75" s="52">
        <v>1</v>
      </c>
      <c r="S75" s="21"/>
      <c r="T75" s="54" t="s">
        <v>1289</v>
      </c>
    </row>
    <row r="76" spans="1:20" ht="14.4" x14ac:dyDescent="0.3">
      <c r="A76" s="40" t="s">
        <v>671</v>
      </c>
      <c r="B76" s="40" t="s">
        <v>731</v>
      </c>
      <c r="C76" s="41">
        <v>44897</v>
      </c>
      <c r="D76" s="36">
        <v>-38.08</v>
      </c>
      <c r="E76" s="37">
        <v>-9.93</v>
      </c>
      <c r="F76" s="37">
        <v>-28.15</v>
      </c>
      <c r="G76" s="41">
        <v>44897</v>
      </c>
      <c r="H76" s="40" t="s">
        <v>681</v>
      </c>
      <c r="I76" s="26">
        <v>1593356</v>
      </c>
      <c r="J76" s="26" t="s">
        <v>1329</v>
      </c>
      <c r="K76" s="26">
        <v>167189</v>
      </c>
      <c r="L76" s="38">
        <v>44901</v>
      </c>
      <c r="M76" s="40" t="s">
        <v>186</v>
      </c>
      <c r="N76" s="43" t="s">
        <v>1298</v>
      </c>
      <c r="O76" s="21"/>
      <c r="P76" s="44">
        <v>-28.15</v>
      </c>
      <c r="Q76" s="21"/>
      <c r="R76" s="52">
        <v>1</v>
      </c>
      <c r="S76" s="21"/>
      <c r="T76" s="54" t="s">
        <v>1289</v>
      </c>
    </row>
    <row r="77" spans="1:20" ht="14.4" x14ac:dyDescent="0.3">
      <c r="A77" s="40" t="s">
        <v>671</v>
      </c>
      <c r="B77" s="40" t="s">
        <v>732</v>
      </c>
      <c r="C77" s="41">
        <v>44897</v>
      </c>
      <c r="D77" s="36">
        <v>-38.08</v>
      </c>
      <c r="E77" s="37">
        <v>-9.93</v>
      </c>
      <c r="F77" s="37">
        <v>-28.15</v>
      </c>
      <c r="G77" s="41">
        <v>44897</v>
      </c>
      <c r="H77" s="40" t="s">
        <v>682</v>
      </c>
      <c r="I77" s="26">
        <v>1593357</v>
      </c>
      <c r="J77" s="26" t="s">
        <v>1302</v>
      </c>
      <c r="K77" s="26">
        <v>167189</v>
      </c>
      <c r="L77" s="38">
        <v>44901</v>
      </c>
      <c r="M77" s="40" t="s">
        <v>186</v>
      </c>
      <c r="N77" s="43" t="s">
        <v>1298</v>
      </c>
      <c r="O77" s="21"/>
      <c r="P77" s="44">
        <v>-28.15</v>
      </c>
      <c r="Q77" s="21"/>
      <c r="R77" s="52">
        <v>1</v>
      </c>
      <c r="S77" s="21"/>
      <c r="T77" s="54" t="s">
        <v>1289</v>
      </c>
    </row>
    <row r="78" spans="1:20" ht="14.4" x14ac:dyDescent="0.3">
      <c r="A78" s="40" t="s">
        <v>671</v>
      </c>
      <c r="B78" s="40" t="s">
        <v>732</v>
      </c>
      <c r="C78" s="41">
        <v>44897</v>
      </c>
      <c r="D78" s="36">
        <v>-96.399999999999991</v>
      </c>
      <c r="E78" s="37">
        <v>-10.55</v>
      </c>
      <c r="F78" s="37">
        <v>-85.85</v>
      </c>
      <c r="G78" s="41">
        <v>44897</v>
      </c>
      <c r="H78" s="40" t="s">
        <v>682</v>
      </c>
      <c r="I78" s="26">
        <v>1662421</v>
      </c>
      <c r="J78" s="26" t="s">
        <v>1300</v>
      </c>
      <c r="K78" s="26">
        <v>167189</v>
      </c>
      <c r="L78" s="38">
        <v>44901</v>
      </c>
      <c r="M78" s="40" t="s">
        <v>186</v>
      </c>
      <c r="N78" s="43" t="s">
        <v>1301</v>
      </c>
      <c r="O78" s="21"/>
      <c r="P78" s="44">
        <v>-85.85</v>
      </c>
      <c r="Q78" s="21"/>
      <c r="R78" s="52">
        <v>1</v>
      </c>
      <c r="S78" s="21"/>
      <c r="T78" s="54" t="s">
        <v>1289</v>
      </c>
    </row>
    <row r="79" spans="1:20" ht="14.4" x14ac:dyDescent="0.3">
      <c r="A79" s="40" t="s">
        <v>671</v>
      </c>
      <c r="B79" s="40" t="s">
        <v>733</v>
      </c>
      <c r="C79" s="41">
        <v>44898</v>
      </c>
      <c r="D79" s="36">
        <v>-25.55</v>
      </c>
      <c r="E79" s="37">
        <v>0</v>
      </c>
      <c r="F79" s="37">
        <v>-25.55</v>
      </c>
      <c r="G79" s="41">
        <v>44898</v>
      </c>
      <c r="H79" s="40" t="s">
        <v>683</v>
      </c>
      <c r="I79" s="26">
        <v>1516592</v>
      </c>
      <c r="J79" s="26" t="s">
        <v>1299</v>
      </c>
      <c r="K79" s="26">
        <v>167189</v>
      </c>
      <c r="L79" s="38">
        <v>44901</v>
      </c>
      <c r="M79" s="40" t="s">
        <v>186</v>
      </c>
      <c r="N79" s="43" t="s">
        <v>1291</v>
      </c>
      <c r="O79" s="21"/>
      <c r="P79" s="44">
        <v>-25.55</v>
      </c>
      <c r="Q79" s="21"/>
      <c r="R79" s="52">
        <v>1</v>
      </c>
      <c r="S79" s="21"/>
      <c r="T79" s="54" t="s">
        <v>1289</v>
      </c>
    </row>
    <row r="80" spans="1:20" ht="14.4" x14ac:dyDescent="0.3">
      <c r="A80" s="40" t="s">
        <v>671</v>
      </c>
      <c r="B80" s="40" t="s">
        <v>733</v>
      </c>
      <c r="C80" s="41">
        <v>44898</v>
      </c>
      <c r="D80" s="36">
        <v>-39</v>
      </c>
      <c r="E80" s="37">
        <v>0</v>
      </c>
      <c r="F80" s="37">
        <v>-39</v>
      </c>
      <c r="G80" s="41">
        <v>44898</v>
      </c>
      <c r="H80" s="40" t="s">
        <v>683</v>
      </c>
      <c r="I80" s="26">
        <v>1529947</v>
      </c>
      <c r="J80" s="26" t="s">
        <v>1294</v>
      </c>
      <c r="K80" s="26">
        <v>167189</v>
      </c>
      <c r="L80" s="38">
        <v>44901</v>
      </c>
      <c r="M80" s="40" t="s">
        <v>186</v>
      </c>
      <c r="N80" s="43" t="s">
        <v>1291</v>
      </c>
      <c r="O80" s="21"/>
      <c r="P80" s="44">
        <v>-39</v>
      </c>
      <c r="Q80" s="21"/>
      <c r="R80" s="52">
        <v>1</v>
      </c>
      <c r="S80" s="21"/>
      <c r="T80" s="54" t="s">
        <v>1289</v>
      </c>
    </row>
    <row r="81" spans="1:20" ht="14.4" x14ac:dyDescent="0.3">
      <c r="A81" s="40" t="s">
        <v>671</v>
      </c>
      <c r="B81" s="40" t="s">
        <v>733</v>
      </c>
      <c r="C81" s="41">
        <v>44898</v>
      </c>
      <c r="D81" s="36">
        <v>-64.47</v>
      </c>
      <c r="E81" s="37">
        <v>0</v>
      </c>
      <c r="F81" s="37">
        <v>-64.47</v>
      </c>
      <c r="G81" s="41">
        <v>44898</v>
      </c>
      <c r="H81" s="40" t="s">
        <v>683</v>
      </c>
      <c r="I81" s="26">
        <v>1585797</v>
      </c>
      <c r="J81" s="26" t="s">
        <v>1305</v>
      </c>
      <c r="K81" s="26">
        <v>167189</v>
      </c>
      <c r="L81" s="38">
        <v>44901</v>
      </c>
      <c r="M81" s="40" t="s">
        <v>186</v>
      </c>
      <c r="N81" s="43" t="s">
        <v>1291</v>
      </c>
      <c r="O81" s="21"/>
      <c r="P81" s="44">
        <v>-64.47</v>
      </c>
      <c r="Q81" s="21"/>
      <c r="R81" s="52">
        <v>1</v>
      </c>
      <c r="S81" s="21"/>
      <c r="T81" s="54" t="s">
        <v>1289</v>
      </c>
    </row>
    <row r="82" spans="1:20" ht="14.4" x14ac:dyDescent="0.3">
      <c r="A82" s="40" t="s">
        <v>671</v>
      </c>
      <c r="B82" s="40" t="s">
        <v>734</v>
      </c>
      <c r="C82" s="41">
        <v>44898</v>
      </c>
      <c r="D82" s="36">
        <v>-266.56</v>
      </c>
      <c r="E82" s="37">
        <v>-69.510000000000005</v>
      </c>
      <c r="F82" s="37">
        <v>-197.05</v>
      </c>
      <c r="G82" s="41">
        <v>44898</v>
      </c>
      <c r="H82" s="40" t="s">
        <v>684</v>
      </c>
      <c r="I82" s="26">
        <v>1593357</v>
      </c>
      <c r="J82" s="26" t="s">
        <v>1302</v>
      </c>
      <c r="K82" s="26">
        <v>167189</v>
      </c>
      <c r="L82" s="38">
        <v>44901</v>
      </c>
      <c r="M82" s="40" t="s">
        <v>186</v>
      </c>
      <c r="N82" s="43" t="s">
        <v>1298</v>
      </c>
      <c r="O82" s="21"/>
      <c r="P82" s="44">
        <v>-28.15</v>
      </c>
      <c r="Q82" s="21"/>
      <c r="R82" s="52">
        <v>7.0000000000000009</v>
      </c>
      <c r="S82" s="21"/>
      <c r="T82" s="54" t="s">
        <v>1289</v>
      </c>
    </row>
    <row r="83" spans="1:20" ht="14.4" x14ac:dyDescent="0.3">
      <c r="A83" s="40" t="s">
        <v>671</v>
      </c>
      <c r="B83" s="40" t="s">
        <v>734</v>
      </c>
      <c r="C83" s="41">
        <v>44898</v>
      </c>
      <c r="D83" s="36">
        <v>-87.6</v>
      </c>
      <c r="E83" s="37">
        <v>-10.25</v>
      </c>
      <c r="F83" s="37">
        <v>-77.349999999999994</v>
      </c>
      <c r="G83" s="41">
        <v>44898</v>
      </c>
      <c r="H83" s="40" t="s">
        <v>684</v>
      </c>
      <c r="I83" s="26">
        <v>1662420</v>
      </c>
      <c r="J83" s="26" t="s">
        <v>1318</v>
      </c>
      <c r="K83" s="26">
        <v>167189</v>
      </c>
      <c r="L83" s="38">
        <v>44901</v>
      </c>
      <c r="M83" s="40" t="s">
        <v>186</v>
      </c>
      <c r="N83" s="43" t="s">
        <v>1301</v>
      </c>
      <c r="O83" s="21"/>
      <c r="P83" s="44">
        <v>-77.349999999999994</v>
      </c>
      <c r="Q83" s="21"/>
      <c r="R83" s="52">
        <v>1</v>
      </c>
      <c r="S83" s="21"/>
      <c r="T83" s="54" t="s">
        <v>1289</v>
      </c>
    </row>
    <row r="84" spans="1:20" ht="14.4" x14ac:dyDescent="0.3">
      <c r="A84" s="40" t="s">
        <v>671</v>
      </c>
      <c r="B84" s="40" t="s">
        <v>734</v>
      </c>
      <c r="C84" s="41">
        <v>44898</v>
      </c>
      <c r="D84" s="36">
        <v>-96.399999999999991</v>
      </c>
      <c r="E84" s="37">
        <v>-10.55</v>
      </c>
      <c r="F84" s="37">
        <v>-85.85</v>
      </c>
      <c r="G84" s="41">
        <v>44898</v>
      </c>
      <c r="H84" s="40" t="s">
        <v>684</v>
      </c>
      <c r="I84" s="26">
        <v>1662421</v>
      </c>
      <c r="J84" s="26" t="s">
        <v>1300</v>
      </c>
      <c r="K84" s="26">
        <v>167189</v>
      </c>
      <c r="L84" s="38">
        <v>44901</v>
      </c>
      <c r="M84" s="40" t="s">
        <v>186</v>
      </c>
      <c r="N84" s="43" t="s">
        <v>1301</v>
      </c>
      <c r="O84" s="21"/>
      <c r="P84" s="44">
        <v>-85.85</v>
      </c>
      <c r="Q84" s="21"/>
      <c r="R84" s="52">
        <v>1</v>
      </c>
      <c r="S84" s="21"/>
      <c r="T84" s="54" t="s">
        <v>1289</v>
      </c>
    </row>
    <row r="85" spans="1:20" ht="14.4" x14ac:dyDescent="0.3">
      <c r="A85" s="40" t="s">
        <v>671</v>
      </c>
      <c r="B85" s="40" t="s">
        <v>735</v>
      </c>
      <c r="C85" s="41">
        <v>44897</v>
      </c>
      <c r="D85" s="36">
        <v>-50.1</v>
      </c>
      <c r="E85" s="37">
        <v>-12.22</v>
      </c>
      <c r="F85" s="37">
        <v>-37.880000000000003</v>
      </c>
      <c r="G85" s="41">
        <v>44897</v>
      </c>
      <c r="H85" s="40" t="s">
        <v>685</v>
      </c>
      <c r="I85" s="26">
        <v>1408973</v>
      </c>
      <c r="J85" s="26" t="s">
        <v>1310</v>
      </c>
      <c r="K85" s="26">
        <v>167189</v>
      </c>
      <c r="L85" s="38">
        <v>44901</v>
      </c>
      <c r="M85" s="40" t="s">
        <v>186</v>
      </c>
      <c r="N85" s="43" t="s">
        <v>1311</v>
      </c>
      <c r="O85" s="21"/>
      <c r="P85" s="44">
        <v>-37.880000000000003</v>
      </c>
      <c r="Q85" s="21"/>
      <c r="R85" s="52">
        <v>1</v>
      </c>
      <c r="S85" s="21"/>
      <c r="T85" s="54" t="s">
        <v>1289</v>
      </c>
    </row>
    <row r="86" spans="1:20" ht="14.4" x14ac:dyDescent="0.3">
      <c r="A86" s="40" t="s">
        <v>671</v>
      </c>
      <c r="B86" s="40" t="s">
        <v>736</v>
      </c>
      <c r="C86" s="41">
        <v>44897</v>
      </c>
      <c r="D86" s="36">
        <v>-25.55</v>
      </c>
      <c r="E86" s="37">
        <v>0</v>
      </c>
      <c r="F86" s="37">
        <v>-25.55</v>
      </c>
      <c r="G86" s="41">
        <v>44897</v>
      </c>
      <c r="H86" s="40" t="s">
        <v>686</v>
      </c>
      <c r="I86" s="26">
        <v>1516592</v>
      </c>
      <c r="J86" s="26" t="s">
        <v>1299</v>
      </c>
      <c r="K86" s="26">
        <v>167189</v>
      </c>
      <c r="L86" s="38">
        <v>44901</v>
      </c>
      <c r="M86" s="40" t="s">
        <v>186</v>
      </c>
      <c r="N86" s="43" t="s">
        <v>1291</v>
      </c>
      <c r="O86" s="21"/>
      <c r="P86" s="44">
        <v>-25.55</v>
      </c>
      <c r="Q86" s="21"/>
      <c r="R86" s="52">
        <v>1</v>
      </c>
      <c r="S86" s="21"/>
      <c r="T86" s="54" t="s">
        <v>1289</v>
      </c>
    </row>
    <row r="87" spans="1:20" ht="14.4" x14ac:dyDescent="0.3">
      <c r="A87" s="40" t="s">
        <v>671</v>
      </c>
      <c r="B87" s="40" t="s">
        <v>736</v>
      </c>
      <c r="C87" s="41">
        <v>44897</v>
      </c>
      <c r="D87" s="36">
        <v>-22.78</v>
      </c>
      <c r="E87" s="37">
        <v>0</v>
      </c>
      <c r="F87" s="37">
        <v>-22.78</v>
      </c>
      <c r="G87" s="41">
        <v>44897</v>
      </c>
      <c r="H87" s="40" t="s">
        <v>686</v>
      </c>
      <c r="I87" s="26">
        <v>1529944</v>
      </c>
      <c r="J87" s="26" t="s">
        <v>1330</v>
      </c>
      <c r="K87" s="26">
        <v>167189</v>
      </c>
      <c r="L87" s="38">
        <v>44901</v>
      </c>
      <c r="M87" s="40" t="s">
        <v>186</v>
      </c>
      <c r="N87" s="43" t="s">
        <v>1291</v>
      </c>
      <c r="O87" s="21"/>
      <c r="P87" s="44">
        <v>-22.78</v>
      </c>
      <c r="Q87" s="21"/>
      <c r="R87" s="52">
        <v>1</v>
      </c>
      <c r="S87" s="21"/>
      <c r="T87" s="54" t="s">
        <v>1289</v>
      </c>
    </row>
    <row r="88" spans="1:20" ht="14.4" x14ac:dyDescent="0.3">
      <c r="A88" s="40" t="s">
        <v>671</v>
      </c>
      <c r="B88" s="40" t="s">
        <v>737</v>
      </c>
      <c r="C88" s="41">
        <v>44898</v>
      </c>
      <c r="D88" s="36">
        <v>-39</v>
      </c>
      <c r="E88" s="37">
        <v>0</v>
      </c>
      <c r="F88" s="37">
        <v>-39</v>
      </c>
      <c r="G88" s="41">
        <v>44898</v>
      </c>
      <c r="H88" s="40" t="s">
        <v>687</v>
      </c>
      <c r="I88" s="26">
        <v>1529947</v>
      </c>
      <c r="J88" s="26" t="s">
        <v>1294</v>
      </c>
      <c r="K88" s="26">
        <v>167189</v>
      </c>
      <c r="L88" s="38">
        <v>44901</v>
      </c>
      <c r="M88" s="40" t="s">
        <v>186</v>
      </c>
      <c r="N88" s="43" t="s">
        <v>1291</v>
      </c>
      <c r="O88" s="21"/>
      <c r="P88" s="44">
        <v>-39</v>
      </c>
      <c r="Q88" s="21"/>
      <c r="R88" s="52">
        <v>1</v>
      </c>
      <c r="S88" s="21"/>
      <c r="T88" s="54" t="s">
        <v>1289</v>
      </c>
    </row>
    <row r="89" spans="1:20" ht="14.4" x14ac:dyDescent="0.3">
      <c r="A89" s="40" t="s">
        <v>688</v>
      </c>
      <c r="B89" s="40" t="s">
        <v>738</v>
      </c>
      <c r="C89" s="41">
        <v>44900</v>
      </c>
      <c r="D89" s="36">
        <v>-95.65</v>
      </c>
      <c r="E89" s="37">
        <v>-33.380000000000003</v>
      </c>
      <c r="F89" s="37">
        <v>-62.27</v>
      </c>
      <c r="G89" s="41">
        <v>44900</v>
      </c>
      <c r="H89" s="40" t="s">
        <v>689</v>
      </c>
      <c r="I89" s="26">
        <v>1339334</v>
      </c>
      <c r="J89" s="26" t="s">
        <v>1331</v>
      </c>
      <c r="K89" s="26">
        <v>167197</v>
      </c>
      <c r="L89" s="38">
        <v>44902</v>
      </c>
      <c r="M89" s="40" t="s">
        <v>186</v>
      </c>
      <c r="N89" s="43" t="s">
        <v>1301</v>
      </c>
      <c r="O89" s="21"/>
      <c r="P89" s="44">
        <v>-62.27</v>
      </c>
      <c r="Q89" s="21"/>
      <c r="R89" s="52">
        <v>1</v>
      </c>
      <c r="S89" s="21"/>
      <c r="T89" s="54" t="s">
        <v>1289</v>
      </c>
    </row>
    <row r="90" spans="1:20" ht="14.4" x14ac:dyDescent="0.3">
      <c r="A90" s="40" t="s">
        <v>688</v>
      </c>
      <c r="B90" s="40" t="s">
        <v>739</v>
      </c>
      <c r="C90" s="41">
        <v>44900</v>
      </c>
      <c r="D90" s="36">
        <v>-70.62</v>
      </c>
      <c r="E90" s="37">
        <v>0</v>
      </c>
      <c r="F90" s="37">
        <v>-70.62</v>
      </c>
      <c r="G90" s="41">
        <v>44900</v>
      </c>
      <c r="H90" s="40" t="s">
        <v>690</v>
      </c>
      <c r="I90" s="26">
        <v>1585799</v>
      </c>
      <c r="J90" s="26" t="s">
        <v>1292</v>
      </c>
      <c r="K90" s="26">
        <v>167199</v>
      </c>
      <c r="L90" s="38">
        <v>44902</v>
      </c>
      <c r="M90" s="40" t="s">
        <v>186</v>
      </c>
      <c r="N90" s="43" t="s">
        <v>1291</v>
      </c>
      <c r="O90" s="21"/>
      <c r="P90" s="44">
        <v>-70.62</v>
      </c>
      <c r="Q90" s="21"/>
      <c r="R90" s="52">
        <v>1</v>
      </c>
      <c r="S90" s="21"/>
      <c r="T90" s="54" t="s">
        <v>1289</v>
      </c>
    </row>
    <row r="91" spans="1:20" ht="14.4" x14ac:dyDescent="0.3">
      <c r="A91" s="40" t="s">
        <v>688</v>
      </c>
      <c r="B91" s="40" t="s">
        <v>740</v>
      </c>
      <c r="C91" s="41">
        <v>44900</v>
      </c>
      <c r="D91" s="36">
        <v>-70.62</v>
      </c>
      <c r="E91" s="37">
        <v>0</v>
      </c>
      <c r="F91" s="37">
        <v>-70.62</v>
      </c>
      <c r="G91" s="41">
        <v>44900</v>
      </c>
      <c r="H91" s="40" t="s">
        <v>691</v>
      </c>
      <c r="I91" s="26">
        <v>1585900</v>
      </c>
      <c r="J91" s="26" t="s">
        <v>1320</v>
      </c>
      <c r="K91" s="26">
        <v>167199</v>
      </c>
      <c r="L91" s="38">
        <v>44902</v>
      </c>
      <c r="M91" s="40" t="s">
        <v>186</v>
      </c>
      <c r="N91" s="43" t="s">
        <v>1291</v>
      </c>
      <c r="O91" s="21"/>
      <c r="P91" s="44">
        <v>-70.62</v>
      </c>
      <c r="Q91" s="21"/>
      <c r="R91" s="52">
        <v>1</v>
      </c>
      <c r="S91" s="21"/>
      <c r="T91" s="54" t="s">
        <v>1289</v>
      </c>
    </row>
    <row r="92" spans="1:20" ht="14.4" x14ac:dyDescent="0.3">
      <c r="A92" s="40" t="s">
        <v>688</v>
      </c>
      <c r="B92" s="40" t="s">
        <v>741</v>
      </c>
      <c r="C92" s="41">
        <v>44900</v>
      </c>
      <c r="D92" s="36">
        <v>-42.07</v>
      </c>
      <c r="E92" s="37">
        <v>0</v>
      </c>
      <c r="F92" s="37">
        <v>-42.07</v>
      </c>
      <c r="G92" s="41">
        <v>44900</v>
      </c>
      <c r="H92" s="40" t="s">
        <v>692</v>
      </c>
      <c r="I92" s="26">
        <v>1514684</v>
      </c>
      <c r="J92" s="26" t="s">
        <v>1324</v>
      </c>
      <c r="K92" s="26">
        <v>167199</v>
      </c>
      <c r="L92" s="38">
        <v>44902</v>
      </c>
      <c r="M92" s="40" t="s">
        <v>186</v>
      </c>
      <c r="N92" s="43" t="s">
        <v>1291</v>
      </c>
      <c r="O92" s="21"/>
      <c r="P92" s="44">
        <v>-42.07</v>
      </c>
      <c r="Q92" s="21"/>
      <c r="R92" s="52">
        <v>1</v>
      </c>
      <c r="S92" s="21"/>
      <c r="T92" s="54" t="s">
        <v>1289</v>
      </c>
    </row>
    <row r="93" spans="1:20" ht="14.4" x14ac:dyDescent="0.3">
      <c r="A93" s="40" t="s">
        <v>688</v>
      </c>
      <c r="B93" s="40" t="s">
        <v>742</v>
      </c>
      <c r="C93" s="41">
        <v>44900</v>
      </c>
      <c r="D93" s="36">
        <v>-50.1</v>
      </c>
      <c r="E93" s="37">
        <v>-12.22</v>
      </c>
      <c r="F93" s="37">
        <v>-37.880000000000003</v>
      </c>
      <c r="G93" s="41">
        <v>44900</v>
      </c>
      <c r="H93" s="40" t="s">
        <v>693</v>
      </c>
      <c r="I93" s="26">
        <v>1408970</v>
      </c>
      <c r="J93" s="26" t="s">
        <v>1332</v>
      </c>
      <c r="K93" s="26">
        <v>167199</v>
      </c>
      <c r="L93" s="38">
        <v>44902</v>
      </c>
      <c r="M93" s="40" t="s">
        <v>186</v>
      </c>
      <c r="N93" s="43" t="s">
        <v>1311</v>
      </c>
      <c r="O93" s="21"/>
      <c r="P93" s="44">
        <v>-37.880000000000003</v>
      </c>
      <c r="Q93" s="21"/>
      <c r="R93" s="52">
        <v>1</v>
      </c>
      <c r="S93" s="21"/>
      <c r="T93" s="54" t="s">
        <v>1289</v>
      </c>
    </row>
    <row r="94" spans="1:20" ht="14.4" x14ac:dyDescent="0.3">
      <c r="A94" s="40" t="s">
        <v>688</v>
      </c>
      <c r="B94" s="40" t="s">
        <v>742</v>
      </c>
      <c r="C94" s="41">
        <v>44900</v>
      </c>
      <c r="D94" s="36">
        <v>-51.48</v>
      </c>
      <c r="E94" s="37">
        <v>-17.18</v>
      </c>
      <c r="F94" s="37">
        <v>-34.299999999999997</v>
      </c>
      <c r="G94" s="41">
        <v>44900</v>
      </c>
      <c r="H94" s="40" t="s">
        <v>693</v>
      </c>
      <c r="I94" s="26">
        <v>1408974</v>
      </c>
      <c r="J94" s="26" t="s">
        <v>1333</v>
      </c>
      <c r="K94" s="26">
        <v>167199</v>
      </c>
      <c r="L94" s="38">
        <v>44902</v>
      </c>
      <c r="M94" s="40" t="s">
        <v>186</v>
      </c>
      <c r="N94" s="43" t="s">
        <v>1311</v>
      </c>
      <c r="O94" s="21"/>
      <c r="P94" s="44">
        <v>-17.149999999999999</v>
      </c>
      <c r="Q94" s="21"/>
      <c r="R94" s="52">
        <v>2</v>
      </c>
      <c r="S94" s="21"/>
      <c r="T94" s="54" t="s">
        <v>1289</v>
      </c>
    </row>
    <row r="95" spans="1:20" ht="14.4" x14ac:dyDescent="0.3">
      <c r="A95" s="40" t="s">
        <v>688</v>
      </c>
      <c r="B95" s="40" t="s">
        <v>742</v>
      </c>
      <c r="C95" s="41">
        <v>44900</v>
      </c>
      <c r="D95" s="36">
        <v>-42.04</v>
      </c>
      <c r="E95" s="37">
        <v>-10.44</v>
      </c>
      <c r="F95" s="37">
        <v>-31.6</v>
      </c>
      <c r="G95" s="41">
        <v>44900</v>
      </c>
      <c r="H95" s="40" t="s">
        <v>693</v>
      </c>
      <c r="I95" s="26">
        <v>1540784</v>
      </c>
      <c r="J95" s="26" t="s">
        <v>1297</v>
      </c>
      <c r="K95" s="26">
        <v>167199</v>
      </c>
      <c r="L95" s="38">
        <v>44902</v>
      </c>
      <c r="M95" s="40" t="s">
        <v>186</v>
      </c>
      <c r="N95" s="43" t="s">
        <v>1298</v>
      </c>
      <c r="O95" s="21"/>
      <c r="P95" s="44">
        <v>-31.6</v>
      </c>
      <c r="Q95" s="21"/>
      <c r="R95" s="52">
        <v>1</v>
      </c>
      <c r="S95" s="21"/>
      <c r="T95" s="54" t="s">
        <v>1289</v>
      </c>
    </row>
    <row r="96" spans="1:20" ht="14.4" x14ac:dyDescent="0.3">
      <c r="A96" s="40" t="s">
        <v>688</v>
      </c>
      <c r="B96" s="40" t="s">
        <v>743</v>
      </c>
      <c r="C96" s="41">
        <v>44900</v>
      </c>
      <c r="D96" s="36">
        <v>-25.55</v>
      </c>
      <c r="E96" s="37">
        <v>0</v>
      </c>
      <c r="F96" s="37">
        <v>-25.55</v>
      </c>
      <c r="G96" s="41">
        <v>44900</v>
      </c>
      <c r="H96" s="40" t="s">
        <v>694</v>
      </c>
      <c r="I96" s="26">
        <v>1516597</v>
      </c>
      <c r="J96" s="26" t="s">
        <v>1303</v>
      </c>
      <c r="K96" s="26">
        <v>167199</v>
      </c>
      <c r="L96" s="38">
        <v>44902</v>
      </c>
      <c r="M96" s="40" t="s">
        <v>186</v>
      </c>
      <c r="N96" s="43" t="s">
        <v>1291</v>
      </c>
      <c r="O96" s="21"/>
      <c r="P96" s="44">
        <v>-25.55</v>
      </c>
      <c r="Q96" s="21"/>
      <c r="R96" s="52">
        <v>1</v>
      </c>
      <c r="S96" s="21"/>
      <c r="T96" s="54" t="s">
        <v>1289</v>
      </c>
    </row>
    <row r="97" spans="1:20" ht="14.4" x14ac:dyDescent="0.3">
      <c r="A97" s="40" t="s">
        <v>688</v>
      </c>
      <c r="B97" s="40" t="s">
        <v>744</v>
      </c>
      <c r="C97" s="41">
        <v>44900</v>
      </c>
      <c r="D97" s="36">
        <v>-76.16</v>
      </c>
      <c r="E97" s="37">
        <v>-19.86</v>
      </c>
      <c r="F97" s="37">
        <v>-56.3</v>
      </c>
      <c r="G97" s="41">
        <v>44900</v>
      </c>
      <c r="H97" s="40" t="s">
        <v>695</v>
      </c>
      <c r="I97" s="26">
        <v>1540780</v>
      </c>
      <c r="J97" s="26" t="s">
        <v>1334</v>
      </c>
      <c r="K97" s="26">
        <v>167199</v>
      </c>
      <c r="L97" s="38">
        <v>44902</v>
      </c>
      <c r="M97" s="40" t="s">
        <v>186</v>
      </c>
      <c r="N97" s="43" t="s">
        <v>1298</v>
      </c>
      <c r="O97" s="21"/>
      <c r="P97" s="44">
        <v>-28.15</v>
      </c>
      <c r="Q97" s="21"/>
      <c r="R97" s="52">
        <v>2</v>
      </c>
      <c r="S97" s="21"/>
      <c r="T97" s="54" t="s">
        <v>1289</v>
      </c>
    </row>
    <row r="98" spans="1:20" ht="14.4" x14ac:dyDescent="0.3">
      <c r="A98" s="40" t="s">
        <v>688</v>
      </c>
      <c r="B98" s="40" t="s">
        <v>744</v>
      </c>
      <c r="C98" s="41">
        <v>44900</v>
      </c>
      <c r="D98" s="36">
        <v>-87.6</v>
      </c>
      <c r="E98" s="37">
        <v>-10.25</v>
      </c>
      <c r="F98" s="37">
        <v>-77.349999999999994</v>
      </c>
      <c r="G98" s="41">
        <v>44900</v>
      </c>
      <c r="H98" s="40" t="s">
        <v>695</v>
      </c>
      <c r="I98" s="26">
        <v>1662420</v>
      </c>
      <c r="J98" s="26" t="s">
        <v>1318</v>
      </c>
      <c r="K98" s="26">
        <v>167199</v>
      </c>
      <c r="L98" s="38">
        <v>44902</v>
      </c>
      <c r="M98" s="40" t="s">
        <v>186</v>
      </c>
      <c r="N98" s="43" t="s">
        <v>1301</v>
      </c>
      <c r="O98" s="21"/>
      <c r="P98" s="44">
        <v>-77.349999999999994</v>
      </c>
      <c r="Q98" s="21"/>
      <c r="R98" s="52">
        <v>1</v>
      </c>
      <c r="S98" s="21"/>
      <c r="T98" s="54" t="s">
        <v>1289</v>
      </c>
    </row>
    <row r="99" spans="1:20" ht="14.4" x14ac:dyDescent="0.3">
      <c r="A99" s="40" t="s">
        <v>688</v>
      </c>
      <c r="B99" s="40" t="s">
        <v>745</v>
      </c>
      <c r="C99" s="41">
        <v>44900</v>
      </c>
      <c r="D99" s="36">
        <v>-87.6</v>
      </c>
      <c r="E99" s="37">
        <v>-10.25</v>
      </c>
      <c r="F99" s="37">
        <v>-77.349999999999994</v>
      </c>
      <c r="G99" s="41">
        <v>44900</v>
      </c>
      <c r="H99" s="40" t="s">
        <v>696</v>
      </c>
      <c r="I99" s="26">
        <v>1662420</v>
      </c>
      <c r="J99" s="26" t="s">
        <v>1318</v>
      </c>
      <c r="K99" s="26">
        <v>167199</v>
      </c>
      <c r="L99" s="38">
        <v>44902</v>
      </c>
      <c r="M99" s="40" t="s">
        <v>186</v>
      </c>
      <c r="N99" s="43" t="s">
        <v>1301</v>
      </c>
      <c r="O99" s="21"/>
      <c r="P99" s="44">
        <v>-77.349999999999994</v>
      </c>
      <c r="Q99" s="21"/>
      <c r="R99" s="52">
        <v>1</v>
      </c>
      <c r="S99" s="21"/>
      <c r="T99" s="54" t="s">
        <v>1289</v>
      </c>
    </row>
    <row r="100" spans="1:20" ht="14.4" x14ac:dyDescent="0.3">
      <c r="A100" s="40" t="s">
        <v>688</v>
      </c>
      <c r="B100" s="40" t="s">
        <v>746</v>
      </c>
      <c r="C100" s="41">
        <v>44900</v>
      </c>
      <c r="D100" s="36">
        <v>-25.55</v>
      </c>
      <c r="E100" s="37">
        <v>0</v>
      </c>
      <c r="F100" s="37">
        <v>-25.55</v>
      </c>
      <c r="G100" s="41">
        <v>44900</v>
      </c>
      <c r="H100" s="40" t="s">
        <v>697</v>
      </c>
      <c r="I100" s="26">
        <v>1516597</v>
      </c>
      <c r="J100" s="26" t="s">
        <v>1303</v>
      </c>
      <c r="K100" s="26">
        <v>167199</v>
      </c>
      <c r="L100" s="38">
        <v>44902</v>
      </c>
      <c r="M100" s="40" t="s">
        <v>186</v>
      </c>
      <c r="N100" s="43" t="s">
        <v>1291</v>
      </c>
      <c r="O100" s="21"/>
      <c r="P100" s="44">
        <v>-25.55</v>
      </c>
      <c r="Q100" s="21"/>
      <c r="R100" s="52">
        <v>1</v>
      </c>
      <c r="S100" s="21"/>
      <c r="T100" s="54" t="s">
        <v>1289</v>
      </c>
    </row>
    <row r="101" spans="1:20" ht="14.4" x14ac:dyDescent="0.3">
      <c r="A101" s="40" t="s">
        <v>688</v>
      </c>
      <c r="B101" s="40" t="s">
        <v>746</v>
      </c>
      <c r="C101" s="41">
        <v>44900</v>
      </c>
      <c r="D101" s="36">
        <v>-70.62</v>
      </c>
      <c r="E101" s="37">
        <v>0</v>
      </c>
      <c r="F101" s="37">
        <v>-70.62</v>
      </c>
      <c r="G101" s="41">
        <v>44900</v>
      </c>
      <c r="H101" s="40" t="s">
        <v>697</v>
      </c>
      <c r="I101" s="26">
        <v>1585900</v>
      </c>
      <c r="J101" s="26" t="s">
        <v>1320</v>
      </c>
      <c r="K101" s="26">
        <v>167199</v>
      </c>
      <c r="L101" s="38">
        <v>44902</v>
      </c>
      <c r="M101" s="40" t="s">
        <v>186</v>
      </c>
      <c r="N101" s="43" t="s">
        <v>1291</v>
      </c>
      <c r="O101" s="21"/>
      <c r="P101" s="44">
        <v>-70.62</v>
      </c>
      <c r="Q101" s="21"/>
      <c r="R101" s="52">
        <v>1</v>
      </c>
      <c r="S101" s="21"/>
      <c r="T101" s="54" t="s">
        <v>1289</v>
      </c>
    </row>
    <row r="102" spans="1:20" ht="14.4" x14ac:dyDescent="0.3">
      <c r="A102" s="40" t="s">
        <v>698</v>
      </c>
      <c r="B102" s="40" t="s">
        <v>747</v>
      </c>
      <c r="C102" s="41">
        <v>44901</v>
      </c>
      <c r="D102" s="36">
        <v>-64.47</v>
      </c>
      <c r="E102" s="37">
        <v>0</v>
      </c>
      <c r="F102" s="37">
        <v>-64.47</v>
      </c>
      <c r="G102" s="41">
        <v>44901</v>
      </c>
      <c r="H102" s="40" t="s">
        <v>699</v>
      </c>
      <c r="I102" s="26">
        <v>1585795</v>
      </c>
      <c r="J102" s="26" t="s">
        <v>1290</v>
      </c>
      <c r="K102" s="26">
        <v>167207</v>
      </c>
      <c r="L102" s="38">
        <v>44903</v>
      </c>
      <c r="M102" s="40" t="s">
        <v>186</v>
      </c>
      <c r="N102" s="43" t="s">
        <v>1291</v>
      </c>
      <c r="O102" s="21"/>
      <c r="P102" s="44">
        <v>-64.47</v>
      </c>
      <c r="Q102" s="21"/>
      <c r="R102" s="52">
        <v>1</v>
      </c>
      <c r="S102" s="21"/>
      <c r="T102" s="54" t="s">
        <v>1289</v>
      </c>
    </row>
    <row r="103" spans="1:20" ht="14.4" x14ac:dyDescent="0.3">
      <c r="A103" s="40" t="s">
        <v>698</v>
      </c>
      <c r="B103" s="40" t="s">
        <v>748</v>
      </c>
      <c r="C103" s="41">
        <v>44901</v>
      </c>
      <c r="D103" s="36">
        <v>-70.62</v>
      </c>
      <c r="E103" s="37">
        <v>0</v>
      </c>
      <c r="F103" s="37">
        <v>-70.62</v>
      </c>
      <c r="G103" s="41">
        <v>44901</v>
      </c>
      <c r="H103" s="40" t="s">
        <v>700</v>
      </c>
      <c r="I103" s="26">
        <v>1585900</v>
      </c>
      <c r="J103" s="26" t="s">
        <v>1320</v>
      </c>
      <c r="K103" s="26">
        <v>167207</v>
      </c>
      <c r="L103" s="38">
        <v>44903</v>
      </c>
      <c r="M103" s="40" t="s">
        <v>186</v>
      </c>
      <c r="N103" s="43" t="s">
        <v>1291</v>
      </c>
      <c r="O103" s="21"/>
      <c r="P103" s="44">
        <v>-70.62</v>
      </c>
      <c r="Q103" s="21"/>
      <c r="R103" s="52">
        <v>1</v>
      </c>
      <c r="S103" s="21"/>
      <c r="T103" s="54" t="s">
        <v>1289</v>
      </c>
    </row>
    <row r="104" spans="1:20" ht="14.4" x14ac:dyDescent="0.3">
      <c r="A104" s="40" t="s">
        <v>698</v>
      </c>
      <c r="B104" s="40" t="s">
        <v>749</v>
      </c>
      <c r="C104" s="41">
        <v>44901</v>
      </c>
      <c r="D104" s="36">
        <v>-25.74</v>
      </c>
      <c r="E104" s="37">
        <v>-8.59</v>
      </c>
      <c r="F104" s="37">
        <v>-17.149999999999999</v>
      </c>
      <c r="G104" s="41">
        <v>44901</v>
      </c>
      <c r="H104" s="40" t="s">
        <v>701</v>
      </c>
      <c r="I104" s="26">
        <v>1408975</v>
      </c>
      <c r="J104" s="26" t="s">
        <v>1335</v>
      </c>
      <c r="K104" s="26">
        <v>167207</v>
      </c>
      <c r="L104" s="38">
        <v>44903</v>
      </c>
      <c r="M104" s="40" t="s">
        <v>186</v>
      </c>
      <c r="N104" s="43" t="s">
        <v>1311</v>
      </c>
      <c r="O104" s="21"/>
      <c r="P104" s="44">
        <v>-17.149999999999999</v>
      </c>
      <c r="Q104" s="21"/>
      <c r="R104" s="52">
        <v>1</v>
      </c>
      <c r="S104" s="21"/>
      <c r="T104" s="54" t="s">
        <v>1289</v>
      </c>
    </row>
    <row r="105" spans="1:20" ht="14.4" x14ac:dyDescent="0.3">
      <c r="A105" s="40" t="s">
        <v>698</v>
      </c>
      <c r="B105" s="40" t="s">
        <v>750</v>
      </c>
      <c r="C105" s="41">
        <v>44901</v>
      </c>
      <c r="D105" s="36">
        <v>-39</v>
      </c>
      <c r="E105" s="37">
        <v>0</v>
      </c>
      <c r="F105" s="37">
        <v>-39</v>
      </c>
      <c r="G105" s="41">
        <v>44901</v>
      </c>
      <c r="H105" s="40" t="s">
        <v>702</v>
      </c>
      <c r="I105" s="26">
        <v>1529946</v>
      </c>
      <c r="J105" s="26" t="s">
        <v>1306</v>
      </c>
      <c r="K105" s="26">
        <v>167207</v>
      </c>
      <c r="L105" s="38">
        <v>44903</v>
      </c>
      <c r="M105" s="40" t="s">
        <v>186</v>
      </c>
      <c r="N105" s="43" t="s">
        <v>1291</v>
      </c>
      <c r="O105" s="21"/>
      <c r="P105" s="44">
        <v>-39</v>
      </c>
      <c r="Q105" s="21"/>
      <c r="R105" s="52">
        <v>1</v>
      </c>
      <c r="S105" s="21"/>
      <c r="T105" s="54" t="s">
        <v>1289</v>
      </c>
    </row>
    <row r="106" spans="1:20" ht="14.4" x14ac:dyDescent="0.3">
      <c r="A106" s="40" t="s">
        <v>698</v>
      </c>
      <c r="B106" s="40" t="s">
        <v>751</v>
      </c>
      <c r="C106" s="41">
        <v>44901</v>
      </c>
      <c r="D106" s="36">
        <v>-42.07</v>
      </c>
      <c r="E106" s="37">
        <v>0</v>
      </c>
      <c r="F106" s="37">
        <v>-42.07</v>
      </c>
      <c r="G106" s="41">
        <v>44901</v>
      </c>
      <c r="H106" s="40" t="s">
        <v>703</v>
      </c>
      <c r="I106" s="26">
        <v>1514688</v>
      </c>
      <c r="J106" s="26" t="s">
        <v>1304</v>
      </c>
      <c r="K106" s="26">
        <v>167207</v>
      </c>
      <c r="L106" s="38">
        <v>44903</v>
      </c>
      <c r="M106" s="40" t="s">
        <v>186</v>
      </c>
      <c r="N106" s="43" t="s">
        <v>1291</v>
      </c>
      <c r="O106" s="21"/>
      <c r="P106" s="44">
        <v>-42.07</v>
      </c>
      <c r="Q106" s="21"/>
      <c r="R106" s="52">
        <v>1</v>
      </c>
      <c r="S106" s="21"/>
      <c r="T106" s="54" t="s">
        <v>1289</v>
      </c>
    </row>
    <row r="107" spans="1:20" ht="14.4" x14ac:dyDescent="0.3">
      <c r="A107" s="40" t="s">
        <v>698</v>
      </c>
      <c r="B107" s="40" t="s">
        <v>751</v>
      </c>
      <c r="C107" s="41">
        <v>44901</v>
      </c>
      <c r="D107" s="36">
        <v>-70.62</v>
      </c>
      <c r="E107" s="37">
        <v>0</v>
      </c>
      <c r="F107" s="37">
        <v>-70.62</v>
      </c>
      <c r="G107" s="41">
        <v>44901</v>
      </c>
      <c r="H107" s="40" t="s">
        <v>703</v>
      </c>
      <c r="I107" s="26">
        <v>1585799</v>
      </c>
      <c r="J107" s="26" t="s">
        <v>1292</v>
      </c>
      <c r="K107" s="26">
        <v>167207</v>
      </c>
      <c r="L107" s="38">
        <v>44903</v>
      </c>
      <c r="M107" s="40" t="s">
        <v>186</v>
      </c>
      <c r="N107" s="43" t="s">
        <v>1291</v>
      </c>
      <c r="O107" s="21"/>
      <c r="P107" s="44">
        <v>-70.62</v>
      </c>
      <c r="Q107" s="21"/>
      <c r="R107" s="52">
        <v>1</v>
      </c>
      <c r="S107" s="21"/>
      <c r="T107" s="54" t="s">
        <v>1289</v>
      </c>
    </row>
    <row r="108" spans="1:20" ht="14.4" x14ac:dyDescent="0.3">
      <c r="A108" s="40" t="s">
        <v>698</v>
      </c>
      <c r="B108" s="40" t="s">
        <v>751</v>
      </c>
      <c r="C108" s="41">
        <v>44901</v>
      </c>
      <c r="D108" s="36">
        <v>-70.62</v>
      </c>
      <c r="E108" s="37">
        <v>0</v>
      </c>
      <c r="F108" s="37">
        <v>-70.62</v>
      </c>
      <c r="G108" s="41">
        <v>44901</v>
      </c>
      <c r="H108" s="40" t="s">
        <v>703</v>
      </c>
      <c r="I108" s="26">
        <v>1585900</v>
      </c>
      <c r="J108" s="26" t="s">
        <v>1320</v>
      </c>
      <c r="K108" s="26">
        <v>167207</v>
      </c>
      <c r="L108" s="38">
        <v>44903</v>
      </c>
      <c r="M108" s="40" t="s">
        <v>186</v>
      </c>
      <c r="N108" s="43" t="s">
        <v>1291</v>
      </c>
      <c r="O108" s="21"/>
      <c r="P108" s="44">
        <v>-70.62</v>
      </c>
      <c r="Q108" s="21"/>
      <c r="R108" s="52">
        <v>1</v>
      </c>
      <c r="S108" s="21"/>
      <c r="T108" s="54" t="s">
        <v>1289</v>
      </c>
    </row>
    <row r="109" spans="1:20" ht="14.4" x14ac:dyDescent="0.3">
      <c r="A109" s="40" t="s">
        <v>698</v>
      </c>
      <c r="B109" s="40" t="s">
        <v>752</v>
      </c>
      <c r="C109" s="41">
        <v>44901</v>
      </c>
      <c r="D109" s="36">
        <v>-87.6</v>
      </c>
      <c r="E109" s="37">
        <v>-10.25</v>
      </c>
      <c r="F109" s="37">
        <v>-77.349999999999994</v>
      </c>
      <c r="G109" s="41">
        <v>44901</v>
      </c>
      <c r="H109" s="40" t="s">
        <v>704</v>
      </c>
      <c r="I109" s="26">
        <v>1662420</v>
      </c>
      <c r="J109" s="26" t="s">
        <v>1318</v>
      </c>
      <c r="K109" s="26">
        <v>167207</v>
      </c>
      <c r="L109" s="38">
        <v>44903</v>
      </c>
      <c r="M109" s="40" t="s">
        <v>186</v>
      </c>
      <c r="N109" s="43" t="s">
        <v>1301</v>
      </c>
      <c r="O109" s="21"/>
      <c r="P109" s="44">
        <v>-77.349999999999994</v>
      </c>
      <c r="Q109" s="21"/>
      <c r="R109" s="52">
        <v>1</v>
      </c>
      <c r="S109" s="21"/>
      <c r="T109" s="54" t="s">
        <v>1289</v>
      </c>
    </row>
    <row r="110" spans="1:20" ht="14.4" x14ac:dyDescent="0.3">
      <c r="A110" s="40" t="s">
        <v>698</v>
      </c>
      <c r="B110" s="40" t="s">
        <v>753</v>
      </c>
      <c r="C110" s="41">
        <v>44901</v>
      </c>
      <c r="D110" s="36">
        <v>-39</v>
      </c>
      <c r="E110" s="37">
        <v>0</v>
      </c>
      <c r="F110" s="37">
        <v>-39</v>
      </c>
      <c r="G110" s="41">
        <v>44901</v>
      </c>
      <c r="H110" s="40" t="s">
        <v>705</v>
      </c>
      <c r="I110" s="26">
        <v>1529946</v>
      </c>
      <c r="J110" s="26" t="s">
        <v>1306</v>
      </c>
      <c r="K110" s="26">
        <v>167207</v>
      </c>
      <c r="L110" s="38">
        <v>44903</v>
      </c>
      <c r="M110" s="40" t="s">
        <v>186</v>
      </c>
      <c r="N110" s="43" t="s">
        <v>1291</v>
      </c>
      <c r="O110" s="21"/>
      <c r="P110" s="44">
        <v>-39</v>
      </c>
      <c r="Q110" s="21"/>
      <c r="R110" s="52">
        <v>1</v>
      </c>
      <c r="S110" s="21"/>
      <c r="T110" s="54" t="s">
        <v>1289</v>
      </c>
    </row>
    <row r="111" spans="1:20" ht="14.4" x14ac:dyDescent="0.3">
      <c r="A111" s="40" t="s">
        <v>698</v>
      </c>
      <c r="B111" s="40" t="s">
        <v>754</v>
      </c>
      <c r="C111" s="41">
        <v>44901</v>
      </c>
      <c r="D111" s="36">
        <v>-72</v>
      </c>
      <c r="E111" s="37">
        <v>0</v>
      </c>
      <c r="F111" s="37">
        <v>-72</v>
      </c>
      <c r="G111" s="41">
        <v>44901</v>
      </c>
      <c r="H111" s="40" t="s">
        <v>706</v>
      </c>
      <c r="I111" s="26">
        <v>1407958</v>
      </c>
      <c r="J111" s="26" t="s">
        <v>1336</v>
      </c>
      <c r="K111" s="26">
        <v>167207</v>
      </c>
      <c r="L111" s="38">
        <v>44903</v>
      </c>
      <c r="M111" s="40" t="s">
        <v>186</v>
      </c>
      <c r="N111" s="43" t="s">
        <v>1291</v>
      </c>
      <c r="O111" s="21"/>
      <c r="P111" s="44">
        <v>-36</v>
      </c>
      <c r="Q111" s="21"/>
      <c r="R111" s="52">
        <v>2</v>
      </c>
      <c r="S111" s="21"/>
      <c r="T111" s="54" t="s">
        <v>1289</v>
      </c>
    </row>
    <row r="112" spans="1:20" ht="14.4" x14ac:dyDescent="0.3">
      <c r="A112" s="47" t="s">
        <v>671</v>
      </c>
      <c r="B112" s="47" t="s">
        <v>762</v>
      </c>
      <c r="C112" s="49">
        <v>44897</v>
      </c>
      <c r="D112" s="45">
        <v>-88.12</v>
      </c>
      <c r="E112" s="45">
        <v>-25.85</v>
      </c>
      <c r="F112" s="45">
        <v>-62.27</v>
      </c>
      <c r="G112" s="49">
        <v>44897</v>
      </c>
      <c r="H112" s="47" t="s">
        <v>755</v>
      </c>
      <c r="I112" s="46">
        <v>1339334</v>
      </c>
      <c r="J112" s="26" t="s">
        <v>1331</v>
      </c>
      <c r="K112" s="46">
        <v>12210452</v>
      </c>
      <c r="L112" s="48">
        <v>44901</v>
      </c>
      <c r="M112" s="40" t="s">
        <v>186</v>
      </c>
      <c r="N112" s="43" t="s">
        <v>1301</v>
      </c>
      <c r="O112" s="55"/>
      <c r="P112" s="44">
        <v>-62.27</v>
      </c>
      <c r="Q112" s="21"/>
      <c r="R112" s="52">
        <v>1</v>
      </c>
      <c r="S112" s="21"/>
      <c r="T112" s="54" t="s">
        <v>1289</v>
      </c>
    </row>
    <row r="113" spans="1:20" ht="14.4" x14ac:dyDescent="0.3">
      <c r="A113" s="47" t="s">
        <v>671</v>
      </c>
      <c r="B113" s="47" t="s">
        <v>763</v>
      </c>
      <c r="C113" s="49">
        <v>44897</v>
      </c>
      <c r="D113" s="45">
        <v>-80.08</v>
      </c>
      <c r="E113" s="45">
        <v>-24.95</v>
      </c>
      <c r="F113" s="45">
        <v>-55.13</v>
      </c>
      <c r="G113" s="49">
        <v>44897</v>
      </c>
      <c r="H113" s="47" t="s">
        <v>756</v>
      </c>
      <c r="I113" s="46">
        <v>1339333</v>
      </c>
      <c r="J113" s="26" t="s">
        <v>1337</v>
      </c>
      <c r="K113" s="46">
        <v>12210452</v>
      </c>
      <c r="L113" s="48">
        <v>44901</v>
      </c>
      <c r="M113" s="40" t="s">
        <v>186</v>
      </c>
      <c r="N113" s="43" t="s">
        <v>1301</v>
      </c>
      <c r="O113" s="55"/>
      <c r="P113" s="44">
        <v>-55.13</v>
      </c>
      <c r="Q113" s="21"/>
      <c r="R113" s="52">
        <v>1</v>
      </c>
      <c r="S113" s="21"/>
      <c r="T113" s="54" t="s">
        <v>1289</v>
      </c>
    </row>
    <row r="114" spans="1:20" ht="14.4" x14ac:dyDescent="0.3">
      <c r="A114" s="47" t="s">
        <v>671</v>
      </c>
      <c r="B114" s="47" t="s">
        <v>764</v>
      </c>
      <c r="C114" s="49">
        <v>44898</v>
      </c>
      <c r="D114" s="45">
        <v>-87.44</v>
      </c>
      <c r="E114" s="45">
        <v>-25.17</v>
      </c>
      <c r="F114" s="45">
        <v>-62.27</v>
      </c>
      <c r="G114" s="49">
        <v>44898</v>
      </c>
      <c r="H114" s="47" t="s">
        <v>757</v>
      </c>
      <c r="I114" s="46">
        <v>1339334</v>
      </c>
      <c r="J114" s="26" t="s">
        <v>1331</v>
      </c>
      <c r="K114" s="46">
        <v>12210452</v>
      </c>
      <c r="L114" s="48">
        <v>44901</v>
      </c>
      <c r="M114" s="40" t="s">
        <v>186</v>
      </c>
      <c r="N114" s="43" t="s">
        <v>1301</v>
      </c>
      <c r="O114" s="55"/>
      <c r="P114" s="44">
        <v>-62.27</v>
      </c>
      <c r="Q114" s="21"/>
      <c r="R114" s="52">
        <v>1</v>
      </c>
      <c r="S114" s="21"/>
      <c r="T114" s="54" t="s">
        <v>1289</v>
      </c>
    </row>
    <row r="115" spans="1:20" ht="14.4" x14ac:dyDescent="0.3">
      <c r="A115" s="47" t="s">
        <v>655</v>
      </c>
      <c r="B115" s="47" t="s">
        <v>765</v>
      </c>
      <c r="C115" s="49">
        <v>44896</v>
      </c>
      <c r="D115" s="45">
        <v>-89.37</v>
      </c>
      <c r="E115" s="45">
        <v>-27.1</v>
      </c>
      <c r="F115" s="45">
        <v>-62.27</v>
      </c>
      <c r="G115" s="49">
        <v>44896</v>
      </c>
      <c r="H115" s="47" t="s">
        <v>758</v>
      </c>
      <c r="I115" s="46">
        <v>1339334</v>
      </c>
      <c r="J115" s="26" t="s">
        <v>1331</v>
      </c>
      <c r="K115" s="46">
        <v>12210448</v>
      </c>
      <c r="L115" s="48">
        <v>44900</v>
      </c>
      <c r="M115" s="40" t="s">
        <v>186</v>
      </c>
      <c r="N115" s="43" t="s">
        <v>1301</v>
      </c>
      <c r="O115" s="55"/>
      <c r="P115" s="44">
        <v>-62.27</v>
      </c>
      <c r="Q115" s="21"/>
      <c r="R115" s="52">
        <v>1</v>
      </c>
      <c r="S115" s="21"/>
      <c r="T115" s="54" t="s">
        <v>1289</v>
      </c>
    </row>
    <row r="116" spans="1:20" ht="14.4" x14ac:dyDescent="0.3">
      <c r="A116" s="47" t="s">
        <v>589</v>
      </c>
      <c r="B116" s="47" t="s">
        <v>766</v>
      </c>
      <c r="C116" s="49">
        <v>44894</v>
      </c>
      <c r="D116" s="45">
        <v>-165.22</v>
      </c>
      <c r="E116" s="45">
        <v>-54.96</v>
      </c>
      <c r="F116" s="45">
        <v>-110.26</v>
      </c>
      <c r="G116" s="49">
        <v>44894</v>
      </c>
      <c r="H116" s="47" t="s">
        <v>759</v>
      </c>
      <c r="I116" s="46">
        <v>1339333</v>
      </c>
      <c r="J116" s="26" t="s">
        <v>1337</v>
      </c>
      <c r="K116" s="46">
        <v>12210191</v>
      </c>
      <c r="L116" s="48">
        <v>44896</v>
      </c>
      <c r="M116" s="40" t="s">
        <v>186</v>
      </c>
      <c r="N116" s="43" t="s">
        <v>1301</v>
      </c>
      <c r="O116" s="55"/>
      <c r="P116" s="44">
        <v>-55.13</v>
      </c>
      <c r="Q116" s="21"/>
      <c r="R116" s="52">
        <v>2</v>
      </c>
      <c r="S116" s="21"/>
      <c r="T116" s="54" t="s">
        <v>1289</v>
      </c>
    </row>
    <row r="117" spans="1:20" ht="14.4" x14ac:dyDescent="0.3">
      <c r="A117" s="47" t="s">
        <v>698</v>
      </c>
      <c r="B117" s="47" t="s">
        <v>767</v>
      </c>
      <c r="C117" s="49">
        <v>44901</v>
      </c>
      <c r="D117" s="45">
        <v>-85.42</v>
      </c>
      <c r="E117" s="45">
        <v>-30.29</v>
      </c>
      <c r="F117" s="45">
        <v>-55.13</v>
      </c>
      <c r="G117" s="49">
        <v>44901</v>
      </c>
      <c r="H117" s="47" t="s">
        <v>760</v>
      </c>
      <c r="I117" s="46">
        <v>1339333</v>
      </c>
      <c r="J117" s="26" t="s">
        <v>1337</v>
      </c>
      <c r="K117" s="46">
        <v>12210456</v>
      </c>
      <c r="L117" s="48">
        <v>44903</v>
      </c>
      <c r="M117" s="40" t="s">
        <v>186</v>
      </c>
      <c r="N117" s="43" t="s">
        <v>1301</v>
      </c>
      <c r="O117" s="55"/>
      <c r="P117" s="44">
        <v>-55.13</v>
      </c>
      <c r="Q117" s="21"/>
      <c r="R117" s="52">
        <v>1</v>
      </c>
      <c r="S117" s="21"/>
      <c r="T117" s="54" t="s">
        <v>1289</v>
      </c>
    </row>
    <row r="118" spans="1:20" ht="14.4" x14ac:dyDescent="0.3">
      <c r="A118" s="47" t="s">
        <v>698</v>
      </c>
      <c r="B118" s="47" t="s">
        <v>768</v>
      </c>
      <c r="C118" s="49">
        <v>44900</v>
      </c>
      <c r="D118" s="45">
        <v>-81.23</v>
      </c>
      <c r="E118" s="45">
        <v>-26.1</v>
      </c>
      <c r="F118" s="45">
        <v>-55.13</v>
      </c>
      <c r="G118" s="49">
        <v>44900</v>
      </c>
      <c r="H118" s="47" t="s">
        <v>761</v>
      </c>
      <c r="I118" s="46">
        <v>1339333</v>
      </c>
      <c r="J118" s="26" t="s">
        <v>1337</v>
      </c>
      <c r="K118" s="46">
        <v>12210456</v>
      </c>
      <c r="L118" s="48">
        <v>44903</v>
      </c>
      <c r="M118" s="40" t="s">
        <v>186</v>
      </c>
      <c r="N118" s="43" t="s">
        <v>1301</v>
      </c>
      <c r="O118" s="55"/>
      <c r="P118" s="44">
        <v>-55.13</v>
      </c>
      <c r="Q118" s="21"/>
      <c r="R118" s="52">
        <v>1</v>
      </c>
      <c r="S118" s="21"/>
      <c r="T118" s="54" t="s">
        <v>1289</v>
      </c>
    </row>
    <row r="119" spans="1:20" ht="14.4" x14ac:dyDescent="0.3">
      <c r="A119" s="40" t="s">
        <v>769</v>
      </c>
      <c r="B119" s="40" t="s">
        <v>789</v>
      </c>
      <c r="C119" s="41">
        <v>44902</v>
      </c>
      <c r="D119" s="36">
        <v>-80.08</v>
      </c>
      <c r="E119" s="37">
        <v>-24.95</v>
      </c>
      <c r="F119" s="37">
        <v>-55.13</v>
      </c>
      <c r="G119" s="41">
        <v>44902</v>
      </c>
      <c r="H119" s="40" t="s">
        <v>770</v>
      </c>
      <c r="I119" s="26">
        <v>1339333</v>
      </c>
      <c r="J119" s="26" t="s">
        <v>1337</v>
      </c>
      <c r="K119" s="26">
        <v>167367</v>
      </c>
      <c r="L119" s="38">
        <v>44904</v>
      </c>
      <c r="M119" s="40" t="s">
        <v>186</v>
      </c>
      <c r="N119" s="43" t="s">
        <v>1301</v>
      </c>
      <c r="O119" s="21"/>
      <c r="P119" s="44">
        <v>-55.13</v>
      </c>
      <c r="Q119" s="21"/>
      <c r="R119" s="52">
        <v>1</v>
      </c>
      <c r="S119" s="21"/>
      <c r="T119" s="54" t="s">
        <v>1289</v>
      </c>
    </row>
    <row r="120" spans="1:20" ht="14.4" x14ac:dyDescent="0.3">
      <c r="A120" s="40" t="s">
        <v>769</v>
      </c>
      <c r="B120" s="40" t="s">
        <v>790</v>
      </c>
      <c r="C120" s="41">
        <v>44902</v>
      </c>
      <c r="D120" s="36">
        <v>-81.23</v>
      </c>
      <c r="E120" s="37">
        <v>-26.1</v>
      </c>
      <c r="F120" s="37">
        <v>-55.13</v>
      </c>
      <c r="G120" s="41">
        <v>44902</v>
      </c>
      <c r="H120" s="40" t="s">
        <v>771</v>
      </c>
      <c r="I120" s="26">
        <v>1339333</v>
      </c>
      <c r="J120" s="26" t="s">
        <v>1337</v>
      </c>
      <c r="K120" s="26">
        <v>167367</v>
      </c>
      <c r="L120" s="38">
        <v>44904</v>
      </c>
      <c r="M120" s="40" t="s">
        <v>186</v>
      </c>
      <c r="N120" s="43" t="s">
        <v>1301</v>
      </c>
      <c r="O120" s="21"/>
      <c r="P120" s="44">
        <v>-55.13</v>
      </c>
      <c r="Q120" s="21"/>
      <c r="R120" s="52">
        <v>1</v>
      </c>
      <c r="S120" s="21"/>
      <c r="T120" s="54" t="s">
        <v>1289</v>
      </c>
    </row>
    <row r="121" spans="1:20" ht="14.4" x14ac:dyDescent="0.3">
      <c r="A121" s="40" t="s">
        <v>769</v>
      </c>
      <c r="B121" s="40" t="s">
        <v>791</v>
      </c>
      <c r="C121" s="41">
        <v>44902</v>
      </c>
      <c r="D121" s="36">
        <v>-99.43</v>
      </c>
      <c r="E121" s="37">
        <v>-44.3</v>
      </c>
      <c r="F121" s="37">
        <v>-55.13</v>
      </c>
      <c r="G121" s="41">
        <v>44902</v>
      </c>
      <c r="H121" s="40" t="s">
        <v>772</v>
      </c>
      <c r="I121" s="26">
        <v>1339333</v>
      </c>
      <c r="J121" s="26" t="s">
        <v>1337</v>
      </c>
      <c r="K121" s="26">
        <v>167369</v>
      </c>
      <c r="L121" s="38">
        <v>44904</v>
      </c>
      <c r="M121" s="40" t="s">
        <v>186</v>
      </c>
      <c r="N121" s="43" t="s">
        <v>1301</v>
      </c>
      <c r="O121" s="21"/>
      <c r="P121" s="44">
        <v>-55.13</v>
      </c>
      <c r="Q121" s="21"/>
      <c r="R121" s="52">
        <v>1</v>
      </c>
      <c r="S121" s="21"/>
      <c r="T121" s="54" t="s">
        <v>1289</v>
      </c>
    </row>
    <row r="122" spans="1:20" ht="14.4" x14ac:dyDescent="0.3">
      <c r="A122" s="40" t="s">
        <v>769</v>
      </c>
      <c r="B122" s="40" t="s">
        <v>792</v>
      </c>
      <c r="C122" s="41">
        <v>44902</v>
      </c>
      <c r="D122" s="36">
        <v>-70.62</v>
      </c>
      <c r="E122" s="37">
        <v>0</v>
      </c>
      <c r="F122" s="37">
        <v>-70.62</v>
      </c>
      <c r="G122" s="41">
        <v>44902</v>
      </c>
      <c r="H122" s="40" t="s">
        <v>773</v>
      </c>
      <c r="I122" s="26">
        <v>1585799</v>
      </c>
      <c r="J122" s="26" t="s">
        <v>1292</v>
      </c>
      <c r="K122" s="26">
        <v>167369</v>
      </c>
      <c r="L122" s="38">
        <v>44904</v>
      </c>
      <c r="M122" s="40" t="s">
        <v>186</v>
      </c>
      <c r="N122" s="43" t="s">
        <v>1291</v>
      </c>
      <c r="O122" s="21"/>
      <c r="P122" s="44">
        <v>-70.62</v>
      </c>
      <c r="Q122" s="21"/>
      <c r="R122" s="52">
        <v>1</v>
      </c>
      <c r="S122" s="21"/>
      <c r="T122" s="54" t="s">
        <v>1289</v>
      </c>
    </row>
    <row r="123" spans="1:20" ht="14.4" x14ac:dyDescent="0.3">
      <c r="A123" s="40" t="s">
        <v>769</v>
      </c>
      <c r="B123" s="40" t="s">
        <v>793</v>
      </c>
      <c r="C123" s="41">
        <v>44902</v>
      </c>
      <c r="D123" s="36">
        <v>-42.07</v>
      </c>
      <c r="E123" s="37">
        <v>0</v>
      </c>
      <c r="F123" s="37">
        <v>-42.07</v>
      </c>
      <c r="G123" s="41">
        <v>44902</v>
      </c>
      <c r="H123" s="40" t="s">
        <v>774</v>
      </c>
      <c r="I123" s="26">
        <v>1514691</v>
      </c>
      <c r="J123" s="26" t="s">
        <v>1293</v>
      </c>
      <c r="K123" s="26">
        <v>167369</v>
      </c>
      <c r="L123" s="38">
        <v>44904</v>
      </c>
      <c r="M123" s="40" t="s">
        <v>186</v>
      </c>
      <c r="N123" s="43" t="s">
        <v>1291</v>
      </c>
      <c r="O123" s="21"/>
      <c r="P123" s="44">
        <v>-42.07</v>
      </c>
      <c r="Q123" s="21"/>
      <c r="R123" s="52">
        <v>1</v>
      </c>
      <c r="S123" s="21"/>
      <c r="T123" s="54" t="s">
        <v>1289</v>
      </c>
    </row>
    <row r="124" spans="1:20" ht="14.4" x14ac:dyDescent="0.3">
      <c r="A124" s="40" t="s">
        <v>769</v>
      </c>
      <c r="B124" s="40" t="s">
        <v>794</v>
      </c>
      <c r="C124" s="41">
        <v>44902</v>
      </c>
      <c r="D124" s="36">
        <v>-51.48</v>
      </c>
      <c r="E124" s="37">
        <v>-17.18</v>
      </c>
      <c r="F124" s="37">
        <v>-34.299999999999997</v>
      </c>
      <c r="G124" s="41">
        <v>44902</v>
      </c>
      <c r="H124" s="40" t="s">
        <v>775</v>
      </c>
      <c r="I124" s="26">
        <v>1408975</v>
      </c>
      <c r="J124" s="26" t="s">
        <v>1335</v>
      </c>
      <c r="K124" s="26">
        <v>167369</v>
      </c>
      <c r="L124" s="38">
        <v>44904</v>
      </c>
      <c r="M124" s="40" t="s">
        <v>186</v>
      </c>
      <c r="N124" s="43" t="s">
        <v>1311</v>
      </c>
      <c r="O124" s="21"/>
      <c r="P124" s="44">
        <v>-17.149999999999999</v>
      </c>
      <c r="Q124" s="21"/>
      <c r="R124" s="52">
        <v>2</v>
      </c>
      <c r="S124" s="21"/>
      <c r="T124" s="54" t="s">
        <v>1289</v>
      </c>
    </row>
    <row r="125" spans="1:20" ht="14.4" x14ac:dyDescent="0.3">
      <c r="A125" s="40" t="s">
        <v>769</v>
      </c>
      <c r="B125" s="40" t="s">
        <v>795</v>
      </c>
      <c r="C125" s="41">
        <v>44902</v>
      </c>
      <c r="D125" s="36">
        <v>-192.8</v>
      </c>
      <c r="E125" s="37">
        <v>-21.1</v>
      </c>
      <c r="F125" s="37">
        <v>-171.7</v>
      </c>
      <c r="G125" s="41">
        <v>44902</v>
      </c>
      <c r="H125" s="40" t="s">
        <v>776</v>
      </c>
      <c r="I125" s="26">
        <v>1662421</v>
      </c>
      <c r="J125" s="26" t="s">
        <v>1300</v>
      </c>
      <c r="K125" s="26">
        <v>167369</v>
      </c>
      <c r="L125" s="38">
        <v>44904</v>
      </c>
      <c r="M125" s="40" t="s">
        <v>186</v>
      </c>
      <c r="N125" s="43" t="s">
        <v>1301</v>
      </c>
      <c r="O125" s="21"/>
      <c r="P125" s="44">
        <v>-85.85</v>
      </c>
      <c r="Q125" s="21"/>
      <c r="R125" s="52">
        <v>2</v>
      </c>
      <c r="S125" s="21"/>
      <c r="T125" s="54" t="s">
        <v>1289</v>
      </c>
    </row>
    <row r="126" spans="1:20" ht="14.4" x14ac:dyDescent="0.3">
      <c r="A126" s="40" t="s">
        <v>769</v>
      </c>
      <c r="B126" s="40" t="s">
        <v>796</v>
      </c>
      <c r="C126" s="41">
        <v>44902</v>
      </c>
      <c r="D126" s="36">
        <v>-64.47</v>
      </c>
      <c r="E126" s="37">
        <v>0</v>
      </c>
      <c r="F126" s="37">
        <v>-64.47</v>
      </c>
      <c r="G126" s="41">
        <v>44902</v>
      </c>
      <c r="H126" s="40" t="s">
        <v>777</v>
      </c>
      <c r="I126" s="26">
        <v>1585794</v>
      </c>
      <c r="J126" s="26" t="s">
        <v>1338</v>
      </c>
      <c r="K126" s="26">
        <v>167369</v>
      </c>
      <c r="L126" s="38">
        <v>44904</v>
      </c>
      <c r="M126" s="40" t="s">
        <v>186</v>
      </c>
      <c r="N126" s="43" t="s">
        <v>1291</v>
      </c>
      <c r="O126" s="21"/>
      <c r="P126" s="44">
        <v>-64.47</v>
      </c>
      <c r="Q126" s="21"/>
      <c r="R126" s="52">
        <v>1</v>
      </c>
      <c r="S126" s="21"/>
      <c r="T126" s="54" t="s">
        <v>1289</v>
      </c>
    </row>
    <row r="127" spans="1:20" ht="14.4" x14ac:dyDescent="0.3">
      <c r="A127" s="40" t="s">
        <v>769</v>
      </c>
      <c r="B127" s="40" t="s">
        <v>797</v>
      </c>
      <c r="C127" s="41">
        <v>44902</v>
      </c>
      <c r="D127" s="36">
        <v>-25.55</v>
      </c>
      <c r="E127" s="37">
        <v>0</v>
      </c>
      <c r="F127" s="37">
        <v>-25.55</v>
      </c>
      <c r="G127" s="41">
        <v>44902</v>
      </c>
      <c r="H127" s="40" t="s">
        <v>778</v>
      </c>
      <c r="I127" s="26">
        <v>1516594</v>
      </c>
      <c r="J127" s="26" t="s">
        <v>1313</v>
      </c>
      <c r="K127" s="26">
        <v>167369</v>
      </c>
      <c r="L127" s="38">
        <v>44904</v>
      </c>
      <c r="M127" s="40" t="s">
        <v>186</v>
      </c>
      <c r="N127" s="43" t="s">
        <v>1291</v>
      </c>
      <c r="O127" s="21"/>
      <c r="P127" s="44">
        <v>-25.55</v>
      </c>
      <c r="Q127" s="21"/>
      <c r="R127" s="52">
        <v>1</v>
      </c>
      <c r="S127" s="21"/>
      <c r="T127" s="54" t="s">
        <v>1289</v>
      </c>
    </row>
    <row r="128" spans="1:20" ht="14.4" x14ac:dyDescent="0.3">
      <c r="A128" s="40" t="s">
        <v>769</v>
      </c>
      <c r="B128" s="40" t="s">
        <v>797</v>
      </c>
      <c r="C128" s="41">
        <v>44902</v>
      </c>
      <c r="D128" s="36">
        <v>-141.24</v>
      </c>
      <c r="E128" s="37">
        <v>0</v>
      </c>
      <c r="F128" s="37">
        <v>-141.24</v>
      </c>
      <c r="G128" s="41">
        <v>44902</v>
      </c>
      <c r="H128" s="40" t="s">
        <v>778</v>
      </c>
      <c r="I128" s="26">
        <v>1585799</v>
      </c>
      <c r="J128" s="26" t="s">
        <v>1292</v>
      </c>
      <c r="K128" s="26">
        <v>167369</v>
      </c>
      <c r="L128" s="38">
        <v>44904</v>
      </c>
      <c r="M128" s="40" t="s">
        <v>186</v>
      </c>
      <c r="N128" s="43" t="s">
        <v>1291</v>
      </c>
      <c r="O128" s="21"/>
      <c r="P128" s="44">
        <v>-70.62</v>
      </c>
      <c r="Q128" s="21"/>
      <c r="R128" s="52">
        <v>2</v>
      </c>
      <c r="S128" s="21"/>
      <c r="T128" s="54" t="s">
        <v>1289</v>
      </c>
    </row>
    <row r="129" spans="1:20" ht="14.4" x14ac:dyDescent="0.3">
      <c r="A129" s="40" t="s">
        <v>769</v>
      </c>
      <c r="B129" s="40" t="s">
        <v>798</v>
      </c>
      <c r="C129" s="41">
        <v>44902</v>
      </c>
      <c r="D129" s="36">
        <v>-25.74</v>
      </c>
      <c r="E129" s="37">
        <v>-8.59</v>
      </c>
      <c r="F129" s="37">
        <v>-17.149999999999999</v>
      </c>
      <c r="G129" s="41">
        <v>44902</v>
      </c>
      <c r="H129" s="40" t="s">
        <v>779</v>
      </c>
      <c r="I129" s="26">
        <v>1408977</v>
      </c>
      <c r="J129" s="26" t="s">
        <v>1312</v>
      </c>
      <c r="K129" s="26">
        <v>167369</v>
      </c>
      <c r="L129" s="38">
        <v>44904</v>
      </c>
      <c r="M129" s="40" t="s">
        <v>186</v>
      </c>
      <c r="N129" s="43" t="s">
        <v>1311</v>
      </c>
      <c r="O129" s="21"/>
      <c r="P129" s="44">
        <v>-17.149999999999999</v>
      </c>
      <c r="Q129" s="21"/>
      <c r="R129" s="52">
        <v>1</v>
      </c>
      <c r="S129" s="21"/>
      <c r="T129" s="54" t="s">
        <v>1289</v>
      </c>
    </row>
    <row r="130" spans="1:20" ht="14.4" x14ac:dyDescent="0.3">
      <c r="A130" s="40" t="s">
        <v>769</v>
      </c>
      <c r="B130" s="40" t="s">
        <v>799</v>
      </c>
      <c r="C130" s="41">
        <v>44902</v>
      </c>
      <c r="D130" s="36">
        <v>-64.47</v>
      </c>
      <c r="E130" s="37">
        <v>0</v>
      </c>
      <c r="F130" s="37">
        <v>-64.47</v>
      </c>
      <c r="G130" s="41">
        <v>44902</v>
      </c>
      <c r="H130" s="40" t="s">
        <v>780</v>
      </c>
      <c r="I130" s="26">
        <v>1585795</v>
      </c>
      <c r="J130" s="26" t="s">
        <v>1290</v>
      </c>
      <c r="K130" s="26">
        <v>167369</v>
      </c>
      <c r="L130" s="38">
        <v>44904</v>
      </c>
      <c r="M130" s="40" t="s">
        <v>186</v>
      </c>
      <c r="N130" s="43" t="s">
        <v>1291</v>
      </c>
      <c r="O130" s="21"/>
      <c r="P130" s="44">
        <v>-64.47</v>
      </c>
      <c r="Q130" s="21"/>
      <c r="R130" s="52">
        <v>1</v>
      </c>
      <c r="S130" s="21"/>
      <c r="T130" s="54" t="s">
        <v>1289</v>
      </c>
    </row>
    <row r="131" spans="1:20" ht="14.4" x14ac:dyDescent="0.3">
      <c r="A131" s="40" t="s">
        <v>769</v>
      </c>
      <c r="B131" s="40" t="s">
        <v>800</v>
      </c>
      <c r="C131" s="41">
        <v>44902</v>
      </c>
      <c r="D131" s="36">
        <v>-38.08</v>
      </c>
      <c r="E131" s="37">
        <v>-9.93</v>
      </c>
      <c r="F131" s="37">
        <v>-28.15</v>
      </c>
      <c r="G131" s="41">
        <v>44902</v>
      </c>
      <c r="H131" s="40" t="s">
        <v>781</v>
      </c>
      <c r="I131" s="26">
        <v>1593356</v>
      </c>
      <c r="J131" s="26" t="s">
        <v>1329</v>
      </c>
      <c r="K131" s="26">
        <v>167369</v>
      </c>
      <c r="L131" s="38">
        <v>44904</v>
      </c>
      <c r="M131" s="40" t="s">
        <v>186</v>
      </c>
      <c r="N131" s="43" t="s">
        <v>1298</v>
      </c>
      <c r="O131" s="21"/>
      <c r="P131" s="44">
        <v>-28.15</v>
      </c>
      <c r="Q131" s="21"/>
      <c r="R131" s="52">
        <v>1</v>
      </c>
      <c r="S131" s="21"/>
      <c r="T131" s="54" t="s">
        <v>1289</v>
      </c>
    </row>
    <row r="132" spans="1:20" ht="14.4" x14ac:dyDescent="0.3">
      <c r="A132" s="40" t="s">
        <v>769</v>
      </c>
      <c r="B132" s="40" t="s">
        <v>800</v>
      </c>
      <c r="C132" s="41">
        <v>44902</v>
      </c>
      <c r="D132" s="36">
        <v>-42.04</v>
      </c>
      <c r="E132" s="37">
        <v>-10.44</v>
      </c>
      <c r="F132" s="37">
        <v>-31.6</v>
      </c>
      <c r="G132" s="41">
        <v>44902</v>
      </c>
      <c r="H132" s="40" t="s">
        <v>781</v>
      </c>
      <c r="I132" s="26">
        <v>1593359</v>
      </c>
      <c r="J132" s="26" t="s">
        <v>1316</v>
      </c>
      <c r="K132" s="26">
        <v>167369</v>
      </c>
      <c r="L132" s="38">
        <v>44904</v>
      </c>
      <c r="M132" s="40" t="s">
        <v>186</v>
      </c>
      <c r="N132" s="43" t="s">
        <v>1298</v>
      </c>
      <c r="O132" s="21"/>
      <c r="P132" s="44">
        <v>-31.6</v>
      </c>
      <c r="Q132" s="21"/>
      <c r="R132" s="52">
        <v>1</v>
      </c>
      <c r="S132" s="21"/>
      <c r="T132" s="54" t="s">
        <v>1289</v>
      </c>
    </row>
    <row r="133" spans="1:20" ht="14.4" x14ac:dyDescent="0.3">
      <c r="A133" s="40" t="s">
        <v>769</v>
      </c>
      <c r="B133" s="40" t="s">
        <v>801</v>
      </c>
      <c r="C133" s="41">
        <v>44902</v>
      </c>
      <c r="D133" s="36">
        <v>-64.47</v>
      </c>
      <c r="E133" s="37">
        <v>0</v>
      </c>
      <c r="F133" s="37">
        <v>-64.47</v>
      </c>
      <c r="G133" s="41">
        <v>44902</v>
      </c>
      <c r="H133" s="40" t="s">
        <v>782</v>
      </c>
      <c r="I133" s="26">
        <v>1585795</v>
      </c>
      <c r="J133" s="26" t="s">
        <v>1290</v>
      </c>
      <c r="K133" s="26">
        <v>167369</v>
      </c>
      <c r="L133" s="38">
        <v>44904</v>
      </c>
      <c r="M133" s="40" t="s">
        <v>186</v>
      </c>
      <c r="N133" s="43" t="s">
        <v>1291</v>
      </c>
      <c r="O133" s="21"/>
      <c r="P133" s="44">
        <v>-64.47</v>
      </c>
      <c r="Q133" s="21"/>
      <c r="R133" s="52">
        <v>1</v>
      </c>
      <c r="S133" s="21"/>
      <c r="T133" s="54" t="s">
        <v>1289</v>
      </c>
    </row>
    <row r="134" spans="1:20" ht="14.4" x14ac:dyDescent="0.3">
      <c r="A134" s="40" t="s">
        <v>769</v>
      </c>
      <c r="B134" s="40" t="s">
        <v>802</v>
      </c>
      <c r="C134" s="41">
        <v>44902</v>
      </c>
      <c r="D134" s="36">
        <v>-64.47</v>
      </c>
      <c r="E134" s="37">
        <v>0</v>
      </c>
      <c r="F134" s="37">
        <v>-64.47</v>
      </c>
      <c r="G134" s="41">
        <v>44902</v>
      </c>
      <c r="H134" s="40" t="s">
        <v>783</v>
      </c>
      <c r="I134" s="26">
        <v>1585797</v>
      </c>
      <c r="J134" s="26" t="s">
        <v>1305</v>
      </c>
      <c r="K134" s="26">
        <v>167369</v>
      </c>
      <c r="L134" s="38">
        <v>44904</v>
      </c>
      <c r="M134" s="40" t="s">
        <v>186</v>
      </c>
      <c r="N134" s="43" t="s">
        <v>1291</v>
      </c>
      <c r="O134" s="21"/>
      <c r="P134" s="44">
        <v>-64.47</v>
      </c>
      <c r="Q134" s="21"/>
      <c r="R134" s="52">
        <v>1</v>
      </c>
      <c r="S134" s="21"/>
      <c r="T134" s="54" t="s">
        <v>1289</v>
      </c>
    </row>
    <row r="135" spans="1:20" ht="14.4" x14ac:dyDescent="0.3">
      <c r="A135" s="40" t="s">
        <v>769</v>
      </c>
      <c r="B135" s="40" t="s">
        <v>803</v>
      </c>
      <c r="C135" s="41">
        <v>44902</v>
      </c>
      <c r="D135" s="36">
        <v>-42.04</v>
      </c>
      <c r="E135" s="37">
        <v>-10.44</v>
      </c>
      <c r="F135" s="37">
        <v>-31.6</v>
      </c>
      <c r="G135" s="41">
        <v>44902</v>
      </c>
      <c r="H135" s="40" t="s">
        <v>784</v>
      </c>
      <c r="I135" s="26">
        <v>1540784</v>
      </c>
      <c r="J135" s="26" t="s">
        <v>1297</v>
      </c>
      <c r="K135" s="26">
        <v>167369</v>
      </c>
      <c r="L135" s="38">
        <v>44904</v>
      </c>
      <c r="M135" s="40" t="s">
        <v>186</v>
      </c>
      <c r="N135" s="43" t="s">
        <v>1298</v>
      </c>
      <c r="O135" s="21"/>
      <c r="P135" s="44">
        <v>-31.6</v>
      </c>
      <c r="Q135" s="21"/>
      <c r="R135" s="52">
        <v>1</v>
      </c>
      <c r="S135" s="21"/>
      <c r="T135" s="54" t="s">
        <v>1289</v>
      </c>
    </row>
    <row r="136" spans="1:20" ht="14.4" x14ac:dyDescent="0.3">
      <c r="A136" s="40" t="s">
        <v>769</v>
      </c>
      <c r="B136" s="40" t="s">
        <v>803</v>
      </c>
      <c r="C136" s="41">
        <v>44902</v>
      </c>
      <c r="D136" s="36">
        <v>-84.08</v>
      </c>
      <c r="E136" s="37">
        <v>-20.88</v>
      </c>
      <c r="F136" s="37">
        <v>-63.2</v>
      </c>
      <c r="G136" s="41">
        <v>44902</v>
      </c>
      <c r="H136" s="40" t="s">
        <v>784</v>
      </c>
      <c r="I136" s="26">
        <v>1540785</v>
      </c>
      <c r="J136" s="26" t="s">
        <v>1328</v>
      </c>
      <c r="K136" s="26">
        <v>167369</v>
      </c>
      <c r="L136" s="38">
        <v>44904</v>
      </c>
      <c r="M136" s="40" t="s">
        <v>186</v>
      </c>
      <c r="N136" s="43" t="s">
        <v>1298</v>
      </c>
      <c r="O136" s="21"/>
      <c r="P136" s="44">
        <v>-31.6</v>
      </c>
      <c r="Q136" s="21"/>
      <c r="R136" s="52">
        <v>2</v>
      </c>
      <c r="S136" s="21"/>
      <c r="T136" s="54" t="s">
        <v>1289</v>
      </c>
    </row>
    <row r="137" spans="1:20" ht="14.4" x14ac:dyDescent="0.3">
      <c r="A137" s="40" t="s">
        <v>769</v>
      </c>
      <c r="B137" s="40" t="s">
        <v>803</v>
      </c>
      <c r="C137" s="41">
        <v>44902</v>
      </c>
      <c r="D137" s="36">
        <v>-84.08</v>
      </c>
      <c r="E137" s="37">
        <v>-20.88</v>
      </c>
      <c r="F137" s="37">
        <v>-63.2</v>
      </c>
      <c r="G137" s="41">
        <v>44902</v>
      </c>
      <c r="H137" s="40" t="s">
        <v>784</v>
      </c>
      <c r="I137" s="26">
        <v>1593359</v>
      </c>
      <c r="J137" s="26" t="s">
        <v>1316</v>
      </c>
      <c r="K137" s="26">
        <v>167369</v>
      </c>
      <c r="L137" s="38">
        <v>44904</v>
      </c>
      <c r="M137" s="40" t="s">
        <v>186</v>
      </c>
      <c r="N137" s="43" t="s">
        <v>1298</v>
      </c>
      <c r="O137" s="21"/>
      <c r="P137" s="44">
        <v>-31.6</v>
      </c>
      <c r="Q137" s="21"/>
      <c r="R137" s="52">
        <v>2</v>
      </c>
      <c r="S137" s="21"/>
      <c r="T137" s="54" t="s">
        <v>1289</v>
      </c>
    </row>
    <row r="138" spans="1:20" ht="14.4" x14ac:dyDescent="0.3">
      <c r="A138" s="40" t="s">
        <v>769</v>
      </c>
      <c r="B138" s="40" t="s">
        <v>803</v>
      </c>
      <c r="C138" s="41">
        <v>44902</v>
      </c>
      <c r="D138" s="36">
        <v>-289.2</v>
      </c>
      <c r="E138" s="37">
        <v>-31.65</v>
      </c>
      <c r="F138" s="37">
        <v>-257.55</v>
      </c>
      <c r="G138" s="41">
        <v>44902</v>
      </c>
      <c r="H138" s="40" t="s">
        <v>784</v>
      </c>
      <c r="I138" s="26">
        <v>1662421</v>
      </c>
      <c r="J138" s="26" t="s">
        <v>1300</v>
      </c>
      <c r="K138" s="26">
        <v>167369</v>
      </c>
      <c r="L138" s="38">
        <v>44904</v>
      </c>
      <c r="M138" s="40" t="s">
        <v>186</v>
      </c>
      <c r="N138" s="43" t="s">
        <v>1301</v>
      </c>
      <c r="O138" s="21"/>
      <c r="P138" s="44">
        <v>-85.85</v>
      </c>
      <c r="Q138" s="21"/>
      <c r="R138" s="52">
        <v>3.0000000000000004</v>
      </c>
      <c r="S138" s="21"/>
      <c r="T138" s="54" t="s">
        <v>1289</v>
      </c>
    </row>
    <row r="139" spans="1:20" ht="14.4" x14ac:dyDescent="0.3">
      <c r="A139" s="40" t="s">
        <v>769</v>
      </c>
      <c r="B139" s="40" t="s">
        <v>804</v>
      </c>
      <c r="C139" s="41">
        <v>44902</v>
      </c>
      <c r="D139" s="36">
        <v>-76.16</v>
      </c>
      <c r="E139" s="37">
        <v>-19.86</v>
      </c>
      <c r="F139" s="37">
        <v>-56.3</v>
      </c>
      <c r="G139" s="41">
        <v>44902</v>
      </c>
      <c r="H139" s="40" t="s">
        <v>785</v>
      </c>
      <c r="I139" s="26">
        <v>1540781</v>
      </c>
      <c r="J139" s="26" t="s">
        <v>1308</v>
      </c>
      <c r="K139" s="26">
        <v>167369</v>
      </c>
      <c r="L139" s="38">
        <v>44904</v>
      </c>
      <c r="M139" s="40" t="s">
        <v>186</v>
      </c>
      <c r="N139" s="43" t="s">
        <v>1298</v>
      </c>
      <c r="O139" s="21"/>
      <c r="P139" s="44">
        <v>-28.15</v>
      </c>
      <c r="Q139" s="21"/>
      <c r="R139" s="52">
        <v>2</v>
      </c>
      <c r="S139" s="21"/>
      <c r="T139" s="54" t="s">
        <v>1289</v>
      </c>
    </row>
    <row r="140" spans="1:20" ht="14.4" x14ac:dyDescent="0.3">
      <c r="A140" s="40" t="s">
        <v>769</v>
      </c>
      <c r="B140" s="40" t="s">
        <v>804</v>
      </c>
      <c r="C140" s="41">
        <v>44902</v>
      </c>
      <c r="D140" s="36">
        <v>-96.4</v>
      </c>
      <c r="E140" s="37">
        <v>-10.55</v>
      </c>
      <c r="F140" s="37">
        <v>-85.85</v>
      </c>
      <c r="G140" s="41">
        <v>44902</v>
      </c>
      <c r="H140" s="40" t="s">
        <v>785</v>
      </c>
      <c r="I140" s="26">
        <v>1662422</v>
      </c>
      <c r="J140" s="26" t="s">
        <v>1327</v>
      </c>
      <c r="K140" s="26">
        <v>167369</v>
      </c>
      <c r="L140" s="38">
        <v>44904</v>
      </c>
      <c r="M140" s="40" t="s">
        <v>186</v>
      </c>
      <c r="N140" s="43" t="s">
        <v>1301</v>
      </c>
      <c r="O140" s="21"/>
      <c r="P140" s="44">
        <v>-85.85</v>
      </c>
      <c r="Q140" s="21"/>
      <c r="R140" s="52">
        <v>1</v>
      </c>
      <c r="S140" s="21"/>
      <c r="T140" s="54" t="s">
        <v>1289</v>
      </c>
    </row>
    <row r="141" spans="1:20" ht="14.4" x14ac:dyDescent="0.3">
      <c r="A141" s="40" t="s">
        <v>769</v>
      </c>
      <c r="B141" s="40" t="s">
        <v>805</v>
      </c>
      <c r="C141" s="41">
        <v>44902</v>
      </c>
      <c r="D141" s="36">
        <v>-22.78</v>
      </c>
      <c r="E141" s="37">
        <v>0</v>
      </c>
      <c r="F141" s="37">
        <v>-22.78</v>
      </c>
      <c r="G141" s="41">
        <v>44902</v>
      </c>
      <c r="H141" s="40" t="s">
        <v>786</v>
      </c>
      <c r="I141" s="26">
        <v>1529939</v>
      </c>
      <c r="J141" s="26" t="s">
        <v>1339</v>
      </c>
      <c r="K141" s="26">
        <v>167369</v>
      </c>
      <c r="L141" s="38">
        <v>44904</v>
      </c>
      <c r="M141" s="40" t="s">
        <v>186</v>
      </c>
      <c r="N141" s="43" t="s">
        <v>1291</v>
      </c>
      <c r="O141" s="21"/>
      <c r="P141" s="44">
        <v>-22.78</v>
      </c>
      <c r="Q141" s="21"/>
      <c r="R141" s="52">
        <v>1</v>
      </c>
      <c r="S141" s="21"/>
      <c r="T141" s="54" t="s">
        <v>1289</v>
      </c>
    </row>
    <row r="142" spans="1:20" ht="14.4" x14ac:dyDescent="0.3">
      <c r="A142" s="40" t="s">
        <v>769</v>
      </c>
      <c r="B142" s="40" t="s">
        <v>806</v>
      </c>
      <c r="C142" s="41">
        <v>44902</v>
      </c>
      <c r="D142" s="36">
        <v>-51.48</v>
      </c>
      <c r="E142" s="37">
        <v>-17.18</v>
      </c>
      <c r="F142" s="37">
        <v>-34.299999999999997</v>
      </c>
      <c r="G142" s="41">
        <v>44902</v>
      </c>
      <c r="H142" s="40" t="s">
        <v>787</v>
      </c>
      <c r="I142" s="26">
        <v>1408975</v>
      </c>
      <c r="J142" s="26" t="s">
        <v>1335</v>
      </c>
      <c r="K142" s="26">
        <v>167369</v>
      </c>
      <c r="L142" s="38">
        <v>44904</v>
      </c>
      <c r="M142" s="40" t="s">
        <v>186</v>
      </c>
      <c r="N142" s="43" t="s">
        <v>1311</v>
      </c>
      <c r="O142" s="21"/>
      <c r="P142" s="44">
        <v>-17.149999999999999</v>
      </c>
      <c r="Q142" s="21"/>
      <c r="R142" s="52">
        <v>2</v>
      </c>
      <c r="S142" s="21"/>
      <c r="T142" s="54" t="s">
        <v>1289</v>
      </c>
    </row>
    <row r="143" spans="1:20" ht="14.4" x14ac:dyDescent="0.3">
      <c r="A143" s="40" t="s">
        <v>769</v>
      </c>
      <c r="B143" s="40" t="s">
        <v>807</v>
      </c>
      <c r="C143" s="41">
        <v>44902</v>
      </c>
      <c r="D143" s="36">
        <v>-39</v>
      </c>
      <c r="E143" s="37">
        <v>0</v>
      </c>
      <c r="F143" s="37">
        <v>-39</v>
      </c>
      <c r="G143" s="41">
        <v>44902</v>
      </c>
      <c r="H143" s="40" t="s">
        <v>788</v>
      </c>
      <c r="I143" s="26">
        <v>1529946</v>
      </c>
      <c r="J143" s="26" t="s">
        <v>1306</v>
      </c>
      <c r="K143" s="26">
        <v>167369</v>
      </c>
      <c r="L143" s="38">
        <v>44904</v>
      </c>
      <c r="M143" s="40" t="s">
        <v>186</v>
      </c>
      <c r="N143" s="43" t="s">
        <v>1291</v>
      </c>
      <c r="O143" s="21"/>
      <c r="P143" s="44">
        <v>-39</v>
      </c>
      <c r="Q143" s="21"/>
      <c r="R143" s="52">
        <v>1</v>
      </c>
      <c r="S143" s="21"/>
      <c r="T143" s="54" t="s">
        <v>1289</v>
      </c>
    </row>
    <row r="144" spans="1:20" ht="14.4" x14ac:dyDescent="0.3">
      <c r="A144" s="40" t="s">
        <v>808</v>
      </c>
      <c r="B144" s="40" t="s">
        <v>843</v>
      </c>
      <c r="C144" s="41">
        <v>44903</v>
      </c>
      <c r="D144" s="36">
        <v>-84.47</v>
      </c>
      <c r="E144" s="37">
        <v>-29.34</v>
      </c>
      <c r="F144" s="37">
        <v>-55.13</v>
      </c>
      <c r="G144" s="41">
        <v>44903</v>
      </c>
      <c r="H144" s="40" t="s">
        <v>809</v>
      </c>
      <c r="I144" s="26">
        <v>1339333</v>
      </c>
      <c r="J144" s="26" t="s">
        <v>1337</v>
      </c>
      <c r="K144" s="26">
        <v>167487</v>
      </c>
      <c r="L144" s="38">
        <v>44907</v>
      </c>
      <c r="M144" s="40" t="s">
        <v>186</v>
      </c>
      <c r="N144" s="43" t="s">
        <v>1301</v>
      </c>
      <c r="O144" s="21"/>
      <c r="P144" s="44">
        <v>-55.13</v>
      </c>
      <c r="Q144" s="21"/>
      <c r="R144" s="52">
        <v>1</v>
      </c>
      <c r="S144" s="21"/>
      <c r="T144" s="54" t="s">
        <v>1289</v>
      </c>
    </row>
    <row r="145" spans="1:20" ht="14.4" x14ac:dyDescent="0.3">
      <c r="A145" s="40" t="s">
        <v>808</v>
      </c>
      <c r="B145" s="40" t="s">
        <v>844</v>
      </c>
      <c r="C145" s="41">
        <v>44903</v>
      </c>
      <c r="D145" s="36">
        <v>-89.77</v>
      </c>
      <c r="E145" s="37">
        <v>-27.5</v>
      </c>
      <c r="F145" s="37">
        <v>-62.27</v>
      </c>
      <c r="G145" s="41">
        <v>44903</v>
      </c>
      <c r="H145" s="40" t="s">
        <v>810</v>
      </c>
      <c r="I145" s="26">
        <v>1339334</v>
      </c>
      <c r="J145" s="26" t="s">
        <v>1331</v>
      </c>
      <c r="K145" s="26">
        <v>167487</v>
      </c>
      <c r="L145" s="38">
        <v>44907</v>
      </c>
      <c r="M145" s="40" t="s">
        <v>186</v>
      </c>
      <c r="N145" s="43" t="s">
        <v>1301</v>
      </c>
      <c r="O145" s="21"/>
      <c r="P145" s="44">
        <v>-62.27</v>
      </c>
      <c r="Q145" s="21"/>
      <c r="R145" s="52">
        <v>1</v>
      </c>
      <c r="S145" s="21"/>
      <c r="T145" s="54" t="s">
        <v>1289</v>
      </c>
    </row>
    <row r="146" spans="1:20" ht="14.4" x14ac:dyDescent="0.3">
      <c r="A146" s="40" t="s">
        <v>808</v>
      </c>
      <c r="B146" s="40" t="s">
        <v>845</v>
      </c>
      <c r="C146" s="41">
        <v>44903</v>
      </c>
      <c r="D146" s="36">
        <v>-23.62</v>
      </c>
      <c r="E146" s="37">
        <v>0</v>
      </c>
      <c r="F146" s="37">
        <v>-23.62</v>
      </c>
      <c r="G146" s="41">
        <v>44903</v>
      </c>
      <c r="H146" s="40" t="s">
        <v>811</v>
      </c>
      <c r="I146" s="26">
        <v>1407965</v>
      </c>
      <c r="J146" s="26" t="s">
        <v>1340</v>
      </c>
      <c r="K146" s="26">
        <v>167489</v>
      </c>
      <c r="L146" s="38">
        <v>44907</v>
      </c>
      <c r="M146" s="40" t="s">
        <v>186</v>
      </c>
      <c r="N146" s="43" t="s">
        <v>1291</v>
      </c>
      <c r="O146" s="21"/>
      <c r="P146" s="44">
        <v>-23.62</v>
      </c>
      <c r="Q146" s="21"/>
      <c r="R146" s="52">
        <v>1</v>
      </c>
      <c r="S146" s="21"/>
      <c r="T146" s="54" t="s">
        <v>1289</v>
      </c>
    </row>
    <row r="147" spans="1:20" ht="14.4" x14ac:dyDescent="0.3">
      <c r="A147" s="40" t="s">
        <v>808</v>
      </c>
      <c r="B147" s="40" t="s">
        <v>846</v>
      </c>
      <c r="C147" s="41">
        <v>44903</v>
      </c>
      <c r="D147" s="36">
        <v>-64.47</v>
      </c>
      <c r="E147" s="37">
        <v>0</v>
      </c>
      <c r="F147" s="37">
        <v>-64.47</v>
      </c>
      <c r="G147" s="41">
        <v>44903</v>
      </c>
      <c r="H147" s="40" t="s">
        <v>812</v>
      </c>
      <c r="I147" s="26">
        <v>1585793</v>
      </c>
      <c r="J147" s="26" t="s">
        <v>1323</v>
      </c>
      <c r="K147" s="26">
        <v>167489</v>
      </c>
      <c r="L147" s="38">
        <v>44907</v>
      </c>
      <c r="M147" s="40" t="s">
        <v>186</v>
      </c>
      <c r="N147" s="43" t="s">
        <v>1291</v>
      </c>
      <c r="O147" s="21"/>
      <c r="P147" s="44">
        <v>-64.47</v>
      </c>
      <c r="Q147" s="21"/>
      <c r="R147" s="52">
        <v>1</v>
      </c>
      <c r="S147" s="21"/>
      <c r="T147" s="54" t="s">
        <v>1289</v>
      </c>
    </row>
    <row r="148" spans="1:20" ht="14.4" x14ac:dyDescent="0.3">
      <c r="A148" s="40" t="s">
        <v>808</v>
      </c>
      <c r="B148" s="40" t="s">
        <v>847</v>
      </c>
      <c r="C148" s="41">
        <v>44903</v>
      </c>
      <c r="D148" s="36">
        <v>-64.47</v>
      </c>
      <c r="E148" s="37">
        <v>0</v>
      </c>
      <c r="F148" s="37">
        <v>-64.47</v>
      </c>
      <c r="G148" s="41">
        <v>44903</v>
      </c>
      <c r="H148" s="40" t="s">
        <v>813</v>
      </c>
      <c r="I148" s="26">
        <v>1585795</v>
      </c>
      <c r="J148" s="26" t="s">
        <v>1290</v>
      </c>
      <c r="K148" s="26">
        <v>167489</v>
      </c>
      <c r="L148" s="38">
        <v>44907</v>
      </c>
      <c r="M148" s="40" t="s">
        <v>186</v>
      </c>
      <c r="N148" s="43" t="s">
        <v>1291</v>
      </c>
      <c r="O148" s="21"/>
      <c r="P148" s="44">
        <v>-64.47</v>
      </c>
      <c r="Q148" s="21"/>
      <c r="R148" s="52">
        <v>1</v>
      </c>
      <c r="S148" s="21"/>
      <c r="T148" s="54" t="s">
        <v>1289</v>
      </c>
    </row>
    <row r="149" spans="1:20" ht="14.4" x14ac:dyDescent="0.3">
      <c r="A149" s="40" t="s">
        <v>808</v>
      </c>
      <c r="B149" s="40" t="s">
        <v>848</v>
      </c>
      <c r="C149" s="41">
        <v>44903</v>
      </c>
      <c r="D149" s="36">
        <v>-104.99</v>
      </c>
      <c r="E149" s="50">
        <v>-34.369999999999997</v>
      </c>
      <c r="F149" s="37">
        <v>-70.62</v>
      </c>
      <c r="G149" s="41">
        <v>44903</v>
      </c>
      <c r="H149" s="40" t="s">
        <v>814</v>
      </c>
      <c r="I149" s="26">
        <v>1585900</v>
      </c>
      <c r="J149" s="26" t="s">
        <v>1320</v>
      </c>
      <c r="K149" s="26">
        <v>167489</v>
      </c>
      <c r="L149" s="38">
        <v>44907</v>
      </c>
      <c r="M149" s="40" t="s">
        <v>186</v>
      </c>
      <c r="N149" s="43" t="s">
        <v>1291</v>
      </c>
      <c r="O149" s="21"/>
      <c r="P149" s="44">
        <v>-70.62</v>
      </c>
      <c r="Q149" s="21"/>
      <c r="R149" s="52">
        <v>1</v>
      </c>
      <c r="S149" s="21"/>
      <c r="T149" s="54" t="s">
        <v>1289</v>
      </c>
    </row>
    <row r="150" spans="1:20" ht="14.4" x14ac:dyDescent="0.3">
      <c r="A150" s="40" t="s">
        <v>808</v>
      </c>
      <c r="B150" s="40" t="s">
        <v>849</v>
      </c>
      <c r="C150" s="41">
        <v>44903</v>
      </c>
      <c r="D150" s="36">
        <v>-76.16</v>
      </c>
      <c r="E150" s="37">
        <v>-19.86</v>
      </c>
      <c r="F150" s="37">
        <v>-56.3</v>
      </c>
      <c r="G150" s="41">
        <v>44903</v>
      </c>
      <c r="H150" s="40" t="s">
        <v>815</v>
      </c>
      <c r="I150" s="26">
        <v>1540780</v>
      </c>
      <c r="J150" s="26" t="s">
        <v>1334</v>
      </c>
      <c r="K150" s="26">
        <v>167489</v>
      </c>
      <c r="L150" s="38">
        <v>44907</v>
      </c>
      <c r="M150" s="40" t="s">
        <v>186</v>
      </c>
      <c r="N150" s="43" t="s">
        <v>1298</v>
      </c>
      <c r="O150" s="21"/>
      <c r="P150" s="44">
        <v>-28.15</v>
      </c>
      <c r="Q150" s="21"/>
      <c r="R150" s="52">
        <v>2</v>
      </c>
      <c r="S150" s="21"/>
      <c r="T150" s="54" t="s">
        <v>1289</v>
      </c>
    </row>
    <row r="151" spans="1:20" ht="14.4" x14ac:dyDescent="0.3">
      <c r="A151" s="40" t="s">
        <v>808</v>
      </c>
      <c r="B151" s="40" t="s">
        <v>850</v>
      </c>
      <c r="C151" s="41">
        <v>44903</v>
      </c>
      <c r="D151" s="36">
        <v>-50.1</v>
      </c>
      <c r="E151" s="37">
        <v>-12.22</v>
      </c>
      <c r="F151" s="37">
        <v>-37.880000000000003</v>
      </c>
      <c r="G151" s="41">
        <v>44903</v>
      </c>
      <c r="H151" s="40" t="s">
        <v>816</v>
      </c>
      <c r="I151" s="26">
        <v>1408970</v>
      </c>
      <c r="J151" s="26" t="s">
        <v>1332</v>
      </c>
      <c r="K151" s="26">
        <v>167489</v>
      </c>
      <c r="L151" s="38">
        <v>44907</v>
      </c>
      <c r="M151" s="40" t="s">
        <v>186</v>
      </c>
      <c r="N151" s="43" t="s">
        <v>1311</v>
      </c>
      <c r="O151" s="21"/>
      <c r="P151" s="44">
        <v>-37.880000000000003</v>
      </c>
      <c r="Q151" s="21"/>
      <c r="R151" s="52">
        <v>1</v>
      </c>
      <c r="S151" s="21"/>
      <c r="T151" s="54" t="s">
        <v>1289</v>
      </c>
    </row>
    <row r="152" spans="1:20" ht="14.4" x14ac:dyDescent="0.3">
      <c r="A152" s="40" t="s">
        <v>808</v>
      </c>
      <c r="B152" s="40" t="s">
        <v>850</v>
      </c>
      <c r="C152" s="41">
        <v>44903</v>
      </c>
      <c r="D152" s="36">
        <v>-76.16</v>
      </c>
      <c r="E152" s="37">
        <v>-19.86</v>
      </c>
      <c r="F152" s="37">
        <v>-56.3</v>
      </c>
      <c r="G152" s="41">
        <v>44903</v>
      </c>
      <c r="H152" s="40" t="s">
        <v>816</v>
      </c>
      <c r="I152" s="26">
        <v>1540780</v>
      </c>
      <c r="J152" s="26" t="s">
        <v>1334</v>
      </c>
      <c r="K152" s="26">
        <v>167489</v>
      </c>
      <c r="L152" s="38">
        <v>44907</v>
      </c>
      <c r="M152" s="40" t="s">
        <v>186</v>
      </c>
      <c r="N152" s="43" t="s">
        <v>1298</v>
      </c>
      <c r="O152" s="21"/>
      <c r="P152" s="44">
        <v>-28.15</v>
      </c>
      <c r="Q152" s="21"/>
      <c r="R152" s="52">
        <v>2</v>
      </c>
      <c r="S152" s="21"/>
      <c r="T152" s="54" t="s">
        <v>1289</v>
      </c>
    </row>
    <row r="153" spans="1:20" ht="14.4" x14ac:dyDescent="0.3">
      <c r="A153" s="40" t="s">
        <v>808</v>
      </c>
      <c r="B153" s="40" t="s">
        <v>851</v>
      </c>
      <c r="C153" s="41">
        <v>44903</v>
      </c>
      <c r="D153" s="36">
        <v>-96.4</v>
      </c>
      <c r="E153" s="37">
        <v>-10.55</v>
      </c>
      <c r="F153" s="37">
        <v>-85.85</v>
      </c>
      <c r="G153" s="41">
        <v>44903</v>
      </c>
      <c r="H153" s="40" t="s">
        <v>817</v>
      </c>
      <c r="I153" s="26">
        <v>1662422</v>
      </c>
      <c r="J153" s="26" t="s">
        <v>1327</v>
      </c>
      <c r="K153" s="26">
        <v>167489</v>
      </c>
      <c r="L153" s="38">
        <v>44907</v>
      </c>
      <c r="M153" s="40" t="s">
        <v>186</v>
      </c>
      <c r="N153" s="43" t="s">
        <v>1301</v>
      </c>
      <c r="O153" s="21"/>
      <c r="P153" s="44">
        <v>-85.85</v>
      </c>
      <c r="Q153" s="21"/>
      <c r="R153" s="52">
        <v>1</v>
      </c>
      <c r="S153" s="21"/>
      <c r="T153" s="54" t="s">
        <v>1289</v>
      </c>
    </row>
    <row r="154" spans="1:20" ht="14.4" x14ac:dyDescent="0.3">
      <c r="A154" s="40" t="s">
        <v>808</v>
      </c>
      <c r="B154" s="40" t="s">
        <v>852</v>
      </c>
      <c r="C154" s="41">
        <v>44903</v>
      </c>
      <c r="D154" s="36">
        <v>-25.55</v>
      </c>
      <c r="E154" s="37">
        <v>0</v>
      </c>
      <c r="F154" s="37">
        <v>-25.55</v>
      </c>
      <c r="G154" s="41">
        <v>44903</v>
      </c>
      <c r="H154" s="40" t="s">
        <v>818</v>
      </c>
      <c r="I154" s="26">
        <v>1516594</v>
      </c>
      <c r="J154" s="26" t="s">
        <v>1313</v>
      </c>
      <c r="K154" s="26">
        <v>167489</v>
      </c>
      <c r="L154" s="38">
        <v>44907</v>
      </c>
      <c r="M154" s="40" t="s">
        <v>186</v>
      </c>
      <c r="N154" s="43" t="s">
        <v>1291</v>
      </c>
      <c r="O154" s="21"/>
      <c r="P154" s="44">
        <v>-25.55</v>
      </c>
      <c r="Q154" s="21"/>
      <c r="R154" s="52">
        <v>1</v>
      </c>
      <c r="S154" s="21"/>
      <c r="T154" s="54" t="s">
        <v>1289</v>
      </c>
    </row>
    <row r="155" spans="1:20" ht="14.4" x14ac:dyDescent="0.3">
      <c r="A155" s="40" t="s">
        <v>808</v>
      </c>
      <c r="B155" s="40" t="s">
        <v>853</v>
      </c>
      <c r="C155" s="41">
        <v>44903</v>
      </c>
      <c r="D155" s="36">
        <v>-42.04</v>
      </c>
      <c r="E155" s="37">
        <v>-10.44</v>
      </c>
      <c r="F155" s="37">
        <v>-31.6</v>
      </c>
      <c r="G155" s="41">
        <v>44903</v>
      </c>
      <c r="H155" s="40" t="s">
        <v>819</v>
      </c>
      <c r="I155" s="26">
        <v>1540784</v>
      </c>
      <c r="J155" s="26" t="s">
        <v>1297</v>
      </c>
      <c r="K155" s="26">
        <v>167489</v>
      </c>
      <c r="L155" s="38">
        <v>44907</v>
      </c>
      <c r="M155" s="40" t="s">
        <v>186</v>
      </c>
      <c r="N155" s="43" t="s">
        <v>1298</v>
      </c>
      <c r="O155" s="21"/>
      <c r="P155" s="44">
        <v>-31.6</v>
      </c>
      <c r="Q155" s="21"/>
      <c r="R155" s="52">
        <v>1</v>
      </c>
      <c r="S155" s="21"/>
      <c r="T155" s="54" t="s">
        <v>1289</v>
      </c>
    </row>
    <row r="156" spans="1:20" ht="14.4" x14ac:dyDescent="0.3">
      <c r="A156" s="40" t="s">
        <v>808</v>
      </c>
      <c r="B156" s="40" t="s">
        <v>854</v>
      </c>
      <c r="C156" s="41">
        <v>44903</v>
      </c>
      <c r="D156" s="36">
        <v>-42.04</v>
      </c>
      <c r="E156" s="37">
        <v>-10.44</v>
      </c>
      <c r="F156" s="37">
        <v>-31.6</v>
      </c>
      <c r="G156" s="41">
        <v>44903</v>
      </c>
      <c r="H156" s="40" t="s">
        <v>820</v>
      </c>
      <c r="I156" s="26">
        <v>1540785</v>
      </c>
      <c r="J156" s="26" t="s">
        <v>1328</v>
      </c>
      <c r="K156" s="26">
        <v>167489</v>
      </c>
      <c r="L156" s="38">
        <v>44907</v>
      </c>
      <c r="M156" s="40" t="s">
        <v>186</v>
      </c>
      <c r="N156" s="43" t="s">
        <v>1298</v>
      </c>
      <c r="O156" s="21"/>
      <c r="P156" s="44">
        <v>-31.6</v>
      </c>
      <c r="Q156" s="21"/>
      <c r="R156" s="52">
        <v>1</v>
      </c>
      <c r="S156" s="21"/>
      <c r="T156" s="54" t="s">
        <v>1289</v>
      </c>
    </row>
    <row r="157" spans="1:20" ht="14.4" x14ac:dyDescent="0.3">
      <c r="A157" s="40" t="s">
        <v>808</v>
      </c>
      <c r="B157" s="40" t="s">
        <v>854</v>
      </c>
      <c r="C157" s="41">
        <v>44903</v>
      </c>
      <c r="D157" s="36">
        <v>-87.6</v>
      </c>
      <c r="E157" s="37">
        <v>-10.25</v>
      </c>
      <c r="F157" s="37">
        <v>-77.349999999999994</v>
      </c>
      <c r="G157" s="41">
        <v>44903</v>
      </c>
      <c r="H157" s="40" t="s">
        <v>820</v>
      </c>
      <c r="I157" s="26">
        <v>1662420</v>
      </c>
      <c r="J157" s="26" t="s">
        <v>1318</v>
      </c>
      <c r="K157" s="26">
        <v>167489</v>
      </c>
      <c r="L157" s="38">
        <v>44907</v>
      </c>
      <c r="M157" s="40" t="s">
        <v>186</v>
      </c>
      <c r="N157" s="43" t="s">
        <v>1301</v>
      </c>
      <c r="O157" s="21"/>
      <c r="P157" s="44">
        <v>-77.349999999999994</v>
      </c>
      <c r="Q157" s="21"/>
      <c r="R157" s="52">
        <v>1</v>
      </c>
      <c r="S157" s="21"/>
      <c r="T157" s="54" t="s">
        <v>1289</v>
      </c>
    </row>
    <row r="158" spans="1:20" ht="14.4" x14ac:dyDescent="0.3">
      <c r="A158" s="40" t="s">
        <v>808</v>
      </c>
      <c r="B158" s="40" t="s">
        <v>855</v>
      </c>
      <c r="C158" s="41">
        <v>44903</v>
      </c>
      <c r="D158" s="36">
        <v>-42.07</v>
      </c>
      <c r="E158" s="37">
        <v>0</v>
      </c>
      <c r="F158" s="37">
        <v>-42.07</v>
      </c>
      <c r="G158" s="41">
        <v>44903</v>
      </c>
      <c r="H158" s="40" t="s">
        <v>821</v>
      </c>
      <c r="I158" s="26">
        <v>1514684</v>
      </c>
      <c r="J158" s="26" t="s">
        <v>1324</v>
      </c>
      <c r="K158" s="26">
        <v>167489</v>
      </c>
      <c r="L158" s="38">
        <v>44907</v>
      </c>
      <c r="M158" s="40" t="s">
        <v>186</v>
      </c>
      <c r="N158" s="43" t="s">
        <v>1291</v>
      </c>
      <c r="O158" s="21"/>
      <c r="P158" s="44">
        <v>-42.07</v>
      </c>
      <c r="Q158" s="21"/>
      <c r="R158" s="52">
        <v>1</v>
      </c>
      <c r="S158" s="21"/>
      <c r="T158" s="54" t="s">
        <v>1289</v>
      </c>
    </row>
    <row r="159" spans="1:20" ht="14.4" x14ac:dyDescent="0.3">
      <c r="A159" s="40" t="s">
        <v>808</v>
      </c>
      <c r="B159" s="40" t="s">
        <v>855</v>
      </c>
      <c r="C159" s="41">
        <v>44903</v>
      </c>
      <c r="D159" s="36">
        <v>-64.47</v>
      </c>
      <c r="E159" s="37">
        <v>0</v>
      </c>
      <c r="F159" s="37">
        <v>-64.47</v>
      </c>
      <c r="G159" s="41">
        <v>44903</v>
      </c>
      <c r="H159" s="40" t="s">
        <v>821</v>
      </c>
      <c r="I159" s="26">
        <v>1585796</v>
      </c>
      <c r="J159" s="26" t="s">
        <v>1309</v>
      </c>
      <c r="K159" s="26">
        <v>167489</v>
      </c>
      <c r="L159" s="38">
        <v>44907</v>
      </c>
      <c r="M159" s="40" t="s">
        <v>186</v>
      </c>
      <c r="N159" s="43" t="s">
        <v>1291</v>
      </c>
      <c r="O159" s="21"/>
      <c r="P159" s="44">
        <v>-64.47</v>
      </c>
      <c r="Q159" s="21"/>
      <c r="R159" s="52">
        <v>1</v>
      </c>
      <c r="S159" s="21"/>
      <c r="T159" s="54" t="s">
        <v>1289</v>
      </c>
    </row>
    <row r="160" spans="1:20" ht="14.4" x14ac:dyDescent="0.3">
      <c r="A160" s="40" t="s">
        <v>808</v>
      </c>
      <c r="B160" s="40" t="s">
        <v>855</v>
      </c>
      <c r="C160" s="41">
        <v>44903</v>
      </c>
      <c r="D160" s="36">
        <v>-64.47</v>
      </c>
      <c r="E160" s="37">
        <v>0</v>
      </c>
      <c r="F160" s="37">
        <v>-64.47</v>
      </c>
      <c r="G160" s="41">
        <v>44903</v>
      </c>
      <c r="H160" s="40" t="s">
        <v>821</v>
      </c>
      <c r="I160" s="26">
        <v>1585797</v>
      </c>
      <c r="J160" s="26" t="s">
        <v>1305</v>
      </c>
      <c r="K160" s="26">
        <v>167489</v>
      </c>
      <c r="L160" s="38">
        <v>44907</v>
      </c>
      <c r="M160" s="40" t="s">
        <v>186</v>
      </c>
      <c r="N160" s="43" t="s">
        <v>1291</v>
      </c>
      <c r="O160" s="21"/>
      <c r="P160" s="44">
        <v>-64.47</v>
      </c>
      <c r="Q160" s="21"/>
      <c r="R160" s="52">
        <v>1</v>
      </c>
      <c r="S160" s="21"/>
      <c r="T160" s="54" t="s">
        <v>1289</v>
      </c>
    </row>
    <row r="161" spans="1:20" ht="14.4" x14ac:dyDescent="0.3">
      <c r="A161" s="40" t="s">
        <v>808</v>
      </c>
      <c r="B161" s="40" t="s">
        <v>856</v>
      </c>
      <c r="C161" s="41">
        <v>44903</v>
      </c>
      <c r="D161" s="36">
        <v>-128.69999999999999</v>
      </c>
      <c r="E161" s="37">
        <v>-42.95</v>
      </c>
      <c r="F161" s="37">
        <v>-85.75</v>
      </c>
      <c r="G161" s="41">
        <v>44903</v>
      </c>
      <c r="H161" s="40" t="s">
        <v>822</v>
      </c>
      <c r="I161" s="26">
        <v>1408975</v>
      </c>
      <c r="J161" s="26" t="s">
        <v>1335</v>
      </c>
      <c r="K161" s="26">
        <v>167489</v>
      </c>
      <c r="L161" s="38">
        <v>44907</v>
      </c>
      <c r="M161" s="40" t="s">
        <v>186</v>
      </c>
      <c r="N161" s="43" t="s">
        <v>1311</v>
      </c>
      <c r="O161" s="21"/>
      <c r="P161" s="44">
        <v>-17.149999999999999</v>
      </c>
      <c r="Q161" s="21"/>
      <c r="R161" s="52">
        <v>5</v>
      </c>
      <c r="S161" s="21"/>
      <c r="T161" s="54" t="s">
        <v>1289</v>
      </c>
    </row>
    <row r="162" spans="1:20" ht="14.4" x14ac:dyDescent="0.3">
      <c r="A162" s="40" t="s">
        <v>808</v>
      </c>
      <c r="B162" s="40" t="s">
        <v>857</v>
      </c>
      <c r="C162" s="41">
        <v>44903</v>
      </c>
      <c r="D162" s="36">
        <v>-190.4</v>
      </c>
      <c r="E162" s="37">
        <v>-49.65</v>
      </c>
      <c r="F162" s="37">
        <v>-140.75</v>
      </c>
      <c r="G162" s="41">
        <v>44903</v>
      </c>
      <c r="H162" s="40" t="s">
        <v>823</v>
      </c>
      <c r="I162" s="26">
        <v>1540780</v>
      </c>
      <c r="J162" s="26" t="s">
        <v>1334</v>
      </c>
      <c r="K162" s="26">
        <v>167489</v>
      </c>
      <c r="L162" s="38">
        <v>44907</v>
      </c>
      <c r="M162" s="40" t="s">
        <v>186</v>
      </c>
      <c r="N162" s="43" t="s">
        <v>1298</v>
      </c>
      <c r="O162" s="21"/>
      <c r="P162" s="44">
        <v>-28.15</v>
      </c>
      <c r="Q162" s="21"/>
      <c r="R162" s="52">
        <v>5</v>
      </c>
      <c r="S162" s="21"/>
      <c r="T162" s="54" t="s">
        <v>1289</v>
      </c>
    </row>
    <row r="163" spans="1:20" ht="14.4" x14ac:dyDescent="0.3">
      <c r="A163" s="40" t="s">
        <v>808</v>
      </c>
      <c r="B163" s="40" t="s">
        <v>857</v>
      </c>
      <c r="C163" s="41">
        <v>44903</v>
      </c>
      <c r="D163" s="36">
        <v>-42.04</v>
      </c>
      <c r="E163" s="37">
        <v>-10.44</v>
      </c>
      <c r="F163" s="37">
        <v>-31.6</v>
      </c>
      <c r="G163" s="41">
        <v>44903</v>
      </c>
      <c r="H163" s="40" t="s">
        <v>823</v>
      </c>
      <c r="I163" s="26">
        <v>1540784</v>
      </c>
      <c r="J163" s="26" t="s">
        <v>1297</v>
      </c>
      <c r="K163" s="26">
        <v>167489</v>
      </c>
      <c r="L163" s="38">
        <v>44907</v>
      </c>
      <c r="M163" s="40" t="s">
        <v>186</v>
      </c>
      <c r="N163" s="43" t="s">
        <v>1298</v>
      </c>
      <c r="O163" s="21"/>
      <c r="P163" s="44">
        <v>-31.6</v>
      </c>
      <c r="Q163" s="21"/>
      <c r="R163" s="52">
        <v>1</v>
      </c>
      <c r="S163" s="21"/>
      <c r="T163" s="54" t="s">
        <v>1289</v>
      </c>
    </row>
    <row r="164" spans="1:20" ht="14.4" x14ac:dyDescent="0.3">
      <c r="A164" s="40" t="s">
        <v>824</v>
      </c>
      <c r="B164" s="40" t="s">
        <v>858</v>
      </c>
      <c r="C164" s="41">
        <v>44905</v>
      </c>
      <c r="D164" s="36">
        <v>-25.55</v>
      </c>
      <c r="E164" s="37">
        <v>0</v>
      </c>
      <c r="F164" s="37">
        <v>-25.55</v>
      </c>
      <c r="G164" s="41">
        <v>44905</v>
      </c>
      <c r="H164" s="40" t="s">
        <v>825</v>
      </c>
      <c r="I164" s="26">
        <v>1516594</v>
      </c>
      <c r="J164" s="26" t="s">
        <v>1313</v>
      </c>
      <c r="K164" s="26">
        <v>167503</v>
      </c>
      <c r="L164" s="38">
        <v>44908</v>
      </c>
      <c r="M164" s="40" t="s">
        <v>186</v>
      </c>
      <c r="N164" s="43" t="s">
        <v>1291</v>
      </c>
      <c r="O164" s="21"/>
      <c r="P164" s="44">
        <v>-25.55</v>
      </c>
      <c r="Q164" s="21"/>
      <c r="R164" s="52">
        <v>1</v>
      </c>
      <c r="S164" s="21"/>
      <c r="T164" s="54" t="s">
        <v>1289</v>
      </c>
    </row>
    <row r="165" spans="1:20" ht="14.4" x14ac:dyDescent="0.3">
      <c r="A165" s="40" t="s">
        <v>824</v>
      </c>
      <c r="B165" s="40" t="s">
        <v>859</v>
      </c>
      <c r="C165" s="41">
        <v>44906</v>
      </c>
      <c r="D165" s="36">
        <v>-39</v>
      </c>
      <c r="E165" s="37">
        <v>0</v>
      </c>
      <c r="F165" s="37">
        <v>-39</v>
      </c>
      <c r="G165" s="41">
        <v>44906</v>
      </c>
      <c r="H165" s="40" t="s">
        <v>826</v>
      </c>
      <c r="I165" s="26">
        <v>1529946</v>
      </c>
      <c r="J165" s="26" t="s">
        <v>1306</v>
      </c>
      <c r="K165" s="26">
        <v>167503</v>
      </c>
      <c r="L165" s="38">
        <v>44908</v>
      </c>
      <c r="M165" s="40" t="s">
        <v>186</v>
      </c>
      <c r="N165" s="43" t="s">
        <v>1291</v>
      </c>
      <c r="O165" s="21"/>
      <c r="P165" s="44">
        <v>-39</v>
      </c>
      <c r="Q165" s="21"/>
      <c r="R165" s="52">
        <v>1</v>
      </c>
      <c r="S165" s="21"/>
      <c r="T165" s="54" t="s">
        <v>1289</v>
      </c>
    </row>
    <row r="166" spans="1:20" ht="14.4" x14ac:dyDescent="0.3">
      <c r="A166" s="40" t="s">
        <v>824</v>
      </c>
      <c r="B166" s="40" t="s">
        <v>860</v>
      </c>
      <c r="C166" s="41">
        <v>44905</v>
      </c>
      <c r="D166" s="36">
        <v>-42.07</v>
      </c>
      <c r="E166" s="37">
        <v>0</v>
      </c>
      <c r="F166" s="37">
        <v>-42.07</v>
      </c>
      <c r="G166" s="41">
        <v>44905</v>
      </c>
      <c r="H166" s="40" t="s">
        <v>827</v>
      </c>
      <c r="I166" s="26">
        <v>1514684</v>
      </c>
      <c r="J166" s="26" t="s">
        <v>1324</v>
      </c>
      <c r="K166" s="26">
        <v>167503</v>
      </c>
      <c r="L166" s="38">
        <v>44908</v>
      </c>
      <c r="M166" s="40" t="s">
        <v>186</v>
      </c>
      <c r="N166" s="43" t="s">
        <v>1291</v>
      </c>
      <c r="O166" s="21"/>
      <c r="P166" s="44">
        <v>-42.07</v>
      </c>
      <c r="Q166" s="21"/>
      <c r="R166" s="52">
        <v>1</v>
      </c>
      <c r="S166" s="21"/>
      <c r="T166" s="54" t="s">
        <v>1289</v>
      </c>
    </row>
    <row r="167" spans="1:20" ht="14.4" x14ac:dyDescent="0.3">
      <c r="A167" s="40" t="s">
        <v>824</v>
      </c>
      <c r="B167" s="40" t="s">
        <v>861</v>
      </c>
      <c r="C167" s="41">
        <v>44904</v>
      </c>
      <c r="D167" s="36">
        <v>-39</v>
      </c>
      <c r="E167" s="37">
        <v>0</v>
      </c>
      <c r="F167" s="37">
        <v>-39</v>
      </c>
      <c r="G167" s="41">
        <v>44904</v>
      </c>
      <c r="H167" s="40" t="s">
        <v>828</v>
      </c>
      <c r="I167" s="26">
        <v>1529946</v>
      </c>
      <c r="J167" s="26" t="s">
        <v>1306</v>
      </c>
      <c r="K167" s="26">
        <v>167503</v>
      </c>
      <c r="L167" s="38">
        <v>44908</v>
      </c>
      <c r="M167" s="40" t="s">
        <v>186</v>
      </c>
      <c r="N167" s="43" t="s">
        <v>1291</v>
      </c>
      <c r="O167" s="21"/>
      <c r="P167" s="44">
        <v>-39</v>
      </c>
      <c r="Q167" s="21"/>
      <c r="R167" s="52">
        <v>1</v>
      </c>
      <c r="S167" s="21"/>
      <c r="T167" s="54" t="s">
        <v>1289</v>
      </c>
    </row>
    <row r="168" spans="1:20" ht="14.4" x14ac:dyDescent="0.3">
      <c r="A168" s="40" t="s">
        <v>824</v>
      </c>
      <c r="B168" s="40" t="s">
        <v>862</v>
      </c>
      <c r="C168" s="41">
        <v>44904</v>
      </c>
      <c r="D168" s="36">
        <v>-84.14</v>
      </c>
      <c r="E168" s="37">
        <v>0</v>
      </c>
      <c r="F168" s="37">
        <v>-84.14</v>
      </c>
      <c r="G168" s="41">
        <v>44904</v>
      </c>
      <c r="H168" s="40" t="s">
        <v>829</v>
      </c>
      <c r="I168" s="26">
        <v>1514688</v>
      </c>
      <c r="J168" s="26" t="s">
        <v>1304</v>
      </c>
      <c r="K168" s="26">
        <v>167503</v>
      </c>
      <c r="L168" s="38">
        <v>44908</v>
      </c>
      <c r="M168" s="40" t="s">
        <v>186</v>
      </c>
      <c r="N168" s="43" t="s">
        <v>1291</v>
      </c>
      <c r="O168" s="21"/>
      <c r="P168" s="44">
        <v>-42.07</v>
      </c>
      <c r="Q168" s="21"/>
      <c r="R168" s="52">
        <v>2</v>
      </c>
      <c r="S168" s="21"/>
      <c r="T168" s="54" t="s">
        <v>1289</v>
      </c>
    </row>
    <row r="169" spans="1:20" ht="14.4" x14ac:dyDescent="0.3">
      <c r="A169" s="40" t="s">
        <v>824</v>
      </c>
      <c r="B169" s="40" t="s">
        <v>863</v>
      </c>
      <c r="C169" s="41">
        <v>44904</v>
      </c>
      <c r="D169" s="36">
        <v>-78</v>
      </c>
      <c r="E169" s="37">
        <v>0</v>
      </c>
      <c r="F169" s="37">
        <v>-78</v>
      </c>
      <c r="G169" s="41">
        <v>44904</v>
      </c>
      <c r="H169" s="40" t="s">
        <v>830</v>
      </c>
      <c r="I169" s="26">
        <v>1529946</v>
      </c>
      <c r="J169" s="26" t="s">
        <v>1306</v>
      </c>
      <c r="K169" s="26">
        <v>167503</v>
      </c>
      <c r="L169" s="38">
        <v>44908</v>
      </c>
      <c r="M169" s="40" t="s">
        <v>186</v>
      </c>
      <c r="N169" s="43" t="s">
        <v>1291</v>
      </c>
      <c r="O169" s="21"/>
      <c r="P169" s="44">
        <v>-39</v>
      </c>
      <c r="Q169" s="21"/>
      <c r="R169" s="52">
        <v>2</v>
      </c>
      <c r="S169" s="21"/>
      <c r="T169" s="54" t="s">
        <v>1289</v>
      </c>
    </row>
    <row r="170" spans="1:20" ht="14.4" x14ac:dyDescent="0.3">
      <c r="A170" s="40" t="s">
        <v>824</v>
      </c>
      <c r="B170" s="40" t="s">
        <v>864</v>
      </c>
      <c r="C170" s="41">
        <v>44904</v>
      </c>
      <c r="D170" s="36">
        <v>-64.47</v>
      </c>
      <c r="E170" s="37">
        <v>0</v>
      </c>
      <c r="F170" s="37">
        <v>-64.47</v>
      </c>
      <c r="G170" s="41">
        <v>44904</v>
      </c>
      <c r="H170" s="40" t="s">
        <v>831</v>
      </c>
      <c r="I170" s="26">
        <v>1585795</v>
      </c>
      <c r="J170" s="26" t="s">
        <v>1290</v>
      </c>
      <c r="K170" s="26">
        <v>167503</v>
      </c>
      <c r="L170" s="38">
        <v>44908</v>
      </c>
      <c r="M170" s="40" t="s">
        <v>186</v>
      </c>
      <c r="N170" s="43" t="s">
        <v>1291</v>
      </c>
      <c r="O170" s="21"/>
      <c r="P170" s="44">
        <v>-64.47</v>
      </c>
      <c r="Q170" s="21"/>
      <c r="R170" s="52">
        <v>1</v>
      </c>
      <c r="S170" s="21"/>
      <c r="T170" s="54" t="s">
        <v>1289</v>
      </c>
    </row>
    <row r="171" spans="1:20" ht="14.4" x14ac:dyDescent="0.3">
      <c r="A171" s="40" t="s">
        <v>824</v>
      </c>
      <c r="B171" s="40" t="s">
        <v>865</v>
      </c>
      <c r="C171" s="41">
        <v>44904</v>
      </c>
      <c r="D171" s="36">
        <v>-96.4</v>
      </c>
      <c r="E171" s="37">
        <v>-10.55</v>
      </c>
      <c r="F171" s="37">
        <v>-85.85</v>
      </c>
      <c r="G171" s="41">
        <v>44904</v>
      </c>
      <c r="H171" s="40" t="s">
        <v>832</v>
      </c>
      <c r="I171" s="26">
        <v>1662422</v>
      </c>
      <c r="J171" s="26" t="s">
        <v>1327</v>
      </c>
      <c r="K171" s="26">
        <v>167503</v>
      </c>
      <c r="L171" s="38">
        <v>44908</v>
      </c>
      <c r="M171" s="40" t="s">
        <v>186</v>
      </c>
      <c r="N171" s="43" t="s">
        <v>1301</v>
      </c>
      <c r="O171" s="21"/>
      <c r="P171" s="44">
        <v>-85.85</v>
      </c>
      <c r="Q171" s="21"/>
      <c r="R171" s="52">
        <v>1</v>
      </c>
      <c r="S171" s="21"/>
      <c r="T171" s="54" t="s">
        <v>1289</v>
      </c>
    </row>
    <row r="172" spans="1:20" ht="14.4" x14ac:dyDescent="0.3">
      <c r="A172" s="40" t="s">
        <v>824</v>
      </c>
      <c r="B172" s="40" t="s">
        <v>866</v>
      </c>
      <c r="C172" s="41">
        <v>44904</v>
      </c>
      <c r="D172" s="36">
        <v>-70.62</v>
      </c>
      <c r="E172" s="37">
        <v>0</v>
      </c>
      <c r="F172" s="37">
        <v>-70.62</v>
      </c>
      <c r="G172" s="41">
        <v>44904</v>
      </c>
      <c r="H172" s="40" t="s">
        <v>833</v>
      </c>
      <c r="I172" s="26">
        <v>1585900</v>
      </c>
      <c r="J172" s="26" t="s">
        <v>1320</v>
      </c>
      <c r="K172" s="26">
        <v>167503</v>
      </c>
      <c r="L172" s="38">
        <v>44908</v>
      </c>
      <c r="M172" s="40" t="s">
        <v>186</v>
      </c>
      <c r="N172" s="43" t="s">
        <v>1291</v>
      </c>
      <c r="O172" s="21"/>
      <c r="P172" s="44">
        <v>-70.62</v>
      </c>
      <c r="Q172" s="21"/>
      <c r="R172" s="52">
        <v>1</v>
      </c>
      <c r="S172" s="21"/>
      <c r="T172" s="54" t="s">
        <v>1289</v>
      </c>
    </row>
    <row r="173" spans="1:20" ht="14.4" x14ac:dyDescent="0.3">
      <c r="A173" s="40" t="s">
        <v>824</v>
      </c>
      <c r="B173" s="40" t="s">
        <v>867</v>
      </c>
      <c r="C173" s="41">
        <v>44904</v>
      </c>
      <c r="D173" s="36">
        <v>-25.55</v>
      </c>
      <c r="E173" s="37">
        <v>0</v>
      </c>
      <c r="F173" s="37">
        <v>-25.55</v>
      </c>
      <c r="G173" s="41">
        <v>44904</v>
      </c>
      <c r="H173" s="40" t="s">
        <v>834</v>
      </c>
      <c r="I173" s="26">
        <v>1516592</v>
      </c>
      <c r="J173" s="26" t="s">
        <v>1299</v>
      </c>
      <c r="K173" s="26">
        <v>167503</v>
      </c>
      <c r="L173" s="38">
        <v>44908</v>
      </c>
      <c r="M173" s="40" t="s">
        <v>186</v>
      </c>
      <c r="N173" s="43" t="s">
        <v>1291</v>
      </c>
      <c r="O173" s="21"/>
      <c r="P173" s="44">
        <v>-25.55</v>
      </c>
      <c r="Q173" s="21"/>
      <c r="R173" s="52">
        <v>1</v>
      </c>
      <c r="S173" s="21"/>
      <c r="T173" s="54" t="s">
        <v>1289</v>
      </c>
    </row>
    <row r="174" spans="1:20" ht="14.4" x14ac:dyDescent="0.3">
      <c r="A174" s="40" t="s">
        <v>824</v>
      </c>
      <c r="B174" s="40" t="s">
        <v>868</v>
      </c>
      <c r="C174" s="41">
        <v>44904</v>
      </c>
      <c r="D174" s="36">
        <v>-96.4</v>
      </c>
      <c r="E174" s="37">
        <v>-10.55</v>
      </c>
      <c r="F174" s="37">
        <v>-85.85</v>
      </c>
      <c r="G174" s="41">
        <v>44904</v>
      </c>
      <c r="H174" s="40" t="s">
        <v>835</v>
      </c>
      <c r="I174" s="26">
        <v>1662422</v>
      </c>
      <c r="J174" s="26" t="s">
        <v>1327</v>
      </c>
      <c r="K174" s="26">
        <v>167503</v>
      </c>
      <c r="L174" s="38">
        <v>44908</v>
      </c>
      <c r="M174" s="40" t="s">
        <v>186</v>
      </c>
      <c r="N174" s="43" t="s">
        <v>1301</v>
      </c>
      <c r="O174" s="21"/>
      <c r="P174" s="44">
        <v>-85.85</v>
      </c>
      <c r="Q174" s="21"/>
      <c r="R174" s="52">
        <v>1</v>
      </c>
      <c r="S174" s="21"/>
      <c r="T174" s="54" t="s">
        <v>1289</v>
      </c>
    </row>
    <row r="175" spans="1:20" ht="14.4" x14ac:dyDescent="0.3">
      <c r="A175" s="40" t="s">
        <v>824</v>
      </c>
      <c r="B175" s="40" t="s">
        <v>869</v>
      </c>
      <c r="C175" s="41">
        <v>44904</v>
      </c>
      <c r="D175" s="36">
        <v>-96.4</v>
      </c>
      <c r="E175" s="37">
        <v>-10.55</v>
      </c>
      <c r="F175" s="37">
        <v>-85.85</v>
      </c>
      <c r="G175" s="41">
        <v>44904</v>
      </c>
      <c r="H175" s="40" t="s">
        <v>836</v>
      </c>
      <c r="I175" s="26">
        <v>1662421</v>
      </c>
      <c r="J175" s="26" t="s">
        <v>1300</v>
      </c>
      <c r="K175" s="26">
        <v>167503</v>
      </c>
      <c r="L175" s="38">
        <v>44908</v>
      </c>
      <c r="M175" s="40" t="s">
        <v>186</v>
      </c>
      <c r="N175" s="43" t="s">
        <v>1301</v>
      </c>
      <c r="O175" s="21"/>
      <c r="P175" s="44">
        <v>-85.85</v>
      </c>
      <c r="Q175" s="21"/>
      <c r="R175" s="52">
        <v>1</v>
      </c>
      <c r="S175" s="21"/>
      <c r="T175" s="54" t="s">
        <v>1289</v>
      </c>
    </row>
    <row r="176" spans="1:20" ht="14.4" x14ac:dyDescent="0.3">
      <c r="A176" s="40" t="s">
        <v>824</v>
      </c>
      <c r="B176" s="40" t="s">
        <v>870</v>
      </c>
      <c r="C176" s="41">
        <v>44904</v>
      </c>
      <c r="D176" s="36">
        <v>-190.4</v>
      </c>
      <c r="E176" s="37">
        <v>-49.65</v>
      </c>
      <c r="F176" s="37">
        <v>-140.75</v>
      </c>
      <c r="G176" s="41">
        <v>44904</v>
      </c>
      <c r="H176" s="40" t="s">
        <v>837</v>
      </c>
      <c r="I176" s="26">
        <v>1540783</v>
      </c>
      <c r="J176" s="26" t="s">
        <v>1317</v>
      </c>
      <c r="K176" s="26">
        <v>167503</v>
      </c>
      <c r="L176" s="38">
        <v>44908</v>
      </c>
      <c r="M176" s="40" t="s">
        <v>186</v>
      </c>
      <c r="N176" s="43" t="s">
        <v>1298</v>
      </c>
      <c r="O176" s="21"/>
      <c r="P176" s="44">
        <v>-28.15</v>
      </c>
      <c r="Q176" s="21"/>
      <c r="R176" s="52">
        <v>5</v>
      </c>
      <c r="S176" s="21"/>
      <c r="T176" s="54" t="s">
        <v>1289</v>
      </c>
    </row>
    <row r="177" spans="1:20" ht="14.4" x14ac:dyDescent="0.3">
      <c r="A177" s="40" t="s">
        <v>824</v>
      </c>
      <c r="B177" s="40" t="s">
        <v>871</v>
      </c>
      <c r="C177" s="41">
        <v>44905</v>
      </c>
      <c r="D177" s="36">
        <v>-42.04</v>
      </c>
      <c r="E177" s="37">
        <v>-10.44</v>
      </c>
      <c r="F177" s="37">
        <v>-31.6</v>
      </c>
      <c r="G177" s="41">
        <v>44905</v>
      </c>
      <c r="H177" s="40" t="s">
        <v>838</v>
      </c>
      <c r="I177" s="26">
        <v>1540784</v>
      </c>
      <c r="J177" s="26" t="s">
        <v>1297</v>
      </c>
      <c r="K177" s="26">
        <v>167503</v>
      </c>
      <c r="L177" s="38">
        <v>44908</v>
      </c>
      <c r="M177" s="40" t="s">
        <v>186</v>
      </c>
      <c r="N177" s="43" t="s">
        <v>1298</v>
      </c>
      <c r="O177" s="21"/>
      <c r="P177" s="44">
        <v>-31.6</v>
      </c>
      <c r="Q177" s="21"/>
      <c r="R177" s="52">
        <v>1</v>
      </c>
      <c r="S177" s="21"/>
      <c r="T177" s="54" t="s">
        <v>1289</v>
      </c>
    </row>
    <row r="178" spans="1:20" ht="14.4" x14ac:dyDescent="0.3">
      <c r="A178" s="40" t="s">
        <v>824</v>
      </c>
      <c r="B178" s="40" t="s">
        <v>871</v>
      </c>
      <c r="C178" s="41">
        <v>44905</v>
      </c>
      <c r="D178" s="36">
        <v>-42.04</v>
      </c>
      <c r="E178" s="37">
        <v>-10.44</v>
      </c>
      <c r="F178" s="37">
        <v>-31.6</v>
      </c>
      <c r="G178" s="41">
        <v>44905</v>
      </c>
      <c r="H178" s="40" t="s">
        <v>838</v>
      </c>
      <c r="I178" s="26">
        <v>1540787</v>
      </c>
      <c r="J178" s="26" t="s">
        <v>1341</v>
      </c>
      <c r="K178" s="26">
        <v>167503</v>
      </c>
      <c r="L178" s="38">
        <v>44908</v>
      </c>
      <c r="M178" s="40" t="s">
        <v>186</v>
      </c>
      <c r="N178" s="43" t="s">
        <v>1298</v>
      </c>
      <c r="O178" s="21"/>
      <c r="P178" s="44">
        <v>-31.6</v>
      </c>
      <c r="Q178" s="21"/>
      <c r="R178" s="52">
        <v>1</v>
      </c>
      <c r="S178" s="21"/>
      <c r="T178" s="54" t="s">
        <v>1289</v>
      </c>
    </row>
    <row r="179" spans="1:20" ht="14.4" x14ac:dyDescent="0.3">
      <c r="A179" s="40" t="s">
        <v>824</v>
      </c>
      <c r="B179" s="40" t="s">
        <v>871</v>
      </c>
      <c r="C179" s="41">
        <v>44905</v>
      </c>
      <c r="D179" s="36">
        <v>-42.04</v>
      </c>
      <c r="E179" s="37">
        <v>-10.44</v>
      </c>
      <c r="F179" s="37">
        <v>-31.6</v>
      </c>
      <c r="G179" s="41">
        <v>44905</v>
      </c>
      <c r="H179" s="40" t="s">
        <v>838</v>
      </c>
      <c r="I179" s="26">
        <v>1593358</v>
      </c>
      <c r="J179" s="26" t="s">
        <v>1322</v>
      </c>
      <c r="K179" s="26">
        <v>167503</v>
      </c>
      <c r="L179" s="38">
        <v>44908</v>
      </c>
      <c r="M179" s="40" t="s">
        <v>186</v>
      </c>
      <c r="N179" s="43" t="s">
        <v>1298</v>
      </c>
      <c r="O179" s="21"/>
      <c r="P179" s="44">
        <v>-31.6</v>
      </c>
      <c r="Q179" s="21"/>
      <c r="R179" s="52">
        <v>1</v>
      </c>
      <c r="S179" s="21"/>
      <c r="T179" s="54" t="s">
        <v>1289</v>
      </c>
    </row>
    <row r="180" spans="1:20" ht="14.4" x14ac:dyDescent="0.3">
      <c r="A180" s="40" t="s">
        <v>824</v>
      </c>
      <c r="B180" s="40" t="s">
        <v>871</v>
      </c>
      <c r="C180" s="41">
        <v>44905</v>
      </c>
      <c r="D180" s="36">
        <v>-87.6</v>
      </c>
      <c r="E180" s="37">
        <v>-10.25</v>
      </c>
      <c r="F180" s="37">
        <v>-77.349999999999994</v>
      </c>
      <c r="G180" s="41">
        <v>44905</v>
      </c>
      <c r="H180" s="40" t="s">
        <v>838</v>
      </c>
      <c r="I180" s="26">
        <v>1662420</v>
      </c>
      <c r="J180" s="26" t="s">
        <v>1318</v>
      </c>
      <c r="K180" s="26">
        <v>167503</v>
      </c>
      <c r="L180" s="38">
        <v>44908</v>
      </c>
      <c r="M180" s="40" t="s">
        <v>186</v>
      </c>
      <c r="N180" s="43" t="s">
        <v>1301</v>
      </c>
      <c r="O180" s="21"/>
      <c r="P180" s="44">
        <v>-77.349999999999994</v>
      </c>
      <c r="Q180" s="21"/>
      <c r="R180" s="52">
        <v>1</v>
      </c>
      <c r="S180" s="21"/>
      <c r="T180" s="54" t="s">
        <v>1289</v>
      </c>
    </row>
    <row r="181" spans="1:20" ht="14.4" x14ac:dyDescent="0.3">
      <c r="A181" s="40" t="s">
        <v>824</v>
      </c>
      <c r="B181" s="40" t="s">
        <v>872</v>
      </c>
      <c r="C181" s="41">
        <v>44904</v>
      </c>
      <c r="D181" s="36">
        <v>-42.07</v>
      </c>
      <c r="E181" s="37">
        <v>0</v>
      </c>
      <c r="F181" s="37">
        <v>-42.07</v>
      </c>
      <c r="G181" s="41">
        <v>44904</v>
      </c>
      <c r="H181" s="40" t="s">
        <v>839</v>
      </c>
      <c r="I181" s="26">
        <v>1514688</v>
      </c>
      <c r="J181" s="26" t="s">
        <v>1304</v>
      </c>
      <c r="K181" s="26">
        <v>167503</v>
      </c>
      <c r="L181" s="38">
        <v>44908</v>
      </c>
      <c r="M181" s="40" t="s">
        <v>186</v>
      </c>
      <c r="N181" s="43" t="s">
        <v>1291</v>
      </c>
      <c r="O181" s="21"/>
      <c r="P181" s="44">
        <v>-42.07</v>
      </c>
      <c r="Q181" s="21"/>
      <c r="R181" s="52">
        <v>1</v>
      </c>
      <c r="S181" s="21"/>
      <c r="T181" s="54" t="s">
        <v>1289</v>
      </c>
    </row>
    <row r="182" spans="1:20" ht="14.4" x14ac:dyDescent="0.3">
      <c r="A182" s="40" t="s">
        <v>824</v>
      </c>
      <c r="B182" s="40" t="s">
        <v>873</v>
      </c>
      <c r="C182" s="41">
        <v>44904</v>
      </c>
      <c r="D182" s="36">
        <v>-84.08</v>
      </c>
      <c r="E182" s="37">
        <v>-20.88</v>
      </c>
      <c r="F182" s="37">
        <v>-63.2</v>
      </c>
      <c r="G182" s="41">
        <v>44904</v>
      </c>
      <c r="H182" s="40" t="s">
        <v>840</v>
      </c>
      <c r="I182" s="26">
        <v>1540784</v>
      </c>
      <c r="J182" s="26" t="s">
        <v>1297</v>
      </c>
      <c r="K182" s="26">
        <v>167503</v>
      </c>
      <c r="L182" s="38">
        <v>44908</v>
      </c>
      <c r="M182" s="40" t="s">
        <v>186</v>
      </c>
      <c r="N182" s="43" t="s">
        <v>1298</v>
      </c>
      <c r="O182" s="21"/>
      <c r="P182" s="44">
        <v>-31.6</v>
      </c>
      <c r="Q182" s="21"/>
      <c r="R182" s="52">
        <v>2</v>
      </c>
      <c r="S182" s="21"/>
      <c r="T182" s="54" t="s">
        <v>1289</v>
      </c>
    </row>
    <row r="183" spans="1:20" ht="14.4" x14ac:dyDescent="0.3">
      <c r="A183" s="40" t="s">
        <v>824</v>
      </c>
      <c r="B183" s="40" t="s">
        <v>874</v>
      </c>
      <c r="C183" s="41">
        <v>44905</v>
      </c>
      <c r="D183" s="36">
        <v>-79.67</v>
      </c>
      <c r="E183" s="37">
        <v>-24.54</v>
      </c>
      <c r="F183" s="37">
        <v>-55.13</v>
      </c>
      <c r="G183" s="41">
        <v>44905</v>
      </c>
      <c r="H183" s="40" t="s">
        <v>841</v>
      </c>
      <c r="I183" s="26">
        <v>1339333</v>
      </c>
      <c r="J183" s="26" t="s">
        <v>1337</v>
      </c>
      <c r="K183" s="26">
        <v>12210528</v>
      </c>
      <c r="L183" s="38">
        <v>44908</v>
      </c>
      <c r="M183" s="40" t="s">
        <v>186</v>
      </c>
      <c r="N183" s="43" t="s">
        <v>1301</v>
      </c>
      <c r="O183" s="21"/>
      <c r="P183" s="44">
        <v>-55.13</v>
      </c>
      <c r="Q183" s="21"/>
      <c r="R183" s="52">
        <v>1</v>
      </c>
      <c r="S183" s="21"/>
      <c r="T183" s="54" t="s">
        <v>1289</v>
      </c>
    </row>
    <row r="184" spans="1:20" ht="14.4" x14ac:dyDescent="0.3">
      <c r="A184" s="40" t="s">
        <v>824</v>
      </c>
      <c r="B184" s="40" t="s">
        <v>875</v>
      </c>
      <c r="C184" s="41">
        <v>44904</v>
      </c>
      <c r="D184" s="36">
        <v>-88.43</v>
      </c>
      <c r="E184" s="37">
        <v>-26.16</v>
      </c>
      <c r="F184" s="37">
        <v>-62.27</v>
      </c>
      <c r="G184" s="41">
        <v>44904</v>
      </c>
      <c r="H184" s="40" t="s">
        <v>842</v>
      </c>
      <c r="I184" s="26">
        <v>1339334</v>
      </c>
      <c r="J184" s="26" t="s">
        <v>1331</v>
      </c>
      <c r="K184" s="26">
        <v>12210528</v>
      </c>
      <c r="L184" s="38">
        <v>44908</v>
      </c>
      <c r="M184" s="40" t="s">
        <v>186</v>
      </c>
      <c r="N184" s="43" t="s">
        <v>1301</v>
      </c>
      <c r="O184" s="21"/>
      <c r="P184" s="44">
        <v>-62.27</v>
      </c>
      <c r="Q184" s="21"/>
      <c r="R184" s="52">
        <v>1</v>
      </c>
      <c r="S184" s="21"/>
      <c r="T184" s="54" t="s">
        <v>1289</v>
      </c>
    </row>
    <row r="185" spans="1:20" ht="14.4" x14ac:dyDescent="0.3">
      <c r="A185" s="40" t="s">
        <v>876</v>
      </c>
      <c r="B185" s="40" t="s">
        <v>933</v>
      </c>
      <c r="C185" s="41">
        <v>44907</v>
      </c>
      <c r="D185" s="36">
        <v>-39</v>
      </c>
      <c r="E185" s="37">
        <v>0</v>
      </c>
      <c r="F185" s="37">
        <v>-39</v>
      </c>
      <c r="G185" s="41">
        <v>44907</v>
      </c>
      <c r="H185" s="40" t="s">
        <v>877</v>
      </c>
      <c r="I185" s="26">
        <v>1529946</v>
      </c>
      <c r="J185" s="26" t="s">
        <v>1306</v>
      </c>
      <c r="K185" s="26">
        <v>167869</v>
      </c>
      <c r="L185" s="38">
        <v>44909</v>
      </c>
      <c r="M185" s="40" t="s">
        <v>186</v>
      </c>
      <c r="N185" s="43" t="s">
        <v>1291</v>
      </c>
      <c r="O185" s="21"/>
      <c r="P185" s="44">
        <v>-39</v>
      </c>
      <c r="Q185" s="21"/>
      <c r="R185" s="52">
        <v>1</v>
      </c>
      <c r="S185" s="21"/>
      <c r="T185" s="54" t="s">
        <v>1289</v>
      </c>
    </row>
    <row r="186" spans="1:20" ht="14.4" x14ac:dyDescent="0.3">
      <c r="A186" s="40" t="s">
        <v>876</v>
      </c>
      <c r="B186" s="40" t="s">
        <v>934</v>
      </c>
      <c r="C186" s="41">
        <v>44907</v>
      </c>
      <c r="D186" s="36">
        <v>-64.47</v>
      </c>
      <c r="E186" s="37">
        <v>0</v>
      </c>
      <c r="F186" s="37">
        <v>-64.47</v>
      </c>
      <c r="G186" s="41">
        <v>44907</v>
      </c>
      <c r="H186" s="40" t="s">
        <v>878</v>
      </c>
      <c r="I186" s="26">
        <v>1585795</v>
      </c>
      <c r="J186" s="26" t="s">
        <v>1290</v>
      </c>
      <c r="K186" s="26">
        <v>167869</v>
      </c>
      <c r="L186" s="38">
        <v>44909</v>
      </c>
      <c r="M186" s="40" t="s">
        <v>186</v>
      </c>
      <c r="N186" s="43" t="s">
        <v>1291</v>
      </c>
      <c r="O186" s="21"/>
      <c r="P186" s="44">
        <v>-64.47</v>
      </c>
      <c r="Q186" s="21"/>
      <c r="R186" s="52">
        <v>1</v>
      </c>
      <c r="S186" s="21"/>
      <c r="T186" s="54" t="s">
        <v>1289</v>
      </c>
    </row>
    <row r="187" spans="1:20" ht="14.4" x14ac:dyDescent="0.3">
      <c r="A187" s="40" t="s">
        <v>876</v>
      </c>
      <c r="B187" s="40" t="s">
        <v>935</v>
      </c>
      <c r="C187" s="41">
        <v>44907</v>
      </c>
      <c r="D187" s="36">
        <v>-64.47</v>
      </c>
      <c r="E187" s="37">
        <v>0</v>
      </c>
      <c r="F187" s="37">
        <v>-64.47</v>
      </c>
      <c r="G187" s="41">
        <v>44907</v>
      </c>
      <c r="H187" s="40" t="s">
        <v>879</v>
      </c>
      <c r="I187" s="26">
        <v>1585793</v>
      </c>
      <c r="J187" s="26" t="s">
        <v>1323</v>
      </c>
      <c r="K187" s="26">
        <v>167869</v>
      </c>
      <c r="L187" s="38">
        <v>44909</v>
      </c>
      <c r="M187" s="40" t="s">
        <v>186</v>
      </c>
      <c r="N187" s="43" t="s">
        <v>1291</v>
      </c>
      <c r="O187" s="21"/>
      <c r="P187" s="44">
        <v>-64.47</v>
      </c>
      <c r="Q187" s="21"/>
      <c r="R187" s="52">
        <v>1</v>
      </c>
      <c r="S187" s="21"/>
      <c r="T187" s="54" t="s">
        <v>1289</v>
      </c>
    </row>
    <row r="188" spans="1:20" ht="14.4" x14ac:dyDescent="0.3">
      <c r="A188" s="40" t="s">
        <v>876</v>
      </c>
      <c r="B188" s="40" t="s">
        <v>936</v>
      </c>
      <c r="C188" s="41">
        <v>44907</v>
      </c>
      <c r="D188" s="36">
        <v>-25.55</v>
      </c>
      <c r="E188" s="37">
        <v>0</v>
      </c>
      <c r="F188" s="37">
        <v>-25.55</v>
      </c>
      <c r="G188" s="41">
        <v>44907</v>
      </c>
      <c r="H188" s="40" t="s">
        <v>880</v>
      </c>
      <c r="I188" s="26">
        <v>1516594</v>
      </c>
      <c r="J188" s="26" t="s">
        <v>1313</v>
      </c>
      <c r="K188" s="26">
        <v>167869</v>
      </c>
      <c r="L188" s="38">
        <v>44909</v>
      </c>
      <c r="M188" s="40" t="s">
        <v>186</v>
      </c>
      <c r="N188" s="43" t="s">
        <v>1291</v>
      </c>
      <c r="O188" s="21"/>
      <c r="P188" s="44">
        <v>-25.55</v>
      </c>
      <c r="Q188" s="21"/>
      <c r="R188" s="52">
        <v>1</v>
      </c>
      <c r="S188" s="21"/>
      <c r="T188" s="54" t="s">
        <v>1289</v>
      </c>
    </row>
    <row r="189" spans="1:20" ht="14.4" x14ac:dyDescent="0.3">
      <c r="A189" s="40" t="s">
        <v>876</v>
      </c>
      <c r="B189" s="40" t="s">
        <v>936</v>
      </c>
      <c r="C189" s="41">
        <v>44907</v>
      </c>
      <c r="D189" s="36">
        <v>-64.47</v>
      </c>
      <c r="E189" s="37">
        <v>0</v>
      </c>
      <c r="F189" s="37">
        <v>-64.47</v>
      </c>
      <c r="G189" s="41">
        <v>44907</v>
      </c>
      <c r="H189" s="40" t="s">
        <v>880</v>
      </c>
      <c r="I189" s="26">
        <v>1585797</v>
      </c>
      <c r="J189" s="26" t="s">
        <v>1305</v>
      </c>
      <c r="K189" s="26">
        <v>167869</v>
      </c>
      <c r="L189" s="38">
        <v>44909</v>
      </c>
      <c r="M189" s="40" t="s">
        <v>186</v>
      </c>
      <c r="N189" s="43" t="s">
        <v>1291</v>
      </c>
      <c r="O189" s="21"/>
      <c r="P189" s="44">
        <v>-64.47</v>
      </c>
      <c r="Q189" s="21"/>
      <c r="R189" s="52">
        <v>1</v>
      </c>
      <c r="S189" s="21"/>
      <c r="T189" s="54" t="s">
        <v>1289</v>
      </c>
    </row>
    <row r="190" spans="1:20" ht="14.4" x14ac:dyDescent="0.3">
      <c r="A190" s="40" t="s">
        <v>876</v>
      </c>
      <c r="B190" s="40" t="s">
        <v>936</v>
      </c>
      <c r="C190" s="41">
        <v>44907</v>
      </c>
      <c r="D190" s="36">
        <v>-141.24</v>
      </c>
      <c r="E190" s="37">
        <v>0</v>
      </c>
      <c r="F190" s="37">
        <v>-141.24</v>
      </c>
      <c r="G190" s="41">
        <v>44907</v>
      </c>
      <c r="H190" s="40" t="s">
        <v>880</v>
      </c>
      <c r="I190" s="26">
        <v>1585799</v>
      </c>
      <c r="J190" s="26" t="s">
        <v>1292</v>
      </c>
      <c r="K190" s="26">
        <v>167869</v>
      </c>
      <c r="L190" s="38">
        <v>44909</v>
      </c>
      <c r="M190" s="40" t="s">
        <v>186</v>
      </c>
      <c r="N190" s="43" t="s">
        <v>1291</v>
      </c>
      <c r="O190" s="21"/>
      <c r="P190" s="44">
        <v>-70.62</v>
      </c>
      <c r="Q190" s="21"/>
      <c r="R190" s="52">
        <v>2</v>
      </c>
      <c r="S190" s="21"/>
      <c r="T190" s="54" t="s">
        <v>1289</v>
      </c>
    </row>
    <row r="191" spans="1:20" ht="14.4" x14ac:dyDescent="0.3">
      <c r="A191" s="40" t="s">
        <v>876</v>
      </c>
      <c r="B191" s="40" t="s">
        <v>937</v>
      </c>
      <c r="C191" s="41">
        <v>44907</v>
      </c>
      <c r="D191" s="36">
        <v>-50.1</v>
      </c>
      <c r="E191" s="37">
        <v>-12.22</v>
      </c>
      <c r="F191" s="37">
        <v>-37.880000000000003</v>
      </c>
      <c r="G191" s="41">
        <v>44907</v>
      </c>
      <c r="H191" s="40" t="s">
        <v>881</v>
      </c>
      <c r="I191" s="26">
        <v>1408972</v>
      </c>
      <c r="J191" s="26" t="s">
        <v>1342</v>
      </c>
      <c r="K191" s="26">
        <v>167869</v>
      </c>
      <c r="L191" s="38">
        <v>44909</v>
      </c>
      <c r="M191" s="40" t="s">
        <v>186</v>
      </c>
      <c r="N191" s="43" t="s">
        <v>1311</v>
      </c>
      <c r="O191" s="21"/>
      <c r="P191" s="44">
        <v>-37.880000000000003</v>
      </c>
      <c r="Q191" s="21"/>
      <c r="R191" s="52">
        <v>1</v>
      </c>
      <c r="S191" s="21"/>
      <c r="T191" s="54" t="s">
        <v>1289</v>
      </c>
    </row>
    <row r="192" spans="1:20" ht="14.4" x14ac:dyDescent="0.3">
      <c r="A192" s="40" t="s">
        <v>876</v>
      </c>
      <c r="B192" s="40" t="s">
        <v>938</v>
      </c>
      <c r="C192" s="41">
        <v>44907</v>
      </c>
      <c r="D192" s="36">
        <v>-42.07</v>
      </c>
      <c r="E192" s="37">
        <v>0</v>
      </c>
      <c r="F192" s="37">
        <v>-42.07</v>
      </c>
      <c r="G192" s="41">
        <v>44907</v>
      </c>
      <c r="H192" s="40" t="s">
        <v>882</v>
      </c>
      <c r="I192" s="26">
        <v>1514688</v>
      </c>
      <c r="J192" s="26" t="s">
        <v>1304</v>
      </c>
      <c r="K192" s="26">
        <v>167869</v>
      </c>
      <c r="L192" s="38">
        <v>44909</v>
      </c>
      <c r="M192" s="40" t="s">
        <v>186</v>
      </c>
      <c r="N192" s="43" t="s">
        <v>1291</v>
      </c>
      <c r="O192" s="21"/>
      <c r="P192" s="44">
        <v>-42.07</v>
      </c>
      <c r="Q192" s="21"/>
      <c r="R192" s="52">
        <v>1</v>
      </c>
      <c r="S192" s="21"/>
      <c r="T192" s="54" t="s">
        <v>1289</v>
      </c>
    </row>
    <row r="193" spans="1:20" ht="14.4" x14ac:dyDescent="0.3">
      <c r="A193" s="24" t="s">
        <v>876</v>
      </c>
      <c r="B193" s="24" t="s">
        <v>939</v>
      </c>
      <c r="C193" s="25">
        <v>44907</v>
      </c>
      <c r="D193" s="36">
        <v>-87.6</v>
      </c>
      <c r="E193" s="37">
        <v>-10.25</v>
      </c>
      <c r="F193" s="37">
        <v>-77.349999999999994</v>
      </c>
      <c r="G193" s="25">
        <v>44907</v>
      </c>
      <c r="H193" s="24" t="s">
        <v>883</v>
      </c>
      <c r="I193" s="26">
        <v>1662420</v>
      </c>
      <c r="J193" s="26" t="s">
        <v>1318</v>
      </c>
      <c r="K193" s="26">
        <v>167869</v>
      </c>
      <c r="L193" s="38">
        <v>44909</v>
      </c>
      <c r="M193" s="40" t="s">
        <v>186</v>
      </c>
      <c r="N193" s="43" t="s">
        <v>1301</v>
      </c>
      <c r="O193" s="21"/>
      <c r="P193" s="44">
        <v>-77.349999999999994</v>
      </c>
      <c r="Q193" s="21"/>
      <c r="R193" s="52">
        <v>1</v>
      </c>
      <c r="S193" s="21"/>
      <c r="T193" s="54" t="s">
        <v>1289</v>
      </c>
    </row>
    <row r="194" spans="1:20" ht="14.4" x14ac:dyDescent="0.3">
      <c r="A194" s="24" t="s">
        <v>876</v>
      </c>
      <c r="B194" s="24" t="s">
        <v>940</v>
      </c>
      <c r="C194" s="25">
        <v>44907</v>
      </c>
      <c r="D194" s="36">
        <v>-25.55</v>
      </c>
      <c r="E194" s="37">
        <v>0</v>
      </c>
      <c r="F194" s="37">
        <v>-25.55</v>
      </c>
      <c r="G194" s="25">
        <v>44907</v>
      </c>
      <c r="H194" s="24" t="s">
        <v>884</v>
      </c>
      <c r="I194" s="26">
        <v>1516594</v>
      </c>
      <c r="J194" s="26" t="s">
        <v>1313</v>
      </c>
      <c r="K194" s="26">
        <v>167869</v>
      </c>
      <c r="L194" s="38">
        <v>44909</v>
      </c>
      <c r="M194" s="40" t="s">
        <v>186</v>
      </c>
      <c r="N194" s="43" t="s">
        <v>1291</v>
      </c>
      <c r="O194" s="21"/>
      <c r="P194" s="44">
        <v>-25.55</v>
      </c>
      <c r="Q194" s="21"/>
      <c r="R194" s="52">
        <v>1</v>
      </c>
      <c r="S194" s="21"/>
      <c r="T194" s="54" t="s">
        <v>1289</v>
      </c>
    </row>
    <row r="195" spans="1:20" ht="14.4" x14ac:dyDescent="0.3">
      <c r="A195" s="40" t="s">
        <v>876</v>
      </c>
      <c r="B195" s="40" t="s">
        <v>940</v>
      </c>
      <c r="C195" s="41">
        <v>44907</v>
      </c>
      <c r="D195" s="36">
        <v>-39</v>
      </c>
      <c r="E195" s="37">
        <v>0</v>
      </c>
      <c r="F195" s="37">
        <v>-39</v>
      </c>
      <c r="G195" s="41">
        <v>44907</v>
      </c>
      <c r="H195" s="40" t="s">
        <v>884</v>
      </c>
      <c r="I195" s="26">
        <v>1529946</v>
      </c>
      <c r="J195" s="26" t="s">
        <v>1306</v>
      </c>
      <c r="K195" s="26">
        <v>167869</v>
      </c>
      <c r="L195" s="38">
        <v>44909</v>
      </c>
      <c r="M195" s="40" t="s">
        <v>186</v>
      </c>
      <c r="N195" s="43" t="s">
        <v>1291</v>
      </c>
      <c r="O195" s="21"/>
      <c r="P195" s="44">
        <v>-39</v>
      </c>
      <c r="Q195" s="21"/>
      <c r="R195" s="52">
        <v>1</v>
      </c>
      <c r="S195" s="21"/>
      <c r="T195" s="54" t="s">
        <v>1289</v>
      </c>
    </row>
    <row r="196" spans="1:20" ht="14.4" x14ac:dyDescent="0.3">
      <c r="A196" s="40" t="s">
        <v>885</v>
      </c>
      <c r="B196" s="40" t="s">
        <v>941</v>
      </c>
      <c r="C196" s="41">
        <v>44908</v>
      </c>
      <c r="D196" s="36">
        <v>-42.07</v>
      </c>
      <c r="E196" s="37">
        <v>0</v>
      </c>
      <c r="F196" s="37">
        <v>-42.07</v>
      </c>
      <c r="G196" s="41">
        <v>44908</v>
      </c>
      <c r="H196" s="40" t="s">
        <v>886</v>
      </c>
      <c r="I196" s="26">
        <v>1514691</v>
      </c>
      <c r="J196" s="26" t="s">
        <v>1293</v>
      </c>
      <c r="K196" s="26">
        <v>167880</v>
      </c>
      <c r="L196" s="38">
        <v>44910</v>
      </c>
      <c r="M196" s="40" t="s">
        <v>186</v>
      </c>
      <c r="N196" s="43" t="s">
        <v>1291</v>
      </c>
      <c r="O196" s="21"/>
      <c r="P196" s="44">
        <v>-42.07</v>
      </c>
      <c r="Q196" s="21"/>
      <c r="R196" s="52">
        <v>1</v>
      </c>
      <c r="S196" s="21"/>
      <c r="T196" s="54" t="s">
        <v>1289</v>
      </c>
    </row>
    <row r="197" spans="1:20" ht="14.4" x14ac:dyDescent="0.3">
      <c r="A197" s="40" t="s">
        <v>885</v>
      </c>
      <c r="B197" s="40" t="s">
        <v>942</v>
      </c>
      <c r="C197" s="41">
        <v>44908</v>
      </c>
      <c r="D197" s="36">
        <v>-42.07</v>
      </c>
      <c r="E197" s="37">
        <v>0</v>
      </c>
      <c r="F197" s="37">
        <v>-42.07</v>
      </c>
      <c r="G197" s="41">
        <v>44908</v>
      </c>
      <c r="H197" s="40" t="s">
        <v>887</v>
      </c>
      <c r="I197" s="26">
        <v>1514691</v>
      </c>
      <c r="J197" s="26" t="s">
        <v>1293</v>
      </c>
      <c r="K197" s="26">
        <v>167880</v>
      </c>
      <c r="L197" s="38">
        <v>44910</v>
      </c>
      <c r="M197" s="40" t="s">
        <v>186</v>
      </c>
      <c r="N197" s="43" t="s">
        <v>1291</v>
      </c>
      <c r="O197" s="21"/>
      <c r="P197" s="44">
        <v>-42.07</v>
      </c>
      <c r="Q197" s="21"/>
      <c r="R197" s="52">
        <v>1</v>
      </c>
      <c r="S197" s="21"/>
      <c r="T197" s="54" t="s">
        <v>1289</v>
      </c>
    </row>
    <row r="198" spans="1:20" ht="14.4" x14ac:dyDescent="0.3">
      <c r="A198" s="40" t="s">
        <v>885</v>
      </c>
      <c r="B198" s="40" t="s">
        <v>943</v>
      </c>
      <c r="C198" s="41">
        <v>44908</v>
      </c>
      <c r="D198" s="36">
        <v>-64.47</v>
      </c>
      <c r="E198" s="37">
        <v>0</v>
      </c>
      <c r="F198" s="37">
        <v>-64.47</v>
      </c>
      <c r="G198" s="41">
        <v>44908</v>
      </c>
      <c r="H198" s="40" t="s">
        <v>888</v>
      </c>
      <c r="I198" s="26">
        <v>1585795</v>
      </c>
      <c r="J198" s="26" t="s">
        <v>1290</v>
      </c>
      <c r="K198" s="26">
        <v>167880</v>
      </c>
      <c r="L198" s="38">
        <v>44910</v>
      </c>
      <c r="M198" s="40" t="s">
        <v>186</v>
      </c>
      <c r="N198" s="43" t="s">
        <v>1291</v>
      </c>
      <c r="O198" s="21"/>
      <c r="P198" s="44">
        <v>-64.47</v>
      </c>
      <c r="Q198" s="21"/>
      <c r="R198" s="52">
        <v>1</v>
      </c>
      <c r="S198" s="21"/>
      <c r="T198" s="54" t="s">
        <v>1289</v>
      </c>
    </row>
    <row r="199" spans="1:20" ht="14.4" x14ac:dyDescent="0.3">
      <c r="A199" s="40" t="s">
        <v>885</v>
      </c>
      <c r="B199" s="40" t="s">
        <v>944</v>
      </c>
      <c r="C199" s="41">
        <v>44908</v>
      </c>
      <c r="D199" s="36">
        <v>-64.47</v>
      </c>
      <c r="E199" s="37">
        <v>0</v>
      </c>
      <c r="F199" s="37">
        <v>-64.47</v>
      </c>
      <c r="G199" s="41">
        <v>44908</v>
      </c>
      <c r="H199" s="40" t="s">
        <v>889</v>
      </c>
      <c r="I199" s="26">
        <v>1585795</v>
      </c>
      <c r="J199" s="26" t="s">
        <v>1290</v>
      </c>
      <c r="K199" s="26">
        <v>167880</v>
      </c>
      <c r="L199" s="38">
        <v>44910</v>
      </c>
      <c r="M199" s="40" t="s">
        <v>186</v>
      </c>
      <c r="N199" s="43" t="s">
        <v>1291</v>
      </c>
      <c r="O199" s="21"/>
      <c r="P199" s="44">
        <v>-64.47</v>
      </c>
      <c r="Q199" s="21"/>
      <c r="R199" s="52">
        <v>1</v>
      </c>
      <c r="S199" s="21"/>
      <c r="T199" s="54" t="s">
        <v>1289</v>
      </c>
    </row>
    <row r="200" spans="1:20" ht="14.4" x14ac:dyDescent="0.3">
      <c r="A200" s="40" t="s">
        <v>885</v>
      </c>
      <c r="B200" s="40" t="s">
        <v>944</v>
      </c>
      <c r="C200" s="41">
        <v>44908</v>
      </c>
      <c r="D200" s="36">
        <v>-64.47</v>
      </c>
      <c r="E200" s="37">
        <v>0</v>
      </c>
      <c r="F200" s="37">
        <v>-64.47</v>
      </c>
      <c r="G200" s="41">
        <v>44908</v>
      </c>
      <c r="H200" s="40" t="s">
        <v>889</v>
      </c>
      <c r="I200" s="26">
        <v>1585793</v>
      </c>
      <c r="J200" s="26" t="s">
        <v>1323</v>
      </c>
      <c r="K200" s="26">
        <v>167880</v>
      </c>
      <c r="L200" s="38">
        <v>44910</v>
      </c>
      <c r="M200" s="40" t="s">
        <v>186</v>
      </c>
      <c r="N200" s="43" t="s">
        <v>1291</v>
      </c>
      <c r="O200" s="21"/>
      <c r="P200" s="44">
        <v>-64.47</v>
      </c>
      <c r="Q200" s="21"/>
      <c r="R200" s="52">
        <v>1</v>
      </c>
      <c r="S200" s="21"/>
      <c r="T200" s="54" t="s">
        <v>1289</v>
      </c>
    </row>
    <row r="201" spans="1:20" ht="14.4" x14ac:dyDescent="0.3">
      <c r="A201" s="40" t="s">
        <v>885</v>
      </c>
      <c r="B201" s="40" t="s">
        <v>945</v>
      </c>
      <c r="C201" s="41">
        <v>44908</v>
      </c>
      <c r="D201" s="36">
        <v>-282.48</v>
      </c>
      <c r="E201" s="37">
        <v>0</v>
      </c>
      <c r="F201" s="37">
        <v>-282.48</v>
      </c>
      <c r="G201" s="41">
        <v>44908</v>
      </c>
      <c r="H201" s="40" t="s">
        <v>890</v>
      </c>
      <c r="I201" s="26">
        <v>1585902</v>
      </c>
      <c r="J201" s="26" t="s">
        <v>1343</v>
      </c>
      <c r="K201" s="26">
        <v>167880</v>
      </c>
      <c r="L201" s="38">
        <v>44910</v>
      </c>
      <c r="M201" s="40" t="s">
        <v>186</v>
      </c>
      <c r="N201" s="43" t="s">
        <v>1291</v>
      </c>
      <c r="O201" s="21"/>
      <c r="P201" s="44">
        <v>-70.62</v>
      </c>
      <c r="Q201" s="21"/>
      <c r="R201" s="52">
        <v>4</v>
      </c>
      <c r="S201" s="21"/>
      <c r="T201" s="54" t="s">
        <v>1289</v>
      </c>
    </row>
    <row r="202" spans="1:20" ht="14.4" x14ac:dyDescent="0.3">
      <c r="A202" s="40" t="s">
        <v>885</v>
      </c>
      <c r="B202" s="40" t="s">
        <v>946</v>
      </c>
      <c r="C202" s="41">
        <v>44908</v>
      </c>
      <c r="D202" s="36">
        <v>-64.47</v>
      </c>
      <c r="E202" s="37">
        <v>0</v>
      </c>
      <c r="F202" s="37">
        <v>-64.47</v>
      </c>
      <c r="G202" s="41">
        <v>44908</v>
      </c>
      <c r="H202" s="40" t="s">
        <v>891</v>
      </c>
      <c r="I202" s="26">
        <v>1585793</v>
      </c>
      <c r="J202" s="26" t="s">
        <v>1323</v>
      </c>
      <c r="K202" s="26">
        <v>167880</v>
      </c>
      <c r="L202" s="38">
        <v>44910</v>
      </c>
      <c r="M202" s="40" t="s">
        <v>186</v>
      </c>
      <c r="N202" s="43" t="s">
        <v>1291</v>
      </c>
      <c r="O202" s="21"/>
      <c r="P202" s="44">
        <v>-64.47</v>
      </c>
      <c r="Q202" s="21"/>
      <c r="R202" s="52">
        <v>1</v>
      </c>
      <c r="S202" s="21"/>
      <c r="T202" s="54" t="s">
        <v>1289</v>
      </c>
    </row>
    <row r="203" spans="1:20" ht="14.4" x14ac:dyDescent="0.3">
      <c r="A203" s="40" t="s">
        <v>885</v>
      </c>
      <c r="B203" s="40" t="s">
        <v>947</v>
      </c>
      <c r="C203" s="41">
        <v>44908</v>
      </c>
      <c r="D203" s="36">
        <v>-87.6</v>
      </c>
      <c r="E203" s="37">
        <v>-10.25</v>
      </c>
      <c r="F203" s="37">
        <v>-77.349999999999994</v>
      </c>
      <c r="G203" s="41">
        <v>44908</v>
      </c>
      <c r="H203" s="40" t="s">
        <v>892</v>
      </c>
      <c r="I203" s="26">
        <v>1662420</v>
      </c>
      <c r="J203" s="26" t="s">
        <v>1318</v>
      </c>
      <c r="K203" s="26">
        <v>167880</v>
      </c>
      <c r="L203" s="38">
        <v>44910</v>
      </c>
      <c r="M203" s="40" t="s">
        <v>186</v>
      </c>
      <c r="N203" s="43" t="s">
        <v>1301</v>
      </c>
      <c r="O203" s="21"/>
      <c r="P203" s="44">
        <v>-77.349999999999994</v>
      </c>
      <c r="Q203" s="21"/>
      <c r="R203" s="52">
        <v>1</v>
      </c>
      <c r="S203" s="21"/>
      <c r="T203" s="54" t="s">
        <v>1289</v>
      </c>
    </row>
    <row r="204" spans="1:20" ht="14.4" x14ac:dyDescent="0.3">
      <c r="A204" s="40" t="s">
        <v>885</v>
      </c>
      <c r="B204" s="40" t="s">
        <v>948</v>
      </c>
      <c r="C204" s="41">
        <v>44908</v>
      </c>
      <c r="D204" s="36">
        <v>-78</v>
      </c>
      <c r="E204" s="37">
        <v>0</v>
      </c>
      <c r="F204" s="37">
        <v>-78</v>
      </c>
      <c r="G204" s="41">
        <v>44908</v>
      </c>
      <c r="H204" s="40" t="s">
        <v>893</v>
      </c>
      <c r="I204" s="26">
        <v>1529947</v>
      </c>
      <c r="J204" s="26" t="s">
        <v>1294</v>
      </c>
      <c r="K204" s="26">
        <v>167880</v>
      </c>
      <c r="L204" s="38">
        <v>44910</v>
      </c>
      <c r="M204" s="40" t="s">
        <v>186</v>
      </c>
      <c r="N204" s="43" t="s">
        <v>1291</v>
      </c>
      <c r="O204" s="21"/>
      <c r="P204" s="44">
        <v>-39</v>
      </c>
      <c r="Q204" s="21"/>
      <c r="R204" s="52">
        <v>2</v>
      </c>
      <c r="S204" s="21"/>
      <c r="T204" s="54" t="s">
        <v>1289</v>
      </c>
    </row>
    <row r="205" spans="1:20" ht="14.4" x14ac:dyDescent="0.3">
      <c r="A205" s="40" t="s">
        <v>885</v>
      </c>
      <c r="B205" s="40" t="s">
        <v>949</v>
      </c>
      <c r="C205" s="41">
        <v>44908</v>
      </c>
      <c r="D205" s="36">
        <v>-141.24</v>
      </c>
      <c r="E205" s="37">
        <v>0</v>
      </c>
      <c r="F205" s="37">
        <v>-141.24</v>
      </c>
      <c r="G205" s="41">
        <v>44908</v>
      </c>
      <c r="H205" s="40" t="s">
        <v>894</v>
      </c>
      <c r="I205" s="26">
        <v>1585799</v>
      </c>
      <c r="J205" s="26" t="s">
        <v>1292</v>
      </c>
      <c r="K205" s="26">
        <v>167880</v>
      </c>
      <c r="L205" s="38">
        <v>44910</v>
      </c>
      <c r="M205" s="40" t="s">
        <v>186</v>
      </c>
      <c r="N205" s="43" t="s">
        <v>1291</v>
      </c>
      <c r="O205" s="21"/>
      <c r="P205" s="44">
        <v>-70.62</v>
      </c>
      <c r="Q205" s="21"/>
      <c r="R205" s="52">
        <v>2</v>
      </c>
      <c r="S205" s="21"/>
      <c r="T205" s="54" t="s">
        <v>1289</v>
      </c>
    </row>
    <row r="206" spans="1:20" ht="14.4" x14ac:dyDescent="0.3">
      <c r="A206" s="40" t="s">
        <v>885</v>
      </c>
      <c r="B206" s="40" t="s">
        <v>950</v>
      </c>
      <c r="C206" s="41">
        <v>44908</v>
      </c>
      <c r="D206" s="36">
        <v>-42.04</v>
      </c>
      <c r="E206" s="37">
        <v>-10.44</v>
      </c>
      <c r="F206" s="37">
        <v>-31.6</v>
      </c>
      <c r="G206" s="41">
        <v>44908</v>
      </c>
      <c r="H206" s="40" t="s">
        <v>895</v>
      </c>
      <c r="I206" s="26">
        <v>1540784</v>
      </c>
      <c r="J206" s="26" t="s">
        <v>1297</v>
      </c>
      <c r="K206" s="26">
        <v>167880</v>
      </c>
      <c r="L206" s="38">
        <v>44910</v>
      </c>
      <c r="M206" s="40" t="s">
        <v>186</v>
      </c>
      <c r="N206" s="43" t="s">
        <v>1298</v>
      </c>
      <c r="O206" s="21"/>
      <c r="P206" s="44">
        <v>-31.6</v>
      </c>
      <c r="Q206" s="21"/>
      <c r="R206" s="52">
        <v>1</v>
      </c>
      <c r="S206" s="21"/>
      <c r="T206" s="54" t="s">
        <v>1289</v>
      </c>
    </row>
    <row r="207" spans="1:20" ht="14.4" x14ac:dyDescent="0.3">
      <c r="A207" s="40" t="s">
        <v>885</v>
      </c>
      <c r="B207" s="40" t="s">
        <v>951</v>
      </c>
      <c r="C207" s="41">
        <v>44908</v>
      </c>
      <c r="D207" s="36">
        <v>-38.08</v>
      </c>
      <c r="E207" s="37">
        <v>-9.93</v>
      </c>
      <c r="F207" s="37">
        <v>-28.15</v>
      </c>
      <c r="G207" s="41">
        <v>44908</v>
      </c>
      <c r="H207" s="40" t="s">
        <v>896</v>
      </c>
      <c r="I207" s="26">
        <v>1540781</v>
      </c>
      <c r="J207" s="26" t="s">
        <v>1308</v>
      </c>
      <c r="K207" s="26">
        <v>167880</v>
      </c>
      <c r="L207" s="38">
        <v>44910</v>
      </c>
      <c r="M207" s="40" t="s">
        <v>186</v>
      </c>
      <c r="N207" s="43" t="s">
        <v>1298</v>
      </c>
      <c r="O207" s="21"/>
      <c r="P207" s="44">
        <v>-28.15</v>
      </c>
      <c r="Q207" s="21"/>
      <c r="R207" s="52">
        <v>1</v>
      </c>
      <c r="S207" s="21"/>
      <c r="T207" s="54" t="s">
        <v>1289</v>
      </c>
    </row>
    <row r="208" spans="1:20" ht="14.4" x14ac:dyDescent="0.3">
      <c r="A208" s="40" t="s">
        <v>885</v>
      </c>
      <c r="B208" s="40" t="s">
        <v>951</v>
      </c>
      <c r="C208" s="41">
        <v>44908</v>
      </c>
      <c r="D208" s="36">
        <v>-76.16</v>
      </c>
      <c r="E208" s="37">
        <v>-19.86</v>
      </c>
      <c r="F208" s="37">
        <v>-56.3</v>
      </c>
      <c r="G208" s="41">
        <v>44908</v>
      </c>
      <c r="H208" s="40" t="s">
        <v>896</v>
      </c>
      <c r="I208" s="26">
        <v>1540783</v>
      </c>
      <c r="J208" s="26" t="s">
        <v>1317</v>
      </c>
      <c r="K208" s="26">
        <v>167880</v>
      </c>
      <c r="L208" s="38">
        <v>44910</v>
      </c>
      <c r="M208" s="40" t="s">
        <v>186</v>
      </c>
      <c r="N208" s="43" t="s">
        <v>1298</v>
      </c>
      <c r="O208" s="21"/>
      <c r="P208" s="44">
        <v>-28.15</v>
      </c>
      <c r="Q208" s="21"/>
      <c r="R208" s="52">
        <v>2</v>
      </c>
      <c r="S208" s="21"/>
      <c r="T208" s="54" t="s">
        <v>1289</v>
      </c>
    </row>
    <row r="209" spans="1:20" ht="14.4" x14ac:dyDescent="0.3">
      <c r="A209" s="40" t="s">
        <v>885</v>
      </c>
      <c r="B209" s="40" t="s">
        <v>951</v>
      </c>
      <c r="C209" s="41">
        <v>44908</v>
      </c>
      <c r="D209" s="36">
        <v>-42.04</v>
      </c>
      <c r="E209" s="37">
        <v>-10.44</v>
      </c>
      <c r="F209" s="37">
        <v>-31.6</v>
      </c>
      <c r="G209" s="41">
        <v>44908</v>
      </c>
      <c r="H209" s="40" t="s">
        <v>896</v>
      </c>
      <c r="I209" s="26">
        <v>1540787</v>
      </c>
      <c r="J209" s="26" t="s">
        <v>1341</v>
      </c>
      <c r="K209" s="26">
        <v>167880</v>
      </c>
      <c r="L209" s="38">
        <v>44910</v>
      </c>
      <c r="M209" s="40" t="s">
        <v>186</v>
      </c>
      <c r="N209" s="43" t="s">
        <v>1298</v>
      </c>
      <c r="O209" s="21"/>
      <c r="P209" s="44">
        <v>-31.6</v>
      </c>
      <c r="Q209" s="21"/>
      <c r="R209" s="52">
        <v>1</v>
      </c>
      <c r="S209" s="21"/>
      <c r="T209" s="54" t="s">
        <v>1289</v>
      </c>
    </row>
    <row r="210" spans="1:20" ht="14.4" x14ac:dyDescent="0.3">
      <c r="A210" s="40" t="s">
        <v>885</v>
      </c>
      <c r="B210" s="40" t="s">
        <v>952</v>
      </c>
      <c r="C210" s="41">
        <v>44908</v>
      </c>
      <c r="D210" s="36">
        <v>-39</v>
      </c>
      <c r="E210" s="37">
        <v>0</v>
      </c>
      <c r="F210" s="37">
        <v>-39</v>
      </c>
      <c r="G210" s="41">
        <v>44908</v>
      </c>
      <c r="H210" s="40" t="s">
        <v>897</v>
      </c>
      <c r="I210" s="26">
        <v>1529946</v>
      </c>
      <c r="J210" s="26" t="s">
        <v>1306</v>
      </c>
      <c r="K210" s="26">
        <v>167880</v>
      </c>
      <c r="L210" s="38">
        <v>44910</v>
      </c>
      <c r="M210" s="40" t="s">
        <v>186</v>
      </c>
      <c r="N210" s="43" t="s">
        <v>1291</v>
      </c>
      <c r="O210" s="21"/>
      <c r="P210" s="44">
        <v>-39</v>
      </c>
      <c r="Q210" s="21"/>
      <c r="R210" s="52">
        <v>1</v>
      </c>
      <c r="S210" s="21"/>
      <c r="T210" s="54" t="s">
        <v>1289</v>
      </c>
    </row>
    <row r="211" spans="1:20" ht="14.4" x14ac:dyDescent="0.3">
      <c r="A211" s="40" t="s">
        <v>885</v>
      </c>
      <c r="B211" s="40" t="s">
        <v>952</v>
      </c>
      <c r="C211" s="41">
        <v>44908</v>
      </c>
      <c r="D211" s="36">
        <v>-64.47</v>
      </c>
      <c r="E211" s="37">
        <v>0</v>
      </c>
      <c r="F211" s="37">
        <v>-64.47</v>
      </c>
      <c r="G211" s="41">
        <v>44908</v>
      </c>
      <c r="H211" s="40" t="s">
        <v>897</v>
      </c>
      <c r="I211" s="26">
        <v>1585797</v>
      </c>
      <c r="J211" s="26" t="s">
        <v>1305</v>
      </c>
      <c r="K211" s="26">
        <v>167880</v>
      </c>
      <c r="L211" s="38">
        <v>44910</v>
      </c>
      <c r="M211" s="40" t="s">
        <v>186</v>
      </c>
      <c r="N211" s="43" t="s">
        <v>1291</v>
      </c>
      <c r="O211" s="21"/>
      <c r="P211" s="44">
        <v>-64.47</v>
      </c>
      <c r="Q211" s="21"/>
      <c r="R211" s="52">
        <v>1</v>
      </c>
      <c r="S211" s="21"/>
      <c r="T211" s="54" t="s">
        <v>1289</v>
      </c>
    </row>
    <row r="212" spans="1:20" ht="14.4" x14ac:dyDescent="0.3">
      <c r="A212" s="40" t="s">
        <v>885</v>
      </c>
      <c r="B212" s="40" t="s">
        <v>953</v>
      </c>
      <c r="C212" s="41">
        <v>44908</v>
      </c>
      <c r="D212" s="36">
        <v>-84.14</v>
      </c>
      <c r="E212" s="37">
        <v>0</v>
      </c>
      <c r="F212" s="37">
        <v>-84.14</v>
      </c>
      <c r="G212" s="41">
        <v>44908</v>
      </c>
      <c r="H212" s="40" t="s">
        <v>898</v>
      </c>
      <c r="I212" s="26">
        <v>1514691</v>
      </c>
      <c r="J212" s="26" t="s">
        <v>1293</v>
      </c>
      <c r="K212" s="26">
        <v>167880</v>
      </c>
      <c r="L212" s="38">
        <v>44910</v>
      </c>
      <c r="M212" s="40" t="s">
        <v>186</v>
      </c>
      <c r="N212" s="43" t="s">
        <v>1291</v>
      </c>
      <c r="O212" s="21"/>
      <c r="P212" s="44">
        <v>-42.07</v>
      </c>
      <c r="Q212" s="21"/>
      <c r="R212" s="52">
        <v>2</v>
      </c>
      <c r="S212" s="21"/>
      <c r="T212" s="54" t="s">
        <v>1289</v>
      </c>
    </row>
    <row r="213" spans="1:20" ht="14.4" x14ac:dyDescent="0.3">
      <c r="A213" s="40" t="s">
        <v>885</v>
      </c>
      <c r="B213" s="40" t="s">
        <v>953</v>
      </c>
      <c r="C213" s="41">
        <v>44908</v>
      </c>
      <c r="D213" s="36">
        <v>-25.55</v>
      </c>
      <c r="E213" s="37">
        <v>0</v>
      </c>
      <c r="F213" s="37">
        <v>-25.55</v>
      </c>
      <c r="G213" s="41">
        <v>44908</v>
      </c>
      <c r="H213" s="40" t="s">
        <v>898</v>
      </c>
      <c r="I213" s="26">
        <v>1516596</v>
      </c>
      <c r="J213" s="26" t="s">
        <v>1344</v>
      </c>
      <c r="K213" s="26">
        <v>167880</v>
      </c>
      <c r="L213" s="38">
        <v>44910</v>
      </c>
      <c r="M213" s="40" t="s">
        <v>186</v>
      </c>
      <c r="N213" s="43" t="s">
        <v>1291</v>
      </c>
      <c r="O213" s="21"/>
      <c r="P213" s="44">
        <v>-25.55</v>
      </c>
      <c r="Q213" s="21"/>
      <c r="R213" s="52">
        <v>1</v>
      </c>
      <c r="S213" s="21"/>
      <c r="T213" s="54" t="s">
        <v>1289</v>
      </c>
    </row>
    <row r="214" spans="1:20" ht="14.4" x14ac:dyDescent="0.3">
      <c r="A214" s="40" t="s">
        <v>885</v>
      </c>
      <c r="B214" s="40" t="s">
        <v>953</v>
      </c>
      <c r="C214" s="41">
        <v>44908</v>
      </c>
      <c r="D214" s="36">
        <v>-64.47</v>
      </c>
      <c r="E214" s="37">
        <v>0</v>
      </c>
      <c r="F214" s="37">
        <v>-64.47</v>
      </c>
      <c r="G214" s="41">
        <v>44908</v>
      </c>
      <c r="H214" s="40" t="s">
        <v>898</v>
      </c>
      <c r="I214" s="26">
        <v>1585795</v>
      </c>
      <c r="J214" s="26" t="s">
        <v>1290</v>
      </c>
      <c r="K214" s="26">
        <v>167880</v>
      </c>
      <c r="L214" s="38">
        <v>44910</v>
      </c>
      <c r="M214" s="40" t="s">
        <v>186</v>
      </c>
      <c r="N214" s="43" t="s">
        <v>1291</v>
      </c>
      <c r="O214" s="21"/>
      <c r="P214" s="44">
        <v>-64.47</v>
      </c>
      <c r="Q214" s="21"/>
      <c r="R214" s="52">
        <v>1</v>
      </c>
      <c r="S214" s="21"/>
      <c r="T214" s="54" t="s">
        <v>1289</v>
      </c>
    </row>
    <row r="215" spans="1:20" ht="14.4" x14ac:dyDescent="0.3">
      <c r="A215" s="40" t="s">
        <v>885</v>
      </c>
      <c r="B215" s="40" t="s">
        <v>954</v>
      </c>
      <c r="C215" s="41">
        <v>44908</v>
      </c>
      <c r="D215" s="36">
        <v>-25.74</v>
      </c>
      <c r="E215" s="37">
        <v>-8.59</v>
      </c>
      <c r="F215" s="37">
        <v>-17.149999999999999</v>
      </c>
      <c r="G215" s="41">
        <v>44908</v>
      </c>
      <c r="H215" s="40" t="s">
        <v>899</v>
      </c>
      <c r="I215" s="26">
        <v>1408976</v>
      </c>
      <c r="J215" s="26" t="s">
        <v>1345</v>
      </c>
      <c r="K215" s="26">
        <v>167880</v>
      </c>
      <c r="L215" s="38">
        <v>44910</v>
      </c>
      <c r="M215" s="40" t="s">
        <v>186</v>
      </c>
      <c r="N215" s="43" t="s">
        <v>1311</v>
      </c>
      <c r="O215" s="21"/>
      <c r="P215" s="44">
        <v>-17.149999999999999</v>
      </c>
      <c r="Q215" s="21"/>
      <c r="R215" s="52">
        <v>1</v>
      </c>
      <c r="S215" s="21"/>
      <c r="T215" s="54" t="s">
        <v>1289</v>
      </c>
    </row>
    <row r="216" spans="1:20" ht="14.4" x14ac:dyDescent="0.3">
      <c r="A216" s="40" t="s">
        <v>885</v>
      </c>
      <c r="B216" s="40" t="s">
        <v>955</v>
      </c>
      <c r="C216" s="41">
        <v>44908</v>
      </c>
      <c r="D216" s="36">
        <v>-39</v>
      </c>
      <c r="E216" s="37">
        <v>0</v>
      </c>
      <c r="F216" s="37">
        <v>-39</v>
      </c>
      <c r="G216" s="41">
        <v>44908</v>
      </c>
      <c r="H216" s="40" t="s">
        <v>900</v>
      </c>
      <c r="I216" s="26">
        <v>1529946</v>
      </c>
      <c r="J216" s="26" t="s">
        <v>1306</v>
      </c>
      <c r="K216" s="26">
        <v>167880</v>
      </c>
      <c r="L216" s="38">
        <v>44910</v>
      </c>
      <c r="M216" s="40" t="s">
        <v>186</v>
      </c>
      <c r="N216" s="43" t="s">
        <v>1291</v>
      </c>
      <c r="O216" s="21"/>
      <c r="P216" s="44">
        <v>-39</v>
      </c>
      <c r="Q216" s="21"/>
      <c r="R216" s="52">
        <v>1</v>
      </c>
      <c r="S216" s="21"/>
      <c r="T216" s="54" t="s">
        <v>1289</v>
      </c>
    </row>
    <row r="217" spans="1:20" ht="14.4" x14ac:dyDescent="0.3">
      <c r="A217" s="40" t="s">
        <v>885</v>
      </c>
      <c r="B217" s="40" t="s">
        <v>955</v>
      </c>
      <c r="C217" s="41">
        <v>44908</v>
      </c>
      <c r="D217" s="36">
        <v>-70.62</v>
      </c>
      <c r="E217" s="37">
        <v>0</v>
      </c>
      <c r="F217" s="37">
        <v>-70.62</v>
      </c>
      <c r="G217" s="41">
        <v>44908</v>
      </c>
      <c r="H217" s="40" t="s">
        <v>900</v>
      </c>
      <c r="I217" s="26">
        <v>1585900</v>
      </c>
      <c r="J217" s="26" t="s">
        <v>1320</v>
      </c>
      <c r="K217" s="26">
        <v>167880</v>
      </c>
      <c r="L217" s="38">
        <v>44910</v>
      </c>
      <c r="M217" s="40" t="s">
        <v>186</v>
      </c>
      <c r="N217" s="43" t="s">
        <v>1291</v>
      </c>
      <c r="O217" s="21"/>
      <c r="P217" s="44">
        <v>-70.62</v>
      </c>
      <c r="Q217" s="21"/>
      <c r="R217" s="52">
        <v>1</v>
      </c>
      <c r="S217" s="21"/>
      <c r="T217" s="54" t="s">
        <v>1289</v>
      </c>
    </row>
    <row r="218" spans="1:20" ht="14.4" x14ac:dyDescent="0.3">
      <c r="A218" s="40" t="s">
        <v>885</v>
      </c>
      <c r="B218" s="40" t="s">
        <v>956</v>
      </c>
      <c r="C218" s="41">
        <v>44908</v>
      </c>
      <c r="D218" s="36">
        <v>-38.08</v>
      </c>
      <c r="E218" s="37">
        <v>-9.93</v>
      </c>
      <c r="F218" s="37">
        <v>-28.15</v>
      </c>
      <c r="G218" s="41">
        <v>44908</v>
      </c>
      <c r="H218" s="40" t="s">
        <v>901</v>
      </c>
      <c r="I218" s="26">
        <v>1540780</v>
      </c>
      <c r="J218" s="26" t="s">
        <v>1334</v>
      </c>
      <c r="K218" s="26">
        <v>167880</v>
      </c>
      <c r="L218" s="38">
        <v>44910</v>
      </c>
      <c r="M218" s="40" t="s">
        <v>186</v>
      </c>
      <c r="N218" s="43" t="s">
        <v>1298</v>
      </c>
      <c r="O218" s="21"/>
      <c r="P218" s="44">
        <v>-28.15</v>
      </c>
      <c r="Q218" s="21"/>
      <c r="R218" s="52">
        <v>1</v>
      </c>
      <c r="S218" s="21"/>
      <c r="T218" s="54" t="s">
        <v>1289</v>
      </c>
    </row>
    <row r="219" spans="1:20" ht="14.4" x14ac:dyDescent="0.3">
      <c r="A219" s="40" t="s">
        <v>885</v>
      </c>
      <c r="B219" s="40" t="s">
        <v>956</v>
      </c>
      <c r="C219" s="41">
        <v>44908</v>
      </c>
      <c r="D219" s="36">
        <v>-38.08</v>
      </c>
      <c r="E219" s="37">
        <v>-9.93</v>
      </c>
      <c r="F219" s="37">
        <v>-28.15</v>
      </c>
      <c r="G219" s="41">
        <v>44908</v>
      </c>
      <c r="H219" s="40" t="s">
        <v>901</v>
      </c>
      <c r="I219" s="26">
        <v>1540783</v>
      </c>
      <c r="J219" s="26" t="s">
        <v>1317</v>
      </c>
      <c r="K219" s="26">
        <v>167880</v>
      </c>
      <c r="L219" s="38">
        <v>44910</v>
      </c>
      <c r="M219" s="40" t="s">
        <v>186</v>
      </c>
      <c r="N219" s="43" t="s">
        <v>1298</v>
      </c>
      <c r="O219" s="21"/>
      <c r="P219" s="44">
        <v>-28.15</v>
      </c>
      <c r="Q219" s="21"/>
      <c r="R219" s="52">
        <v>1</v>
      </c>
      <c r="S219" s="21"/>
      <c r="T219" s="54" t="s">
        <v>1289</v>
      </c>
    </row>
    <row r="220" spans="1:20" ht="14.4" x14ac:dyDescent="0.3">
      <c r="A220" s="40" t="s">
        <v>885</v>
      </c>
      <c r="B220" s="40" t="s">
        <v>957</v>
      </c>
      <c r="C220" s="41">
        <v>44908</v>
      </c>
      <c r="D220" s="36">
        <v>-39</v>
      </c>
      <c r="E220" s="37">
        <v>0</v>
      </c>
      <c r="F220" s="37">
        <v>-39</v>
      </c>
      <c r="G220" s="41">
        <v>44908</v>
      </c>
      <c r="H220" s="40" t="s">
        <v>902</v>
      </c>
      <c r="I220" s="26">
        <v>1529946</v>
      </c>
      <c r="J220" s="26" t="s">
        <v>1306</v>
      </c>
      <c r="K220" s="26">
        <v>167880</v>
      </c>
      <c r="L220" s="38">
        <v>44910</v>
      </c>
      <c r="M220" s="40" t="s">
        <v>186</v>
      </c>
      <c r="N220" s="43" t="s">
        <v>1291</v>
      </c>
      <c r="O220" s="21"/>
      <c r="P220" s="44">
        <v>-39</v>
      </c>
      <c r="Q220" s="21"/>
      <c r="R220" s="52">
        <v>1</v>
      </c>
      <c r="S220" s="21"/>
      <c r="T220" s="54" t="s">
        <v>1289</v>
      </c>
    </row>
    <row r="221" spans="1:20" ht="14.4" x14ac:dyDescent="0.3">
      <c r="A221" s="40" t="s">
        <v>885</v>
      </c>
      <c r="B221" s="40" t="s">
        <v>958</v>
      </c>
      <c r="C221" s="41">
        <v>44908</v>
      </c>
      <c r="D221" s="36">
        <v>-38.08</v>
      </c>
      <c r="E221" s="37">
        <v>-9.93</v>
      </c>
      <c r="F221" s="37">
        <v>-28.15</v>
      </c>
      <c r="G221" s="41">
        <v>44908</v>
      </c>
      <c r="H221" s="40" t="s">
        <v>903</v>
      </c>
      <c r="I221" s="26">
        <v>1540783</v>
      </c>
      <c r="J221" s="26" t="s">
        <v>1317</v>
      </c>
      <c r="K221" s="26">
        <v>167880</v>
      </c>
      <c r="L221" s="38">
        <v>44910</v>
      </c>
      <c r="M221" s="40" t="s">
        <v>186</v>
      </c>
      <c r="N221" s="43" t="s">
        <v>1298</v>
      </c>
      <c r="O221" s="21"/>
      <c r="P221" s="44">
        <v>-28.15</v>
      </c>
      <c r="Q221" s="21"/>
      <c r="R221" s="52">
        <v>1</v>
      </c>
      <c r="S221" s="21"/>
      <c r="T221" s="54" t="s">
        <v>1289</v>
      </c>
    </row>
    <row r="222" spans="1:20" ht="14.4" x14ac:dyDescent="0.3">
      <c r="A222" s="40" t="s">
        <v>885</v>
      </c>
      <c r="B222" s="40" t="s">
        <v>958</v>
      </c>
      <c r="C222" s="41">
        <v>44908</v>
      </c>
      <c r="D222" s="36">
        <v>-152.32</v>
      </c>
      <c r="E222" s="37">
        <v>-39.72</v>
      </c>
      <c r="F222" s="37">
        <v>-112.6</v>
      </c>
      <c r="G222" s="41">
        <v>44908</v>
      </c>
      <c r="H222" s="40" t="s">
        <v>903</v>
      </c>
      <c r="I222" s="26">
        <v>1593356</v>
      </c>
      <c r="J222" s="26" t="s">
        <v>1329</v>
      </c>
      <c r="K222" s="26">
        <v>167880</v>
      </c>
      <c r="L222" s="38">
        <v>44910</v>
      </c>
      <c r="M222" s="40" t="s">
        <v>186</v>
      </c>
      <c r="N222" s="43" t="s">
        <v>1298</v>
      </c>
      <c r="O222" s="21"/>
      <c r="P222" s="44">
        <v>-28.15</v>
      </c>
      <c r="Q222" s="21"/>
      <c r="R222" s="52">
        <v>4</v>
      </c>
      <c r="S222" s="21"/>
      <c r="T222" s="54" t="s">
        <v>1289</v>
      </c>
    </row>
    <row r="223" spans="1:20" ht="14.4" x14ac:dyDescent="0.3">
      <c r="A223" s="40" t="s">
        <v>885</v>
      </c>
      <c r="B223" s="40" t="s">
        <v>958</v>
      </c>
      <c r="C223" s="41">
        <v>44908</v>
      </c>
      <c r="D223" s="36">
        <v>-76.16</v>
      </c>
      <c r="E223" s="37">
        <v>-19.86</v>
      </c>
      <c r="F223" s="37">
        <v>-56.3</v>
      </c>
      <c r="G223" s="41">
        <v>44908</v>
      </c>
      <c r="H223" s="40" t="s">
        <v>903</v>
      </c>
      <c r="I223" s="26">
        <v>1593357</v>
      </c>
      <c r="J223" s="26" t="s">
        <v>1302</v>
      </c>
      <c r="K223" s="26">
        <v>167880</v>
      </c>
      <c r="L223" s="38">
        <v>44910</v>
      </c>
      <c r="M223" s="40" t="s">
        <v>186</v>
      </c>
      <c r="N223" s="43" t="s">
        <v>1298</v>
      </c>
      <c r="O223" s="21"/>
      <c r="P223" s="44">
        <v>-28.15</v>
      </c>
      <c r="Q223" s="21"/>
      <c r="R223" s="52">
        <v>2</v>
      </c>
      <c r="S223" s="21"/>
      <c r="T223" s="54" t="s">
        <v>1289</v>
      </c>
    </row>
    <row r="224" spans="1:20" ht="14.4" x14ac:dyDescent="0.3">
      <c r="A224" s="40" t="s">
        <v>885</v>
      </c>
      <c r="B224" s="40" t="s">
        <v>959</v>
      </c>
      <c r="C224" s="41">
        <v>44908</v>
      </c>
      <c r="D224" s="36">
        <v>-64.47</v>
      </c>
      <c r="E224" s="37">
        <v>0</v>
      </c>
      <c r="F224" s="37">
        <v>-64.47</v>
      </c>
      <c r="G224" s="41">
        <v>44908</v>
      </c>
      <c r="H224" s="40" t="s">
        <v>904</v>
      </c>
      <c r="I224" s="26">
        <v>1585795</v>
      </c>
      <c r="J224" s="26" t="s">
        <v>1290</v>
      </c>
      <c r="K224" s="26">
        <v>167880</v>
      </c>
      <c r="L224" s="38">
        <v>44910</v>
      </c>
      <c r="M224" s="40" t="s">
        <v>186</v>
      </c>
      <c r="N224" s="43" t="s">
        <v>1291</v>
      </c>
      <c r="O224" s="21"/>
      <c r="P224" s="44">
        <v>-64.47</v>
      </c>
      <c r="Q224" s="21"/>
      <c r="R224" s="52">
        <v>1</v>
      </c>
      <c r="S224" s="21"/>
      <c r="T224" s="54" t="s">
        <v>1289</v>
      </c>
    </row>
    <row r="225" spans="1:20" ht="14.4" x14ac:dyDescent="0.3">
      <c r="A225" s="40" t="s">
        <v>885</v>
      </c>
      <c r="B225" s="40" t="s">
        <v>960</v>
      </c>
      <c r="C225" s="41">
        <v>44908</v>
      </c>
      <c r="D225" s="36">
        <v>-96.4</v>
      </c>
      <c r="E225" s="37">
        <v>-10.55</v>
      </c>
      <c r="F225" s="37">
        <v>-85.85</v>
      </c>
      <c r="G225" s="41">
        <v>44908</v>
      </c>
      <c r="H225" s="40" t="s">
        <v>905</v>
      </c>
      <c r="I225" s="26">
        <v>1662421</v>
      </c>
      <c r="J225" s="26" t="s">
        <v>1300</v>
      </c>
      <c r="K225" s="26">
        <v>167880</v>
      </c>
      <c r="L225" s="38">
        <v>44910</v>
      </c>
      <c r="M225" s="40" t="s">
        <v>186</v>
      </c>
      <c r="N225" s="43" t="s">
        <v>1301</v>
      </c>
      <c r="O225" s="21"/>
      <c r="P225" s="44">
        <v>-85.85</v>
      </c>
      <c r="Q225" s="21"/>
      <c r="R225" s="52">
        <v>1</v>
      </c>
      <c r="S225" s="21"/>
      <c r="T225" s="54" t="s">
        <v>1289</v>
      </c>
    </row>
    <row r="226" spans="1:20" ht="14.4" x14ac:dyDescent="0.3">
      <c r="A226" s="40" t="s">
        <v>885</v>
      </c>
      <c r="B226" s="40" t="s">
        <v>961</v>
      </c>
      <c r="C226" s="41">
        <v>44908</v>
      </c>
      <c r="D226" s="36">
        <v>-42.04</v>
      </c>
      <c r="E226" s="37">
        <v>-10.44</v>
      </c>
      <c r="F226" s="37">
        <v>-31.6</v>
      </c>
      <c r="G226" s="41">
        <v>44908</v>
      </c>
      <c r="H226" s="40" t="s">
        <v>906</v>
      </c>
      <c r="I226" s="26">
        <v>1540787</v>
      </c>
      <c r="J226" s="26" t="s">
        <v>1341</v>
      </c>
      <c r="K226" s="26">
        <v>167880</v>
      </c>
      <c r="L226" s="38">
        <v>44910</v>
      </c>
      <c r="M226" s="40" t="s">
        <v>186</v>
      </c>
      <c r="N226" s="43" t="s">
        <v>1298</v>
      </c>
      <c r="O226" s="21"/>
      <c r="P226" s="44">
        <v>-31.6</v>
      </c>
      <c r="Q226" s="21"/>
      <c r="R226" s="52">
        <v>1</v>
      </c>
      <c r="S226" s="21"/>
      <c r="T226" s="54" t="s">
        <v>1289</v>
      </c>
    </row>
    <row r="227" spans="1:20" ht="14.4" x14ac:dyDescent="0.3">
      <c r="A227" s="40" t="s">
        <v>885</v>
      </c>
      <c r="B227" s="40" t="s">
        <v>961</v>
      </c>
      <c r="C227" s="41">
        <v>44908</v>
      </c>
      <c r="D227" s="36">
        <v>-38.08</v>
      </c>
      <c r="E227" s="37">
        <v>-9.93</v>
      </c>
      <c r="F227" s="37">
        <v>-28.15</v>
      </c>
      <c r="G227" s="41">
        <v>44908</v>
      </c>
      <c r="H227" s="40" t="s">
        <v>906</v>
      </c>
      <c r="I227" s="26">
        <v>1593357</v>
      </c>
      <c r="J227" s="26" t="s">
        <v>1302</v>
      </c>
      <c r="K227" s="26">
        <v>167880</v>
      </c>
      <c r="L227" s="38">
        <v>44910</v>
      </c>
      <c r="M227" s="40" t="s">
        <v>186</v>
      </c>
      <c r="N227" s="43" t="s">
        <v>1298</v>
      </c>
      <c r="O227" s="21"/>
      <c r="P227" s="44">
        <v>-28.15</v>
      </c>
      <c r="Q227" s="21"/>
      <c r="R227" s="52">
        <v>1</v>
      </c>
      <c r="S227" s="21"/>
      <c r="T227" s="54" t="s">
        <v>1289</v>
      </c>
    </row>
    <row r="228" spans="1:20" ht="14.4" x14ac:dyDescent="0.3">
      <c r="A228" s="40" t="s">
        <v>885</v>
      </c>
      <c r="B228" s="40" t="s">
        <v>961</v>
      </c>
      <c r="C228" s="41">
        <v>44908</v>
      </c>
      <c r="D228" s="36">
        <v>-87.6</v>
      </c>
      <c r="E228" s="37">
        <v>-10.25</v>
      </c>
      <c r="F228" s="37">
        <v>-77.349999999999994</v>
      </c>
      <c r="G228" s="41">
        <v>44908</v>
      </c>
      <c r="H228" s="40" t="s">
        <v>906</v>
      </c>
      <c r="I228" s="26">
        <v>1662420</v>
      </c>
      <c r="J228" s="26" t="s">
        <v>1318</v>
      </c>
      <c r="K228" s="26">
        <v>167880</v>
      </c>
      <c r="L228" s="38">
        <v>44910</v>
      </c>
      <c r="M228" s="40" t="s">
        <v>186</v>
      </c>
      <c r="N228" s="43" t="s">
        <v>1301</v>
      </c>
      <c r="O228" s="21"/>
      <c r="P228" s="44">
        <v>-77.349999999999994</v>
      </c>
      <c r="Q228" s="21"/>
      <c r="R228" s="52">
        <v>1</v>
      </c>
      <c r="S228" s="21"/>
      <c r="T228" s="54" t="s">
        <v>1289</v>
      </c>
    </row>
    <row r="229" spans="1:20" ht="14.4" x14ac:dyDescent="0.3">
      <c r="A229" s="40" t="s">
        <v>885</v>
      </c>
      <c r="B229" s="40" t="s">
        <v>962</v>
      </c>
      <c r="C229" s="41">
        <v>44908</v>
      </c>
      <c r="D229" s="36">
        <v>-64.47</v>
      </c>
      <c r="E229" s="37">
        <v>0</v>
      </c>
      <c r="F229" s="37">
        <v>-64.47</v>
      </c>
      <c r="G229" s="41">
        <v>44908</v>
      </c>
      <c r="H229" s="40" t="s">
        <v>907</v>
      </c>
      <c r="I229" s="26">
        <v>1585794</v>
      </c>
      <c r="J229" s="26" t="s">
        <v>1338</v>
      </c>
      <c r="K229" s="26">
        <v>167880</v>
      </c>
      <c r="L229" s="38">
        <v>44910</v>
      </c>
      <c r="M229" s="40" t="s">
        <v>186</v>
      </c>
      <c r="N229" s="43" t="s">
        <v>1291</v>
      </c>
      <c r="O229" s="21"/>
      <c r="P229" s="44">
        <v>-64.47</v>
      </c>
      <c r="Q229" s="21"/>
      <c r="R229" s="52">
        <v>1</v>
      </c>
      <c r="S229" s="21"/>
      <c r="T229" s="54" t="s">
        <v>1289</v>
      </c>
    </row>
    <row r="230" spans="1:20" ht="14.4" x14ac:dyDescent="0.3">
      <c r="A230" s="40" t="s">
        <v>885</v>
      </c>
      <c r="B230" s="40" t="s">
        <v>963</v>
      </c>
      <c r="C230" s="41">
        <v>44908</v>
      </c>
      <c r="D230" s="36">
        <v>-84.08</v>
      </c>
      <c r="E230" s="37">
        <v>-20.88</v>
      </c>
      <c r="F230" s="37">
        <v>-63.2</v>
      </c>
      <c r="G230" s="41">
        <v>44908</v>
      </c>
      <c r="H230" s="40" t="s">
        <v>908</v>
      </c>
      <c r="I230" s="26">
        <v>1540785</v>
      </c>
      <c r="J230" s="26" t="s">
        <v>1328</v>
      </c>
      <c r="K230" s="26">
        <v>167880</v>
      </c>
      <c r="L230" s="38">
        <v>44910</v>
      </c>
      <c r="M230" s="40" t="s">
        <v>186</v>
      </c>
      <c r="N230" s="43" t="s">
        <v>1298</v>
      </c>
      <c r="O230" s="21"/>
      <c r="P230" s="44">
        <v>-31.6</v>
      </c>
      <c r="Q230" s="21"/>
      <c r="R230" s="52">
        <v>2</v>
      </c>
      <c r="S230" s="21"/>
      <c r="T230" s="54" t="s">
        <v>1289</v>
      </c>
    </row>
    <row r="231" spans="1:20" ht="14.4" x14ac:dyDescent="0.3">
      <c r="A231" s="40" t="s">
        <v>885</v>
      </c>
      <c r="B231" s="40" t="s">
        <v>964</v>
      </c>
      <c r="C231" s="41">
        <v>44908</v>
      </c>
      <c r="D231" s="36">
        <v>-64.47</v>
      </c>
      <c r="E231" s="37">
        <v>0</v>
      </c>
      <c r="F231" s="37">
        <v>-64.47</v>
      </c>
      <c r="G231" s="41">
        <v>44908</v>
      </c>
      <c r="H231" s="40" t="s">
        <v>909</v>
      </c>
      <c r="I231" s="26">
        <v>1585795</v>
      </c>
      <c r="J231" s="26" t="s">
        <v>1290</v>
      </c>
      <c r="K231" s="26">
        <v>167880</v>
      </c>
      <c r="L231" s="38">
        <v>44910</v>
      </c>
      <c r="M231" s="40" t="s">
        <v>186</v>
      </c>
      <c r="N231" s="43" t="s">
        <v>1291</v>
      </c>
      <c r="O231" s="21"/>
      <c r="P231" s="44">
        <v>-64.47</v>
      </c>
      <c r="Q231" s="21"/>
      <c r="R231" s="52">
        <v>1</v>
      </c>
      <c r="S231" s="21"/>
      <c r="T231" s="54" t="s">
        <v>1289</v>
      </c>
    </row>
    <row r="232" spans="1:20" ht="14.4" x14ac:dyDescent="0.3">
      <c r="A232" s="40" t="s">
        <v>885</v>
      </c>
      <c r="B232" s="40" t="s">
        <v>965</v>
      </c>
      <c r="C232" s="41">
        <v>44908</v>
      </c>
      <c r="D232" s="36">
        <v>-87.6</v>
      </c>
      <c r="E232" s="37">
        <v>-10.25</v>
      </c>
      <c r="F232" s="37">
        <v>-77.349999999999994</v>
      </c>
      <c r="G232" s="41">
        <v>44908</v>
      </c>
      <c r="H232" s="40" t="s">
        <v>910</v>
      </c>
      <c r="I232" s="26">
        <v>1662420</v>
      </c>
      <c r="J232" s="26" t="s">
        <v>1318</v>
      </c>
      <c r="K232" s="26">
        <v>167880</v>
      </c>
      <c r="L232" s="38">
        <v>44910</v>
      </c>
      <c r="M232" s="40" t="s">
        <v>186</v>
      </c>
      <c r="N232" s="43" t="s">
        <v>1301</v>
      </c>
      <c r="O232" s="21"/>
      <c r="P232" s="44">
        <v>-77.349999999999994</v>
      </c>
      <c r="Q232" s="21"/>
      <c r="R232" s="52">
        <v>1</v>
      </c>
      <c r="S232" s="21"/>
      <c r="T232" s="54" t="s">
        <v>1289</v>
      </c>
    </row>
    <row r="233" spans="1:20" ht="14.4" x14ac:dyDescent="0.3">
      <c r="A233" s="40" t="s">
        <v>885</v>
      </c>
      <c r="B233" s="40" t="s">
        <v>965</v>
      </c>
      <c r="C233" s="41">
        <v>44908</v>
      </c>
      <c r="D233" s="36">
        <v>-96.4</v>
      </c>
      <c r="E233" s="37">
        <v>-10.55</v>
      </c>
      <c r="F233" s="37">
        <v>-85.85</v>
      </c>
      <c r="G233" s="41">
        <v>44908</v>
      </c>
      <c r="H233" s="40" t="s">
        <v>910</v>
      </c>
      <c r="I233" s="26">
        <v>1662421</v>
      </c>
      <c r="J233" s="26" t="s">
        <v>1300</v>
      </c>
      <c r="K233" s="26">
        <v>167880</v>
      </c>
      <c r="L233" s="38">
        <v>44910</v>
      </c>
      <c r="M233" s="40" t="s">
        <v>186</v>
      </c>
      <c r="N233" s="43" t="s">
        <v>1301</v>
      </c>
      <c r="O233" s="21"/>
      <c r="P233" s="44">
        <v>-85.85</v>
      </c>
      <c r="Q233" s="21"/>
      <c r="R233" s="52">
        <v>1</v>
      </c>
      <c r="S233" s="21"/>
      <c r="T233" s="54" t="s">
        <v>1289</v>
      </c>
    </row>
    <row r="234" spans="1:20" ht="14.4" x14ac:dyDescent="0.3">
      <c r="A234" s="40" t="s">
        <v>885</v>
      </c>
      <c r="B234" s="40" t="s">
        <v>966</v>
      </c>
      <c r="C234" s="41">
        <v>44908</v>
      </c>
      <c r="D234" s="36">
        <v>-88.78</v>
      </c>
      <c r="E234" s="37">
        <v>-26.51</v>
      </c>
      <c r="F234" s="37">
        <v>-62.27</v>
      </c>
      <c r="G234" s="41">
        <v>44908</v>
      </c>
      <c r="H234" s="40" t="s">
        <v>911</v>
      </c>
      <c r="I234" s="26">
        <v>1339334</v>
      </c>
      <c r="J234" s="26" t="s">
        <v>1331</v>
      </c>
      <c r="K234" s="26">
        <v>12210752</v>
      </c>
      <c r="L234" s="38">
        <v>44910</v>
      </c>
      <c r="M234" s="40" t="s">
        <v>186</v>
      </c>
      <c r="N234" s="43" t="s">
        <v>1301</v>
      </c>
      <c r="O234" s="21"/>
      <c r="P234" s="44">
        <v>-62.27</v>
      </c>
      <c r="Q234" s="21"/>
      <c r="R234" s="52">
        <v>1</v>
      </c>
      <c r="S234" s="21"/>
      <c r="T234" s="54" t="s">
        <v>1289</v>
      </c>
    </row>
    <row r="235" spans="1:20" ht="14.4" x14ac:dyDescent="0.3">
      <c r="A235" s="40" t="s">
        <v>885</v>
      </c>
      <c r="B235" s="40" t="s">
        <v>967</v>
      </c>
      <c r="C235" s="41">
        <v>44908</v>
      </c>
      <c r="D235" s="36">
        <v>-87.44</v>
      </c>
      <c r="E235" s="37">
        <v>-25.17</v>
      </c>
      <c r="F235" s="37">
        <v>-62.27</v>
      </c>
      <c r="G235" s="41">
        <v>44908</v>
      </c>
      <c r="H235" s="40" t="s">
        <v>912</v>
      </c>
      <c r="I235" s="26">
        <v>1339335</v>
      </c>
      <c r="J235" s="26" t="s">
        <v>1314</v>
      </c>
      <c r="K235" s="26">
        <v>12210752</v>
      </c>
      <c r="L235" s="38">
        <v>44910</v>
      </c>
      <c r="M235" s="40" t="s">
        <v>186</v>
      </c>
      <c r="N235" s="43" t="s">
        <v>1301</v>
      </c>
      <c r="O235" s="21"/>
      <c r="P235" s="44">
        <v>-62.27</v>
      </c>
      <c r="Q235" s="21"/>
      <c r="R235" s="52">
        <v>1</v>
      </c>
      <c r="S235" s="21"/>
      <c r="T235" s="54" t="s">
        <v>1289</v>
      </c>
    </row>
    <row r="236" spans="1:20" ht="14.4" x14ac:dyDescent="0.3">
      <c r="A236" s="40" t="s">
        <v>913</v>
      </c>
      <c r="B236" s="40" t="s">
        <v>968</v>
      </c>
      <c r="C236" s="41">
        <v>44909</v>
      </c>
      <c r="D236" s="36">
        <v>-128.94</v>
      </c>
      <c r="E236" s="37">
        <v>0</v>
      </c>
      <c r="F236" s="37">
        <v>-128.94</v>
      </c>
      <c r="G236" s="41">
        <v>44909</v>
      </c>
      <c r="H236" s="40" t="s">
        <v>914</v>
      </c>
      <c r="I236" s="26">
        <v>1585794</v>
      </c>
      <c r="J236" s="26" t="s">
        <v>1338</v>
      </c>
      <c r="K236" s="26">
        <v>167892</v>
      </c>
      <c r="L236" s="38">
        <v>44911</v>
      </c>
      <c r="M236" s="40" t="s">
        <v>186</v>
      </c>
      <c r="N236" s="43" t="s">
        <v>1291</v>
      </c>
      <c r="O236" s="21"/>
      <c r="P236" s="44">
        <v>-64.47</v>
      </c>
      <c r="Q236" s="21"/>
      <c r="R236" s="52">
        <v>2</v>
      </c>
      <c r="S236" s="21"/>
      <c r="T236" s="54" t="s">
        <v>1289</v>
      </c>
    </row>
    <row r="237" spans="1:20" ht="14.4" x14ac:dyDescent="0.3">
      <c r="A237" s="40" t="s">
        <v>913</v>
      </c>
      <c r="B237" s="40" t="s">
        <v>969</v>
      </c>
      <c r="C237" s="41">
        <v>44909</v>
      </c>
      <c r="D237" s="36">
        <v>-25.55</v>
      </c>
      <c r="E237" s="37">
        <v>0</v>
      </c>
      <c r="F237" s="37">
        <v>-25.55</v>
      </c>
      <c r="G237" s="41">
        <v>44909</v>
      </c>
      <c r="H237" s="40" t="s">
        <v>915</v>
      </c>
      <c r="I237" s="26">
        <v>1516596</v>
      </c>
      <c r="J237" s="26" t="s">
        <v>1344</v>
      </c>
      <c r="K237" s="26">
        <v>167892</v>
      </c>
      <c r="L237" s="38">
        <v>44911</v>
      </c>
      <c r="M237" s="40" t="s">
        <v>186</v>
      </c>
      <c r="N237" s="43" t="s">
        <v>1291</v>
      </c>
      <c r="O237" s="21"/>
      <c r="P237" s="44">
        <v>-25.55</v>
      </c>
      <c r="Q237" s="21"/>
      <c r="R237" s="52">
        <v>1</v>
      </c>
      <c r="S237" s="21"/>
      <c r="T237" s="54" t="s">
        <v>1289</v>
      </c>
    </row>
    <row r="238" spans="1:20" ht="14.4" x14ac:dyDescent="0.3">
      <c r="A238" s="40" t="s">
        <v>913</v>
      </c>
      <c r="B238" s="40" t="s">
        <v>970</v>
      </c>
      <c r="C238" s="41">
        <v>44909</v>
      </c>
      <c r="D238" s="36">
        <v>-42.07</v>
      </c>
      <c r="E238" s="37">
        <v>0</v>
      </c>
      <c r="F238" s="37">
        <v>-42.07</v>
      </c>
      <c r="G238" s="41">
        <v>44909</v>
      </c>
      <c r="H238" s="40" t="s">
        <v>916</v>
      </c>
      <c r="I238" s="26">
        <v>1514688</v>
      </c>
      <c r="J238" s="26" t="s">
        <v>1304</v>
      </c>
      <c r="K238" s="26">
        <v>167892</v>
      </c>
      <c r="L238" s="38">
        <v>44911</v>
      </c>
      <c r="M238" s="40" t="s">
        <v>186</v>
      </c>
      <c r="N238" s="43" t="s">
        <v>1291</v>
      </c>
      <c r="O238" s="21"/>
      <c r="P238" s="44">
        <v>-42.07</v>
      </c>
      <c r="Q238" s="21"/>
      <c r="R238" s="52">
        <v>1</v>
      </c>
      <c r="S238" s="21"/>
      <c r="T238" s="54" t="s">
        <v>1289</v>
      </c>
    </row>
    <row r="239" spans="1:20" ht="14.4" x14ac:dyDescent="0.3">
      <c r="A239" s="40" t="s">
        <v>913</v>
      </c>
      <c r="B239" s="40" t="s">
        <v>971</v>
      </c>
      <c r="C239" s="41">
        <v>44909</v>
      </c>
      <c r="D239" s="36">
        <v>-70.62</v>
      </c>
      <c r="E239" s="37">
        <v>0</v>
      </c>
      <c r="F239" s="37">
        <v>-70.62</v>
      </c>
      <c r="G239" s="41">
        <v>44909</v>
      </c>
      <c r="H239" s="40" t="s">
        <v>917</v>
      </c>
      <c r="I239" s="26">
        <v>1585798</v>
      </c>
      <c r="J239" s="26" t="s">
        <v>1319</v>
      </c>
      <c r="K239" s="26">
        <v>167892</v>
      </c>
      <c r="L239" s="38">
        <v>44911</v>
      </c>
      <c r="M239" s="40" t="s">
        <v>186</v>
      </c>
      <c r="N239" s="43" t="s">
        <v>1291</v>
      </c>
      <c r="O239" s="21"/>
      <c r="P239" s="44">
        <v>-70.62</v>
      </c>
      <c r="Q239" s="21"/>
      <c r="R239" s="52">
        <v>1</v>
      </c>
      <c r="S239" s="21"/>
      <c r="T239" s="54" t="s">
        <v>1289</v>
      </c>
    </row>
    <row r="240" spans="1:20" ht="14.4" x14ac:dyDescent="0.3">
      <c r="A240" s="40" t="s">
        <v>913</v>
      </c>
      <c r="B240" s="40" t="s">
        <v>972</v>
      </c>
      <c r="C240" s="41">
        <v>44909</v>
      </c>
      <c r="D240" s="36">
        <v>-39</v>
      </c>
      <c r="E240" s="37">
        <v>0</v>
      </c>
      <c r="F240" s="37">
        <v>-39</v>
      </c>
      <c r="G240" s="41">
        <v>44909</v>
      </c>
      <c r="H240" s="40" t="s">
        <v>918</v>
      </c>
      <c r="I240" s="26">
        <v>1529947</v>
      </c>
      <c r="J240" s="26" t="s">
        <v>1294</v>
      </c>
      <c r="K240" s="26">
        <v>167892</v>
      </c>
      <c r="L240" s="38">
        <v>44911</v>
      </c>
      <c r="M240" s="40" t="s">
        <v>186</v>
      </c>
      <c r="N240" s="43" t="s">
        <v>1291</v>
      </c>
      <c r="O240" s="21"/>
      <c r="P240" s="44">
        <v>-39</v>
      </c>
      <c r="Q240" s="21"/>
      <c r="R240" s="52">
        <v>1</v>
      </c>
      <c r="S240" s="21"/>
      <c r="T240" s="54" t="s">
        <v>1289</v>
      </c>
    </row>
    <row r="241" spans="1:20" ht="14.4" x14ac:dyDescent="0.3">
      <c r="A241" s="40" t="s">
        <v>913</v>
      </c>
      <c r="B241" s="40" t="s">
        <v>973</v>
      </c>
      <c r="C241" s="41">
        <v>44909</v>
      </c>
      <c r="D241" s="36">
        <v>-114.24</v>
      </c>
      <c r="E241" s="37">
        <v>-29.79</v>
      </c>
      <c r="F241" s="37">
        <v>-84.45</v>
      </c>
      <c r="G241" s="41">
        <v>44909</v>
      </c>
      <c r="H241" s="40" t="s">
        <v>919</v>
      </c>
      <c r="I241" s="26">
        <v>1540780</v>
      </c>
      <c r="J241" s="26" t="s">
        <v>1334</v>
      </c>
      <c r="K241" s="26">
        <v>167892</v>
      </c>
      <c r="L241" s="38">
        <v>44911</v>
      </c>
      <c r="M241" s="40" t="s">
        <v>186</v>
      </c>
      <c r="N241" s="43" t="s">
        <v>1298</v>
      </c>
      <c r="O241" s="21"/>
      <c r="P241" s="44">
        <v>-28.15</v>
      </c>
      <c r="Q241" s="21"/>
      <c r="R241" s="52">
        <v>3.0000000000000004</v>
      </c>
      <c r="S241" s="21"/>
      <c r="T241" s="54" t="s">
        <v>1289</v>
      </c>
    </row>
    <row r="242" spans="1:20" ht="14.4" x14ac:dyDescent="0.3">
      <c r="A242" s="40" t="s">
        <v>913</v>
      </c>
      <c r="B242" s="40" t="s">
        <v>973</v>
      </c>
      <c r="C242" s="41">
        <v>44909</v>
      </c>
      <c r="D242" s="36">
        <v>-76.16</v>
      </c>
      <c r="E242" s="37">
        <v>-19.86</v>
      </c>
      <c r="F242" s="37">
        <v>-56.3</v>
      </c>
      <c r="G242" s="41">
        <v>44909</v>
      </c>
      <c r="H242" s="40" t="s">
        <v>919</v>
      </c>
      <c r="I242" s="26">
        <v>1540781</v>
      </c>
      <c r="J242" s="26" t="s">
        <v>1308</v>
      </c>
      <c r="K242" s="26">
        <v>167892</v>
      </c>
      <c r="L242" s="38">
        <v>44911</v>
      </c>
      <c r="M242" s="40" t="s">
        <v>186</v>
      </c>
      <c r="N242" s="43" t="s">
        <v>1298</v>
      </c>
      <c r="O242" s="21"/>
      <c r="P242" s="44">
        <v>-28.15</v>
      </c>
      <c r="Q242" s="21"/>
      <c r="R242" s="52">
        <v>2</v>
      </c>
      <c r="S242" s="21"/>
      <c r="T242" s="54" t="s">
        <v>1289</v>
      </c>
    </row>
    <row r="243" spans="1:20" ht="14.4" x14ac:dyDescent="0.3">
      <c r="A243" s="40" t="s">
        <v>913</v>
      </c>
      <c r="B243" s="40" t="s">
        <v>973</v>
      </c>
      <c r="C243" s="41">
        <v>44909</v>
      </c>
      <c r="D243" s="36">
        <v>-126.12</v>
      </c>
      <c r="E243" s="37">
        <v>-31.32</v>
      </c>
      <c r="F243" s="37">
        <v>-94.8</v>
      </c>
      <c r="G243" s="41">
        <v>44909</v>
      </c>
      <c r="H243" s="40" t="s">
        <v>919</v>
      </c>
      <c r="I243" s="26">
        <v>1540785</v>
      </c>
      <c r="J243" s="26" t="s">
        <v>1328</v>
      </c>
      <c r="K243" s="26">
        <v>167892</v>
      </c>
      <c r="L243" s="38">
        <v>44911</v>
      </c>
      <c r="M243" s="40" t="s">
        <v>186</v>
      </c>
      <c r="N243" s="43" t="s">
        <v>1298</v>
      </c>
      <c r="O243" s="21"/>
      <c r="P243" s="44">
        <v>-31.6</v>
      </c>
      <c r="Q243" s="21"/>
      <c r="R243" s="52">
        <v>2.9999999999999996</v>
      </c>
      <c r="S243" s="21"/>
      <c r="T243" s="54" t="s">
        <v>1289</v>
      </c>
    </row>
    <row r="244" spans="1:20" ht="14.4" x14ac:dyDescent="0.3">
      <c r="A244" s="40" t="s">
        <v>913</v>
      </c>
      <c r="B244" s="40" t="s">
        <v>973</v>
      </c>
      <c r="C244" s="41">
        <v>44909</v>
      </c>
      <c r="D244" s="36">
        <v>-42.04</v>
      </c>
      <c r="E244" s="37">
        <v>-10.44</v>
      </c>
      <c r="F244" s="37">
        <v>-31.6</v>
      </c>
      <c r="G244" s="41">
        <v>44909</v>
      </c>
      <c r="H244" s="40" t="s">
        <v>919</v>
      </c>
      <c r="I244" s="26">
        <v>1593359</v>
      </c>
      <c r="J244" s="26" t="s">
        <v>1316</v>
      </c>
      <c r="K244" s="26">
        <v>167892</v>
      </c>
      <c r="L244" s="38">
        <v>44911</v>
      </c>
      <c r="M244" s="40" t="s">
        <v>186</v>
      </c>
      <c r="N244" s="43" t="s">
        <v>1298</v>
      </c>
      <c r="O244" s="21"/>
      <c r="P244" s="44">
        <v>-31.6</v>
      </c>
      <c r="Q244" s="21"/>
      <c r="R244" s="52">
        <v>1</v>
      </c>
      <c r="S244" s="21"/>
      <c r="T244" s="54" t="s">
        <v>1289</v>
      </c>
    </row>
    <row r="245" spans="1:20" ht="14.4" x14ac:dyDescent="0.3">
      <c r="A245" s="40" t="s">
        <v>913</v>
      </c>
      <c r="B245" s="40" t="s">
        <v>974</v>
      </c>
      <c r="C245" s="41">
        <v>44909</v>
      </c>
      <c r="D245" s="36">
        <v>-25.55</v>
      </c>
      <c r="E245" s="37">
        <v>0</v>
      </c>
      <c r="F245" s="37">
        <v>-25.55</v>
      </c>
      <c r="G245" s="41">
        <v>44909</v>
      </c>
      <c r="H245" s="40" t="s">
        <v>920</v>
      </c>
      <c r="I245" s="26">
        <v>1516597</v>
      </c>
      <c r="J245" s="26" t="s">
        <v>1303</v>
      </c>
      <c r="K245" s="26">
        <v>167892</v>
      </c>
      <c r="L245" s="38">
        <v>44911</v>
      </c>
      <c r="M245" s="40" t="s">
        <v>186</v>
      </c>
      <c r="N245" s="43" t="s">
        <v>1291</v>
      </c>
      <c r="O245" s="21"/>
      <c r="P245" s="44">
        <v>-25.55</v>
      </c>
      <c r="Q245" s="21"/>
      <c r="R245" s="52">
        <v>1</v>
      </c>
      <c r="S245" s="21"/>
      <c r="T245" s="54" t="s">
        <v>1289</v>
      </c>
    </row>
    <row r="246" spans="1:20" ht="14.4" x14ac:dyDescent="0.3">
      <c r="A246" s="40" t="s">
        <v>913</v>
      </c>
      <c r="B246" s="40" t="s">
        <v>974</v>
      </c>
      <c r="C246" s="41">
        <v>44909</v>
      </c>
      <c r="D246" s="36">
        <v>-128.94</v>
      </c>
      <c r="E246" s="37">
        <v>0</v>
      </c>
      <c r="F246" s="37">
        <v>-128.94</v>
      </c>
      <c r="G246" s="41">
        <v>44909</v>
      </c>
      <c r="H246" s="40" t="s">
        <v>920</v>
      </c>
      <c r="I246" s="26">
        <v>1585793</v>
      </c>
      <c r="J246" s="26" t="s">
        <v>1323</v>
      </c>
      <c r="K246" s="26">
        <v>167892</v>
      </c>
      <c r="L246" s="38">
        <v>44911</v>
      </c>
      <c r="M246" s="40" t="s">
        <v>186</v>
      </c>
      <c r="N246" s="43" t="s">
        <v>1291</v>
      </c>
      <c r="O246" s="21"/>
      <c r="P246" s="44">
        <v>-64.47</v>
      </c>
      <c r="Q246" s="21"/>
      <c r="R246" s="52">
        <v>2</v>
      </c>
      <c r="S246" s="21"/>
      <c r="T246" s="54" t="s">
        <v>1289</v>
      </c>
    </row>
    <row r="247" spans="1:20" ht="14.4" x14ac:dyDescent="0.3">
      <c r="A247" s="40" t="s">
        <v>913</v>
      </c>
      <c r="B247" s="40" t="s">
        <v>975</v>
      </c>
      <c r="C247" s="41">
        <v>44909</v>
      </c>
      <c r="D247" s="36">
        <v>-51.98</v>
      </c>
      <c r="E247" s="37">
        <v>-14.48</v>
      </c>
      <c r="F247" s="37">
        <v>-37.5</v>
      </c>
      <c r="G247" s="41">
        <v>44909</v>
      </c>
      <c r="H247" s="40" t="s">
        <v>921</v>
      </c>
      <c r="I247" s="26">
        <v>1476764</v>
      </c>
      <c r="J247" s="26" t="s">
        <v>1295</v>
      </c>
      <c r="K247" s="26">
        <v>167892</v>
      </c>
      <c r="L247" s="38">
        <v>44911</v>
      </c>
      <c r="M247" s="40" t="s">
        <v>186</v>
      </c>
      <c r="N247" s="43" t="s">
        <v>1296</v>
      </c>
      <c r="O247" s="21"/>
      <c r="P247" s="44">
        <v>-37.5</v>
      </c>
      <c r="Q247" s="21"/>
      <c r="R247" s="52">
        <v>1</v>
      </c>
      <c r="S247" s="21"/>
      <c r="T247" s="54" t="s">
        <v>1289</v>
      </c>
    </row>
    <row r="248" spans="1:20" ht="14.4" x14ac:dyDescent="0.3">
      <c r="A248" s="40" t="s">
        <v>913</v>
      </c>
      <c r="B248" s="40" t="s">
        <v>976</v>
      </c>
      <c r="C248" s="41">
        <v>44909</v>
      </c>
      <c r="D248" s="36">
        <v>-175.2</v>
      </c>
      <c r="E248" s="37">
        <v>-20.5</v>
      </c>
      <c r="F248" s="37">
        <v>-154.69999999999999</v>
      </c>
      <c r="G248" s="41">
        <v>44909</v>
      </c>
      <c r="H248" s="40" t="s">
        <v>922</v>
      </c>
      <c r="I248" s="26">
        <v>1662420</v>
      </c>
      <c r="J248" s="26" t="s">
        <v>1318</v>
      </c>
      <c r="K248" s="26">
        <v>167892</v>
      </c>
      <c r="L248" s="38">
        <v>44911</v>
      </c>
      <c r="M248" s="40" t="s">
        <v>186</v>
      </c>
      <c r="N248" s="43" t="s">
        <v>1301</v>
      </c>
      <c r="O248" s="21"/>
      <c r="P248" s="44">
        <v>-77.349999999999994</v>
      </c>
      <c r="Q248" s="21"/>
      <c r="R248" s="52">
        <v>2</v>
      </c>
      <c r="S248" s="21"/>
      <c r="T248" s="54" t="s">
        <v>1289</v>
      </c>
    </row>
    <row r="249" spans="1:20" ht="14.4" x14ac:dyDescent="0.3">
      <c r="A249" s="40" t="s">
        <v>913</v>
      </c>
      <c r="B249" s="40" t="s">
        <v>976</v>
      </c>
      <c r="C249" s="41">
        <v>44909</v>
      </c>
      <c r="D249" s="36">
        <v>-96.4</v>
      </c>
      <c r="E249" s="37">
        <v>-10.55</v>
      </c>
      <c r="F249" s="37">
        <v>-85.85</v>
      </c>
      <c r="G249" s="41">
        <v>44909</v>
      </c>
      <c r="H249" s="40" t="s">
        <v>922</v>
      </c>
      <c r="I249" s="26">
        <v>1662421</v>
      </c>
      <c r="J249" s="26" t="s">
        <v>1300</v>
      </c>
      <c r="K249" s="26">
        <v>167892</v>
      </c>
      <c r="L249" s="38">
        <v>44911</v>
      </c>
      <c r="M249" s="40" t="s">
        <v>186</v>
      </c>
      <c r="N249" s="43" t="s">
        <v>1301</v>
      </c>
      <c r="O249" s="21"/>
      <c r="P249" s="44">
        <v>-85.85</v>
      </c>
      <c r="Q249" s="21"/>
      <c r="R249" s="52">
        <v>1</v>
      </c>
      <c r="S249" s="21"/>
      <c r="T249" s="54" t="s">
        <v>1289</v>
      </c>
    </row>
    <row r="250" spans="1:20" ht="14.4" x14ac:dyDescent="0.3">
      <c r="A250" s="40" t="s">
        <v>913</v>
      </c>
      <c r="B250" s="40" t="s">
        <v>977</v>
      </c>
      <c r="C250" s="41">
        <v>44909</v>
      </c>
      <c r="D250" s="36">
        <v>-22.78</v>
      </c>
      <c r="E250" s="37">
        <v>0</v>
      </c>
      <c r="F250" s="37">
        <v>-22.78</v>
      </c>
      <c r="G250" s="41">
        <v>44909</v>
      </c>
      <c r="H250" s="40" t="s">
        <v>923</v>
      </c>
      <c r="I250" s="26">
        <v>1529939</v>
      </c>
      <c r="J250" s="26" t="s">
        <v>1339</v>
      </c>
      <c r="K250" s="26">
        <v>167892</v>
      </c>
      <c r="L250" s="38">
        <v>44911</v>
      </c>
      <c r="M250" s="40" t="s">
        <v>186</v>
      </c>
      <c r="N250" s="43" t="s">
        <v>1291</v>
      </c>
      <c r="O250" s="21"/>
      <c r="P250" s="44">
        <v>-22.78</v>
      </c>
      <c r="Q250" s="21"/>
      <c r="R250" s="52">
        <v>1</v>
      </c>
      <c r="S250" s="21"/>
      <c r="T250" s="54" t="s">
        <v>1289</v>
      </c>
    </row>
    <row r="251" spans="1:20" ht="14.4" x14ac:dyDescent="0.3">
      <c r="A251" s="40" t="s">
        <v>913</v>
      </c>
      <c r="B251" s="40" t="s">
        <v>977</v>
      </c>
      <c r="C251" s="41">
        <v>44909</v>
      </c>
      <c r="D251" s="36">
        <v>-39</v>
      </c>
      <c r="E251" s="37">
        <v>0</v>
      </c>
      <c r="F251" s="37">
        <v>-39</v>
      </c>
      <c r="G251" s="41">
        <v>44909</v>
      </c>
      <c r="H251" s="40" t="s">
        <v>923</v>
      </c>
      <c r="I251" s="26">
        <v>1529947</v>
      </c>
      <c r="J251" s="26" t="s">
        <v>1294</v>
      </c>
      <c r="K251" s="26">
        <v>167892</v>
      </c>
      <c r="L251" s="38">
        <v>44911</v>
      </c>
      <c r="M251" s="40" t="s">
        <v>186</v>
      </c>
      <c r="N251" s="43" t="s">
        <v>1291</v>
      </c>
      <c r="O251" s="21"/>
      <c r="P251" s="44">
        <v>-39</v>
      </c>
      <c r="Q251" s="21"/>
      <c r="R251" s="52">
        <v>1</v>
      </c>
      <c r="S251" s="21"/>
      <c r="T251" s="54" t="s">
        <v>1289</v>
      </c>
    </row>
    <row r="252" spans="1:20" ht="14.4" x14ac:dyDescent="0.3">
      <c r="A252" s="40" t="s">
        <v>913</v>
      </c>
      <c r="B252" s="40" t="s">
        <v>978</v>
      </c>
      <c r="C252" s="41">
        <v>44909</v>
      </c>
      <c r="D252" s="36">
        <v>-42.07</v>
      </c>
      <c r="E252" s="37">
        <v>0</v>
      </c>
      <c r="F252" s="37">
        <v>-42.07</v>
      </c>
      <c r="G252" s="41">
        <v>44909</v>
      </c>
      <c r="H252" s="40" t="s">
        <v>924</v>
      </c>
      <c r="I252" s="26">
        <v>1514688</v>
      </c>
      <c r="J252" s="26" t="s">
        <v>1304</v>
      </c>
      <c r="K252" s="26">
        <v>167892</v>
      </c>
      <c r="L252" s="38">
        <v>44911</v>
      </c>
      <c r="M252" s="40" t="s">
        <v>186</v>
      </c>
      <c r="N252" s="43" t="s">
        <v>1291</v>
      </c>
      <c r="O252" s="21"/>
      <c r="P252" s="44">
        <v>-42.07</v>
      </c>
      <c r="Q252" s="21"/>
      <c r="R252" s="52">
        <v>1</v>
      </c>
      <c r="S252" s="21"/>
      <c r="T252" s="54" t="s">
        <v>1289</v>
      </c>
    </row>
    <row r="253" spans="1:20" ht="14.4" x14ac:dyDescent="0.3">
      <c r="A253" s="40" t="s">
        <v>913</v>
      </c>
      <c r="B253" s="40" t="s">
        <v>978</v>
      </c>
      <c r="C253" s="41">
        <v>44909</v>
      </c>
      <c r="D253" s="36">
        <v>-64.47</v>
      </c>
      <c r="E253" s="37">
        <v>0</v>
      </c>
      <c r="F253" s="37">
        <v>-64.47</v>
      </c>
      <c r="G253" s="41">
        <v>44909</v>
      </c>
      <c r="H253" s="40" t="s">
        <v>924</v>
      </c>
      <c r="I253" s="26">
        <v>1585794</v>
      </c>
      <c r="J253" s="26" t="s">
        <v>1338</v>
      </c>
      <c r="K253" s="26">
        <v>167892</v>
      </c>
      <c r="L253" s="38">
        <v>44911</v>
      </c>
      <c r="M253" s="40" t="s">
        <v>186</v>
      </c>
      <c r="N253" s="43" t="s">
        <v>1291</v>
      </c>
      <c r="O253" s="21"/>
      <c r="P253" s="44">
        <v>-64.47</v>
      </c>
      <c r="Q253" s="21"/>
      <c r="R253" s="52">
        <v>1</v>
      </c>
      <c r="S253" s="21"/>
      <c r="T253" s="54" t="s">
        <v>1289</v>
      </c>
    </row>
    <row r="254" spans="1:20" ht="14.4" x14ac:dyDescent="0.3">
      <c r="A254" s="40" t="s">
        <v>913</v>
      </c>
      <c r="B254" s="40" t="s">
        <v>978</v>
      </c>
      <c r="C254" s="41">
        <v>44909</v>
      </c>
      <c r="D254" s="36">
        <v>-70.62</v>
      </c>
      <c r="E254" s="37">
        <v>0</v>
      </c>
      <c r="F254" s="37">
        <v>-70.62</v>
      </c>
      <c r="G254" s="41">
        <v>44909</v>
      </c>
      <c r="H254" s="40" t="s">
        <v>924</v>
      </c>
      <c r="I254" s="26">
        <v>1585900</v>
      </c>
      <c r="J254" s="26" t="s">
        <v>1320</v>
      </c>
      <c r="K254" s="26">
        <v>167892</v>
      </c>
      <c r="L254" s="38">
        <v>44911</v>
      </c>
      <c r="M254" s="40" t="s">
        <v>186</v>
      </c>
      <c r="N254" s="43" t="s">
        <v>1291</v>
      </c>
      <c r="O254" s="21"/>
      <c r="P254" s="44">
        <v>-70.62</v>
      </c>
      <c r="Q254" s="21"/>
      <c r="R254" s="52">
        <v>1</v>
      </c>
      <c r="S254" s="21"/>
      <c r="T254" s="54" t="s">
        <v>1289</v>
      </c>
    </row>
    <row r="255" spans="1:20" ht="14.4" x14ac:dyDescent="0.3">
      <c r="A255" s="40" t="s">
        <v>913</v>
      </c>
      <c r="B255" s="40" t="s">
        <v>979</v>
      </c>
      <c r="C255" s="41">
        <v>44909</v>
      </c>
      <c r="D255" s="36">
        <v>-87.6</v>
      </c>
      <c r="E255" s="37">
        <v>-10.25</v>
      </c>
      <c r="F255" s="37">
        <v>-77.349999999999994</v>
      </c>
      <c r="G255" s="41">
        <v>44909</v>
      </c>
      <c r="H255" s="40" t="s">
        <v>925</v>
      </c>
      <c r="I255" s="26">
        <v>1662420</v>
      </c>
      <c r="J255" s="26" t="s">
        <v>1318</v>
      </c>
      <c r="K255" s="26">
        <v>167892</v>
      </c>
      <c r="L255" s="38">
        <v>44911</v>
      </c>
      <c r="M255" s="40" t="s">
        <v>186</v>
      </c>
      <c r="N255" s="43" t="s">
        <v>1301</v>
      </c>
      <c r="O255" s="21"/>
      <c r="P255" s="44">
        <v>-77.349999999999994</v>
      </c>
      <c r="Q255" s="21"/>
      <c r="R255" s="52">
        <v>1</v>
      </c>
      <c r="S255" s="21"/>
      <c r="T255" s="54" t="s">
        <v>1289</v>
      </c>
    </row>
    <row r="256" spans="1:20" ht="14.4" x14ac:dyDescent="0.3">
      <c r="A256" s="40" t="s">
        <v>913</v>
      </c>
      <c r="B256" s="40" t="s">
        <v>980</v>
      </c>
      <c r="C256" s="41">
        <v>44909</v>
      </c>
      <c r="D256" s="36">
        <v>-39</v>
      </c>
      <c r="E256" s="37">
        <v>0</v>
      </c>
      <c r="F256" s="37">
        <v>-39</v>
      </c>
      <c r="G256" s="41">
        <v>44909</v>
      </c>
      <c r="H256" s="40" t="s">
        <v>926</v>
      </c>
      <c r="I256" s="26">
        <v>1529946</v>
      </c>
      <c r="J256" s="26" t="s">
        <v>1306</v>
      </c>
      <c r="K256" s="26">
        <v>167892</v>
      </c>
      <c r="L256" s="38">
        <v>44911</v>
      </c>
      <c r="M256" s="40" t="s">
        <v>186</v>
      </c>
      <c r="N256" s="43" t="s">
        <v>1291</v>
      </c>
      <c r="O256" s="21"/>
      <c r="P256" s="44">
        <v>-39</v>
      </c>
      <c r="Q256" s="21"/>
      <c r="R256" s="52">
        <v>1</v>
      </c>
      <c r="S256" s="21"/>
      <c r="T256" s="54" t="s">
        <v>1289</v>
      </c>
    </row>
    <row r="257" spans="1:20" ht="14.4" x14ac:dyDescent="0.3">
      <c r="A257" s="40" t="s">
        <v>913</v>
      </c>
      <c r="B257" s="40" t="s">
        <v>981</v>
      </c>
      <c r="C257" s="41">
        <v>44909</v>
      </c>
      <c r="D257" s="36">
        <v>-42.07</v>
      </c>
      <c r="E257" s="37">
        <v>0</v>
      </c>
      <c r="F257" s="37">
        <v>-42.07</v>
      </c>
      <c r="G257" s="41">
        <v>44909</v>
      </c>
      <c r="H257" s="40" t="s">
        <v>927</v>
      </c>
      <c r="I257" s="26">
        <v>1514688</v>
      </c>
      <c r="J257" s="26" t="s">
        <v>1304</v>
      </c>
      <c r="K257" s="26">
        <v>167892</v>
      </c>
      <c r="L257" s="38">
        <v>44911</v>
      </c>
      <c r="M257" s="40" t="s">
        <v>186</v>
      </c>
      <c r="N257" s="43" t="s">
        <v>1291</v>
      </c>
      <c r="O257" s="21"/>
      <c r="P257" s="44">
        <v>-42.07</v>
      </c>
      <c r="Q257" s="21"/>
      <c r="R257" s="52">
        <v>1</v>
      </c>
      <c r="S257" s="21"/>
      <c r="T257" s="54" t="s">
        <v>1289</v>
      </c>
    </row>
    <row r="258" spans="1:20" ht="14.4" x14ac:dyDescent="0.3">
      <c r="A258" s="40" t="s">
        <v>913</v>
      </c>
      <c r="B258" s="40" t="s">
        <v>981</v>
      </c>
      <c r="C258" s="41">
        <v>44909</v>
      </c>
      <c r="D258" s="36">
        <v>-64.47</v>
      </c>
      <c r="E258" s="37">
        <v>0</v>
      </c>
      <c r="F258" s="37">
        <v>-64.47</v>
      </c>
      <c r="G258" s="41">
        <v>44909</v>
      </c>
      <c r="H258" s="40" t="s">
        <v>927</v>
      </c>
      <c r="I258" s="26">
        <v>1585795</v>
      </c>
      <c r="J258" s="26" t="s">
        <v>1290</v>
      </c>
      <c r="K258" s="26">
        <v>167892</v>
      </c>
      <c r="L258" s="38">
        <v>44911</v>
      </c>
      <c r="M258" s="40" t="s">
        <v>186</v>
      </c>
      <c r="N258" s="43" t="s">
        <v>1291</v>
      </c>
      <c r="O258" s="21"/>
      <c r="P258" s="44">
        <v>-64.47</v>
      </c>
      <c r="Q258" s="21"/>
      <c r="R258" s="52">
        <v>1</v>
      </c>
      <c r="S258" s="21"/>
      <c r="T258" s="54" t="s">
        <v>1289</v>
      </c>
    </row>
    <row r="259" spans="1:20" ht="14.4" x14ac:dyDescent="0.3">
      <c r="A259" s="40" t="s">
        <v>913</v>
      </c>
      <c r="B259" s="40" t="s">
        <v>981</v>
      </c>
      <c r="C259" s="41">
        <v>44909</v>
      </c>
      <c r="D259" s="36">
        <v>-64.47</v>
      </c>
      <c r="E259" s="37">
        <v>0</v>
      </c>
      <c r="F259" s="37">
        <v>-64.47</v>
      </c>
      <c r="G259" s="41">
        <v>44909</v>
      </c>
      <c r="H259" s="40" t="s">
        <v>927</v>
      </c>
      <c r="I259" s="26">
        <v>1585796</v>
      </c>
      <c r="J259" s="26" t="s">
        <v>1309</v>
      </c>
      <c r="K259" s="26">
        <v>167892</v>
      </c>
      <c r="L259" s="38">
        <v>44911</v>
      </c>
      <c r="M259" s="40" t="s">
        <v>186</v>
      </c>
      <c r="N259" s="43" t="s">
        <v>1291</v>
      </c>
      <c r="O259" s="21"/>
      <c r="P259" s="44">
        <v>-64.47</v>
      </c>
      <c r="Q259" s="21"/>
      <c r="R259" s="52">
        <v>1</v>
      </c>
      <c r="S259" s="21"/>
      <c r="T259" s="54" t="s">
        <v>1289</v>
      </c>
    </row>
    <row r="260" spans="1:20" ht="14.4" x14ac:dyDescent="0.3">
      <c r="A260" s="40" t="s">
        <v>913</v>
      </c>
      <c r="B260" s="40" t="s">
        <v>982</v>
      </c>
      <c r="C260" s="41">
        <v>44909</v>
      </c>
      <c r="D260" s="36">
        <v>-87.6</v>
      </c>
      <c r="E260" s="37">
        <v>-10.25</v>
      </c>
      <c r="F260" s="37">
        <v>-77.349999999999994</v>
      </c>
      <c r="G260" s="41">
        <v>44909</v>
      </c>
      <c r="H260" s="40" t="s">
        <v>928</v>
      </c>
      <c r="I260" s="26">
        <v>1662420</v>
      </c>
      <c r="J260" s="26" t="s">
        <v>1318</v>
      </c>
      <c r="K260" s="26">
        <v>167892</v>
      </c>
      <c r="L260" s="38">
        <v>44911</v>
      </c>
      <c r="M260" s="40" t="s">
        <v>186</v>
      </c>
      <c r="N260" s="43" t="s">
        <v>1301</v>
      </c>
      <c r="O260" s="21"/>
      <c r="P260" s="44">
        <v>-77.349999999999994</v>
      </c>
      <c r="Q260" s="21"/>
      <c r="R260" s="52">
        <v>1</v>
      </c>
      <c r="S260" s="21"/>
      <c r="T260" s="54" t="s">
        <v>1289</v>
      </c>
    </row>
    <row r="261" spans="1:20" ht="14.4" x14ac:dyDescent="0.3">
      <c r="A261" s="40" t="s">
        <v>913</v>
      </c>
      <c r="B261" s="40" t="s">
        <v>982</v>
      </c>
      <c r="C261" s="41">
        <v>44909</v>
      </c>
      <c r="D261" s="36">
        <v>-96.4</v>
      </c>
      <c r="E261" s="37">
        <v>-10.55</v>
      </c>
      <c r="F261" s="37">
        <v>-85.85</v>
      </c>
      <c r="G261" s="41">
        <v>44909</v>
      </c>
      <c r="H261" s="40" t="s">
        <v>928</v>
      </c>
      <c r="I261" s="26">
        <v>1662421</v>
      </c>
      <c r="J261" s="26" t="s">
        <v>1300</v>
      </c>
      <c r="K261" s="26">
        <v>167892</v>
      </c>
      <c r="L261" s="38">
        <v>44911</v>
      </c>
      <c r="M261" s="40" t="s">
        <v>186</v>
      </c>
      <c r="N261" s="43" t="s">
        <v>1301</v>
      </c>
      <c r="O261" s="21"/>
      <c r="P261" s="44">
        <v>-85.85</v>
      </c>
      <c r="Q261" s="21"/>
      <c r="R261" s="52">
        <v>1</v>
      </c>
      <c r="S261" s="21"/>
      <c r="T261" s="54" t="s">
        <v>1289</v>
      </c>
    </row>
    <row r="262" spans="1:20" ht="14.4" x14ac:dyDescent="0.3">
      <c r="A262" s="40" t="s">
        <v>913</v>
      </c>
      <c r="B262" s="40" t="s">
        <v>983</v>
      </c>
      <c r="C262" s="41">
        <v>44909</v>
      </c>
      <c r="D262" s="36">
        <v>-96.4</v>
      </c>
      <c r="E262" s="37">
        <v>-10.55</v>
      </c>
      <c r="F262" s="37">
        <v>-85.85</v>
      </c>
      <c r="G262" s="41">
        <v>44909</v>
      </c>
      <c r="H262" s="40" t="s">
        <v>929</v>
      </c>
      <c r="I262" s="26">
        <v>1662421</v>
      </c>
      <c r="J262" s="26" t="s">
        <v>1300</v>
      </c>
      <c r="K262" s="26">
        <v>167892</v>
      </c>
      <c r="L262" s="38">
        <v>44911</v>
      </c>
      <c r="M262" s="40" t="s">
        <v>186</v>
      </c>
      <c r="N262" s="43" t="s">
        <v>1301</v>
      </c>
      <c r="O262" s="21"/>
      <c r="P262" s="44">
        <v>-85.85</v>
      </c>
      <c r="Q262" s="21"/>
      <c r="R262" s="52">
        <v>1</v>
      </c>
      <c r="S262" s="21"/>
      <c r="T262" s="54" t="s">
        <v>1289</v>
      </c>
    </row>
    <row r="263" spans="1:20" ht="14.4" x14ac:dyDescent="0.3">
      <c r="A263" s="40" t="s">
        <v>913</v>
      </c>
      <c r="B263" s="40" t="s">
        <v>984</v>
      </c>
      <c r="C263" s="41">
        <v>44909</v>
      </c>
      <c r="D263" s="36">
        <v>-96.4</v>
      </c>
      <c r="E263" s="37">
        <v>-10.55</v>
      </c>
      <c r="F263" s="37">
        <v>-85.85</v>
      </c>
      <c r="G263" s="41">
        <v>44909</v>
      </c>
      <c r="H263" s="40" t="s">
        <v>930</v>
      </c>
      <c r="I263" s="26">
        <v>1662421</v>
      </c>
      <c r="J263" s="26" t="s">
        <v>1300</v>
      </c>
      <c r="K263" s="26">
        <v>167892</v>
      </c>
      <c r="L263" s="38">
        <v>44911</v>
      </c>
      <c r="M263" s="40" t="s">
        <v>186</v>
      </c>
      <c r="N263" s="43" t="s">
        <v>1301</v>
      </c>
      <c r="O263" s="21"/>
      <c r="P263" s="44">
        <v>-85.85</v>
      </c>
      <c r="Q263" s="21"/>
      <c r="R263" s="52">
        <v>1</v>
      </c>
      <c r="S263" s="21"/>
      <c r="T263" s="54" t="s">
        <v>1289</v>
      </c>
    </row>
    <row r="264" spans="1:20" ht="14.4" x14ac:dyDescent="0.3">
      <c r="A264" s="40" t="s">
        <v>913</v>
      </c>
      <c r="B264" s="40" t="s">
        <v>985</v>
      </c>
      <c r="C264" s="41">
        <v>44909</v>
      </c>
      <c r="D264" s="36">
        <v>-42.07</v>
      </c>
      <c r="E264" s="37">
        <v>0</v>
      </c>
      <c r="F264" s="37">
        <v>-42.07</v>
      </c>
      <c r="G264" s="41">
        <v>44909</v>
      </c>
      <c r="H264" s="40" t="s">
        <v>931</v>
      </c>
      <c r="I264" s="26">
        <v>1514683</v>
      </c>
      <c r="J264" s="26" t="s">
        <v>1346</v>
      </c>
      <c r="K264" s="26">
        <v>167892</v>
      </c>
      <c r="L264" s="38">
        <v>44911</v>
      </c>
      <c r="M264" s="40" t="s">
        <v>186</v>
      </c>
      <c r="N264" s="43" t="s">
        <v>1291</v>
      </c>
      <c r="O264" s="21"/>
      <c r="P264" s="44">
        <v>-42.07</v>
      </c>
      <c r="Q264" s="21"/>
      <c r="R264" s="52">
        <v>1</v>
      </c>
      <c r="S264" s="21"/>
      <c r="T264" s="54" t="s">
        <v>1289</v>
      </c>
    </row>
    <row r="265" spans="1:20" ht="14.4" x14ac:dyDescent="0.3">
      <c r="A265" s="40" t="s">
        <v>913</v>
      </c>
      <c r="B265" s="40" t="s">
        <v>986</v>
      </c>
      <c r="C265" s="41">
        <v>44909</v>
      </c>
      <c r="D265" s="36">
        <v>-95.65</v>
      </c>
      <c r="E265" s="37">
        <v>-33.380000000000003</v>
      </c>
      <c r="F265" s="37">
        <v>-62.27</v>
      </c>
      <c r="G265" s="41">
        <v>44909</v>
      </c>
      <c r="H265" s="40" t="s">
        <v>932</v>
      </c>
      <c r="I265" s="26">
        <v>1339334</v>
      </c>
      <c r="J265" s="26" t="s">
        <v>1331</v>
      </c>
      <c r="K265" s="26">
        <v>12210756</v>
      </c>
      <c r="L265" s="38">
        <v>44911</v>
      </c>
      <c r="M265" s="40" t="s">
        <v>186</v>
      </c>
      <c r="N265" s="43" t="s">
        <v>1301</v>
      </c>
      <c r="O265" s="21"/>
      <c r="P265" s="44">
        <v>-62.27</v>
      </c>
      <c r="Q265" s="21"/>
      <c r="R265" s="52">
        <v>1</v>
      </c>
      <c r="S265" s="21"/>
      <c r="T265" s="54" t="s">
        <v>1289</v>
      </c>
    </row>
    <row r="266" spans="1:20" ht="14.4" x14ac:dyDescent="0.3">
      <c r="A266" s="40" t="s">
        <v>987</v>
      </c>
      <c r="B266" s="40" t="s">
        <v>1023</v>
      </c>
      <c r="C266" s="41">
        <v>44910</v>
      </c>
      <c r="D266" s="36">
        <v>-92.93</v>
      </c>
      <c r="E266" s="37">
        <v>-30.66</v>
      </c>
      <c r="F266" s="37">
        <v>-62.27</v>
      </c>
      <c r="G266" s="41">
        <v>44910</v>
      </c>
      <c r="H266" s="40" t="s">
        <v>988</v>
      </c>
      <c r="I266" s="26">
        <v>1339334</v>
      </c>
      <c r="J266" s="26" t="s">
        <v>1331</v>
      </c>
      <c r="K266" s="26">
        <v>168069</v>
      </c>
      <c r="L266" s="38">
        <v>44914</v>
      </c>
      <c r="M266" s="40" t="s">
        <v>186</v>
      </c>
      <c r="N266" s="43" t="s">
        <v>1301</v>
      </c>
      <c r="O266" s="21"/>
      <c r="P266" s="44">
        <v>-62.27</v>
      </c>
      <c r="Q266" s="21"/>
      <c r="R266" s="52">
        <v>1</v>
      </c>
      <c r="S266" s="21"/>
      <c r="T266" s="54" t="s">
        <v>1289</v>
      </c>
    </row>
    <row r="267" spans="1:20" ht="14.4" x14ac:dyDescent="0.3">
      <c r="A267" s="40" t="s">
        <v>987</v>
      </c>
      <c r="B267" s="40" t="s">
        <v>1024</v>
      </c>
      <c r="C267" s="41">
        <v>44910</v>
      </c>
      <c r="D267" s="36">
        <v>-88.54</v>
      </c>
      <c r="E267" s="37">
        <v>-26.27</v>
      </c>
      <c r="F267" s="37">
        <v>-62.27</v>
      </c>
      <c r="G267" s="41">
        <v>44910</v>
      </c>
      <c r="H267" s="40" t="s">
        <v>989</v>
      </c>
      <c r="I267" s="26">
        <v>1339335</v>
      </c>
      <c r="J267" s="26" t="s">
        <v>1314</v>
      </c>
      <c r="K267" s="26">
        <v>168069</v>
      </c>
      <c r="L267" s="38">
        <v>44914</v>
      </c>
      <c r="M267" s="40" t="s">
        <v>186</v>
      </c>
      <c r="N267" s="43" t="s">
        <v>1301</v>
      </c>
      <c r="O267" s="21"/>
      <c r="P267" s="44">
        <v>-62.27</v>
      </c>
      <c r="Q267" s="21"/>
      <c r="R267" s="52">
        <v>1</v>
      </c>
      <c r="S267" s="21"/>
      <c r="T267" s="54" t="s">
        <v>1289</v>
      </c>
    </row>
    <row r="268" spans="1:20" ht="14.4" x14ac:dyDescent="0.3">
      <c r="A268" s="40" t="s">
        <v>987</v>
      </c>
      <c r="B268" s="40" t="s">
        <v>1025</v>
      </c>
      <c r="C268" s="41">
        <v>44910</v>
      </c>
      <c r="D268" s="36">
        <v>-42.07</v>
      </c>
      <c r="E268" s="37">
        <v>0</v>
      </c>
      <c r="F268" s="37">
        <v>-42.07</v>
      </c>
      <c r="G268" s="41">
        <v>44910</v>
      </c>
      <c r="H268" s="40" t="s">
        <v>990</v>
      </c>
      <c r="I268" s="26">
        <v>1514684</v>
      </c>
      <c r="J268" s="26" t="s">
        <v>1324</v>
      </c>
      <c r="K268" s="26">
        <v>168071</v>
      </c>
      <c r="L268" s="38">
        <v>44914</v>
      </c>
      <c r="M268" s="40" t="s">
        <v>186</v>
      </c>
      <c r="N268" s="43" t="s">
        <v>1291</v>
      </c>
      <c r="O268" s="21"/>
      <c r="P268" s="44">
        <v>-42.07</v>
      </c>
      <c r="Q268" s="21"/>
      <c r="R268" s="52">
        <v>1</v>
      </c>
      <c r="S268" s="21"/>
      <c r="T268" s="54" t="s">
        <v>1289</v>
      </c>
    </row>
    <row r="269" spans="1:20" ht="14.4" x14ac:dyDescent="0.3">
      <c r="A269" s="40" t="s">
        <v>987</v>
      </c>
      <c r="B269" s="40" t="s">
        <v>1026</v>
      </c>
      <c r="C269" s="41">
        <v>44910</v>
      </c>
      <c r="D269" s="36">
        <v>-39</v>
      </c>
      <c r="E269" s="37">
        <v>0</v>
      </c>
      <c r="F269" s="37">
        <v>-39</v>
      </c>
      <c r="G269" s="41">
        <v>44910</v>
      </c>
      <c r="H269" s="40" t="s">
        <v>991</v>
      </c>
      <c r="I269" s="26">
        <v>1529946</v>
      </c>
      <c r="J269" s="26" t="s">
        <v>1306</v>
      </c>
      <c r="K269" s="26">
        <v>168071</v>
      </c>
      <c r="L269" s="38">
        <v>44914</v>
      </c>
      <c r="M269" s="40" t="s">
        <v>186</v>
      </c>
      <c r="N269" s="43" t="s">
        <v>1291</v>
      </c>
      <c r="O269" s="21"/>
      <c r="P269" s="44">
        <v>-39</v>
      </c>
      <c r="Q269" s="21"/>
      <c r="R269" s="52">
        <v>1</v>
      </c>
      <c r="S269" s="21"/>
      <c r="T269" s="54" t="s">
        <v>1289</v>
      </c>
    </row>
    <row r="270" spans="1:20" ht="14.4" x14ac:dyDescent="0.3">
      <c r="A270" s="40" t="s">
        <v>987</v>
      </c>
      <c r="B270" s="40" t="s">
        <v>1027</v>
      </c>
      <c r="C270" s="41">
        <v>44910</v>
      </c>
      <c r="D270" s="36">
        <v>-25.55</v>
      </c>
      <c r="E270" s="37">
        <v>0</v>
      </c>
      <c r="F270" s="37">
        <v>-25.55</v>
      </c>
      <c r="G270" s="41">
        <v>44910</v>
      </c>
      <c r="H270" s="40" t="s">
        <v>992</v>
      </c>
      <c r="I270" s="26">
        <v>1516594</v>
      </c>
      <c r="J270" s="26" t="s">
        <v>1313</v>
      </c>
      <c r="K270" s="26">
        <v>168071</v>
      </c>
      <c r="L270" s="38">
        <v>44914</v>
      </c>
      <c r="M270" s="40" t="s">
        <v>186</v>
      </c>
      <c r="N270" s="43" t="s">
        <v>1291</v>
      </c>
      <c r="O270" s="21"/>
      <c r="P270" s="44">
        <v>-25.55</v>
      </c>
      <c r="Q270" s="21"/>
      <c r="R270" s="52">
        <v>1</v>
      </c>
      <c r="S270" s="21"/>
      <c r="T270" s="54" t="s">
        <v>1289</v>
      </c>
    </row>
    <row r="271" spans="1:20" ht="14.4" x14ac:dyDescent="0.3">
      <c r="A271" s="40" t="s">
        <v>987</v>
      </c>
      <c r="B271" s="40" t="s">
        <v>1028</v>
      </c>
      <c r="C271" s="41">
        <v>44910</v>
      </c>
      <c r="D271" s="36">
        <v>-70.62</v>
      </c>
      <c r="E271" s="37">
        <v>0</v>
      </c>
      <c r="F271" s="37">
        <v>-70.62</v>
      </c>
      <c r="G271" s="41">
        <v>44910</v>
      </c>
      <c r="H271" s="40" t="s">
        <v>993</v>
      </c>
      <c r="I271" s="26">
        <v>1585798</v>
      </c>
      <c r="J271" s="26" t="s">
        <v>1319</v>
      </c>
      <c r="K271" s="26">
        <v>168071</v>
      </c>
      <c r="L271" s="38">
        <v>44914</v>
      </c>
      <c r="M271" s="40" t="s">
        <v>186</v>
      </c>
      <c r="N271" s="43" t="s">
        <v>1291</v>
      </c>
      <c r="O271" s="21"/>
      <c r="P271" s="44">
        <v>-70.62</v>
      </c>
      <c r="Q271" s="21"/>
      <c r="R271" s="52">
        <v>1</v>
      </c>
      <c r="S271" s="21"/>
      <c r="T271" s="54" t="s">
        <v>1289</v>
      </c>
    </row>
    <row r="272" spans="1:20" ht="14.4" x14ac:dyDescent="0.3">
      <c r="A272" s="40" t="s">
        <v>987</v>
      </c>
      <c r="B272" s="40" t="s">
        <v>1029</v>
      </c>
      <c r="C272" s="41">
        <v>44910</v>
      </c>
      <c r="D272" s="36">
        <v>-64.47</v>
      </c>
      <c r="E272" s="37">
        <v>0</v>
      </c>
      <c r="F272" s="37">
        <v>-64.47</v>
      </c>
      <c r="G272" s="41">
        <v>44910</v>
      </c>
      <c r="H272" s="40" t="s">
        <v>994</v>
      </c>
      <c r="I272" s="26">
        <v>1585797</v>
      </c>
      <c r="J272" s="26" t="s">
        <v>1305</v>
      </c>
      <c r="K272" s="26">
        <v>168071</v>
      </c>
      <c r="L272" s="38">
        <v>44914</v>
      </c>
      <c r="M272" s="40" t="s">
        <v>186</v>
      </c>
      <c r="N272" s="43" t="s">
        <v>1291</v>
      </c>
      <c r="O272" s="21"/>
      <c r="P272" s="44">
        <v>-64.47</v>
      </c>
      <c r="Q272" s="21"/>
      <c r="R272" s="52">
        <v>1</v>
      </c>
      <c r="S272" s="21"/>
      <c r="T272" s="54" t="s">
        <v>1289</v>
      </c>
    </row>
    <row r="273" spans="1:20" ht="14.4" x14ac:dyDescent="0.3">
      <c r="A273" s="40" t="s">
        <v>987</v>
      </c>
      <c r="B273" s="40" t="s">
        <v>1030</v>
      </c>
      <c r="C273" s="41">
        <v>44910</v>
      </c>
      <c r="D273" s="36">
        <v>-22.78</v>
      </c>
      <c r="E273" s="37">
        <v>0</v>
      </c>
      <c r="F273" s="37">
        <v>-22.78</v>
      </c>
      <c r="G273" s="41">
        <v>44910</v>
      </c>
      <c r="H273" s="40" t="s">
        <v>995</v>
      </c>
      <c r="I273" s="26">
        <v>1529939</v>
      </c>
      <c r="J273" s="26" t="s">
        <v>1339</v>
      </c>
      <c r="K273" s="26">
        <v>168071</v>
      </c>
      <c r="L273" s="38">
        <v>44914</v>
      </c>
      <c r="M273" s="40" t="s">
        <v>186</v>
      </c>
      <c r="N273" s="43" t="s">
        <v>1291</v>
      </c>
      <c r="O273" s="21"/>
      <c r="P273" s="44">
        <v>-22.78</v>
      </c>
      <c r="Q273" s="21"/>
      <c r="R273" s="52">
        <v>1</v>
      </c>
      <c r="S273" s="21"/>
      <c r="T273" s="54" t="s">
        <v>1289</v>
      </c>
    </row>
    <row r="274" spans="1:20" ht="14.4" x14ac:dyDescent="0.3">
      <c r="A274" s="40" t="s">
        <v>987</v>
      </c>
      <c r="B274" s="40" t="s">
        <v>1031</v>
      </c>
      <c r="C274" s="41">
        <v>44910</v>
      </c>
      <c r="D274" s="36">
        <v>-96.4</v>
      </c>
      <c r="E274" s="37">
        <v>-10.55</v>
      </c>
      <c r="F274" s="37">
        <v>-85.85</v>
      </c>
      <c r="G274" s="41">
        <v>44910</v>
      </c>
      <c r="H274" s="40" t="s">
        <v>996</v>
      </c>
      <c r="I274" s="26">
        <v>1662422</v>
      </c>
      <c r="J274" s="26" t="s">
        <v>1327</v>
      </c>
      <c r="K274" s="26">
        <v>168071</v>
      </c>
      <c r="L274" s="38">
        <v>44914</v>
      </c>
      <c r="M274" s="40" t="s">
        <v>186</v>
      </c>
      <c r="N274" s="43" t="s">
        <v>1301</v>
      </c>
      <c r="O274" s="21"/>
      <c r="P274" s="44">
        <v>-85.85</v>
      </c>
      <c r="Q274" s="21"/>
      <c r="R274" s="52">
        <v>1</v>
      </c>
      <c r="S274" s="21"/>
      <c r="T274" s="54" t="s">
        <v>1289</v>
      </c>
    </row>
    <row r="275" spans="1:20" ht="14.4" x14ac:dyDescent="0.3">
      <c r="A275" s="40" t="s">
        <v>987</v>
      </c>
      <c r="B275" s="40" t="s">
        <v>1032</v>
      </c>
      <c r="C275" s="41">
        <v>44910</v>
      </c>
      <c r="D275" s="36">
        <v>-25.55</v>
      </c>
      <c r="E275" s="37">
        <v>0</v>
      </c>
      <c r="F275" s="37">
        <v>-25.55</v>
      </c>
      <c r="G275" s="41">
        <v>44910</v>
      </c>
      <c r="H275" s="40" t="s">
        <v>997</v>
      </c>
      <c r="I275" s="26">
        <v>1516597</v>
      </c>
      <c r="J275" s="26" t="s">
        <v>1303</v>
      </c>
      <c r="K275" s="26">
        <v>168071</v>
      </c>
      <c r="L275" s="38">
        <v>44914</v>
      </c>
      <c r="M275" s="40" t="s">
        <v>186</v>
      </c>
      <c r="N275" s="43" t="s">
        <v>1291</v>
      </c>
      <c r="O275" s="21"/>
      <c r="P275" s="44">
        <v>-25.55</v>
      </c>
      <c r="Q275" s="21"/>
      <c r="R275" s="52">
        <v>1</v>
      </c>
      <c r="S275" s="21"/>
      <c r="T275" s="54" t="s">
        <v>1289</v>
      </c>
    </row>
    <row r="276" spans="1:20" ht="14.4" x14ac:dyDescent="0.3">
      <c r="A276" s="40" t="s">
        <v>987</v>
      </c>
      <c r="B276" s="40" t="s">
        <v>1032</v>
      </c>
      <c r="C276" s="41">
        <v>44910</v>
      </c>
      <c r="D276" s="36">
        <v>-39</v>
      </c>
      <c r="E276" s="37">
        <v>0</v>
      </c>
      <c r="F276" s="37">
        <v>-39</v>
      </c>
      <c r="G276" s="41">
        <v>44910</v>
      </c>
      <c r="H276" s="40" t="s">
        <v>997</v>
      </c>
      <c r="I276" s="26">
        <v>1529946</v>
      </c>
      <c r="J276" s="26" t="s">
        <v>1306</v>
      </c>
      <c r="K276" s="26">
        <v>168071</v>
      </c>
      <c r="L276" s="38">
        <v>44914</v>
      </c>
      <c r="M276" s="40" t="s">
        <v>186</v>
      </c>
      <c r="N276" s="43" t="s">
        <v>1291</v>
      </c>
      <c r="O276" s="21"/>
      <c r="P276" s="44">
        <v>-39</v>
      </c>
      <c r="Q276" s="21"/>
      <c r="R276" s="52">
        <v>1</v>
      </c>
      <c r="S276" s="21"/>
      <c r="T276" s="54" t="s">
        <v>1289</v>
      </c>
    </row>
    <row r="277" spans="1:20" ht="14.4" x14ac:dyDescent="0.3">
      <c r="A277" s="40" t="s">
        <v>987</v>
      </c>
      <c r="B277" s="40" t="s">
        <v>1033</v>
      </c>
      <c r="C277" s="41">
        <v>44910</v>
      </c>
      <c r="D277" s="36">
        <v>-96.4</v>
      </c>
      <c r="E277" s="37">
        <v>-10.55</v>
      </c>
      <c r="F277" s="37">
        <v>-85.85</v>
      </c>
      <c r="G277" s="41">
        <v>44910</v>
      </c>
      <c r="H277" s="40" t="s">
        <v>998</v>
      </c>
      <c r="I277" s="26">
        <v>1662421</v>
      </c>
      <c r="J277" s="26" t="s">
        <v>1300</v>
      </c>
      <c r="K277" s="26">
        <v>168071</v>
      </c>
      <c r="L277" s="38">
        <v>44914</v>
      </c>
      <c r="M277" s="40" t="s">
        <v>186</v>
      </c>
      <c r="N277" s="43" t="s">
        <v>1301</v>
      </c>
      <c r="O277" s="21"/>
      <c r="P277" s="44">
        <v>-85.85</v>
      </c>
      <c r="Q277" s="21"/>
      <c r="R277" s="52">
        <v>1</v>
      </c>
      <c r="S277" s="21"/>
      <c r="T277" s="54" t="s">
        <v>1289</v>
      </c>
    </row>
    <row r="278" spans="1:20" ht="14.4" x14ac:dyDescent="0.3">
      <c r="A278" s="40" t="s">
        <v>987</v>
      </c>
      <c r="B278" s="40" t="s">
        <v>1034</v>
      </c>
      <c r="C278" s="41">
        <v>44910</v>
      </c>
      <c r="D278" s="36">
        <v>-50.1</v>
      </c>
      <c r="E278" s="37">
        <v>-12.22</v>
      </c>
      <c r="F278" s="37">
        <v>-37.880000000000003</v>
      </c>
      <c r="G278" s="41">
        <v>44910</v>
      </c>
      <c r="H278" s="40" t="s">
        <v>999</v>
      </c>
      <c r="I278" s="26">
        <v>1408973</v>
      </c>
      <c r="J278" s="26" t="s">
        <v>1310</v>
      </c>
      <c r="K278" s="26">
        <v>168071</v>
      </c>
      <c r="L278" s="38">
        <v>44914</v>
      </c>
      <c r="M278" s="40" t="s">
        <v>186</v>
      </c>
      <c r="N278" s="43" t="s">
        <v>1311</v>
      </c>
      <c r="O278" s="21"/>
      <c r="P278" s="44">
        <v>-37.880000000000003</v>
      </c>
      <c r="Q278" s="21"/>
      <c r="R278" s="52">
        <v>1</v>
      </c>
      <c r="S278" s="21"/>
      <c r="T278" s="54" t="s">
        <v>1289</v>
      </c>
    </row>
    <row r="279" spans="1:20" ht="14.4" x14ac:dyDescent="0.3">
      <c r="A279" s="40" t="s">
        <v>987</v>
      </c>
      <c r="B279" s="40" t="s">
        <v>1035</v>
      </c>
      <c r="C279" s="41">
        <v>44910</v>
      </c>
      <c r="D279" s="36">
        <v>-42.07</v>
      </c>
      <c r="E279" s="37">
        <v>0</v>
      </c>
      <c r="F279" s="37">
        <v>-42.07</v>
      </c>
      <c r="G279" s="41">
        <v>44910</v>
      </c>
      <c r="H279" s="40" t="s">
        <v>1000</v>
      </c>
      <c r="I279" s="26">
        <v>1514691</v>
      </c>
      <c r="J279" s="26" t="s">
        <v>1293</v>
      </c>
      <c r="K279" s="26">
        <v>168071</v>
      </c>
      <c r="L279" s="38">
        <v>44914</v>
      </c>
      <c r="M279" s="40" t="s">
        <v>186</v>
      </c>
      <c r="N279" s="43" t="s">
        <v>1291</v>
      </c>
      <c r="O279" s="21"/>
      <c r="P279" s="44">
        <v>-42.07</v>
      </c>
      <c r="Q279" s="21"/>
      <c r="R279" s="52">
        <v>1</v>
      </c>
      <c r="S279" s="21"/>
      <c r="T279" s="54" t="s">
        <v>1289</v>
      </c>
    </row>
    <row r="280" spans="1:20" ht="14.4" x14ac:dyDescent="0.3">
      <c r="A280" s="40" t="s">
        <v>987</v>
      </c>
      <c r="B280" s="40" t="s">
        <v>1035</v>
      </c>
      <c r="C280" s="41">
        <v>44910</v>
      </c>
      <c r="D280" s="36">
        <v>-64.47</v>
      </c>
      <c r="E280" s="37">
        <v>0</v>
      </c>
      <c r="F280" s="37">
        <v>-64.47</v>
      </c>
      <c r="G280" s="41">
        <v>44910</v>
      </c>
      <c r="H280" s="40" t="s">
        <v>1000</v>
      </c>
      <c r="I280" s="26">
        <v>1585797</v>
      </c>
      <c r="J280" s="26" t="s">
        <v>1305</v>
      </c>
      <c r="K280" s="26">
        <v>168071</v>
      </c>
      <c r="L280" s="38">
        <v>44914</v>
      </c>
      <c r="M280" s="40" t="s">
        <v>186</v>
      </c>
      <c r="N280" s="43" t="s">
        <v>1291</v>
      </c>
      <c r="O280" s="21"/>
      <c r="P280" s="44">
        <v>-64.47</v>
      </c>
      <c r="Q280" s="21"/>
      <c r="R280" s="52">
        <v>1</v>
      </c>
      <c r="S280" s="21"/>
      <c r="T280" s="54" t="s">
        <v>1289</v>
      </c>
    </row>
    <row r="281" spans="1:20" ht="14.4" x14ac:dyDescent="0.3">
      <c r="A281" s="40" t="s">
        <v>987</v>
      </c>
      <c r="B281" s="40" t="s">
        <v>1035</v>
      </c>
      <c r="C281" s="41">
        <v>44910</v>
      </c>
      <c r="D281" s="36">
        <v>-70.62</v>
      </c>
      <c r="E281" s="37">
        <v>0</v>
      </c>
      <c r="F281" s="37">
        <v>-70.62</v>
      </c>
      <c r="G281" s="41">
        <v>44910</v>
      </c>
      <c r="H281" s="40" t="s">
        <v>1000</v>
      </c>
      <c r="I281" s="26">
        <v>1585900</v>
      </c>
      <c r="J281" s="26" t="s">
        <v>1320</v>
      </c>
      <c r="K281" s="26">
        <v>168071</v>
      </c>
      <c r="L281" s="38">
        <v>44914</v>
      </c>
      <c r="M281" s="40" t="s">
        <v>186</v>
      </c>
      <c r="N281" s="43" t="s">
        <v>1291</v>
      </c>
      <c r="O281" s="21"/>
      <c r="P281" s="44">
        <v>-70.62</v>
      </c>
      <c r="Q281" s="21"/>
      <c r="R281" s="52">
        <v>1</v>
      </c>
      <c r="S281" s="21"/>
      <c r="T281" s="54" t="s">
        <v>1289</v>
      </c>
    </row>
    <row r="282" spans="1:20" ht="14.4" x14ac:dyDescent="0.3">
      <c r="A282" s="40" t="s">
        <v>987</v>
      </c>
      <c r="B282" s="40" t="s">
        <v>1035</v>
      </c>
      <c r="C282" s="41">
        <v>44910</v>
      </c>
      <c r="D282" s="36">
        <v>-70.62</v>
      </c>
      <c r="E282" s="37">
        <v>0</v>
      </c>
      <c r="F282" s="37">
        <v>-70.62</v>
      </c>
      <c r="G282" s="41">
        <v>44910</v>
      </c>
      <c r="H282" s="40" t="s">
        <v>1000</v>
      </c>
      <c r="I282" s="26">
        <v>1585901</v>
      </c>
      <c r="J282" s="26" t="s">
        <v>1347</v>
      </c>
      <c r="K282" s="26">
        <v>168071</v>
      </c>
      <c r="L282" s="38">
        <v>44914</v>
      </c>
      <c r="M282" s="40" t="s">
        <v>186</v>
      </c>
      <c r="N282" s="43" t="s">
        <v>1291</v>
      </c>
      <c r="O282" s="21"/>
      <c r="P282" s="44">
        <v>-70.62</v>
      </c>
      <c r="Q282" s="21"/>
      <c r="R282" s="52">
        <v>1</v>
      </c>
      <c r="S282" s="21"/>
      <c r="T282" s="54" t="s">
        <v>1289</v>
      </c>
    </row>
    <row r="283" spans="1:20" ht="14.4" x14ac:dyDescent="0.3">
      <c r="A283" s="40" t="s">
        <v>987</v>
      </c>
      <c r="B283" s="40" t="s">
        <v>1036</v>
      </c>
      <c r="C283" s="41">
        <v>44910</v>
      </c>
      <c r="D283" s="36">
        <v>-39</v>
      </c>
      <c r="E283" s="37">
        <v>0</v>
      </c>
      <c r="F283" s="37">
        <v>-39</v>
      </c>
      <c r="G283" s="41">
        <v>44910</v>
      </c>
      <c r="H283" s="40" t="s">
        <v>1001</v>
      </c>
      <c r="I283" s="26">
        <v>1529946</v>
      </c>
      <c r="J283" s="26" t="s">
        <v>1306</v>
      </c>
      <c r="K283" s="26">
        <v>168071</v>
      </c>
      <c r="L283" s="38">
        <v>44914</v>
      </c>
      <c r="M283" s="40" t="s">
        <v>186</v>
      </c>
      <c r="N283" s="43" t="s">
        <v>1291</v>
      </c>
      <c r="O283" s="21"/>
      <c r="P283" s="44">
        <v>-39</v>
      </c>
      <c r="Q283" s="21"/>
      <c r="R283" s="52">
        <v>1</v>
      </c>
      <c r="S283" s="21"/>
      <c r="T283" s="54" t="s">
        <v>1289</v>
      </c>
    </row>
    <row r="284" spans="1:20" ht="14.4" x14ac:dyDescent="0.3">
      <c r="A284" s="40" t="s">
        <v>987</v>
      </c>
      <c r="B284" s="40" t="s">
        <v>1036</v>
      </c>
      <c r="C284" s="41">
        <v>44910</v>
      </c>
      <c r="D284" s="36">
        <v>-39</v>
      </c>
      <c r="E284" s="37">
        <v>0</v>
      </c>
      <c r="F284" s="37">
        <v>-39</v>
      </c>
      <c r="G284" s="41">
        <v>44910</v>
      </c>
      <c r="H284" s="40" t="s">
        <v>1001</v>
      </c>
      <c r="I284" s="26">
        <v>1529947</v>
      </c>
      <c r="J284" s="26" t="s">
        <v>1294</v>
      </c>
      <c r="K284" s="26">
        <v>168071</v>
      </c>
      <c r="L284" s="38">
        <v>44914</v>
      </c>
      <c r="M284" s="40" t="s">
        <v>186</v>
      </c>
      <c r="N284" s="43" t="s">
        <v>1291</v>
      </c>
      <c r="O284" s="21"/>
      <c r="P284" s="44">
        <v>-39</v>
      </c>
      <c r="Q284" s="21"/>
      <c r="R284" s="52">
        <v>1</v>
      </c>
      <c r="S284" s="21"/>
      <c r="T284" s="54" t="s">
        <v>1289</v>
      </c>
    </row>
    <row r="285" spans="1:20" ht="14.4" x14ac:dyDescent="0.3">
      <c r="A285" s="40" t="s">
        <v>987</v>
      </c>
      <c r="B285" s="40" t="s">
        <v>1037</v>
      </c>
      <c r="C285" s="41">
        <v>44910</v>
      </c>
      <c r="D285" s="36">
        <v>-42.07</v>
      </c>
      <c r="E285" s="37">
        <v>0</v>
      </c>
      <c r="F285" s="37">
        <v>-42.07</v>
      </c>
      <c r="G285" s="41">
        <v>44910</v>
      </c>
      <c r="H285" s="40" t="s">
        <v>1002</v>
      </c>
      <c r="I285" s="26">
        <v>1514688</v>
      </c>
      <c r="J285" s="26" t="s">
        <v>1304</v>
      </c>
      <c r="K285" s="26">
        <v>168071</v>
      </c>
      <c r="L285" s="38">
        <v>44914</v>
      </c>
      <c r="M285" s="40" t="s">
        <v>186</v>
      </c>
      <c r="N285" s="43" t="s">
        <v>1291</v>
      </c>
      <c r="O285" s="21"/>
      <c r="P285" s="44">
        <v>-42.07</v>
      </c>
      <c r="Q285" s="21"/>
      <c r="R285" s="52">
        <v>1</v>
      </c>
      <c r="S285" s="21"/>
      <c r="T285" s="54" t="s">
        <v>1289</v>
      </c>
    </row>
    <row r="286" spans="1:20" ht="14.4" x14ac:dyDescent="0.3">
      <c r="A286" s="40" t="s">
        <v>987</v>
      </c>
      <c r="B286" s="40" t="s">
        <v>1038</v>
      </c>
      <c r="C286" s="41">
        <v>44910</v>
      </c>
      <c r="D286" s="36">
        <v>-64.47</v>
      </c>
      <c r="E286" s="37">
        <v>0</v>
      </c>
      <c r="F286" s="37">
        <v>-64.47</v>
      </c>
      <c r="G286" s="41">
        <v>44910</v>
      </c>
      <c r="H286" s="40" t="s">
        <v>1003</v>
      </c>
      <c r="I286" s="26">
        <v>1585793</v>
      </c>
      <c r="J286" s="26" t="s">
        <v>1323</v>
      </c>
      <c r="K286" s="26">
        <v>168071</v>
      </c>
      <c r="L286" s="38">
        <v>44914</v>
      </c>
      <c r="M286" s="40" t="s">
        <v>186</v>
      </c>
      <c r="N286" s="43" t="s">
        <v>1291</v>
      </c>
      <c r="O286" s="21"/>
      <c r="P286" s="44">
        <v>-64.47</v>
      </c>
      <c r="Q286" s="21"/>
      <c r="R286" s="52">
        <v>1</v>
      </c>
      <c r="S286" s="21"/>
      <c r="T286" s="54" t="s">
        <v>1289</v>
      </c>
    </row>
    <row r="287" spans="1:20" ht="14.4" x14ac:dyDescent="0.3">
      <c r="A287" s="40" t="s">
        <v>987</v>
      </c>
      <c r="B287" s="40" t="s">
        <v>1039</v>
      </c>
      <c r="C287" s="41">
        <v>44910</v>
      </c>
      <c r="D287" s="36">
        <v>-42.04</v>
      </c>
      <c r="E287" s="37">
        <v>-10.44</v>
      </c>
      <c r="F287" s="37">
        <v>-31.6</v>
      </c>
      <c r="G287" s="41">
        <v>44910</v>
      </c>
      <c r="H287" s="40" t="s">
        <v>1004</v>
      </c>
      <c r="I287" s="26">
        <v>1540785</v>
      </c>
      <c r="J287" s="26" t="s">
        <v>1328</v>
      </c>
      <c r="K287" s="26">
        <v>168071</v>
      </c>
      <c r="L287" s="38">
        <v>44914</v>
      </c>
      <c r="M287" s="40" t="s">
        <v>186</v>
      </c>
      <c r="N287" s="43" t="s">
        <v>1298</v>
      </c>
      <c r="O287" s="21"/>
      <c r="P287" s="44">
        <v>-31.6</v>
      </c>
      <c r="Q287" s="21"/>
      <c r="R287" s="52">
        <v>1</v>
      </c>
      <c r="S287" s="21"/>
      <c r="T287" s="54" t="s">
        <v>1289</v>
      </c>
    </row>
    <row r="288" spans="1:20" ht="14.4" x14ac:dyDescent="0.3">
      <c r="A288" s="40" t="s">
        <v>987</v>
      </c>
      <c r="B288" s="40" t="s">
        <v>1040</v>
      </c>
      <c r="C288" s="41">
        <v>44910</v>
      </c>
      <c r="D288" s="36">
        <v>-78</v>
      </c>
      <c r="E288" s="37">
        <v>0</v>
      </c>
      <c r="F288" s="37">
        <v>-78</v>
      </c>
      <c r="G288" s="41">
        <v>44910</v>
      </c>
      <c r="H288" s="40" t="s">
        <v>1005</v>
      </c>
      <c r="I288" s="26">
        <v>1529946</v>
      </c>
      <c r="J288" s="26" t="s">
        <v>1306</v>
      </c>
      <c r="K288" s="26">
        <v>168071</v>
      </c>
      <c r="L288" s="38">
        <v>44914</v>
      </c>
      <c r="M288" s="40" t="s">
        <v>186</v>
      </c>
      <c r="N288" s="43" t="s">
        <v>1291</v>
      </c>
      <c r="O288" s="21"/>
      <c r="P288" s="44">
        <v>-39</v>
      </c>
      <c r="Q288" s="21"/>
      <c r="R288" s="52">
        <v>2</v>
      </c>
      <c r="S288" s="21"/>
      <c r="T288" s="54" t="s">
        <v>1289</v>
      </c>
    </row>
    <row r="289" spans="1:20" ht="14.4" x14ac:dyDescent="0.3">
      <c r="A289" s="40" t="s">
        <v>987</v>
      </c>
      <c r="B289" s="40" t="s">
        <v>1041</v>
      </c>
      <c r="C289" s="41">
        <v>44910</v>
      </c>
      <c r="D289" s="36">
        <v>-84.14</v>
      </c>
      <c r="E289" s="37">
        <v>0</v>
      </c>
      <c r="F289" s="37">
        <v>-84.14</v>
      </c>
      <c r="G289" s="41">
        <v>44910</v>
      </c>
      <c r="H289" s="40" t="s">
        <v>1006</v>
      </c>
      <c r="I289" s="26">
        <v>1514688</v>
      </c>
      <c r="J289" s="26" t="s">
        <v>1304</v>
      </c>
      <c r="K289" s="26">
        <v>168071</v>
      </c>
      <c r="L289" s="38">
        <v>44914</v>
      </c>
      <c r="M289" s="40" t="s">
        <v>186</v>
      </c>
      <c r="N289" s="43" t="s">
        <v>1291</v>
      </c>
      <c r="O289" s="21"/>
      <c r="P289" s="44">
        <v>-42.07</v>
      </c>
      <c r="Q289" s="21"/>
      <c r="R289" s="52">
        <v>2</v>
      </c>
      <c r="S289" s="21"/>
      <c r="T289" s="54" t="s">
        <v>1289</v>
      </c>
    </row>
    <row r="290" spans="1:20" ht="14.4" x14ac:dyDescent="0.3">
      <c r="A290" s="40" t="s">
        <v>987</v>
      </c>
      <c r="B290" s="40" t="s">
        <v>1041</v>
      </c>
      <c r="C290" s="41">
        <v>44910</v>
      </c>
      <c r="D290" s="36">
        <v>-70.62</v>
      </c>
      <c r="E290" s="37">
        <v>0</v>
      </c>
      <c r="F290" s="37">
        <v>-70.62</v>
      </c>
      <c r="G290" s="41">
        <v>44910</v>
      </c>
      <c r="H290" s="40" t="s">
        <v>1006</v>
      </c>
      <c r="I290" s="26">
        <v>1585902</v>
      </c>
      <c r="J290" s="26" t="s">
        <v>1343</v>
      </c>
      <c r="K290" s="26">
        <v>168071</v>
      </c>
      <c r="L290" s="38">
        <v>44914</v>
      </c>
      <c r="M290" s="40" t="s">
        <v>186</v>
      </c>
      <c r="N290" s="43" t="s">
        <v>1291</v>
      </c>
      <c r="O290" s="21"/>
      <c r="P290" s="44">
        <v>-70.62</v>
      </c>
      <c r="Q290" s="21"/>
      <c r="R290" s="52">
        <v>1</v>
      </c>
      <c r="S290" s="21"/>
      <c r="T290" s="54" t="s">
        <v>1289</v>
      </c>
    </row>
    <row r="291" spans="1:20" ht="14.4" x14ac:dyDescent="0.3">
      <c r="A291" s="40" t="s">
        <v>987</v>
      </c>
      <c r="B291" s="40" t="s">
        <v>1042</v>
      </c>
      <c r="C291" s="41">
        <v>44910</v>
      </c>
      <c r="D291" s="36">
        <v>-87.6</v>
      </c>
      <c r="E291" s="37">
        <v>-10.25</v>
      </c>
      <c r="F291" s="37">
        <v>-77.349999999999994</v>
      </c>
      <c r="G291" s="41">
        <v>44910</v>
      </c>
      <c r="H291" s="40" t="s">
        <v>1007</v>
      </c>
      <c r="I291" s="26">
        <v>1662420</v>
      </c>
      <c r="J291" s="26" t="s">
        <v>1318</v>
      </c>
      <c r="K291" s="26">
        <v>168071</v>
      </c>
      <c r="L291" s="38">
        <v>44914</v>
      </c>
      <c r="M291" s="40" t="s">
        <v>186</v>
      </c>
      <c r="N291" s="43" t="s">
        <v>1301</v>
      </c>
      <c r="O291" s="21"/>
      <c r="P291" s="44">
        <v>-77.349999999999994</v>
      </c>
      <c r="Q291" s="21"/>
      <c r="R291" s="52">
        <v>1</v>
      </c>
      <c r="S291" s="21"/>
      <c r="T291" s="54" t="s">
        <v>1289</v>
      </c>
    </row>
    <row r="292" spans="1:20" ht="14.4" x14ac:dyDescent="0.3">
      <c r="A292" s="40" t="s">
        <v>987</v>
      </c>
      <c r="B292" s="40" t="s">
        <v>1043</v>
      </c>
      <c r="C292" s="41">
        <v>44910</v>
      </c>
      <c r="D292" s="36">
        <v>-39</v>
      </c>
      <c r="E292" s="37">
        <v>0</v>
      </c>
      <c r="F292" s="37">
        <v>-39</v>
      </c>
      <c r="G292" s="41">
        <v>44910</v>
      </c>
      <c r="H292" s="40" t="s">
        <v>1008</v>
      </c>
      <c r="I292" s="26">
        <v>1529947</v>
      </c>
      <c r="J292" s="26" t="s">
        <v>1294</v>
      </c>
      <c r="K292" s="26">
        <v>168071</v>
      </c>
      <c r="L292" s="38">
        <v>44914</v>
      </c>
      <c r="M292" s="40" t="s">
        <v>186</v>
      </c>
      <c r="N292" s="43" t="s">
        <v>1291</v>
      </c>
      <c r="O292" s="21"/>
      <c r="P292" s="44">
        <v>-39</v>
      </c>
      <c r="Q292" s="21"/>
      <c r="R292" s="52">
        <v>1</v>
      </c>
      <c r="S292" s="21"/>
      <c r="T292" s="54" t="s">
        <v>1289</v>
      </c>
    </row>
    <row r="293" spans="1:20" ht="14.4" x14ac:dyDescent="0.3">
      <c r="A293" s="40" t="s">
        <v>987</v>
      </c>
      <c r="B293" s="40" t="s">
        <v>1044</v>
      </c>
      <c r="C293" s="41">
        <v>44910</v>
      </c>
      <c r="D293" s="36">
        <v>-25.55</v>
      </c>
      <c r="E293" s="37">
        <v>0</v>
      </c>
      <c r="F293" s="37">
        <v>-25.55</v>
      </c>
      <c r="G293" s="41">
        <v>44910</v>
      </c>
      <c r="H293" s="40" t="s">
        <v>1009</v>
      </c>
      <c r="I293" s="26">
        <v>1516597</v>
      </c>
      <c r="J293" s="26" t="s">
        <v>1303</v>
      </c>
      <c r="K293" s="26">
        <v>168071</v>
      </c>
      <c r="L293" s="38">
        <v>44914</v>
      </c>
      <c r="M293" s="40" t="s">
        <v>186</v>
      </c>
      <c r="N293" s="43" t="s">
        <v>1291</v>
      </c>
      <c r="O293" s="21"/>
      <c r="P293" s="44">
        <v>-25.55</v>
      </c>
      <c r="Q293" s="21"/>
      <c r="R293" s="52">
        <v>1</v>
      </c>
      <c r="S293" s="21"/>
      <c r="T293" s="54" t="s">
        <v>1289</v>
      </c>
    </row>
    <row r="294" spans="1:20" ht="14.4" x14ac:dyDescent="0.3">
      <c r="A294" s="40" t="s">
        <v>987</v>
      </c>
      <c r="B294" s="40" t="s">
        <v>1044</v>
      </c>
      <c r="C294" s="41">
        <v>44910</v>
      </c>
      <c r="D294" s="36">
        <v>-78</v>
      </c>
      <c r="E294" s="37">
        <v>0</v>
      </c>
      <c r="F294" s="37">
        <v>-78</v>
      </c>
      <c r="G294" s="41">
        <v>44910</v>
      </c>
      <c r="H294" s="40" t="s">
        <v>1009</v>
      </c>
      <c r="I294" s="26">
        <v>1529947</v>
      </c>
      <c r="J294" s="26" t="s">
        <v>1294</v>
      </c>
      <c r="K294" s="26">
        <v>168071</v>
      </c>
      <c r="L294" s="38">
        <v>44914</v>
      </c>
      <c r="M294" s="40" t="s">
        <v>186</v>
      </c>
      <c r="N294" s="43" t="s">
        <v>1291</v>
      </c>
      <c r="O294" s="21"/>
      <c r="P294" s="44">
        <v>-39</v>
      </c>
      <c r="Q294" s="21"/>
      <c r="R294" s="52">
        <v>2</v>
      </c>
      <c r="S294" s="21"/>
      <c r="T294" s="54" t="s">
        <v>1289</v>
      </c>
    </row>
    <row r="295" spans="1:20" ht="14.4" x14ac:dyDescent="0.3">
      <c r="A295" s="40" t="s">
        <v>1010</v>
      </c>
      <c r="B295" s="40" t="s">
        <v>1045</v>
      </c>
      <c r="C295" s="41">
        <v>44913</v>
      </c>
      <c r="D295" s="36">
        <v>-64.47</v>
      </c>
      <c r="E295" s="37">
        <v>0</v>
      </c>
      <c r="F295" s="37">
        <v>-64.47</v>
      </c>
      <c r="G295" s="41">
        <v>44913</v>
      </c>
      <c r="H295" s="40" t="s">
        <v>1011</v>
      </c>
      <c r="I295" s="26">
        <v>1585794</v>
      </c>
      <c r="J295" s="26" t="s">
        <v>1338</v>
      </c>
      <c r="K295" s="26">
        <v>168076</v>
      </c>
      <c r="L295" s="38">
        <v>44915</v>
      </c>
      <c r="M295" s="40" t="s">
        <v>186</v>
      </c>
      <c r="N295" s="43" t="s">
        <v>1291</v>
      </c>
      <c r="O295" s="21"/>
      <c r="P295" s="44">
        <v>-64.47</v>
      </c>
      <c r="Q295" s="21"/>
      <c r="R295" s="52">
        <v>1</v>
      </c>
      <c r="S295" s="21"/>
      <c r="T295" s="54" t="s">
        <v>1289</v>
      </c>
    </row>
    <row r="296" spans="1:20" ht="14.4" x14ac:dyDescent="0.3">
      <c r="A296" s="40" t="s">
        <v>1010</v>
      </c>
      <c r="B296" s="40" t="s">
        <v>1046</v>
      </c>
      <c r="C296" s="41">
        <v>44913</v>
      </c>
      <c r="D296" s="36">
        <v>-42.07</v>
      </c>
      <c r="E296" s="37">
        <v>0</v>
      </c>
      <c r="F296" s="37">
        <v>-42.07</v>
      </c>
      <c r="G296" s="41">
        <v>44913</v>
      </c>
      <c r="H296" s="40" t="s">
        <v>1012</v>
      </c>
      <c r="I296" s="26">
        <v>1514684</v>
      </c>
      <c r="J296" s="26" t="s">
        <v>1324</v>
      </c>
      <c r="K296" s="26">
        <v>168076</v>
      </c>
      <c r="L296" s="38">
        <v>44915</v>
      </c>
      <c r="M296" s="40" t="s">
        <v>186</v>
      </c>
      <c r="N296" s="43" t="s">
        <v>1291</v>
      </c>
      <c r="O296" s="21"/>
      <c r="P296" s="44">
        <v>-42.07</v>
      </c>
      <c r="Q296" s="21"/>
      <c r="R296" s="52">
        <v>1</v>
      </c>
      <c r="S296" s="21"/>
      <c r="T296" s="54" t="s">
        <v>1289</v>
      </c>
    </row>
    <row r="297" spans="1:20" ht="14.4" x14ac:dyDescent="0.3">
      <c r="A297" s="40" t="s">
        <v>1010</v>
      </c>
      <c r="B297" s="40" t="s">
        <v>1047</v>
      </c>
      <c r="C297" s="41">
        <v>44913</v>
      </c>
      <c r="D297" s="36">
        <v>-64.47</v>
      </c>
      <c r="E297" s="37">
        <v>0</v>
      </c>
      <c r="F297" s="37">
        <v>-64.47</v>
      </c>
      <c r="G297" s="41">
        <v>44913</v>
      </c>
      <c r="H297" s="40" t="s">
        <v>1013</v>
      </c>
      <c r="I297" s="26">
        <v>1585795</v>
      </c>
      <c r="J297" s="26" t="s">
        <v>1290</v>
      </c>
      <c r="K297" s="26">
        <v>168076</v>
      </c>
      <c r="L297" s="38">
        <v>44915</v>
      </c>
      <c r="M297" s="40" t="s">
        <v>186</v>
      </c>
      <c r="N297" s="43" t="s">
        <v>1291</v>
      </c>
      <c r="O297" s="21"/>
      <c r="P297" s="44">
        <v>-64.47</v>
      </c>
      <c r="Q297" s="21"/>
      <c r="R297" s="52">
        <v>1</v>
      </c>
      <c r="S297" s="21"/>
      <c r="T297" s="54" t="s">
        <v>1289</v>
      </c>
    </row>
    <row r="298" spans="1:20" ht="14.4" x14ac:dyDescent="0.3">
      <c r="A298" s="40" t="s">
        <v>1010</v>
      </c>
      <c r="B298" s="40" t="s">
        <v>1048</v>
      </c>
      <c r="C298" s="41">
        <v>44911</v>
      </c>
      <c r="D298" s="36">
        <v>-96.4</v>
      </c>
      <c r="E298" s="37">
        <v>-10.55</v>
      </c>
      <c r="F298" s="37">
        <v>-85.85</v>
      </c>
      <c r="G298" s="41">
        <v>44911</v>
      </c>
      <c r="H298" s="40" t="s">
        <v>1014</v>
      </c>
      <c r="I298" s="26">
        <v>1662421</v>
      </c>
      <c r="J298" s="26" t="s">
        <v>1300</v>
      </c>
      <c r="K298" s="26">
        <v>168076</v>
      </c>
      <c r="L298" s="38">
        <v>44915</v>
      </c>
      <c r="M298" s="40" t="s">
        <v>186</v>
      </c>
      <c r="N298" s="43" t="s">
        <v>1301</v>
      </c>
      <c r="O298" s="21"/>
      <c r="P298" s="44">
        <v>-85.85</v>
      </c>
      <c r="Q298" s="21"/>
      <c r="R298" s="52">
        <v>1</v>
      </c>
      <c r="S298" s="21"/>
      <c r="T298" s="54" t="s">
        <v>1289</v>
      </c>
    </row>
    <row r="299" spans="1:20" ht="14.4" x14ac:dyDescent="0.3">
      <c r="A299" s="40" t="s">
        <v>1010</v>
      </c>
      <c r="B299" s="40" t="s">
        <v>1049</v>
      </c>
      <c r="C299" s="41">
        <v>44911</v>
      </c>
      <c r="D299" s="36">
        <v>-96.4</v>
      </c>
      <c r="E299" s="37">
        <v>-10.55</v>
      </c>
      <c r="F299" s="37">
        <v>-85.85</v>
      </c>
      <c r="G299" s="41">
        <v>44911</v>
      </c>
      <c r="H299" s="40" t="s">
        <v>1015</v>
      </c>
      <c r="I299" s="26">
        <v>1662422</v>
      </c>
      <c r="J299" s="26" t="s">
        <v>1327</v>
      </c>
      <c r="K299" s="26">
        <v>168076</v>
      </c>
      <c r="L299" s="38">
        <v>44915</v>
      </c>
      <c r="M299" s="40" t="s">
        <v>186</v>
      </c>
      <c r="N299" s="43" t="s">
        <v>1301</v>
      </c>
      <c r="O299" s="21"/>
      <c r="P299" s="44">
        <v>-85.85</v>
      </c>
      <c r="Q299" s="21"/>
      <c r="R299" s="52">
        <v>1</v>
      </c>
      <c r="S299" s="21"/>
      <c r="T299" s="54" t="s">
        <v>1289</v>
      </c>
    </row>
    <row r="300" spans="1:20" ht="14.4" x14ac:dyDescent="0.3">
      <c r="A300" s="40" t="s">
        <v>1010</v>
      </c>
      <c r="B300" s="40" t="s">
        <v>1050</v>
      </c>
      <c r="C300" s="41">
        <v>44911</v>
      </c>
      <c r="D300" s="36">
        <v>-25.55</v>
      </c>
      <c r="E300" s="37">
        <v>0</v>
      </c>
      <c r="F300" s="37">
        <v>-25.55</v>
      </c>
      <c r="G300" s="41">
        <v>44911</v>
      </c>
      <c r="H300" s="40" t="s">
        <v>1016</v>
      </c>
      <c r="I300" s="26">
        <v>1516596</v>
      </c>
      <c r="J300" s="26" t="s">
        <v>1344</v>
      </c>
      <c r="K300" s="26">
        <v>168076</v>
      </c>
      <c r="L300" s="38">
        <v>44915</v>
      </c>
      <c r="M300" s="40" t="s">
        <v>186</v>
      </c>
      <c r="N300" s="43" t="s">
        <v>1291</v>
      </c>
      <c r="O300" s="21"/>
      <c r="P300" s="44">
        <v>-25.55</v>
      </c>
      <c r="Q300" s="21"/>
      <c r="R300" s="52">
        <v>1</v>
      </c>
      <c r="S300" s="21"/>
      <c r="T300" s="54" t="s">
        <v>1289</v>
      </c>
    </row>
    <row r="301" spans="1:20" ht="14.4" x14ac:dyDescent="0.3">
      <c r="A301" s="40" t="s">
        <v>1010</v>
      </c>
      <c r="B301" s="40" t="s">
        <v>1050</v>
      </c>
      <c r="C301" s="41">
        <v>44911</v>
      </c>
      <c r="D301" s="36">
        <v>-68.63</v>
      </c>
      <c r="E301" s="37">
        <v>0</v>
      </c>
      <c r="F301" s="37">
        <v>-68.63</v>
      </c>
      <c r="G301" s="41">
        <v>44911</v>
      </c>
      <c r="H301" s="40" t="s">
        <v>1016</v>
      </c>
      <c r="I301" s="26">
        <v>1529950</v>
      </c>
      <c r="J301" s="26" t="s">
        <v>1348</v>
      </c>
      <c r="K301" s="26">
        <v>168076</v>
      </c>
      <c r="L301" s="38">
        <v>44915</v>
      </c>
      <c r="M301" s="40" t="s">
        <v>186</v>
      </c>
      <c r="N301" s="43" t="s">
        <v>1291</v>
      </c>
      <c r="O301" s="21"/>
      <c r="P301" s="44">
        <v>-68.63</v>
      </c>
      <c r="Q301" s="21"/>
      <c r="R301" s="52">
        <v>1</v>
      </c>
      <c r="S301" s="21"/>
      <c r="T301" s="54" t="s">
        <v>1289</v>
      </c>
    </row>
    <row r="302" spans="1:20" ht="14.4" x14ac:dyDescent="0.3">
      <c r="A302" s="40" t="s">
        <v>1010</v>
      </c>
      <c r="B302" s="40" t="s">
        <v>1050</v>
      </c>
      <c r="C302" s="41">
        <v>44911</v>
      </c>
      <c r="D302" s="36">
        <v>-70.62</v>
      </c>
      <c r="E302" s="37">
        <v>0</v>
      </c>
      <c r="F302" s="37">
        <v>-70.62</v>
      </c>
      <c r="G302" s="41">
        <v>44911</v>
      </c>
      <c r="H302" s="40" t="s">
        <v>1016</v>
      </c>
      <c r="I302" s="26">
        <v>1585902</v>
      </c>
      <c r="J302" s="26" t="s">
        <v>1343</v>
      </c>
      <c r="K302" s="26">
        <v>168076</v>
      </c>
      <c r="L302" s="38">
        <v>44915</v>
      </c>
      <c r="M302" s="40" t="s">
        <v>186</v>
      </c>
      <c r="N302" s="43" t="s">
        <v>1291</v>
      </c>
      <c r="O302" s="21"/>
      <c r="P302" s="44">
        <v>-70.62</v>
      </c>
      <c r="Q302" s="21"/>
      <c r="R302" s="52">
        <v>1</v>
      </c>
      <c r="S302" s="21"/>
      <c r="T302" s="54" t="s">
        <v>1289</v>
      </c>
    </row>
    <row r="303" spans="1:20" ht="14.4" x14ac:dyDescent="0.3">
      <c r="A303" s="40" t="s">
        <v>1010</v>
      </c>
      <c r="B303" s="40" t="s">
        <v>1051</v>
      </c>
      <c r="C303" s="41">
        <v>44911</v>
      </c>
      <c r="D303" s="36">
        <v>-39</v>
      </c>
      <c r="E303" s="37">
        <v>0</v>
      </c>
      <c r="F303" s="37">
        <v>-39</v>
      </c>
      <c r="G303" s="41">
        <v>44911</v>
      </c>
      <c r="H303" s="40" t="s">
        <v>1017</v>
      </c>
      <c r="I303" s="26">
        <v>1529946</v>
      </c>
      <c r="J303" s="26" t="s">
        <v>1306</v>
      </c>
      <c r="K303" s="26">
        <v>168076</v>
      </c>
      <c r="L303" s="38">
        <v>44915</v>
      </c>
      <c r="M303" s="40" t="s">
        <v>186</v>
      </c>
      <c r="N303" s="43" t="s">
        <v>1291</v>
      </c>
      <c r="O303" s="21"/>
      <c r="P303" s="44">
        <v>-39</v>
      </c>
      <c r="Q303" s="21"/>
      <c r="R303" s="52">
        <v>1</v>
      </c>
      <c r="S303" s="21"/>
      <c r="T303" s="54" t="s">
        <v>1289</v>
      </c>
    </row>
    <row r="304" spans="1:20" ht="14.4" x14ac:dyDescent="0.3">
      <c r="A304" s="40" t="s">
        <v>1010</v>
      </c>
      <c r="B304" s="40" t="s">
        <v>1052</v>
      </c>
      <c r="C304" s="41">
        <v>44911</v>
      </c>
      <c r="D304" s="36">
        <v>-42.04</v>
      </c>
      <c r="E304" s="37">
        <v>-10.44</v>
      </c>
      <c r="F304" s="37">
        <v>-31.6</v>
      </c>
      <c r="G304" s="41">
        <v>44911</v>
      </c>
      <c r="H304" s="40" t="s">
        <v>1018</v>
      </c>
      <c r="I304" s="26">
        <v>1540785</v>
      </c>
      <c r="J304" s="26" t="s">
        <v>1328</v>
      </c>
      <c r="K304" s="26">
        <v>168076</v>
      </c>
      <c r="L304" s="38">
        <v>44915</v>
      </c>
      <c r="M304" s="40" t="s">
        <v>186</v>
      </c>
      <c r="N304" s="43" t="s">
        <v>1298</v>
      </c>
      <c r="O304" s="21"/>
      <c r="P304" s="44">
        <v>-31.6</v>
      </c>
      <c r="Q304" s="21"/>
      <c r="R304" s="52">
        <v>1</v>
      </c>
      <c r="S304" s="21"/>
      <c r="T304" s="54" t="s">
        <v>1289</v>
      </c>
    </row>
    <row r="305" spans="1:20" ht="14.4" x14ac:dyDescent="0.3">
      <c r="A305" s="40" t="s">
        <v>1010</v>
      </c>
      <c r="B305" s="40" t="s">
        <v>1052</v>
      </c>
      <c r="C305" s="41">
        <v>44911</v>
      </c>
      <c r="D305" s="36">
        <v>-42.04</v>
      </c>
      <c r="E305" s="37">
        <v>-10.44</v>
      </c>
      <c r="F305" s="37">
        <v>-31.6</v>
      </c>
      <c r="G305" s="41">
        <v>44911</v>
      </c>
      <c r="H305" s="40" t="s">
        <v>1018</v>
      </c>
      <c r="I305" s="26">
        <v>1593358</v>
      </c>
      <c r="J305" s="26" t="s">
        <v>1322</v>
      </c>
      <c r="K305" s="26">
        <v>168076</v>
      </c>
      <c r="L305" s="38">
        <v>44915</v>
      </c>
      <c r="M305" s="40" t="s">
        <v>186</v>
      </c>
      <c r="N305" s="43" t="s">
        <v>1298</v>
      </c>
      <c r="O305" s="21"/>
      <c r="P305" s="44">
        <v>-31.6</v>
      </c>
      <c r="Q305" s="21"/>
      <c r="R305" s="52">
        <v>1</v>
      </c>
      <c r="S305" s="21"/>
      <c r="T305" s="54" t="s">
        <v>1289</v>
      </c>
    </row>
    <row r="306" spans="1:20" ht="14.4" x14ac:dyDescent="0.3">
      <c r="A306" s="40" t="s">
        <v>1010</v>
      </c>
      <c r="B306" s="40" t="s">
        <v>1052</v>
      </c>
      <c r="C306" s="41">
        <v>44911</v>
      </c>
      <c r="D306" s="36">
        <v>-96.4</v>
      </c>
      <c r="E306" s="37">
        <v>-10.55</v>
      </c>
      <c r="F306" s="37">
        <v>-85.85</v>
      </c>
      <c r="G306" s="41">
        <v>44911</v>
      </c>
      <c r="H306" s="40" t="s">
        <v>1018</v>
      </c>
      <c r="I306" s="26">
        <v>1662421</v>
      </c>
      <c r="J306" s="26" t="s">
        <v>1300</v>
      </c>
      <c r="K306" s="26">
        <v>168076</v>
      </c>
      <c r="L306" s="38">
        <v>44915</v>
      </c>
      <c r="M306" s="40" t="s">
        <v>186</v>
      </c>
      <c r="N306" s="43" t="s">
        <v>1301</v>
      </c>
      <c r="O306" s="21"/>
      <c r="P306" s="44">
        <v>-85.85</v>
      </c>
      <c r="Q306" s="21"/>
      <c r="R306" s="52">
        <v>1</v>
      </c>
      <c r="S306" s="21"/>
      <c r="T306" s="54" t="s">
        <v>1289</v>
      </c>
    </row>
    <row r="307" spans="1:20" ht="14.4" x14ac:dyDescent="0.3">
      <c r="A307" s="40" t="s">
        <v>1010</v>
      </c>
      <c r="B307" s="40" t="s">
        <v>1053</v>
      </c>
      <c r="C307" s="41">
        <v>44911</v>
      </c>
      <c r="D307" s="36">
        <v>-64.47</v>
      </c>
      <c r="E307" s="37">
        <v>0</v>
      </c>
      <c r="F307" s="37">
        <v>-64.47</v>
      </c>
      <c r="G307" s="41">
        <v>44911</v>
      </c>
      <c r="H307" s="40" t="s">
        <v>1019</v>
      </c>
      <c r="I307" s="26">
        <v>1585673</v>
      </c>
      <c r="J307" s="26" t="s">
        <v>1349</v>
      </c>
      <c r="K307" s="26">
        <v>168076</v>
      </c>
      <c r="L307" s="38">
        <v>44915</v>
      </c>
      <c r="M307" s="40" t="s">
        <v>186</v>
      </c>
      <c r="N307" s="43" t="s">
        <v>1291</v>
      </c>
      <c r="O307" s="21"/>
      <c r="P307" s="44">
        <v>-64.47</v>
      </c>
      <c r="Q307" s="21"/>
      <c r="R307" s="52">
        <v>1</v>
      </c>
      <c r="S307" s="21"/>
      <c r="T307" s="54" t="s">
        <v>1289</v>
      </c>
    </row>
    <row r="308" spans="1:20" ht="14.4" x14ac:dyDescent="0.3">
      <c r="A308" s="40" t="s">
        <v>1010</v>
      </c>
      <c r="B308" s="40" t="s">
        <v>1054</v>
      </c>
      <c r="C308" s="41">
        <v>44911</v>
      </c>
      <c r="D308" s="36">
        <v>-64.47</v>
      </c>
      <c r="E308" s="37">
        <v>0</v>
      </c>
      <c r="F308" s="37">
        <v>-64.47</v>
      </c>
      <c r="G308" s="41">
        <v>44911</v>
      </c>
      <c r="H308" s="40" t="s">
        <v>1020</v>
      </c>
      <c r="I308" s="26">
        <v>1585794</v>
      </c>
      <c r="J308" s="26" t="s">
        <v>1338</v>
      </c>
      <c r="K308" s="26">
        <v>168076</v>
      </c>
      <c r="L308" s="38">
        <v>44915</v>
      </c>
      <c r="M308" s="40" t="s">
        <v>186</v>
      </c>
      <c r="N308" s="43" t="s">
        <v>1291</v>
      </c>
      <c r="O308" s="21"/>
      <c r="P308" s="44">
        <v>-64.47</v>
      </c>
      <c r="Q308" s="21"/>
      <c r="R308" s="52">
        <v>1</v>
      </c>
      <c r="S308" s="21"/>
      <c r="T308" s="54" t="s">
        <v>1289</v>
      </c>
    </row>
    <row r="309" spans="1:20" ht="14.4" x14ac:dyDescent="0.3">
      <c r="A309" s="40" t="s">
        <v>1010</v>
      </c>
      <c r="B309" s="40" t="s">
        <v>1055</v>
      </c>
      <c r="C309" s="41">
        <v>44912</v>
      </c>
      <c r="D309" s="36">
        <v>-88.38</v>
      </c>
      <c r="E309" s="37">
        <v>-26.11</v>
      </c>
      <c r="F309" s="37">
        <v>-62.27</v>
      </c>
      <c r="G309" s="41">
        <v>44912</v>
      </c>
      <c r="H309" s="40" t="s">
        <v>1021</v>
      </c>
      <c r="I309" s="26">
        <v>1339335</v>
      </c>
      <c r="J309" s="26" t="s">
        <v>1314</v>
      </c>
      <c r="K309" s="26">
        <v>12210860</v>
      </c>
      <c r="L309" s="38">
        <v>44915</v>
      </c>
      <c r="M309" s="40" t="s">
        <v>186</v>
      </c>
      <c r="N309" s="43" t="s">
        <v>1301</v>
      </c>
      <c r="O309" s="21"/>
      <c r="P309" s="44">
        <v>-62.27</v>
      </c>
      <c r="Q309" s="21"/>
      <c r="R309" s="52">
        <v>1</v>
      </c>
      <c r="S309" s="21"/>
      <c r="T309" s="54" t="s">
        <v>1289</v>
      </c>
    </row>
    <row r="310" spans="1:20" ht="14.4" x14ac:dyDescent="0.3">
      <c r="A310" s="40" t="s">
        <v>1010</v>
      </c>
      <c r="B310" s="40" t="s">
        <v>1056</v>
      </c>
      <c r="C310" s="41">
        <v>44911</v>
      </c>
      <c r="D310" s="36">
        <v>-89.54</v>
      </c>
      <c r="E310" s="37">
        <v>-27.27</v>
      </c>
      <c r="F310" s="37">
        <v>-62.27</v>
      </c>
      <c r="G310" s="41">
        <v>44911</v>
      </c>
      <c r="H310" s="40" t="s">
        <v>1022</v>
      </c>
      <c r="I310" s="26">
        <v>1339335</v>
      </c>
      <c r="J310" s="26" t="s">
        <v>1314</v>
      </c>
      <c r="K310" s="26">
        <v>12210860</v>
      </c>
      <c r="L310" s="38">
        <v>44915</v>
      </c>
      <c r="M310" s="40" t="s">
        <v>186</v>
      </c>
      <c r="N310" s="43" t="s">
        <v>1301</v>
      </c>
      <c r="O310" s="21"/>
      <c r="P310" s="44">
        <v>-62.27</v>
      </c>
      <c r="Q310" s="21"/>
      <c r="R310" s="52">
        <v>1</v>
      </c>
      <c r="S310" s="21"/>
      <c r="T310" s="54" t="s">
        <v>1289</v>
      </c>
    </row>
    <row r="311" spans="1:20" ht="14.4" x14ac:dyDescent="0.3">
      <c r="A311" s="40" t="s">
        <v>1057</v>
      </c>
      <c r="B311" s="42" t="s">
        <v>1062</v>
      </c>
      <c r="C311" s="41">
        <v>44914</v>
      </c>
      <c r="D311" s="36">
        <v>-70.62</v>
      </c>
      <c r="E311" s="37">
        <v>0</v>
      </c>
      <c r="F311" s="37">
        <v>-70.62</v>
      </c>
      <c r="G311" s="41">
        <v>44914</v>
      </c>
      <c r="H311" s="40" t="s">
        <v>1058</v>
      </c>
      <c r="I311" s="26">
        <v>1585902</v>
      </c>
      <c r="J311" s="26" t="s">
        <v>1343</v>
      </c>
      <c r="K311" s="26">
        <v>168127</v>
      </c>
      <c r="L311" s="38">
        <v>44916</v>
      </c>
      <c r="M311" s="40" t="s">
        <v>186</v>
      </c>
      <c r="N311" s="43" t="s">
        <v>1291</v>
      </c>
      <c r="O311" s="21"/>
      <c r="P311" s="44">
        <v>-70.62</v>
      </c>
      <c r="Q311" s="21"/>
      <c r="R311" s="52">
        <v>1</v>
      </c>
      <c r="S311" s="21"/>
      <c r="T311" s="54" t="s">
        <v>1289</v>
      </c>
    </row>
    <row r="312" spans="1:20" ht="14.4" x14ac:dyDescent="0.3">
      <c r="A312" s="40" t="s">
        <v>1057</v>
      </c>
      <c r="B312" s="42" t="s">
        <v>1063</v>
      </c>
      <c r="C312" s="41">
        <v>44914</v>
      </c>
      <c r="D312" s="36">
        <v>-39</v>
      </c>
      <c r="E312" s="37">
        <v>0</v>
      </c>
      <c r="F312" s="37">
        <v>-39</v>
      </c>
      <c r="G312" s="41">
        <v>44914</v>
      </c>
      <c r="H312" s="40" t="s">
        <v>1059</v>
      </c>
      <c r="I312" s="26">
        <v>1529946</v>
      </c>
      <c r="J312" s="26" t="s">
        <v>1306</v>
      </c>
      <c r="K312" s="26">
        <v>168127</v>
      </c>
      <c r="L312" s="38">
        <v>44916</v>
      </c>
      <c r="M312" s="40" t="s">
        <v>186</v>
      </c>
      <c r="N312" s="43" t="s">
        <v>1291</v>
      </c>
      <c r="O312" s="21"/>
      <c r="P312" s="44">
        <v>-39</v>
      </c>
      <c r="Q312" s="21"/>
      <c r="R312" s="52">
        <v>1</v>
      </c>
      <c r="S312" s="21"/>
      <c r="T312" s="54" t="s">
        <v>1289</v>
      </c>
    </row>
    <row r="313" spans="1:20" ht="14.4" x14ac:dyDescent="0.3">
      <c r="A313" s="40" t="s">
        <v>1057</v>
      </c>
      <c r="B313" s="42" t="s">
        <v>1064</v>
      </c>
      <c r="C313" s="41">
        <v>44914</v>
      </c>
      <c r="D313" s="36">
        <v>-51.1</v>
      </c>
      <c r="E313" s="37">
        <v>0</v>
      </c>
      <c r="F313" s="37">
        <v>-51.1</v>
      </c>
      <c r="G313" s="41">
        <v>44914</v>
      </c>
      <c r="H313" s="40" t="s">
        <v>1060</v>
      </c>
      <c r="I313" s="26">
        <v>1516597</v>
      </c>
      <c r="J313" s="26" t="s">
        <v>1303</v>
      </c>
      <c r="K313" s="26">
        <v>168127</v>
      </c>
      <c r="L313" s="38">
        <v>44916</v>
      </c>
      <c r="M313" s="40" t="s">
        <v>186</v>
      </c>
      <c r="N313" s="43" t="s">
        <v>1291</v>
      </c>
      <c r="O313" s="21"/>
      <c r="P313" s="44">
        <v>-25.55</v>
      </c>
      <c r="Q313" s="21"/>
      <c r="R313" s="52">
        <v>2</v>
      </c>
      <c r="S313" s="21"/>
      <c r="T313" s="54" t="s">
        <v>1289</v>
      </c>
    </row>
    <row r="314" spans="1:20" ht="14.4" x14ac:dyDescent="0.3">
      <c r="A314" s="40" t="s">
        <v>1057</v>
      </c>
      <c r="B314" s="42" t="s">
        <v>1064</v>
      </c>
      <c r="C314" s="41">
        <v>44914</v>
      </c>
      <c r="D314" s="36">
        <v>-64.47</v>
      </c>
      <c r="E314" s="37">
        <v>0</v>
      </c>
      <c r="F314" s="37">
        <v>-64.47</v>
      </c>
      <c r="G314" s="41">
        <v>44914</v>
      </c>
      <c r="H314" s="40" t="s">
        <v>1060</v>
      </c>
      <c r="I314" s="26">
        <v>1585795</v>
      </c>
      <c r="J314" s="26" t="s">
        <v>1290</v>
      </c>
      <c r="K314" s="26">
        <v>168127</v>
      </c>
      <c r="L314" s="38">
        <v>44916</v>
      </c>
      <c r="M314" s="40" t="s">
        <v>186</v>
      </c>
      <c r="N314" s="43" t="s">
        <v>1291</v>
      </c>
      <c r="O314" s="21"/>
      <c r="P314" s="44">
        <v>-64.47</v>
      </c>
      <c r="Q314" s="21"/>
      <c r="R314" s="52">
        <v>1</v>
      </c>
      <c r="S314" s="21"/>
      <c r="T314" s="54" t="s">
        <v>1289</v>
      </c>
    </row>
    <row r="315" spans="1:20" ht="14.4" x14ac:dyDescent="0.3">
      <c r="A315" s="40" t="s">
        <v>1057</v>
      </c>
      <c r="B315" s="42" t="s">
        <v>1064</v>
      </c>
      <c r="C315" s="41">
        <v>44914</v>
      </c>
      <c r="D315" s="36">
        <v>-70.62</v>
      </c>
      <c r="E315" s="37">
        <v>0</v>
      </c>
      <c r="F315" s="37">
        <v>-70.62</v>
      </c>
      <c r="G315" s="41">
        <v>44914</v>
      </c>
      <c r="H315" s="40" t="s">
        <v>1060</v>
      </c>
      <c r="I315" s="26">
        <v>1585799</v>
      </c>
      <c r="J315" s="26" t="s">
        <v>1292</v>
      </c>
      <c r="K315" s="26">
        <v>168127</v>
      </c>
      <c r="L315" s="38">
        <v>44916</v>
      </c>
      <c r="M315" s="40" t="s">
        <v>186</v>
      </c>
      <c r="N315" s="43" t="s">
        <v>1291</v>
      </c>
      <c r="O315" s="21"/>
      <c r="P315" s="44">
        <v>-70.62</v>
      </c>
      <c r="Q315" s="21"/>
      <c r="R315" s="52">
        <v>1</v>
      </c>
      <c r="S315" s="21"/>
      <c r="T315" s="54" t="s">
        <v>1289</v>
      </c>
    </row>
    <row r="316" spans="1:20" ht="14.4" x14ac:dyDescent="0.3">
      <c r="A316" s="40" t="s">
        <v>1057</v>
      </c>
      <c r="B316" s="42" t="s">
        <v>1065</v>
      </c>
      <c r="C316" s="41">
        <v>44914</v>
      </c>
      <c r="D316" s="36">
        <v>-25.74</v>
      </c>
      <c r="E316" s="37">
        <v>-8.59</v>
      </c>
      <c r="F316" s="37">
        <v>-17.149999999999999</v>
      </c>
      <c r="G316" s="41">
        <v>44914</v>
      </c>
      <c r="H316" s="40" t="s">
        <v>1061</v>
      </c>
      <c r="I316" s="26">
        <v>1408977</v>
      </c>
      <c r="J316" s="26" t="s">
        <v>1312</v>
      </c>
      <c r="K316" s="26">
        <v>168127</v>
      </c>
      <c r="L316" s="38">
        <v>44916</v>
      </c>
      <c r="M316" s="40" t="s">
        <v>186</v>
      </c>
      <c r="N316" s="43" t="s">
        <v>1311</v>
      </c>
      <c r="O316" s="21"/>
      <c r="P316" s="44">
        <v>-17.149999999999999</v>
      </c>
      <c r="Q316" s="21"/>
      <c r="R316" s="52">
        <v>1</v>
      </c>
      <c r="S316" s="21"/>
      <c r="T316" s="54" t="s">
        <v>1289</v>
      </c>
    </row>
    <row r="317" spans="1:20" ht="14.4" x14ac:dyDescent="0.3">
      <c r="A317" s="40" t="s">
        <v>1066</v>
      </c>
      <c r="B317" s="40" t="s">
        <v>1120</v>
      </c>
      <c r="C317" s="41">
        <v>44915</v>
      </c>
      <c r="D317" s="36">
        <v>-42.07</v>
      </c>
      <c r="E317" s="37">
        <v>0</v>
      </c>
      <c r="F317" s="37">
        <v>-42.07</v>
      </c>
      <c r="G317" s="41">
        <v>44915</v>
      </c>
      <c r="H317" s="40" t="s">
        <v>1067</v>
      </c>
      <c r="I317" s="26">
        <v>1514688</v>
      </c>
      <c r="J317" s="26" t="s">
        <v>1304</v>
      </c>
      <c r="K317" s="26">
        <v>168357</v>
      </c>
      <c r="L317" s="38">
        <v>44917</v>
      </c>
      <c r="M317" s="40" t="s">
        <v>186</v>
      </c>
      <c r="N317" s="43" t="s">
        <v>1291</v>
      </c>
      <c r="O317" s="21"/>
      <c r="P317" s="44">
        <v>-42.07</v>
      </c>
      <c r="Q317" s="21"/>
      <c r="R317" s="52">
        <v>1</v>
      </c>
      <c r="S317" s="21"/>
      <c r="T317" s="54" t="s">
        <v>1289</v>
      </c>
    </row>
    <row r="318" spans="1:20" ht="14.4" x14ac:dyDescent="0.3">
      <c r="A318" s="40" t="s">
        <v>1066</v>
      </c>
      <c r="B318" s="40" t="s">
        <v>1121</v>
      </c>
      <c r="C318" s="41">
        <v>44915</v>
      </c>
      <c r="D318" s="36">
        <v>-127.05</v>
      </c>
      <c r="E318" s="37">
        <v>-71.92</v>
      </c>
      <c r="F318" s="37">
        <v>-55.13</v>
      </c>
      <c r="G318" s="41">
        <v>44915</v>
      </c>
      <c r="H318" s="40" t="s">
        <v>1068</v>
      </c>
      <c r="I318" s="26">
        <v>1339333</v>
      </c>
      <c r="J318" s="26" t="s">
        <v>1337</v>
      </c>
      <c r="K318" s="26">
        <v>168357</v>
      </c>
      <c r="L318" s="38">
        <v>44917</v>
      </c>
      <c r="M318" s="40" t="s">
        <v>186</v>
      </c>
      <c r="N318" s="43" t="s">
        <v>1301</v>
      </c>
      <c r="O318" s="21"/>
      <c r="P318" s="44">
        <v>-55.13</v>
      </c>
      <c r="Q318" s="21"/>
      <c r="R318" s="52">
        <v>1</v>
      </c>
      <c r="S318" s="21"/>
      <c r="T318" s="54" t="s">
        <v>1289</v>
      </c>
    </row>
    <row r="319" spans="1:20" ht="14.4" x14ac:dyDescent="0.3">
      <c r="A319" s="40" t="s">
        <v>1066</v>
      </c>
      <c r="B319" s="40" t="s">
        <v>1122</v>
      </c>
      <c r="C319" s="41">
        <v>44915</v>
      </c>
      <c r="D319" s="36">
        <v>-120.35</v>
      </c>
      <c r="E319" s="37">
        <v>-58.08</v>
      </c>
      <c r="F319" s="37">
        <v>-62.27</v>
      </c>
      <c r="G319" s="41">
        <v>44915</v>
      </c>
      <c r="H319" s="40" t="s">
        <v>1069</v>
      </c>
      <c r="I319" s="26">
        <v>1339334</v>
      </c>
      <c r="J319" s="26" t="s">
        <v>1331</v>
      </c>
      <c r="K319" s="26">
        <v>168357</v>
      </c>
      <c r="L319" s="38">
        <v>44917</v>
      </c>
      <c r="M319" s="40" t="s">
        <v>186</v>
      </c>
      <c r="N319" s="43" t="s">
        <v>1301</v>
      </c>
      <c r="O319" s="21"/>
      <c r="P319" s="44">
        <v>-62.27</v>
      </c>
      <c r="Q319" s="21"/>
      <c r="R319" s="52">
        <v>1</v>
      </c>
      <c r="S319" s="21"/>
      <c r="T319" s="54" t="s">
        <v>1289</v>
      </c>
    </row>
    <row r="320" spans="1:20" ht="14.4" x14ac:dyDescent="0.3">
      <c r="A320" s="40" t="s">
        <v>1066</v>
      </c>
      <c r="B320" s="40" t="s">
        <v>1123</v>
      </c>
      <c r="C320" s="41">
        <v>44915</v>
      </c>
      <c r="D320" s="36">
        <v>-152.32</v>
      </c>
      <c r="E320" s="37">
        <v>-39.72</v>
      </c>
      <c r="F320" s="37">
        <v>-112.6</v>
      </c>
      <c r="G320" s="41">
        <v>44915</v>
      </c>
      <c r="H320" s="40" t="s">
        <v>1070</v>
      </c>
      <c r="I320" s="26">
        <v>1593356</v>
      </c>
      <c r="J320" s="26" t="s">
        <v>1329</v>
      </c>
      <c r="K320" s="26">
        <v>168357</v>
      </c>
      <c r="L320" s="38">
        <v>44917</v>
      </c>
      <c r="M320" s="40" t="s">
        <v>186</v>
      </c>
      <c r="N320" s="43" t="s">
        <v>1298</v>
      </c>
      <c r="O320" s="21"/>
      <c r="P320" s="44">
        <v>-28.15</v>
      </c>
      <c r="Q320" s="21"/>
      <c r="R320" s="52">
        <v>4</v>
      </c>
      <c r="S320" s="21"/>
      <c r="T320" s="54" t="s">
        <v>1289</v>
      </c>
    </row>
    <row r="321" spans="1:20" ht="14.4" x14ac:dyDescent="0.3">
      <c r="A321" s="40" t="s">
        <v>1066</v>
      </c>
      <c r="B321" s="40" t="s">
        <v>1124</v>
      </c>
      <c r="C321" s="41">
        <v>44915</v>
      </c>
      <c r="D321" s="36">
        <v>-301.8</v>
      </c>
      <c r="E321" s="37">
        <v>-94.8</v>
      </c>
      <c r="F321" s="37">
        <v>-207</v>
      </c>
      <c r="G321" s="41">
        <v>44915</v>
      </c>
      <c r="H321" s="40" t="s">
        <v>1071</v>
      </c>
      <c r="I321" s="26">
        <v>1593361</v>
      </c>
      <c r="J321" s="26" t="s">
        <v>1350</v>
      </c>
      <c r="K321" s="26">
        <v>168357</v>
      </c>
      <c r="L321" s="38">
        <v>44917</v>
      </c>
      <c r="M321" s="40" t="s">
        <v>186</v>
      </c>
      <c r="N321" s="43" t="s">
        <v>1298</v>
      </c>
      <c r="O321" s="21"/>
      <c r="P321" s="44">
        <v>-34.5</v>
      </c>
      <c r="Q321" s="21"/>
      <c r="R321" s="52">
        <v>6</v>
      </c>
      <c r="S321" s="21"/>
      <c r="T321" s="54" t="s">
        <v>1289</v>
      </c>
    </row>
    <row r="322" spans="1:20" ht="14.4" x14ac:dyDescent="0.3">
      <c r="A322" s="40" t="s">
        <v>1066</v>
      </c>
      <c r="B322" s="40" t="s">
        <v>1125</v>
      </c>
      <c r="C322" s="41">
        <v>44915</v>
      </c>
      <c r="D322" s="36">
        <v>-38.08</v>
      </c>
      <c r="E322" s="37">
        <v>-9.93</v>
      </c>
      <c r="F322" s="37">
        <v>-28.15</v>
      </c>
      <c r="G322" s="41">
        <v>44915</v>
      </c>
      <c r="H322" s="40" t="s">
        <v>1072</v>
      </c>
      <c r="I322" s="26">
        <v>1540781</v>
      </c>
      <c r="J322" s="26" t="s">
        <v>1308</v>
      </c>
      <c r="K322" s="26">
        <v>168357</v>
      </c>
      <c r="L322" s="38">
        <v>44917</v>
      </c>
      <c r="M322" s="40" t="s">
        <v>186</v>
      </c>
      <c r="N322" s="43" t="s">
        <v>1298</v>
      </c>
      <c r="O322" s="21"/>
      <c r="P322" s="44">
        <v>-28.15</v>
      </c>
      <c r="Q322" s="21"/>
      <c r="R322" s="52">
        <v>1</v>
      </c>
      <c r="S322" s="21"/>
      <c r="T322" s="54" t="s">
        <v>1289</v>
      </c>
    </row>
    <row r="323" spans="1:20" ht="14.4" x14ac:dyDescent="0.3">
      <c r="A323" s="40" t="s">
        <v>1066</v>
      </c>
      <c r="B323" s="40" t="s">
        <v>1125</v>
      </c>
      <c r="C323" s="41">
        <v>44915</v>
      </c>
      <c r="D323" s="36">
        <v>-289.2</v>
      </c>
      <c r="E323" s="37">
        <v>-31.65</v>
      </c>
      <c r="F323" s="37">
        <v>-257.55</v>
      </c>
      <c r="G323" s="41">
        <v>44915</v>
      </c>
      <c r="H323" s="40" t="s">
        <v>1072</v>
      </c>
      <c r="I323" s="26">
        <v>1662421</v>
      </c>
      <c r="J323" s="26" t="s">
        <v>1300</v>
      </c>
      <c r="K323" s="26">
        <v>168357</v>
      </c>
      <c r="L323" s="38">
        <v>44917</v>
      </c>
      <c r="M323" s="40" t="s">
        <v>186</v>
      </c>
      <c r="N323" s="43" t="s">
        <v>1301</v>
      </c>
      <c r="O323" s="21"/>
      <c r="P323" s="44">
        <v>-85.85</v>
      </c>
      <c r="Q323" s="21"/>
      <c r="R323" s="52">
        <v>3.0000000000000004</v>
      </c>
      <c r="S323" s="21"/>
      <c r="T323" s="54" t="s">
        <v>1289</v>
      </c>
    </row>
    <row r="324" spans="1:20" ht="14.4" x14ac:dyDescent="0.3">
      <c r="A324" s="40" t="s">
        <v>1066</v>
      </c>
      <c r="B324" s="40" t="s">
        <v>1126</v>
      </c>
      <c r="C324" s="41">
        <v>44915</v>
      </c>
      <c r="D324" s="36">
        <v>-39</v>
      </c>
      <c r="E324" s="37">
        <v>0</v>
      </c>
      <c r="F324" s="37">
        <v>-39</v>
      </c>
      <c r="G324" s="41">
        <v>44915</v>
      </c>
      <c r="H324" s="40" t="s">
        <v>1073</v>
      </c>
      <c r="I324" s="26">
        <v>1529946</v>
      </c>
      <c r="J324" s="26" t="s">
        <v>1306</v>
      </c>
      <c r="K324" s="26">
        <v>168357</v>
      </c>
      <c r="L324" s="38">
        <v>44917</v>
      </c>
      <c r="M324" s="40" t="s">
        <v>186</v>
      </c>
      <c r="N324" s="43" t="s">
        <v>1291</v>
      </c>
      <c r="O324" s="21"/>
      <c r="P324" s="44">
        <v>-39</v>
      </c>
      <c r="Q324" s="21"/>
      <c r="R324" s="52">
        <v>1</v>
      </c>
      <c r="S324" s="21"/>
      <c r="T324" s="54" t="s">
        <v>1289</v>
      </c>
    </row>
    <row r="325" spans="1:20" ht="14.4" x14ac:dyDescent="0.3">
      <c r="A325" s="40" t="s">
        <v>1066</v>
      </c>
      <c r="B325" s="40" t="s">
        <v>1126</v>
      </c>
      <c r="C325" s="41">
        <v>44915</v>
      </c>
      <c r="D325" s="36">
        <v>-64.47</v>
      </c>
      <c r="E325" s="37">
        <v>0</v>
      </c>
      <c r="F325" s="37">
        <v>-64.47</v>
      </c>
      <c r="G325" s="41">
        <v>44915</v>
      </c>
      <c r="H325" s="40" t="s">
        <v>1073</v>
      </c>
      <c r="I325" s="26">
        <v>1585794</v>
      </c>
      <c r="J325" s="26" t="s">
        <v>1338</v>
      </c>
      <c r="K325" s="26">
        <v>168357</v>
      </c>
      <c r="L325" s="38">
        <v>44917</v>
      </c>
      <c r="M325" s="40" t="s">
        <v>186</v>
      </c>
      <c r="N325" s="43" t="s">
        <v>1291</v>
      </c>
      <c r="O325" s="21"/>
      <c r="P325" s="44">
        <v>-64.47</v>
      </c>
      <c r="Q325" s="21"/>
      <c r="R325" s="52">
        <v>1</v>
      </c>
      <c r="S325" s="21"/>
      <c r="T325" s="54" t="s">
        <v>1289</v>
      </c>
    </row>
    <row r="326" spans="1:20" ht="14.4" x14ac:dyDescent="0.3">
      <c r="A326" s="40" t="s">
        <v>1066</v>
      </c>
      <c r="B326" s="40" t="s">
        <v>1127</v>
      </c>
      <c r="C326" s="41">
        <v>44915</v>
      </c>
      <c r="D326" s="36">
        <v>-64.47</v>
      </c>
      <c r="E326" s="37">
        <v>0</v>
      </c>
      <c r="F326" s="37">
        <v>-64.47</v>
      </c>
      <c r="G326" s="41">
        <v>44915</v>
      </c>
      <c r="H326" s="40" t="s">
        <v>1074</v>
      </c>
      <c r="I326" s="26">
        <v>1585673</v>
      </c>
      <c r="J326" s="26" t="s">
        <v>1349</v>
      </c>
      <c r="K326" s="26">
        <v>168357</v>
      </c>
      <c r="L326" s="38">
        <v>44917</v>
      </c>
      <c r="M326" s="40" t="s">
        <v>186</v>
      </c>
      <c r="N326" s="43" t="s">
        <v>1291</v>
      </c>
      <c r="O326" s="21"/>
      <c r="P326" s="44">
        <v>-64.47</v>
      </c>
      <c r="Q326" s="21"/>
      <c r="R326" s="52">
        <v>1</v>
      </c>
      <c r="S326" s="21"/>
      <c r="T326" s="54" t="s">
        <v>1289</v>
      </c>
    </row>
    <row r="327" spans="1:20" ht="14.4" x14ac:dyDescent="0.3">
      <c r="A327" s="40" t="s">
        <v>1066</v>
      </c>
      <c r="B327" s="40" t="s">
        <v>1128</v>
      </c>
      <c r="C327" s="41">
        <v>44915</v>
      </c>
      <c r="D327" s="36">
        <v>-84.14</v>
      </c>
      <c r="E327" s="37">
        <v>0</v>
      </c>
      <c r="F327" s="37">
        <v>-84.14</v>
      </c>
      <c r="G327" s="41">
        <v>44915</v>
      </c>
      <c r="H327" s="40" t="s">
        <v>1075</v>
      </c>
      <c r="I327" s="26">
        <v>1514691</v>
      </c>
      <c r="J327" s="26" t="s">
        <v>1293</v>
      </c>
      <c r="K327" s="26">
        <v>168357</v>
      </c>
      <c r="L327" s="38">
        <v>44917</v>
      </c>
      <c r="M327" s="40" t="s">
        <v>186</v>
      </c>
      <c r="N327" s="43" t="s">
        <v>1291</v>
      </c>
      <c r="O327" s="21"/>
      <c r="P327" s="44">
        <v>-42.07</v>
      </c>
      <c r="Q327" s="21"/>
      <c r="R327" s="52">
        <v>2</v>
      </c>
      <c r="S327" s="21"/>
      <c r="T327" s="54" t="s">
        <v>1289</v>
      </c>
    </row>
    <row r="328" spans="1:20" ht="14.4" x14ac:dyDescent="0.3">
      <c r="A328" s="40" t="s">
        <v>1066</v>
      </c>
      <c r="B328" s="40" t="s">
        <v>1129</v>
      </c>
      <c r="C328" s="41">
        <v>44915</v>
      </c>
      <c r="D328" s="36">
        <v>-42.04</v>
      </c>
      <c r="E328" s="37">
        <v>-10.44</v>
      </c>
      <c r="F328" s="37">
        <v>-31.6</v>
      </c>
      <c r="G328" s="41">
        <v>44915</v>
      </c>
      <c r="H328" s="40" t="s">
        <v>1076</v>
      </c>
      <c r="I328" s="26">
        <v>1540784</v>
      </c>
      <c r="J328" s="26" t="s">
        <v>1297</v>
      </c>
      <c r="K328" s="26">
        <v>168357</v>
      </c>
      <c r="L328" s="38">
        <v>44917</v>
      </c>
      <c r="M328" s="40" t="s">
        <v>186</v>
      </c>
      <c r="N328" s="43" t="s">
        <v>1298</v>
      </c>
      <c r="O328" s="21"/>
      <c r="P328" s="44">
        <v>-31.6</v>
      </c>
      <c r="Q328" s="21"/>
      <c r="R328" s="52">
        <v>1</v>
      </c>
      <c r="S328" s="21"/>
      <c r="T328" s="54" t="s">
        <v>1289</v>
      </c>
    </row>
    <row r="329" spans="1:20" ht="14.4" x14ac:dyDescent="0.3">
      <c r="A329" s="40" t="s">
        <v>1066</v>
      </c>
      <c r="B329" s="40" t="s">
        <v>1130</v>
      </c>
      <c r="C329" s="41">
        <v>44915</v>
      </c>
      <c r="D329" s="36">
        <v>-39</v>
      </c>
      <c r="E329" s="37">
        <v>0</v>
      </c>
      <c r="F329" s="37">
        <v>-39</v>
      </c>
      <c r="G329" s="41">
        <v>44915</v>
      </c>
      <c r="H329" s="40" t="s">
        <v>1077</v>
      </c>
      <c r="I329" s="26">
        <v>1529946</v>
      </c>
      <c r="J329" s="26" t="s">
        <v>1306</v>
      </c>
      <c r="K329" s="26">
        <v>168357</v>
      </c>
      <c r="L329" s="38">
        <v>44917</v>
      </c>
      <c r="M329" s="40" t="s">
        <v>186</v>
      </c>
      <c r="N329" s="43" t="s">
        <v>1291</v>
      </c>
      <c r="O329" s="21"/>
      <c r="P329" s="44">
        <v>-39</v>
      </c>
      <c r="Q329" s="21"/>
      <c r="R329" s="52">
        <v>1</v>
      </c>
      <c r="S329" s="21"/>
      <c r="T329" s="54" t="s">
        <v>1289</v>
      </c>
    </row>
    <row r="330" spans="1:20" ht="14.4" x14ac:dyDescent="0.3">
      <c r="A330" s="40" t="s">
        <v>1066</v>
      </c>
      <c r="B330" s="40" t="s">
        <v>1130</v>
      </c>
      <c r="C330" s="41">
        <v>44915</v>
      </c>
      <c r="D330" s="36">
        <v>-68.63</v>
      </c>
      <c r="E330" s="37">
        <v>0</v>
      </c>
      <c r="F330" s="37">
        <v>-68.63</v>
      </c>
      <c r="G330" s="41">
        <v>44915</v>
      </c>
      <c r="H330" s="40" t="s">
        <v>1077</v>
      </c>
      <c r="I330" s="26">
        <v>1529950</v>
      </c>
      <c r="J330" s="26" t="s">
        <v>1348</v>
      </c>
      <c r="K330" s="26">
        <v>168357</v>
      </c>
      <c r="L330" s="38">
        <v>44917</v>
      </c>
      <c r="M330" s="40" t="s">
        <v>186</v>
      </c>
      <c r="N330" s="43" t="s">
        <v>1291</v>
      </c>
      <c r="O330" s="21"/>
      <c r="P330" s="44">
        <v>-68.63</v>
      </c>
      <c r="Q330" s="21"/>
      <c r="R330" s="52">
        <v>1</v>
      </c>
      <c r="S330" s="21"/>
      <c r="T330" s="54" t="s">
        <v>1289</v>
      </c>
    </row>
    <row r="331" spans="1:20" ht="14.4" x14ac:dyDescent="0.3">
      <c r="A331" s="40" t="s">
        <v>1066</v>
      </c>
      <c r="B331" s="40" t="s">
        <v>1130</v>
      </c>
      <c r="C331" s="41">
        <v>44915</v>
      </c>
      <c r="D331" s="36">
        <v>-64.47</v>
      </c>
      <c r="E331" s="37">
        <v>0</v>
      </c>
      <c r="F331" s="37">
        <v>-64.47</v>
      </c>
      <c r="G331" s="41">
        <v>44915</v>
      </c>
      <c r="H331" s="40" t="s">
        <v>1077</v>
      </c>
      <c r="I331" s="26">
        <v>1585793</v>
      </c>
      <c r="J331" s="26" t="s">
        <v>1323</v>
      </c>
      <c r="K331" s="26">
        <v>168357</v>
      </c>
      <c r="L331" s="38">
        <v>44917</v>
      </c>
      <c r="M331" s="40" t="s">
        <v>186</v>
      </c>
      <c r="N331" s="43" t="s">
        <v>1291</v>
      </c>
      <c r="O331" s="21"/>
      <c r="P331" s="44">
        <v>-64.47</v>
      </c>
      <c r="Q331" s="21"/>
      <c r="R331" s="52">
        <v>1</v>
      </c>
      <c r="S331" s="21"/>
      <c r="T331" s="54" t="s">
        <v>1289</v>
      </c>
    </row>
    <row r="332" spans="1:20" ht="14.4" x14ac:dyDescent="0.3">
      <c r="A332" s="40" t="s">
        <v>1066</v>
      </c>
      <c r="B332" s="40" t="s">
        <v>1130</v>
      </c>
      <c r="C332" s="41">
        <v>44915</v>
      </c>
      <c r="D332" s="36">
        <v>-70.62</v>
      </c>
      <c r="E332" s="37">
        <v>0</v>
      </c>
      <c r="F332" s="37">
        <v>-70.62</v>
      </c>
      <c r="G332" s="41">
        <v>44915</v>
      </c>
      <c r="H332" s="40" t="s">
        <v>1077</v>
      </c>
      <c r="I332" s="26">
        <v>1585902</v>
      </c>
      <c r="J332" s="26" t="s">
        <v>1343</v>
      </c>
      <c r="K332" s="26">
        <v>168357</v>
      </c>
      <c r="L332" s="38">
        <v>44917</v>
      </c>
      <c r="M332" s="40" t="s">
        <v>186</v>
      </c>
      <c r="N332" s="43" t="s">
        <v>1291</v>
      </c>
      <c r="O332" s="21"/>
      <c r="P332" s="44">
        <v>-70.62</v>
      </c>
      <c r="Q332" s="21"/>
      <c r="R332" s="52">
        <v>1</v>
      </c>
      <c r="S332" s="21"/>
      <c r="T332" s="54" t="s">
        <v>1289</v>
      </c>
    </row>
    <row r="333" spans="1:20" ht="14.4" x14ac:dyDescent="0.3">
      <c r="A333" s="40" t="s">
        <v>1066</v>
      </c>
      <c r="B333" s="40" t="s">
        <v>1131</v>
      </c>
      <c r="C333" s="41">
        <v>44915</v>
      </c>
      <c r="D333" s="36">
        <v>-87.6</v>
      </c>
      <c r="E333" s="37">
        <v>-10.25</v>
      </c>
      <c r="F333" s="37">
        <v>-77.349999999999994</v>
      </c>
      <c r="G333" s="41">
        <v>44915</v>
      </c>
      <c r="H333" s="40" t="s">
        <v>1078</v>
      </c>
      <c r="I333" s="26">
        <v>1662420</v>
      </c>
      <c r="J333" s="26" t="s">
        <v>1318</v>
      </c>
      <c r="K333" s="26">
        <v>168357</v>
      </c>
      <c r="L333" s="38">
        <v>44917</v>
      </c>
      <c r="M333" s="40" t="s">
        <v>186</v>
      </c>
      <c r="N333" s="43" t="s">
        <v>1301</v>
      </c>
      <c r="O333" s="21"/>
      <c r="P333" s="44">
        <v>-77.349999999999994</v>
      </c>
      <c r="Q333" s="21"/>
      <c r="R333" s="52">
        <v>1</v>
      </c>
      <c r="S333" s="21"/>
      <c r="T333" s="54" t="s">
        <v>1289</v>
      </c>
    </row>
    <row r="334" spans="1:20" ht="14.4" x14ac:dyDescent="0.3">
      <c r="A334" s="40" t="s">
        <v>1066</v>
      </c>
      <c r="B334" s="40" t="s">
        <v>1132</v>
      </c>
      <c r="C334" s="41">
        <v>44915</v>
      </c>
      <c r="D334" s="36">
        <v>-25.55</v>
      </c>
      <c r="E334" s="37">
        <v>0</v>
      </c>
      <c r="F334" s="37">
        <v>-25.55</v>
      </c>
      <c r="G334" s="41">
        <v>44915</v>
      </c>
      <c r="H334" s="40" t="s">
        <v>1079</v>
      </c>
      <c r="I334" s="26">
        <v>1516592</v>
      </c>
      <c r="J334" s="26" t="s">
        <v>1299</v>
      </c>
      <c r="K334" s="26">
        <v>168357</v>
      </c>
      <c r="L334" s="38">
        <v>44917</v>
      </c>
      <c r="M334" s="40" t="s">
        <v>186</v>
      </c>
      <c r="N334" s="43" t="s">
        <v>1291</v>
      </c>
      <c r="O334" s="21"/>
      <c r="P334" s="44">
        <v>-25.55</v>
      </c>
      <c r="Q334" s="21"/>
      <c r="R334" s="52">
        <v>1</v>
      </c>
      <c r="S334" s="21"/>
      <c r="T334" s="54" t="s">
        <v>1289</v>
      </c>
    </row>
    <row r="335" spans="1:20" ht="14.4" x14ac:dyDescent="0.3">
      <c r="A335" s="40" t="s">
        <v>1066</v>
      </c>
      <c r="B335" s="40" t="s">
        <v>1132</v>
      </c>
      <c r="C335" s="41">
        <v>44915</v>
      </c>
      <c r="D335" s="36">
        <v>-39</v>
      </c>
      <c r="E335" s="37">
        <v>0</v>
      </c>
      <c r="F335" s="37">
        <v>-39</v>
      </c>
      <c r="G335" s="41">
        <v>44915</v>
      </c>
      <c r="H335" s="40" t="s">
        <v>1079</v>
      </c>
      <c r="I335" s="26">
        <v>1529947</v>
      </c>
      <c r="J335" s="26" t="s">
        <v>1294</v>
      </c>
      <c r="K335" s="26">
        <v>168357</v>
      </c>
      <c r="L335" s="38">
        <v>44917</v>
      </c>
      <c r="M335" s="40" t="s">
        <v>186</v>
      </c>
      <c r="N335" s="43" t="s">
        <v>1291</v>
      </c>
      <c r="O335" s="21"/>
      <c r="P335" s="44">
        <v>-39</v>
      </c>
      <c r="Q335" s="21"/>
      <c r="R335" s="52">
        <v>1</v>
      </c>
      <c r="S335" s="21"/>
      <c r="T335" s="54" t="s">
        <v>1289</v>
      </c>
    </row>
    <row r="336" spans="1:20" ht="14.4" x14ac:dyDescent="0.3">
      <c r="A336" s="40" t="s">
        <v>1066</v>
      </c>
      <c r="B336" s="40" t="s">
        <v>1132</v>
      </c>
      <c r="C336" s="41">
        <v>44915</v>
      </c>
      <c r="D336" s="36">
        <v>-64.47</v>
      </c>
      <c r="E336" s="37">
        <v>0</v>
      </c>
      <c r="F336" s="37">
        <v>-64.47</v>
      </c>
      <c r="G336" s="41">
        <v>44915</v>
      </c>
      <c r="H336" s="40" t="s">
        <v>1079</v>
      </c>
      <c r="I336" s="26">
        <v>1585673</v>
      </c>
      <c r="J336" s="26" t="s">
        <v>1349</v>
      </c>
      <c r="K336" s="26">
        <v>168357</v>
      </c>
      <c r="L336" s="38">
        <v>44917</v>
      </c>
      <c r="M336" s="40" t="s">
        <v>186</v>
      </c>
      <c r="N336" s="43" t="s">
        <v>1291</v>
      </c>
      <c r="O336" s="21"/>
      <c r="P336" s="44">
        <v>-64.47</v>
      </c>
      <c r="Q336" s="21"/>
      <c r="R336" s="52">
        <v>1</v>
      </c>
      <c r="S336" s="21"/>
      <c r="T336" s="54" t="s">
        <v>1289</v>
      </c>
    </row>
    <row r="337" spans="1:20" ht="14.4" x14ac:dyDescent="0.3">
      <c r="A337" s="40" t="s">
        <v>1066</v>
      </c>
      <c r="B337" s="40" t="s">
        <v>1133</v>
      </c>
      <c r="C337" s="41">
        <v>44915</v>
      </c>
      <c r="D337" s="36">
        <v>-96.4</v>
      </c>
      <c r="E337" s="37">
        <v>-10.55</v>
      </c>
      <c r="F337" s="37">
        <v>-85.85</v>
      </c>
      <c r="G337" s="41">
        <v>44915</v>
      </c>
      <c r="H337" s="40" t="s">
        <v>1080</v>
      </c>
      <c r="I337" s="26">
        <v>1662421</v>
      </c>
      <c r="J337" s="26" t="s">
        <v>1300</v>
      </c>
      <c r="K337" s="26">
        <v>168357</v>
      </c>
      <c r="L337" s="38">
        <v>44917</v>
      </c>
      <c r="M337" s="40" t="s">
        <v>186</v>
      </c>
      <c r="N337" s="43" t="s">
        <v>1301</v>
      </c>
      <c r="O337" s="21"/>
      <c r="P337" s="44">
        <v>-85.85</v>
      </c>
      <c r="Q337" s="21"/>
      <c r="R337" s="52">
        <v>1</v>
      </c>
      <c r="S337" s="21"/>
      <c r="T337" s="54" t="s">
        <v>1289</v>
      </c>
    </row>
    <row r="338" spans="1:20" ht="14.4" x14ac:dyDescent="0.3">
      <c r="A338" s="40" t="s">
        <v>1066</v>
      </c>
      <c r="B338" s="40" t="s">
        <v>1134</v>
      </c>
      <c r="C338" s="41">
        <v>44915</v>
      </c>
      <c r="D338" s="36">
        <v>-211.86</v>
      </c>
      <c r="E338" s="37">
        <v>0</v>
      </c>
      <c r="F338" s="37">
        <v>-211.86</v>
      </c>
      <c r="G338" s="41">
        <v>44915</v>
      </c>
      <c r="H338" s="40" t="s">
        <v>1081</v>
      </c>
      <c r="I338" s="26">
        <v>1585799</v>
      </c>
      <c r="J338" s="26" t="s">
        <v>1292</v>
      </c>
      <c r="K338" s="26">
        <v>168357</v>
      </c>
      <c r="L338" s="38">
        <v>44917</v>
      </c>
      <c r="M338" s="40" t="s">
        <v>186</v>
      </c>
      <c r="N338" s="43" t="s">
        <v>1291</v>
      </c>
      <c r="O338" s="21"/>
      <c r="P338" s="44">
        <v>-70.62</v>
      </c>
      <c r="Q338" s="21"/>
      <c r="R338" s="52">
        <v>3</v>
      </c>
      <c r="S338" s="21"/>
      <c r="T338" s="54" t="s">
        <v>1289</v>
      </c>
    </row>
    <row r="339" spans="1:20" ht="14.4" x14ac:dyDescent="0.3">
      <c r="A339" s="40" t="s">
        <v>1066</v>
      </c>
      <c r="B339" s="40" t="s">
        <v>1135</v>
      </c>
      <c r="C339" s="41">
        <v>44915</v>
      </c>
      <c r="D339" s="36">
        <v>-87.6</v>
      </c>
      <c r="E339" s="37">
        <v>-10.25</v>
      </c>
      <c r="F339" s="37">
        <v>-77.349999999999994</v>
      </c>
      <c r="G339" s="41">
        <v>44915</v>
      </c>
      <c r="H339" s="40" t="s">
        <v>1082</v>
      </c>
      <c r="I339" s="26">
        <v>1662420</v>
      </c>
      <c r="J339" s="26" t="s">
        <v>1318</v>
      </c>
      <c r="K339" s="26">
        <v>168357</v>
      </c>
      <c r="L339" s="38">
        <v>44917</v>
      </c>
      <c r="M339" s="40" t="s">
        <v>186</v>
      </c>
      <c r="N339" s="43" t="s">
        <v>1301</v>
      </c>
      <c r="O339" s="21"/>
      <c r="P339" s="44">
        <v>-77.349999999999994</v>
      </c>
      <c r="Q339" s="21"/>
      <c r="R339" s="52">
        <v>1</v>
      </c>
      <c r="S339" s="21"/>
      <c r="T339" s="54" t="s">
        <v>1289</v>
      </c>
    </row>
    <row r="340" spans="1:20" ht="14.4" x14ac:dyDescent="0.3">
      <c r="A340" s="40" t="s">
        <v>1066</v>
      </c>
      <c r="B340" s="40" t="s">
        <v>1136</v>
      </c>
      <c r="C340" s="41">
        <v>44915</v>
      </c>
      <c r="D340" s="36">
        <v>-42.07</v>
      </c>
      <c r="E340" s="37">
        <v>0</v>
      </c>
      <c r="F340" s="37">
        <v>-42.07</v>
      </c>
      <c r="G340" s="41">
        <v>44915</v>
      </c>
      <c r="H340" s="40" t="s">
        <v>1083</v>
      </c>
      <c r="I340" s="26">
        <v>1514691</v>
      </c>
      <c r="J340" s="26" t="s">
        <v>1293</v>
      </c>
      <c r="K340" s="26">
        <v>168357</v>
      </c>
      <c r="L340" s="38">
        <v>44917</v>
      </c>
      <c r="M340" s="40" t="s">
        <v>186</v>
      </c>
      <c r="N340" s="43" t="s">
        <v>1291</v>
      </c>
      <c r="O340" s="21"/>
      <c r="P340" s="44">
        <v>-42.07</v>
      </c>
      <c r="Q340" s="21"/>
      <c r="R340" s="52">
        <v>1</v>
      </c>
      <c r="S340" s="21"/>
      <c r="T340" s="54" t="s">
        <v>1289</v>
      </c>
    </row>
    <row r="341" spans="1:20" ht="14.4" x14ac:dyDescent="0.3">
      <c r="A341" s="40" t="s">
        <v>1066</v>
      </c>
      <c r="B341" s="40" t="s">
        <v>1136</v>
      </c>
      <c r="C341" s="41">
        <v>44915</v>
      </c>
      <c r="D341" s="36">
        <v>-70.62</v>
      </c>
      <c r="E341" s="37">
        <v>0</v>
      </c>
      <c r="F341" s="37">
        <v>-70.62</v>
      </c>
      <c r="G341" s="41">
        <v>44915</v>
      </c>
      <c r="H341" s="40" t="s">
        <v>1083</v>
      </c>
      <c r="I341" s="26">
        <v>1585901</v>
      </c>
      <c r="J341" s="26" t="s">
        <v>1347</v>
      </c>
      <c r="K341" s="26">
        <v>168357</v>
      </c>
      <c r="L341" s="38">
        <v>44917</v>
      </c>
      <c r="M341" s="40" t="s">
        <v>186</v>
      </c>
      <c r="N341" s="43" t="s">
        <v>1291</v>
      </c>
      <c r="O341" s="21"/>
      <c r="P341" s="44">
        <v>-70.62</v>
      </c>
      <c r="Q341" s="21"/>
      <c r="R341" s="52">
        <v>1</v>
      </c>
      <c r="S341" s="21"/>
      <c r="T341" s="54" t="s">
        <v>1289</v>
      </c>
    </row>
    <row r="342" spans="1:20" ht="14.4" x14ac:dyDescent="0.3">
      <c r="A342" s="40" t="s">
        <v>1084</v>
      </c>
      <c r="B342" s="40" t="s">
        <v>1137</v>
      </c>
      <c r="C342" s="41">
        <v>44916</v>
      </c>
      <c r="D342" s="36">
        <v>-87.28</v>
      </c>
      <c r="E342" s="37">
        <v>-25.01</v>
      </c>
      <c r="F342" s="37">
        <v>-62.27</v>
      </c>
      <c r="G342" s="41">
        <v>44916</v>
      </c>
      <c r="H342" s="40" t="s">
        <v>1085</v>
      </c>
      <c r="I342" s="26">
        <v>1339335</v>
      </c>
      <c r="J342" s="26" t="s">
        <v>1314</v>
      </c>
      <c r="K342" s="26">
        <v>168362</v>
      </c>
      <c r="L342" s="38">
        <v>44918</v>
      </c>
      <c r="M342" s="40" t="s">
        <v>186</v>
      </c>
      <c r="N342" s="43" t="s">
        <v>1301</v>
      </c>
      <c r="O342" s="21"/>
      <c r="P342" s="44">
        <v>-62.27</v>
      </c>
      <c r="Q342" s="21"/>
      <c r="R342" s="52">
        <v>1</v>
      </c>
      <c r="S342" s="21"/>
      <c r="T342" s="54" t="s">
        <v>1289</v>
      </c>
    </row>
    <row r="343" spans="1:20" ht="14.4" x14ac:dyDescent="0.3">
      <c r="A343" s="40" t="s">
        <v>1084</v>
      </c>
      <c r="B343" s="40" t="s">
        <v>1138</v>
      </c>
      <c r="C343" s="41">
        <v>44916</v>
      </c>
      <c r="D343" s="36">
        <v>-25.55</v>
      </c>
      <c r="E343" s="37">
        <v>0</v>
      </c>
      <c r="F343" s="37">
        <v>-25.55</v>
      </c>
      <c r="G343" s="41">
        <v>44916</v>
      </c>
      <c r="H343" s="40" t="s">
        <v>1086</v>
      </c>
      <c r="I343" s="26">
        <v>1516592</v>
      </c>
      <c r="J343" s="26" t="s">
        <v>1299</v>
      </c>
      <c r="K343" s="26">
        <v>168364</v>
      </c>
      <c r="L343" s="38">
        <v>44918</v>
      </c>
      <c r="M343" s="40" t="s">
        <v>186</v>
      </c>
      <c r="N343" s="43" t="s">
        <v>1291</v>
      </c>
      <c r="O343" s="21"/>
      <c r="P343" s="44">
        <v>-25.55</v>
      </c>
      <c r="Q343" s="21"/>
      <c r="R343" s="52">
        <v>1</v>
      </c>
      <c r="S343" s="21"/>
      <c r="T343" s="54" t="s">
        <v>1289</v>
      </c>
    </row>
    <row r="344" spans="1:20" ht="14.4" x14ac:dyDescent="0.3">
      <c r="A344" s="40" t="s">
        <v>1084</v>
      </c>
      <c r="B344" s="40" t="s">
        <v>1139</v>
      </c>
      <c r="C344" s="41">
        <v>44916</v>
      </c>
      <c r="D344" s="36">
        <v>-25.55</v>
      </c>
      <c r="E344" s="37">
        <v>0</v>
      </c>
      <c r="F344" s="37">
        <v>-25.55</v>
      </c>
      <c r="G344" s="41">
        <v>44916</v>
      </c>
      <c r="H344" s="40" t="s">
        <v>1087</v>
      </c>
      <c r="I344" s="26">
        <v>1516594</v>
      </c>
      <c r="J344" s="26" t="s">
        <v>1313</v>
      </c>
      <c r="K344" s="26">
        <v>168364</v>
      </c>
      <c r="L344" s="38">
        <v>44918</v>
      </c>
      <c r="M344" s="40" t="s">
        <v>186</v>
      </c>
      <c r="N344" s="43" t="s">
        <v>1291</v>
      </c>
      <c r="O344" s="21"/>
      <c r="P344" s="44">
        <v>-25.55</v>
      </c>
      <c r="Q344" s="21"/>
      <c r="R344" s="52">
        <v>1</v>
      </c>
      <c r="S344" s="21"/>
      <c r="T344" s="54" t="s">
        <v>1289</v>
      </c>
    </row>
    <row r="345" spans="1:20" ht="14.4" x14ac:dyDescent="0.3">
      <c r="A345" s="40" t="s">
        <v>1084</v>
      </c>
      <c r="B345" s="40" t="s">
        <v>1140</v>
      </c>
      <c r="C345" s="41">
        <v>44916</v>
      </c>
      <c r="D345" s="36">
        <v>-25.55</v>
      </c>
      <c r="E345" s="37">
        <v>0</v>
      </c>
      <c r="F345" s="37">
        <v>-25.55</v>
      </c>
      <c r="G345" s="41">
        <v>44916</v>
      </c>
      <c r="H345" s="40" t="s">
        <v>1088</v>
      </c>
      <c r="I345" s="26">
        <v>1516596</v>
      </c>
      <c r="J345" s="26" t="s">
        <v>1344</v>
      </c>
      <c r="K345" s="26">
        <v>168364</v>
      </c>
      <c r="L345" s="38">
        <v>44918</v>
      </c>
      <c r="M345" s="40" t="s">
        <v>186</v>
      </c>
      <c r="N345" s="43" t="s">
        <v>1291</v>
      </c>
      <c r="O345" s="21"/>
      <c r="P345" s="44">
        <v>-25.55</v>
      </c>
      <c r="Q345" s="21"/>
      <c r="R345" s="52">
        <v>1</v>
      </c>
      <c r="S345" s="21"/>
      <c r="T345" s="54" t="s">
        <v>1289</v>
      </c>
    </row>
    <row r="346" spans="1:20" ht="14.4" x14ac:dyDescent="0.3">
      <c r="A346" s="40" t="s">
        <v>1084</v>
      </c>
      <c r="B346" s="40" t="s">
        <v>1141</v>
      </c>
      <c r="C346" s="41">
        <v>44916</v>
      </c>
      <c r="D346" s="36">
        <v>-70.62</v>
      </c>
      <c r="E346" s="37">
        <v>0</v>
      </c>
      <c r="F346" s="37">
        <v>-70.62</v>
      </c>
      <c r="G346" s="41">
        <v>44916</v>
      </c>
      <c r="H346" s="40" t="s">
        <v>1089</v>
      </c>
      <c r="I346" s="26">
        <v>1585900</v>
      </c>
      <c r="J346" s="26" t="s">
        <v>1320</v>
      </c>
      <c r="K346" s="26">
        <v>168364</v>
      </c>
      <c r="L346" s="38">
        <v>44918</v>
      </c>
      <c r="M346" s="40" t="s">
        <v>186</v>
      </c>
      <c r="N346" s="43" t="s">
        <v>1291</v>
      </c>
      <c r="O346" s="21"/>
      <c r="P346" s="44">
        <v>-70.62</v>
      </c>
      <c r="Q346" s="21"/>
      <c r="R346" s="52">
        <v>1</v>
      </c>
      <c r="S346" s="21"/>
      <c r="T346" s="54" t="s">
        <v>1289</v>
      </c>
    </row>
    <row r="347" spans="1:20" ht="14.4" x14ac:dyDescent="0.3">
      <c r="A347" s="40" t="s">
        <v>1084</v>
      </c>
      <c r="B347" s="40" t="s">
        <v>1142</v>
      </c>
      <c r="C347" s="41">
        <v>44916</v>
      </c>
      <c r="D347" s="36">
        <v>-70.62</v>
      </c>
      <c r="E347" s="37">
        <v>0</v>
      </c>
      <c r="F347" s="37">
        <v>-70.62</v>
      </c>
      <c r="G347" s="41">
        <v>44916</v>
      </c>
      <c r="H347" s="40" t="s">
        <v>1090</v>
      </c>
      <c r="I347" s="26">
        <v>1585902</v>
      </c>
      <c r="J347" s="26" t="s">
        <v>1343</v>
      </c>
      <c r="K347" s="26">
        <v>168364</v>
      </c>
      <c r="L347" s="38">
        <v>44918</v>
      </c>
      <c r="M347" s="40" t="s">
        <v>186</v>
      </c>
      <c r="N347" s="43" t="s">
        <v>1291</v>
      </c>
      <c r="O347" s="21"/>
      <c r="P347" s="44">
        <v>-70.62</v>
      </c>
      <c r="Q347" s="21"/>
      <c r="R347" s="52">
        <v>1</v>
      </c>
      <c r="S347" s="21"/>
      <c r="T347" s="54" t="s">
        <v>1289</v>
      </c>
    </row>
    <row r="348" spans="1:20" ht="14.4" x14ac:dyDescent="0.3">
      <c r="A348" s="40" t="s">
        <v>1084</v>
      </c>
      <c r="B348" s="40" t="s">
        <v>1143</v>
      </c>
      <c r="C348" s="41">
        <v>44916</v>
      </c>
      <c r="D348" s="36">
        <v>-64.47</v>
      </c>
      <c r="E348" s="37">
        <v>0</v>
      </c>
      <c r="F348" s="37">
        <v>-64.47</v>
      </c>
      <c r="G348" s="41">
        <v>44916</v>
      </c>
      <c r="H348" s="40" t="s">
        <v>1091</v>
      </c>
      <c r="I348" s="26">
        <v>1585797</v>
      </c>
      <c r="J348" s="26" t="s">
        <v>1305</v>
      </c>
      <c r="K348" s="26">
        <v>168364</v>
      </c>
      <c r="L348" s="38">
        <v>44918</v>
      </c>
      <c r="M348" s="40" t="s">
        <v>186</v>
      </c>
      <c r="N348" s="43" t="s">
        <v>1291</v>
      </c>
      <c r="O348" s="21"/>
      <c r="P348" s="44">
        <v>-64.47</v>
      </c>
      <c r="Q348" s="21"/>
      <c r="R348" s="52">
        <v>1</v>
      </c>
      <c r="S348" s="21"/>
      <c r="T348" s="54" t="s">
        <v>1289</v>
      </c>
    </row>
    <row r="349" spans="1:20" ht="14.4" x14ac:dyDescent="0.3">
      <c r="A349" s="40" t="s">
        <v>1084</v>
      </c>
      <c r="B349" s="40" t="s">
        <v>1144</v>
      </c>
      <c r="C349" s="41">
        <v>44916</v>
      </c>
      <c r="D349" s="36">
        <v>-42.07</v>
      </c>
      <c r="E349" s="37">
        <v>0</v>
      </c>
      <c r="F349" s="37">
        <v>-42.07</v>
      </c>
      <c r="G349" s="41">
        <v>44916</v>
      </c>
      <c r="H349" s="40" t="s">
        <v>1092</v>
      </c>
      <c r="I349" s="26">
        <v>1514688</v>
      </c>
      <c r="J349" s="26" t="s">
        <v>1304</v>
      </c>
      <c r="K349" s="26">
        <v>168364</v>
      </c>
      <c r="L349" s="38">
        <v>44918</v>
      </c>
      <c r="M349" s="40" t="s">
        <v>186</v>
      </c>
      <c r="N349" s="43" t="s">
        <v>1291</v>
      </c>
      <c r="O349" s="21"/>
      <c r="P349" s="44">
        <v>-42.07</v>
      </c>
      <c r="Q349" s="21"/>
      <c r="R349" s="52">
        <v>1</v>
      </c>
      <c r="S349" s="21"/>
      <c r="T349" s="54" t="s">
        <v>1289</v>
      </c>
    </row>
    <row r="350" spans="1:20" ht="14.4" x14ac:dyDescent="0.3">
      <c r="A350" s="40" t="s">
        <v>1084</v>
      </c>
      <c r="B350" s="40" t="s">
        <v>1145</v>
      </c>
      <c r="C350" s="41">
        <v>44916</v>
      </c>
      <c r="D350" s="36">
        <v>-134.25</v>
      </c>
      <c r="E350" s="37">
        <v>-71.98</v>
      </c>
      <c r="F350" s="37">
        <v>-62.27</v>
      </c>
      <c r="G350" s="41">
        <v>44916</v>
      </c>
      <c r="H350" s="40" t="s">
        <v>1093</v>
      </c>
      <c r="I350" s="26">
        <v>1339334</v>
      </c>
      <c r="J350" s="26" t="s">
        <v>1331</v>
      </c>
      <c r="K350" s="26">
        <v>168364</v>
      </c>
      <c r="L350" s="38">
        <v>44918</v>
      </c>
      <c r="M350" s="40" t="s">
        <v>186</v>
      </c>
      <c r="N350" s="43" t="s">
        <v>1301</v>
      </c>
      <c r="O350" s="21"/>
      <c r="P350" s="44">
        <v>-62.27</v>
      </c>
      <c r="Q350" s="21"/>
      <c r="R350" s="52">
        <v>1</v>
      </c>
      <c r="S350" s="21"/>
      <c r="T350" s="54" t="s">
        <v>1289</v>
      </c>
    </row>
    <row r="351" spans="1:20" ht="14.4" x14ac:dyDescent="0.3">
      <c r="A351" s="40" t="s">
        <v>1084</v>
      </c>
      <c r="B351" s="40" t="s">
        <v>1146</v>
      </c>
      <c r="C351" s="41">
        <v>44916</v>
      </c>
      <c r="D351" s="36">
        <v>-42.07</v>
      </c>
      <c r="E351" s="37">
        <v>0</v>
      </c>
      <c r="F351" s="37">
        <v>-42.07</v>
      </c>
      <c r="G351" s="41">
        <v>44916</v>
      </c>
      <c r="H351" s="40" t="s">
        <v>1094</v>
      </c>
      <c r="I351" s="26">
        <v>1514691</v>
      </c>
      <c r="J351" s="26" t="s">
        <v>1293</v>
      </c>
      <c r="K351" s="26">
        <v>168364</v>
      </c>
      <c r="L351" s="38">
        <v>44918</v>
      </c>
      <c r="M351" s="40" t="s">
        <v>186</v>
      </c>
      <c r="N351" s="43" t="s">
        <v>1291</v>
      </c>
      <c r="O351" s="21"/>
      <c r="P351" s="44">
        <v>-42.07</v>
      </c>
      <c r="Q351" s="21"/>
      <c r="R351" s="52">
        <v>1</v>
      </c>
      <c r="S351" s="21"/>
      <c r="T351" s="54" t="s">
        <v>1289</v>
      </c>
    </row>
    <row r="352" spans="1:20" ht="14.4" x14ac:dyDescent="0.3">
      <c r="A352" s="40" t="s">
        <v>1084</v>
      </c>
      <c r="B352" s="40" t="s">
        <v>1146</v>
      </c>
      <c r="C352" s="41">
        <v>44916</v>
      </c>
      <c r="D352" s="36">
        <v>-36.590000000000003</v>
      </c>
      <c r="E352" s="37">
        <v>0</v>
      </c>
      <c r="F352" s="37">
        <v>-36.590000000000003</v>
      </c>
      <c r="G352" s="41">
        <v>44916</v>
      </c>
      <c r="H352" s="40" t="s">
        <v>1094</v>
      </c>
      <c r="I352" s="26">
        <v>1459093</v>
      </c>
      <c r="J352" s="26" t="s">
        <v>1351</v>
      </c>
      <c r="K352" s="26">
        <v>168364</v>
      </c>
      <c r="L352" s="38">
        <v>44918</v>
      </c>
      <c r="M352" s="40" t="s">
        <v>186</v>
      </c>
      <c r="N352" s="43" t="s">
        <v>1291</v>
      </c>
      <c r="O352" s="21"/>
      <c r="P352" s="44">
        <v>-36.590000000000003</v>
      </c>
      <c r="Q352" s="21"/>
      <c r="R352" s="52">
        <v>1</v>
      </c>
      <c r="S352" s="21"/>
      <c r="T352" s="54" t="s">
        <v>1289</v>
      </c>
    </row>
    <row r="353" spans="1:20" ht="14.4" x14ac:dyDescent="0.3">
      <c r="A353" s="40" t="s">
        <v>1084</v>
      </c>
      <c r="B353" s="40" t="s">
        <v>1147</v>
      </c>
      <c r="C353" s="41">
        <v>44916</v>
      </c>
      <c r="D353" s="36">
        <v>-96.4</v>
      </c>
      <c r="E353" s="37">
        <v>-10.55</v>
      </c>
      <c r="F353" s="37">
        <v>-85.85</v>
      </c>
      <c r="G353" s="41">
        <v>44916</v>
      </c>
      <c r="H353" s="40" t="s">
        <v>1095</v>
      </c>
      <c r="I353" s="26">
        <v>1662421</v>
      </c>
      <c r="J353" s="26" t="s">
        <v>1300</v>
      </c>
      <c r="K353" s="26">
        <v>168364</v>
      </c>
      <c r="L353" s="38">
        <v>44918</v>
      </c>
      <c r="M353" s="40" t="s">
        <v>186</v>
      </c>
      <c r="N353" s="43" t="s">
        <v>1301</v>
      </c>
      <c r="O353" s="21"/>
      <c r="P353" s="44">
        <v>-85.85</v>
      </c>
      <c r="Q353" s="21"/>
      <c r="R353" s="52">
        <v>1</v>
      </c>
      <c r="S353" s="21"/>
      <c r="T353" s="54" t="s">
        <v>1289</v>
      </c>
    </row>
    <row r="354" spans="1:20" ht="14.4" x14ac:dyDescent="0.3">
      <c r="A354" s="40" t="s">
        <v>1084</v>
      </c>
      <c r="B354" s="40" t="s">
        <v>1148</v>
      </c>
      <c r="C354" s="41">
        <v>44916</v>
      </c>
      <c r="D354" s="36">
        <v>-42.07</v>
      </c>
      <c r="E354" s="37">
        <v>0</v>
      </c>
      <c r="F354" s="37">
        <v>-42.07</v>
      </c>
      <c r="G354" s="41">
        <v>44916</v>
      </c>
      <c r="H354" s="40" t="s">
        <v>1096</v>
      </c>
      <c r="I354" s="26">
        <v>1514688</v>
      </c>
      <c r="J354" s="26" t="s">
        <v>1304</v>
      </c>
      <c r="K354" s="26">
        <v>168364</v>
      </c>
      <c r="L354" s="38">
        <v>44918</v>
      </c>
      <c r="M354" s="40" t="s">
        <v>186</v>
      </c>
      <c r="N354" s="43" t="s">
        <v>1291</v>
      </c>
      <c r="O354" s="21"/>
      <c r="P354" s="44">
        <v>-42.07</v>
      </c>
      <c r="Q354" s="21"/>
      <c r="R354" s="52">
        <v>1</v>
      </c>
      <c r="S354" s="21"/>
      <c r="T354" s="54" t="s">
        <v>1289</v>
      </c>
    </row>
    <row r="355" spans="1:20" ht="14.4" x14ac:dyDescent="0.3">
      <c r="A355" s="40" t="s">
        <v>1084</v>
      </c>
      <c r="B355" s="40" t="s">
        <v>1149</v>
      </c>
      <c r="C355" s="41">
        <v>44916</v>
      </c>
      <c r="D355" s="36">
        <v>-50.1</v>
      </c>
      <c r="E355" s="37">
        <v>-12.22</v>
      </c>
      <c r="F355" s="37">
        <v>-37.880000000000003</v>
      </c>
      <c r="G355" s="41">
        <v>44916</v>
      </c>
      <c r="H355" s="40" t="s">
        <v>1097</v>
      </c>
      <c r="I355" s="26">
        <v>1408971</v>
      </c>
      <c r="J355" s="26" t="s">
        <v>1315</v>
      </c>
      <c r="K355" s="26">
        <v>168364</v>
      </c>
      <c r="L355" s="38">
        <v>44918</v>
      </c>
      <c r="M355" s="40" t="s">
        <v>186</v>
      </c>
      <c r="N355" s="43" t="s">
        <v>1311</v>
      </c>
      <c r="O355" s="21"/>
      <c r="P355" s="44">
        <v>-37.880000000000003</v>
      </c>
      <c r="Q355" s="21"/>
      <c r="R355" s="52">
        <v>1</v>
      </c>
      <c r="S355" s="21"/>
      <c r="T355" s="54" t="s">
        <v>1289</v>
      </c>
    </row>
    <row r="356" spans="1:20" ht="14.4" x14ac:dyDescent="0.3">
      <c r="A356" s="40" t="s">
        <v>1084</v>
      </c>
      <c r="B356" s="40" t="s">
        <v>1150</v>
      </c>
      <c r="C356" s="41">
        <v>44916</v>
      </c>
      <c r="D356" s="36">
        <v>-70.62</v>
      </c>
      <c r="E356" s="37">
        <v>0</v>
      </c>
      <c r="F356" s="37">
        <v>-70.62</v>
      </c>
      <c r="G356" s="41">
        <v>44916</v>
      </c>
      <c r="H356" s="40" t="s">
        <v>1098</v>
      </c>
      <c r="I356" s="26">
        <v>1585672</v>
      </c>
      <c r="J356" s="26" t="s">
        <v>1321</v>
      </c>
      <c r="K356" s="26">
        <v>168364</v>
      </c>
      <c r="L356" s="38">
        <v>44918</v>
      </c>
      <c r="M356" s="40" t="s">
        <v>186</v>
      </c>
      <c r="N356" s="43" t="s">
        <v>1291</v>
      </c>
      <c r="O356" s="21"/>
      <c r="P356" s="44">
        <v>-70.62</v>
      </c>
      <c r="Q356" s="21"/>
      <c r="R356" s="52">
        <v>1</v>
      </c>
      <c r="S356" s="21"/>
      <c r="T356" s="54" t="s">
        <v>1289</v>
      </c>
    </row>
    <row r="357" spans="1:20" ht="14.4" x14ac:dyDescent="0.3">
      <c r="A357" s="40" t="s">
        <v>1084</v>
      </c>
      <c r="B357" s="40" t="s">
        <v>1151</v>
      </c>
      <c r="C357" s="41">
        <v>44916</v>
      </c>
      <c r="D357" s="36">
        <v>-70.62</v>
      </c>
      <c r="E357" s="37">
        <v>0</v>
      </c>
      <c r="F357" s="37">
        <v>-70.62</v>
      </c>
      <c r="G357" s="41">
        <v>44916</v>
      </c>
      <c r="H357" s="40" t="s">
        <v>1099</v>
      </c>
      <c r="I357" s="26">
        <v>1585900</v>
      </c>
      <c r="J357" s="26" t="s">
        <v>1320</v>
      </c>
      <c r="K357" s="26">
        <v>168364</v>
      </c>
      <c r="L357" s="38">
        <v>44918</v>
      </c>
      <c r="M357" s="40" t="s">
        <v>186</v>
      </c>
      <c r="N357" s="43" t="s">
        <v>1291</v>
      </c>
      <c r="O357" s="21"/>
      <c r="P357" s="44">
        <v>-70.62</v>
      </c>
      <c r="Q357" s="21"/>
      <c r="R357" s="52">
        <v>1</v>
      </c>
      <c r="S357" s="21"/>
      <c r="T357" s="54" t="s">
        <v>1289</v>
      </c>
    </row>
    <row r="358" spans="1:20" ht="14.4" x14ac:dyDescent="0.3">
      <c r="A358" s="40" t="s">
        <v>1084</v>
      </c>
      <c r="B358" s="40" t="s">
        <v>1152</v>
      </c>
      <c r="C358" s="41">
        <v>44916</v>
      </c>
      <c r="D358" s="36">
        <v>-87.6</v>
      </c>
      <c r="E358" s="37">
        <v>-10.25</v>
      </c>
      <c r="F358" s="37">
        <v>-77.349999999999994</v>
      </c>
      <c r="G358" s="41">
        <v>44916</v>
      </c>
      <c r="H358" s="40" t="s">
        <v>1100</v>
      </c>
      <c r="I358" s="26">
        <v>1662420</v>
      </c>
      <c r="J358" s="26" t="s">
        <v>1318</v>
      </c>
      <c r="K358" s="26">
        <v>168364</v>
      </c>
      <c r="L358" s="38">
        <v>44918</v>
      </c>
      <c r="M358" s="40" t="s">
        <v>186</v>
      </c>
      <c r="N358" s="43" t="s">
        <v>1301</v>
      </c>
      <c r="O358" s="21"/>
      <c r="P358" s="44">
        <v>-77.349999999999994</v>
      </c>
      <c r="Q358" s="21"/>
      <c r="R358" s="52">
        <v>1</v>
      </c>
      <c r="S358" s="21"/>
      <c r="T358" s="54" t="s">
        <v>1289</v>
      </c>
    </row>
    <row r="359" spans="1:20" ht="14.4" x14ac:dyDescent="0.3">
      <c r="A359" s="40" t="s">
        <v>1084</v>
      </c>
      <c r="B359" s="40" t="s">
        <v>1153</v>
      </c>
      <c r="C359" s="41">
        <v>44916</v>
      </c>
      <c r="D359" s="36">
        <v>-87.6</v>
      </c>
      <c r="E359" s="37">
        <v>-10.25</v>
      </c>
      <c r="F359" s="37">
        <v>-77.349999999999994</v>
      </c>
      <c r="G359" s="41">
        <v>44916</v>
      </c>
      <c r="H359" s="40" t="s">
        <v>1101</v>
      </c>
      <c r="I359" s="26">
        <v>1662420</v>
      </c>
      <c r="J359" s="26" t="s">
        <v>1318</v>
      </c>
      <c r="K359" s="26">
        <v>168364</v>
      </c>
      <c r="L359" s="38">
        <v>44918</v>
      </c>
      <c r="M359" s="40" t="s">
        <v>186</v>
      </c>
      <c r="N359" s="43" t="s">
        <v>1301</v>
      </c>
      <c r="O359" s="21"/>
      <c r="P359" s="44">
        <v>-77.349999999999994</v>
      </c>
      <c r="Q359" s="21"/>
      <c r="R359" s="52">
        <v>1</v>
      </c>
      <c r="S359" s="21"/>
      <c r="T359" s="54" t="s">
        <v>1289</v>
      </c>
    </row>
    <row r="360" spans="1:20" ht="14.4" x14ac:dyDescent="0.3">
      <c r="A360" s="40" t="s">
        <v>1084</v>
      </c>
      <c r="B360" s="40" t="s">
        <v>1154</v>
      </c>
      <c r="C360" s="41">
        <v>44916</v>
      </c>
      <c r="D360" s="36">
        <v>-96.4</v>
      </c>
      <c r="E360" s="37">
        <v>-10.55</v>
      </c>
      <c r="F360" s="37">
        <v>-85.85</v>
      </c>
      <c r="G360" s="41">
        <v>44916</v>
      </c>
      <c r="H360" s="40" t="s">
        <v>1102</v>
      </c>
      <c r="I360" s="26">
        <v>1662421</v>
      </c>
      <c r="J360" s="26" t="s">
        <v>1300</v>
      </c>
      <c r="K360" s="26">
        <v>168364</v>
      </c>
      <c r="L360" s="38">
        <v>44918</v>
      </c>
      <c r="M360" s="40" t="s">
        <v>186</v>
      </c>
      <c r="N360" s="43" t="s">
        <v>1301</v>
      </c>
      <c r="O360" s="21"/>
      <c r="P360" s="44">
        <v>-85.85</v>
      </c>
      <c r="Q360" s="21"/>
      <c r="R360" s="52">
        <v>1</v>
      </c>
      <c r="S360" s="21"/>
      <c r="T360" s="54" t="s">
        <v>1289</v>
      </c>
    </row>
    <row r="361" spans="1:20" ht="14.4" x14ac:dyDescent="0.3">
      <c r="A361" s="40" t="s">
        <v>1084</v>
      </c>
      <c r="B361" s="40" t="s">
        <v>1155</v>
      </c>
      <c r="C361" s="41">
        <v>44916</v>
      </c>
      <c r="D361" s="36">
        <v>-25.74</v>
      </c>
      <c r="E361" s="37">
        <v>-8.59</v>
      </c>
      <c r="F361" s="37">
        <v>-17.149999999999999</v>
      </c>
      <c r="G361" s="41">
        <v>44916</v>
      </c>
      <c r="H361" s="40" t="s">
        <v>1103</v>
      </c>
      <c r="I361" s="26">
        <v>1408975</v>
      </c>
      <c r="J361" s="26" t="s">
        <v>1335</v>
      </c>
      <c r="K361" s="26">
        <v>168364</v>
      </c>
      <c r="L361" s="38">
        <v>44918</v>
      </c>
      <c r="M361" s="40" t="s">
        <v>186</v>
      </c>
      <c r="N361" s="43" t="s">
        <v>1311</v>
      </c>
      <c r="O361" s="21"/>
      <c r="P361" s="44">
        <v>-17.149999999999999</v>
      </c>
      <c r="Q361" s="21"/>
      <c r="R361" s="52">
        <v>1</v>
      </c>
      <c r="S361" s="21"/>
      <c r="T361" s="54" t="s">
        <v>1289</v>
      </c>
    </row>
    <row r="362" spans="1:20" ht="14.4" x14ac:dyDescent="0.3">
      <c r="A362" s="40" t="s">
        <v>1084</v>
      </c>
      <c r="B362" s="40" t="s">
        <v>1155</v>
      </c>
      <c r="C362" s="41">
        <v>44916</v>
      </c>
      <c r="D362" s="36">
        <v>-25.74</v>
      </c>
      <c r="E362" s="37">
        <v>-8.59</v>
      </c>
      <c r="F362" s="37">
        <v>-17.149999999999999</v>
      </c>
      <c r="G362" s="41">
        <v>44916</v>
      </c>
      <c r="H362" s="40" t="s">
        <v>1103</v>
      </c>
      <c r="I362" s="26">
        <v>1408977</v>
      </c>
      <c r="J362" s="26" t="s">
        <v>1312</v>
      </c>
      <c r="K362" s="26">
        <v>168364</v>
      </c>
      <c r="L362" s="38">
        <v>44918</v>
      </c>
      <c r="M362" s="40" t="s">
        <v>186</v>
      </c>
      <c r="N362" s="43" t="s">
        <v>1311</v>
      </c>
      <c r="O362" s="21"/>
      <c r="P362" s="44">
        <v>-17.149999999999999</v>
      </c>
      <c r="Q362" s="21"/>
      <c r="R362" s="52">
        <v>1</v>
      </c>
      <c r="S362" s="21"/>
      <c r="T362" s="54" t="s">
        <v>1289</v>
      </c>
    </row>
    <row r="363" spans="1:20" ht="14.4" x14ac:dyDescent="0.3">
      <c r="A363" s="40" t="s">
        <v>1084</v>
      </c>
      <c r="B363" s="40" t="s">
        <v>1155</v>
      </c>
      <c r="C363" s="41">
        <v>44916</v>
      </c>
      <c r="D363" s="36">
        <v>-96.4</v>
      </c>
      <c r="E363" s="37">
        <v>-10.55</v>
      </c>
      <c r="F363" s="37">
        <v>-85.85</v>
      </c>
      <c r="G363" s="41">
        <v>44916</v>
      </c>
      <c r="H363" s="40" t="s">
        <v>1103</v>
      </c>
      <c r="I363" s="26">
        <v>1662421</v>
      </c>
      <c r="J363" s="26" t="s">
        <v>1300</v>
      </c>
      <c r="K363" s="26">
        <v>168364</v>
      </c>
      <c r="L363" s="38">
        <v>44918</v>
      </c>
      <c r="M363" s="40" t="s">
        <v>186</v>
      </c>
      <c r="N363" s="43" t="s">
        <v>1301</v>
      </c>
      <c r="O363" s="21"/>
      <c r="P363" s="44">
        <v>-85.85</v>
      </c>
      <c r="Q363" s="21"/>
      <c r="R363" s="52">
        <v>1</v>
      </c>
      <c r="S363" s="21"/>
      <c r="T363" s="54" t="s">
        <v>1289</v>
      </c>
    </row>
    <row r="364" spans="1:20" ht="14.4" x14ac:dyDescent="0.3">
      <c r="A364" s="40" t="s">
        <v>1084</v>
      </c>
      <c r="B364" s="40" t="s">
        <v>1156</v>
      </c>
      <c r="C364" s="41">
        <v>44916</v>
      </c>
      <c r="D364" s="36">
        <v>-64.47</v>
      </c>
      <c r="E364" s="37">
        <v>0</v>
      </c>
      <c r="F364" s="37">
        <v>-64.47</v>
      </c>
      <c r="G364" s="41">
        <v>44916</v>
      </c>
      <c r="H364" s="40" t="s">
        <v>1104</v>
      </c>
      <c r="I364" s="26">
        <v>1585794</v>
      </c>
      <c r="J364" s="26" t="s">
        <v>1338</v>
      </c>
      <c r="K364" s="26">
        <v>168364</v>
      </c>
      <c r="L364" s="38">
        <v>44918</v>
      </c>
      <c r="M364" s="40" t="s">
        <v>186</v>
      </c>
      <c r="N364" s="43" t="s">
        <v>1291</v>
      </c>
      <c r="O364" s="21"/>
      <c r="P364" s="44">
        <v>-64.47</v>
      </c>
      <c r="Q364" s="21"/>
      <c r="R364" s="52">
        <v>1</v>
      </c>
      <c r="S364" s="21"/>
      <c r="T364" s="54" t="s">
        <v>1289</v>
      </c>
    </row>
    <row r="365" spans="1:20" ht="14.4" x14ac:dyDescent="0.3">
      <c r="A365" s="40" t="s">
        <v>1084</v>
      </c>
      <c r="B365" s="40" t="s">
        <v>1157</v>
      </c>
      <c r="C365" s="41">
        <v>44916</v>
      </c>
      <c r="D365" s="36">
        <v>-64.47</v>
      </c>
      <c r="E365" s="37">
        <v>0</v>
      </c>
      <c r="F365" s="37">
        <v>-64.47</v>
      </c>
      <c r="G365" s="41">
        <v>44916</v>
      </c>
      <c r="H365" s="40" t="s">
        <v>1105</v>
      </c>
      <c r="I365" s="26">
        <v>1585797</v>
      </c>
      <c r="J365" s="26" t="s">
        <v>1305</v>
      </c>
      <c r="K365" s="26">
        <v>168364</v>
      </c>
      <c r="L365" s="38">
        <v>44918</v>
      </c>
      <c r="M365" s="40" t="s">
        <v>186</v>
      </c>
      <c r="N365" s="43" t="s">
        <v>1291</v>
      </c>
      <c r="O365" s="21"/>
      <c r="P365" s="44">
        <v>-64.47</v>
      </c>
      <c r="Q365" s="21"/>
      <c r="R365" s="52">
        <v>1</v>
      </c>
      <c r="S365" s="21"/>
      <c r="T365" s="54" t="s">
        <v>1289</v>
      </c>
    </row>
    <row r="366" spans="1:20" ht="14.4" x14ac:dyDescent="0.3">
      <c r="A366" s="40" t="s">
        <v>1106</v>
      </c>
      <c r="B366" s="40" t="s">
        <v>1158</v>
      </c>
      <c r="C366" s="41">
        <v>44917</v>
      </c>
      <c r="D366" s="36">
        <v>-170.48</v>
      </c>
      <c r="E366" s="37">
        <v>-45.94</v>
      </c>
      <c r="F366" s="37">
        <v>-124.54</v>
      </c>
      <c r="G366" s="41">
        <v>44917</v>
      </c>
      <c r="H366" s="40" t="s">
        <v>1107</v>
      </c>
      <c r="I366" s="26">
        <v>1339334</v>
      </c>
      <c r="J366" s="26" t="s">
        <v>1331</v>
      </c>
      <c r="K366" s="26">
        <v>12210961</v>
      </c>
      <c r="L366" s="38">
        <v>44922</v>
      </c>
      <c r="M366" s="40" t="s">
        <v>186</v>
      </c>
      <c r="N366" s="43" t="s">
        <v>1301</v>
      </c>
      <c r="O366" s="21"/>
      <c r="P366" s="44">
        <v>-62.27</v>
      </c>
      <c r="Q366" s="21"/>
      <c r="R366" s="52">
        <v>2</v>
      </c>
      <c r="S366" s="21"/>
      <c r="T366" s="54" t="s">
        <v>1289</v>
      </c>
    </row>
    <row r="367" spans="1:20" ht="14.4" x14ac:dyDescent="0.3">
      <c r="A367" s="40" t="s">
        <v>1106</v>
      </c>
      <c r="B367" s="40" t="s">
        <v>1159</v>
      </c>
      <c r="C367" s="41">
        <v>44917</v>
      </c>
      <c r="D367" s="36">
        <v>-64.47</v>
      </c>
      <c r="E367" s="37">
        <v>0</v>
      </c>
      <c r="F367" s="37">
        <v>-64.47</v>
      </c>
      <c r="G367" s="41">
        <v>44917</v>
      </c>
      <c r="H367" s="40" t="s">
        <v>1108</v>
      </c>
      <c r="I367" s="26">
        <v>1585797</v>
      </c>
      <c r="J367" s="26" t="s">
        <v>1305</v>
      </c>
      <c r="K367" s="26">
        <v>168370</v>
      </c>
      <c r="L367" s="38">
        <v>44922</v>
      </c>
      <c r="M367" s="40" t="s">
        <v>186</v>
      </c>
      <c r="N367" s="43" t="s">
        <v>1291</v>
      </c>
      <c r="O367" s="21"/>
      <c r="P367" s="44">
        <v>-64.47</v>
      </c>
      <c r="Q367" s="21"/>
      <c r="R367" s="52">
        <v>1</v>
      </c>
      <c r="S367" s="21"/>
      <c r="T367" s="54" t="s">
        <v>1289</v>
      </c>
    </row>
    <row r="368" spans="1:20" ht="14.4" x14ac:dyDescent="0.3">
      <c r="A368" s="40" t="s">
        <v>1106</v>
      </c>
      <c r="B368" s="40" t="s">
        <v>1160</v>
      </c>
      <c r="C368" s="41">
        <v>44917</v>
      </c>
      <c r="D368" s="36">
        <v>-70.62</v>
      </c>
      <c r="E368" s="37">
        <v>0</v>
      </c>
      <c r="F368" s="37">
        <v>-70.62</v>
      </c>
      <c r="G368" s="41">
        <v>44917</v>
      </c>
      <c r="H368" s="40" t="s">
        <v>1109</v>
      </c>
      <c r="I368" s="26">
        <v>1585799</v>
      </c>
      <c r="J368" s="26" t="s">
        <v>1292</v>
      </c>
      <c r="K368" s="26">
        <v>168370</v>
      </c>
      <c r="L368" s="38">
        <v>44922</v>
      </c>
      <c r="M368" s="40" t="s">
        <v>186</v>
      </c>
      <c r="N368" s="43" t="s">
        <v>1291</v>
      </c>
      <c r="O368" s="21"/>
      <c r="P368" s="44">
        <v>-70.62</v>
      </c>
      <c r="Q368" s="21"/>
      <c r="R368" s="52">
        <v>1</v>
      </c>
      <c r="S368" s="21"/>
      <c r="T368" s="54" t="s">
        <v>1289</v>
      </c>
    </row>
    <row r="369" spans="1:20" ht="14.4" x14ac:dyDescent="0.3">
      <c r="A369" s="40" t="s">
        <v>1106</v>
      </c>
      <c r="B369" s="40" t="s">
        <v>1161</v>
      </c>
      <c r="C369" s="41">
        <v>44917</v>
      </c>
      <c r="D369" s="36">
        <v>-64.47</v>
      </c>
      <c r="E369" s="37">
        <v>0</v>
      </c>
      <c r="F369" s="37">
        <v>-64.47</v>
      </c>
      <c r="G369" s="41">
        <v>44917</v>
      </c>
      <c r="H369" s="40" t="s">
        <v>1110</v>
      </c>
      <c r="I369" s="26">
        <v>1585797</v>
      </c>
      <c r="J369" s="26" t="s">
        <v>1305</v>
      </c>
      <c r="K369" s="26">
        <v>168370</v>
      </c>
      <c r="L369" s="38">
        <v>44922</v>
      </c>
      <c r="M369" s="40" t="s">
        <v>186</v>
      </c>
      <c r="N369" s="43" t="s">
        <v>1291</v>
      </c>
      <c r="O369" s="21"/>
      <c r="P369" s="44">
        <v>-64.47</v>
      </c>
      <c r="Q369" s="21"/>
      <c r="R369" s="52">
        <v>1</v>
      </c>
      <c r="S369" s="21"/>
      <c r="T369" s="54" t="s">
        <v>1289</v>
      </c>
    </row>
    <row r="370" spans="1:20" ht="14.4" x14ac:dyDescent="0.3">
      <c r="A370" s="40" t="s">
        <v>1106</v>
      </c>
      <c r="B370" s="40" t="s">
        <v>1162</v>
      </c>
      <c r="C370" s="41">
        <v>44917</v>
      </c>
      <c r="D370" s="36">
        <v>-42.07</v>
      </c>
      <c r="E370" s="37">
        <v>0</v>
      </c>
      <c r="F370" s="37">
        <v>-42.07</v>
      </c>
      <c r="G370" s="41">
        <v>44917</v>
      </c>
      <c r="H370" s="40" t="s">
        <v>1111</v>
      </c>
      <c r="I370" s="26">
        <v>1514688</v>
      </c>
      <c r="J370" s="26" t="s">
        <v>1304</v>
      </c>
      <c r="K370" s="26">
        <v>168370</v>
      </c>
      <c r="L370" s="38">
        <v>44922</v>
      </c>
      <c r="M370" s="40" t="s">
        <v>186</v>
      </c>
      <c r="N370" s="43" t="s">
        <v>1291</v>
      </c>
      <c r="O370" s="21"/>
      <c r="P370" s="44">
        <v>-42.07</v>
      </c>
      <c r="Q370" s="21"/>
      <c r="R370" s="52">
        <v>1</v>
      </c>
      <c r="S370" s="21"/>
      <c r="T370" s="54" t="s">
        <v>1289</v>
      </c>
    </row>
    <row r="371" spans="1:20" ht="14.4" x14ac:dyDescent="0.3">
      <c r="A371" s="40" t="s">
        <v>1106</v>
      </c>
      <c r="B371" s="40" t="s">
        <v>1163</v>
      </c>
      <c r="C371" s="41">
        <v>44917</v>
      </c>
      <c r="D371" s="36">
        <v>-77.22</v>
      </c>
      <c r="E371" s="37">
        <v>-25.77</v>
      </c>
      <c r="F371" s="37">
        <v>-51.45</v>
      </c>
      <c r="G371" s="41">
        <v>44917</v>
      </c>
      <c r="H371" s="40" t="s">
        <v>1112</v>
      </c>
      <c r="I371" s="26">
        <v>1408975</v>
      </c>
      <c r="J371" s="26" t="s">
        <v>1335</v>
      </c>
      <c r="K371" s="26">
        <v>168370</v>
      </c>
      <c r="L371" s="38">
        <v>44922</v>
      </c>
      <c r="M371" s="40" t="s">
        <v>186</v>
      </c>
      <c r="N371" s="43" t="s">
        <v>1311</v>
      </c>
      <c r="O371" s="21"/>
      <c r="P371" s="44">
        <v>-17.149999999999999</v>
      </c>
      <c r="Q371" s="21"/>
      <c r="R371" s="52">
        <v>3.0000000000000004</v>
      </c>
      <c r="S371" s="21"/>
      <c r="T371" s="54" t="s">
        <v>1289</v>
      </c>
    </row>
    <row r="372" spans="1:20" ht="14.4" x14ac:dyDescent="0.3">
      <c r="A372" s="40" t="s">
        <v>1106</v>
      </c>
      <c r="B372" s="40" t="s">
        <v>1164</v>
      </c>
      <c r="C372" s="41">
        <v>44917</v>
      </c>
      <c r="D372" s="36">
        <v>-42.07</v>
      </c>
      <c r="E372" s="37">
        <v>0</v>
      </c>
      <c r="F372" s="37">
        <v>-42.07</v>
      </c>
      <c r="G372" s="41">
        <v>44917</v>
      </c>
      <c r="H372" s="40" t="s">
        <v>1113</v>
      </c>
      <c r="I372" s="26">
        <v>1514691</v>
      </c>
      <c r="J372" s="26" t="s">
        <v>1293</v>
      </c>
      <c r="K372" s="26">
        <v>168370</v>
      </c>
      <c r="L372" s="38">
        <v>44922</v>
      </c>
      <c r="M372" s="40" t="s">
        <v>186</v>
      </c>
      <c r="N372" s="43" t="s">
        <v>1291</v>
      </c>
      <c r="O372" s="21"/>
      <c r="P372" s="44">
        <v>-42.07</v>
      </c>
      <c r="Q372" s="21"/>
      <c r="R372" s="52">
        <v>1</v>
      </c>
      <c r="S372" s="21"/>
      <c r="T372" s="54" t="s">
        <v>1289</v>
      </c>
    </row>
    <row r="373" spans="1:20" ht="14.4" x14ac:dyDescent="0.3">
      <c r="A373" s="40" t="s">
        <v>1106</v>
      </c>
      <c r="B373" s="40" t="s">
        <v>1165</v>
      </c>
      <c r="C373" s="41">
        <v>44917</v>
      </c>
      <c r="D373" s="36">
        <v>-96.4</v>
      </c>
      <c r="E373" s="37">
        <v>-10.55</v>
      </c>
      <c r="F373" s="37">
        <v>-85.85</v>
      </c>
      <c r="G373" s="41">
        <v>44917</v>
      </c>
      <c r="H373" s="40" t="s">
        <v>1114</v>
      </c>
      <c r="I373" s="26">
        <v>1662422</v>
      </c>
      <c r="J373" s="26" t="s">
        <v>1327</v>
      </c>
      <c r="K373" s="26">
        <v>168370</v>
      </c>
      <c r="L373" s="38">
        <v>44922</v>
      </c>
      <c r="M373" s="40" t="s">
        <v>186</v>
      </c>
      <c r="N373" s="43" t="s">
        <v>1301</v>
      </c>
      <c r="O373" s="21"/>
      <c r="P373" s="44">
        <v>-85.85</v>
      </c>
      <c r="Q373" s="21"/>
      <c r="R373" s="52">
        <v>1</v>
      </c>
      <c r="S373" s="21"/>
      <c r="T373" s="54" t="s">
        <v>1289</v>
      </c>
    </row>
    <row r="374" spans="1:20" ht="14.4" x14ac:dyDescent="0.3">
      <c r="A374" s="40" t="s">
        <v>1106</v>
      </c>
      <c r="B374" s="40" t="s">
        <v>1166</v>
      </c>
      <c r="C374" s="41">
        <v>44917</v>
      </c>
      <c r="D374" s="36">
        <v>-64.47</v>
      </c>
      <c r="E374" s="37">
        <v>0</v>
      </c>
      <c r="F374" s="37">
        <v>-64.47</v>
      </c>
      <c r="G374" s="41">
        <v>44917</v>
      </c>
      <c r="H374" s="40" t="s">
        <v>1115</v>
      </c>
      <c r="I374" s="26">
        <v>1585797</v>
      </c>
      <c r="J374" s="26" t="s">
        <v>1305</v>
      </c>
      <c r="K374" s="26">
        <v>168370</v>
      </c>
      <c r="L374" s="38">
        <v>44922</v>
      </c>
      <c r="M374" s="40" t="s">
        <v>186</v>
      </c>
      <c r="N374" s="43" t="s">
        <v>1291</v>
      </c>
      <c r="O374" s="21"/>
      <c r="P374" s="44">
        <v>-64.47</v>
      </c>
      <c r="Q374" s="21"/>
      <c r="R374" s="52">
        <v>1</v>
      </c>
      <c r="S374" s="21"/>
      <c r="T374" s="54" t="s">
        <v>1289</v>
      </c>
    </row>
    <row r="375" spans="1:20" ht="14.4" x14ac:dyDescent="0.3">
      <c r="A375" s="40" t="s">
        <v>1106</v>
      </c>
      <c r="B375" s="40" t="s">
        <v>1167</v>
      </c>
      <c r="C375" s="41">
        <v>44917</v>
      </c>
      <c r="D375" s="36">
        <v>-175.2</v>
      </c>
      <c r="E375" s="37">
        <v>-20.5</v>
      </c>
      <c r="F375" s="37">
        <v>-154.69999999999999</v>
      </c>
      <c r="G375" s="41">
        <v>44917</v>
      </c>
      <c r="H375" s="40" t="s">
        <v>1116</v>
      </c>
      <c r="I375" s="26">
        <v>1662420</v>
      </c>
      <c r="J375" s="26" t="s">
        <v>1318</v>
      </c>
      <c r="K375" s="26">
        <v>168370</v>
      </c>
      <c r="L375" s="38">
        <v>44922</v>
      </c>
      <c r="M375" s="40" t="s">
        <v>186</v>
      </c>
      <c r="N375" s="43" t="s">
        <v>1301</v>
      </c>
      <c r="O375" s="21"/>
      <c r="P375" s="44">
        <v>-77.349999999999994</v>
      </c>
      <c r="Q375" s="21"/>
      <c r="R375" s="52">
        <v>2</v>
      </c>
      <c r="S375" s="21"/>
      <c r="T375" s="54" t="s">
        <v>1289</v>
      </c>
    </row>
    <row r="376" spans="1:20" ht="14.4" x14ac:dyDescent="0.3">
      <c r="A376" s="40" t="s">
        <v>1106</v>
      </c>
      <c r="B376" s="40" t="s">
        <v>1167</v>
      </c>
      <c r="C376" s="41">
        <v>44917</v>
      </c>
      <c r="D376" s="36">
        <v>-96.4</v>
      </c>
      <c r="E376" s="37">
        <v>-10.55</v>
      </c>
      <c r="F376" s="37">
        <v>-85.85</v>
      </c>
      <c r="G376" s="41">
        <v>44917</v>
      </c>
      <c r="H376" s="40" t="s">
        <v>1116</v>
      </c>
      <c r="I376" s="26">
        <v>1662421</v>
      </c>
      <c r="J376" s="26" t="s">
        <v>1300</v>
      </c>
      <c r="K376" s="26">
        <v>168370</v>
      </c>
      <c r="L376" s="38">
        <v>44922</v>
      </c>
      <c r="M376" s="40" t="s">
        <v>186</v>
      </c>
      <c r="N376" s="43" t="s">
        <v>1301</v>
      </c>
      <c r="O376" s="21"/>
      <c r="P376" s="44">
        <v>-85.85</v>
      </c>
      <c r="Q376" s="21"/>
      <c r="R376" s="52">
        <v>1</v>
      </c>
      <c r="S376" s="21"/>
      <c r="T376" s="54" t="s">
        <v>1289</v>
      </c>
    </row>
    <row r="377" spans="1:20" ht="14.4" x14ac:dyDescent="0.3">
      <c r="A377" s="40" t="s">
        <v>1106</v>
      </c>
      <c r="B377" s="40" t="s">
        <v>1168</v>
      </c>
      <c r="C377" s="41">
        <v>44917</v>
      </c>
      <c r="D377" s="36">
        <v>-25.55</v>
      </c>
      <c r="E377" s="37">
        <v>0</v>
      </c>
      <c r="F377" s="37">
        <v>-25.55</v>
      </c>
      <c r="G377" s="41">
        <v>44917</v>
      </c>
      <c r="H377" s="40" t="s">
        <v>1117</v>
      </c>
      <c r="I377" s="26">
        <v>1516597</v>
      </c>
      <c r="J377" s="26" t="s">
        <v>1303</v>
      </c>
      <c r="K377" s="26">
        <v>168370</v>
      </c>
      <c r="L377" s="38">
        <v>44922</v>
      </c>
      <c r="M377" s="40" t="s">
        <v>186</v>
      </c>
      <c r="N377" s="43" t="s">
        <v>1291</v>
      </c>
      <c r="O377" s="21"/>
      <c r="P377" s="44">
        <v>-25.55</v>
      </c>
      <c r="Q377" s="21"/>
      <c r="R377" s="52">
        <v>1</v>
      </c>
      <c r="S377" s="21"/>
      <c r="T377" s="54" t="s">
        <v>1289</v>
      </c>
    </row>
    <row r="378" spans="1:20" ht="14.4" x14ac:dyDescent="0.3">
      <c r="A378" s="40" t="s">
        <v>1106</v>
      </c>
      <c r="B378" s="40" t="s">
        <v>1169</v>
      </c>
      <c r="C378" s="41">
        <v>44917</v>
      </c>
      <c r="D378" s="36">
        <v>-38.08</v>
      </c>
      <c r="E378" s="37">
        <v>-9.93</v>
      </c>
      <c r="F378" s="37">
        <v>-28.15</v>
      </c>
      <c r="G378" s="41">
        <v>44917</v>
      </c>
      <c r="H378" s="40" t="s">
        <v>1118</v>
      </c>
      <c r="I378" s="26">
        <v>1540783</v>
      </c>
      <c r="J378" s="26" t="s">
        <v>1317</v>
      </c>
      <c r="K378" s="26">
        <v>168370</v>
      </c>
      <c r="L378" s="38">
        <v>44922</v>
      </c>
      <c r="M378" s="40" t="s">
        <v>186</v>
      </c>
      <c r="N378" s="43" t="s">
        <v>1298</v>
      </c>
      <c r="O378" s="21"/>
      <c r="P378" s="44">
        <v>-28.15</v>
      </c>
      <c r="Q378" s="21"/>
      <c r="R378" s="52">
        <v>1</v>
      </c>
      <c r="S378" s="21"/>
      <c r="T378" s="54" t="s">
        <v>1289</v>
      </c>
    </row>
    <row r="379" spans="1:20" ht="14.4" x14ac:dyDescent="0.3">
      <c r="A379" s="40" t="s">
        <v>1106</v>
      </c>
      <c r="B379" s="40" t="s">
        <v>1170</v>
      </c>
      <c r="C379" s="41">
        <v>44917</v>
      </c>
      <c r="D379" s="36">
        <v>-39</v>
      </c>
      <c r="E379" s="37">
        <v>0</v>
      </c>
      <c r="F379" s="37">
        <v>-39</v>
      </c>
      <c r="G379" s="41">
        <v>44917</v>
      </c>
      <c r="H379" s="40" t="s">
        <v>1119</v>
      </c>
      <c r="I379" s="26">
        <v>1529946</v>
      </c>
      <c r="J379" s="26" t="s">
        <v>1306</v>
      </c>
      <c r="K379" s="26">
        <v>168370</v>
      </c>
      <c r="L379" s="38">
        <v>44922</v>
      </c>
      <c r="M379" s="40" t="s">
        <v>186</v>
      </c>
      <c r="N379" s="43" t="s">
        <v>1291</v>
      </c>
      <c r="O379" s="21"/>
      <c r="P379" s="44">
        <v>-39</v>
      </c>
      <c r="Q379" s="21"/>
      <c r="R379" s="52">
        <v>1</v>
      </c>
      <c r="S379" s="21"/>
      <c r="T379" s="54" t="s">
        <v>1289</v>
      </c>
    </row>
    <row r="380" spans="1:20" ht="14.4" x14ac:dyDescent="0.3">
      <c r="A380" s="40" t="s">
        <v>1106</v>
      </c>
      <c r="B380" s="40" t="s">
        <v>1170</v>
      </c>
      <c r="C380" s="41">
        <v>44917</v>
      </c>
      <c r="D380" s="36">
        <v>-39</v>
      </c>
      <c r="E380" s="37">
        <v>0</v>
      </c>
      <c r="F380" s="37">
        <v>-39</v>
      </c>
      <c r="G380" s="41">
        <v>44917</v>
      </c>
      <c r="H380" s="40" t="s">
        <v>1119</v>
      </c>
      <c r="I380" s="26">
        <v>1529947</v>
      </c>
      <c r="J380" s="26" t="s">
        <v>1294</v>
      </c>
      <c r="K380" s="26">
        <v>168370</v>
      </c>
      <c r="L380" s="38">
        <v>44922</v>
      </c>
      <c r="M380" s="40" t="s">
        <v>186</v>
      </c>
      <c r="N380" s="43" t="s">
        <v>1291</v>
      </c>
      <c r="O380" s="21"/>
      <c r="P380" s="44">
        <v>-39</v>
      </c>
      <c r="Q380" s="21"/>
      <c r="R380" s="52">
        <v>1</v>
      </c>
      <c r="S380" s="21"/>
      <c r="T380" s="54" t="s">
        <v>1289</v>
      </c>
    </row>
    <row r="381" spans="1:20" ht="14.4" x14ac:dyDescent="0.3">
      <c r="A381" s="40" t="s">
        <v>1106</v>
      </c>
      <c r="B381" s="40" t="s">
        <v>1170</v>
      </c>
      <c r="C381" s="41">
        <v>44917</v>
      </c>
      <c r="D381" s="36">
        <v>-70.62</v>
      </c>
      <c r="E381" s="37">
        <v>0</v>
      </c>
      <c r="F381" s="37">
        <v>-70.62</v>
      </c>
      <c r="G381" s="41">
        <v>44917</v>
      </c>
      <c r="H381" s="40" t="s">
        <v>1119</v>
      </c>
      <c r="I381" s="26">
        <v>1585900</v>
      </c>
      <c r="J381" s="26" t="s">
        <v>1320</v>
      </c>
      <c r="K381" s="26">
        <v>168370</v>
      </c>
      <c r="L381" s="38">
        <v>44922</v>
      </c>
      <c r="M381" s="40" t="s">
        <v>186</v>
      </c>
      <c r="N381" s="43" t="s">
        <v>1291</v>
      </c>
      <c r="O381" s="21"/>
      <c r="P381" s="44">
        <v>-70.62</v>
      </c>
      <c r="Q381" s="21"/>
      <c r="R381" s="52">
        <v>1</v>
      </c>
      <c r="S381" s="21"/>
      <c r="T381" s="54" t="s">
        <v>1289</v>
      </c>
    </row>
    <row r="382" spans="1:20" ht="14.4" x14ac:dyDescent="0.3">
      <c r="A382" s="40" t="s">
        <v>1171</v>
      </c>
      <c r="B382" s="40" t="s">
        <v>1192</v>
      </c>
      <c r="C382" s="41">
        <v>44921</v>
      </c>
      <c r="D382" s="36">
        <v>-85.42</v>
      </c>
      <c r="E382" s="37">
        <v>-30.29</v>
      </c>
      <c r="F382" s="37">
        <v>-55.13</v>
      </c>
      <c r="G382" s="41">
        <v>44921</v>
      </c>
      <c r="H382" s="40" t="s">
        <v>1172</v>
      </c>
      <c r="I382" s="26">
        <v>1339333</v>
      </c>
      <c r="J382" s="26" t="s">
        <v>1337</v>
      </c>
      <c r="K382" s="26">
        <v>168547</v>
      </c>
      <c r="L382" s="38">
        <v>44923</v>
      </c>
      <c r="M382" s="40" t="s">
        <v>186</v>
      </c>
      <c r="N382" s="43" t="s">
        <v>1301</v>
      </c>
      <c r="O382" s="21"/>
      <c r="P382" s="44">
        <v>-55.13</v>
      </c>
      <c r="Q382" s="21"/>
      <c r="R382" s="52">
        <v>1</v>
      </c>
      <c r="S382" s="21"/>
      <c r="T382" s="54" t="s">
        <v>1289</v>
      </c>
    </row>
    <row r="383" spans="1:20" ht="14.4" x14ac:dyDescent="0.3">
      <c r="A383" s="40" t="s">
        <v>1171</v>
      </c>
      <c r="B383" s="40" t="s">
        <v>1193</v>
      </c>
      <c r="C383" s="41">
        <v>44918</v>
      </c>
      <c r="D383" s="36">
        <v>-36.590000000000003</v>
      </c>
      <c r="E383" s="37">
        <v>0</v>
      </c>
      <c r="F383" s="37">
        <v>-36.590000000000003</v>
      </c>
      <c r="G383" s="41">
        <v>44918</v>
      </c>
      <c r="H383" s="40" t="s">
        <v>1173</v>
      </c>
      <c r="I383" s="26">
        <v>1458506</v>
      </c>
      <c r="J383" s="26" t="s">
        <v>1352</v>
      </c>
      <c r="K383" s="26">
        <v>168551</v>
      </c>
      <c r="L383" s="38">
        <v>44923</v>
      </c>
      <c r="M383" s="40" t="s">
        <v>186</v>
      </c>
      <c r="N383" s="43" t="s">
        <v>1291</v>
      </c>
      <c r="O383" s="21"/>
      <c r="P383" s="44">
        <v>-36.590000000000003</v>
      </c>
      <c r="Q383" s="21"/>
      <c r="R383" s="52">
        <v>1</v>
      </c>
      <c r="S383" s="21"/>
      <c r="T383" s="54" t="s">
        <v>1289</v>
      </c>
    </row>
    <row r="384" spans="1:20" ht="14.4" x14ac:dyDescent="0.3">
      <c r="A384" s="40" t="s">
        <v>1171</v>
      </c>
      <c r="B384" s="40" t="s">
        <v>1194</v>
      </c>
      <c r="C384" s="41">
        <v>44918</v>
      </c>
      <c r="D384" s="36">
        <v>-64.47</v>
      </c>
      <c r="E384" s="37">
        <v>0</v>
      </c>
      <c r="F384" s="37">
        <v>-64.47</v>
      </c>
      <c r="G384" s="41">
        <v>44918</v>
      </c>
      <c r="H384" s="40" t="s">
        <v>1174</v>
      </c>
      <c r="I384" s="26">
        <v>1585796</v>
      </c>
      <c r="J384" s="26" t="s">
        <v>1309</v>
      </c>
      <c r="K384" s="26">
        <v>168551</v>
      </c>
      <c r="L384" s="38">
        <v>44923</v>
      </c>
      <c r="M384" s="40" t="s">
        <v>186</v>
      </c>
      <c r="N384" s="43" t="s">
        <v>1291</v>
      </c>
      <c r="O384" s="21"/>
      <c r="P384" s="44">
        <v>-64.47</v>
      </c>
      <c r="Q384" s="21"/>
      <c r="R384" s="52">
        <v>1</v>
      </c>
      <c r="S384" s="21"/>
      <c r="T384" s="54" t="s">
        <v>1289</v>
      </c>
    </row>
    <row r="385" spans="1:20" ht="14.4" x14ac:dyDescent="0.3">
      <c r="A385" s="40" t="s">
        <v>1171</v>
      </c>
      <c r="B385" s="40" t="s">
        <v>1195</v>
      </c>
      <c r="C385" s="41">
        <v>44918</v>
      </c>
      <c r="D385" s="36">
        <v>-42.07</v>
      </c>
      <c r="E385" s="37">
        <v>0</v>
      </c>
      <c r="F385" s="37">
        <v>-42.07</v>
      </c>
      <c r="G385" s="41">
        <v>44918</v>
      </c>
      <c r="H385" s="40" t="s">
        <v>1175</v>
      </c>
      <c r="I385" s="26">
        <v>1514691</v>
      </c>
      <c r="J385" s="26" t="s">
        <v>1293</v>
      </c>
      <c r="K385" s="26">
        <v>168551</v>
      </c>
      <c r="L385" s="38">
        <v>44923</v>
      </c>
      <c r="M385" s="40" t="s">
        <v>186</v>
      </c>
      <c r="N385" s="43" t="s">
        <v>1291</v>
      </c>
      <c r="O385" s="21"/>
      <c r="P385" s="44">
        <v>-42.07</v>
      </c>
      <c r="Q385" s="21"/>
      <c r="R385" s="52">
        <v>1</v>
      </c>
      <c r="S385" s="21"/>
      <c r="T385" s="54" t="s">
        <v>1289</v>
      </c>
    </row>
    <row r="386" spans="1:20" ht="14.4" x14ac:dyDescent="0.3">
      <c r="A386" s="40" t="s">
        <v>1171</v>
      </c>
      <c r="B386" s="40" t="s">
        <v>1196</v>
      </c>
      <c r="C386" s="41">
        <v>44918</v>
      </c>
      <c r="D386" s="36">
        <v>-25.55</v>
      </c>
      <c r="E386" s="37">
        <v>0</v>
      </c>
      <c r="F386" s="37">
        <v>-25.55</v>
      </c>
      <c r="G386" s="41">
        <v>44918</v>
      </c>
      <c r="H386" s="40" t="s">
        <v>1176</v>
      </c>
      <c r="I386" s="26">
        <v>1516592</v>
      </c>
      <c r="J386" s="26" t="s">
        <v>1299</v>
      </c>
      <c r="K386" s="26">
        <v>168551</v>
      </c>
      <c r="L386" s="38">
        <v>44923</v>
      </c>
      <c r="M386" s="40" t="s">
        <v>186</v>
      </c>
      <c r="N386" s="43" t="s">
        <v>1291</v>
      </c>
      <c r="O386" s="21"/>
      <c r="P386" s="44">
        <v>-25.55</v>
      </c>
      <c r="Q386" s="21"/>
      <c r="R386" s="52">
        <v>1</v>
      </c>
      <c r="S386" s="21"/>
      <c r="T386" s="54" t="s">
        <v>1289</v>
      </c>
    </row>
    <row r="387" spans="1:20" ht="14.4" x14ac:dyDescent="0.3">
      <c r="A387" s="40" t="s">
        <v>1171</v>
      </c>
      <c r="B387" s="40" t="s">
        <v>1197</v>
      </c>
      <c r="C387" s="41">
        <v>44919</v>
      </c>
      <c r="D387" s="36">
        <v>-25.55</v>
      </c>
      <c r="E387" s="37">
        <v>0</v>
      </c>
      <c r="F387" s="37">
        <v>-25.55</v>
      </c>
      <c r="G387" s="41">
        <v>44919</v>
      </c>
      <c r="H387" s="40" t="s">
        <v>1177</v>
      </c>
      <c r="I387" s="26">
        <v>1516597</v>
      </c>
      <c r="J387" s="26" t="s">
        <v>1303</v>
      </c>
      <c r="K387" s="26">
        <v>168551</v>
      </c>
      <c r="L387" s="38">
        <v>44923</v>
      </c>
      <c r="M387" s="40" t="s">
        <v>186</v>
      </c>
      <c r="N387" s="43" t="s">
        <v>1291</v>
      </c>
      <c r="O387" s="21"/>
      <c r="P387" s="44">
        <v>-25.55</v>
      </c>
      <c r="Q387" s="21"/>
      <c r="R387" s="52">
        <v>1</v>
      </c>
      <c r="S387" s="21"/>
      <c r="T387" s="54" t="s">
        <v>1289</v>
      </c>
    </row>
    <row r="388" spans="1:20" ht="14.4" x14ac:dyDescent="0.3">
      <c r="A388" s="40" t="s">
        <v>1171</v>
      </c>
      <c r="B388" s="40" t="s">
        <v>1198</v>
      </c>
      <c r="C388" s="41">
        <v>44918</v>
      </c>
      <c r="D388" s="36">
        <v>-141.24</v>
      </c>
      <c r="E388" s="37">
        <v>0</v>
      </c>
      <c r="F388" s="37">
        <v>-141.24</v>
      </c>
      <c r="G388" s="41">
        <v>44918</v>
      </c>
      <c r="H388" s="40" t="s">
        <v>1178</v>
      </c>
      <c r="I388" s="26">
        <v>1585798</v>
      </c>
      <c r="J388" s="26" t="s">
        <v>1319</v>
      </c>
      <c r="K388" s="26">
        <v>168551</v>
      </c>
      <c r="L388" s="38">
        <v>44923</v>
      </c>
      <c r="M388" s="40" t="s">
        <v>186</v>
      </c>
      <c r="N388" s="43" t="s">
        <v>1291</v>
      </c>
      <c r="O388" s="21"/>
      <c r="P388" s="44">
        <v>-70.62</v>
      </c>
      <c r="Q388" s="21"/>
      <c r="R388" s="52">
        <v>2</v>
      </c>
      <c r="S388" s="21"/>
      <c r="T388" s="54" t="s">
        <v>1289</v>
      </c>
    </row>
    <row r="389" spans="1:20" ht="14.4" x14ac:dyDescent="0.3">
      <c r="A389" s="40" t="s">
        <v>1171</v>
      </c>
      <c r="B389" s="40" t="s">
        <v>1199</v>
      </c>
      <c r="C389" s="41">
        <v>44918</v>
      </c>
      <c r="D389" s="36">
        <v>-141.24</v>
      </c>
      <c r="E389" s="37">
        <v>0</v>
      </c>
      <c r="F389" s="37">
        <v>-141.24</v>
      </c>
      <c r="G389" s="41">
        <v>44918</v>
      </c>
      <c r="H389" s="40" t="s">
        <v>1179</v>
      </c>
      <c r="I389" s="26">
        <v>1585902</v>
      </c>
      <c r="J389" s="26" t="s">
        <v>1343</v>
      </c>
      <c r="K389" s="26">
        <v>168551</v>
      </c>
      <c r="L389" s="38">
        <v>44923</v>
      </c>
      <c r="M389" s="40" t="s">
        <v>186</v>
      </c>
      <c r="N389" s="43" t="s">
        <v>1291</v>
      </c>
      <c r="O389" s="21"/>
      <c r="P389" s="44">
        <v>-70.62</v>
      </c>
      <c r="Q389" s="21"/>
      <c r="R389" s="52">
        <v>2</v>
      </c>
      <c r="S389" s="21"/>
      <c r="T389" s="54" t="s">
        <v>1289</v>
      </c>
    </row>
    <row r="390" spans="1:20" ht="14.4" x14ac:dyDescent="0.3">
      <c r="A390" s="40" t="s">
        <v>1171</v>
      </c>
      <c r="B390" s="40" t="s">
        <v>1200</v>
      </c>
      <c r="C390" s="41">
        <v>44918</v>
      </c>
      <c r="D390" s="36">
        <v>-84.14</v>
      </c>
      <c r="E390" s="37">
        <v>0</v>
      </c>
      <c r="F390" s="37">
        <v>-84.14</v>
      </c>
      <c r="G390" s="41">
        <v>44918</v>
      </c>
      <c r="H390" s="40" t="s">
        <v>1180</v>
      </c>
      <c r="I390" s="26">
        <v>1514691</v>
      </c>
      <c r="J390" s="26" t="s">
        <v>1293</v>
      </c>
      <c r="K390" s="26">
        <v>168551</v>
      </c>
      <c r="L390" s="38">
        <v>44923</v>
      </c>
      <c r="M390" s="40" t="s">
        <v>186</v>
      </c>
      <c r="N390" s="43" t="s">
        <v>1291</v>
      </c>
      <c r="O390" s="21"/>
      <c r="P390" s="44">
        <v>-42.07</v>
      </c>
      <c r="Q390" s="21"/>
      <c r="R390" s="52">
        <v>2</v>
      </c>
      <c r="S390" s="21"/>
      <c r="T390" s="54" t="s">
        <v>1289</v>
      </c>
    </row>
    <row r="391" spans="1:20" ht="14.4" x14ac:dyDescent="0.3">
      <c r="A391" s="40" t="s">
        <v>1171</v>
      </c>
      <c r="B391" s="40" t="s">
        <v>1201</v>
      </c>
      <c r="C391" s="41">
        <v>44918</v>
      </c>
      <c r="D391" s="36">
        <v>-45.56</v>
      </c>
      <c r="E391" s="37">
        <v>0</v>
      </c>
      <c r="F391" s="37">
        <v>-45.56</v>
      </c>
      <c r="G391" s="41">
        <v>44918</v>
      </c>
      <c r="H391" s="40" t="s">
        <v>1181</v>
      </c>
      <c r="I391" s="26">
        <v>1529939</v>
      </c>
      <c r="J391" s="26" t="s">
        <v>1339</v>
      </c>
      <c r="K391" s="26">
        <v>168551</v>
      </c>
      <c r="L391" s="38">
        <v>44923</v>
      </c>
      <c r="M391" s="40" t="s">
        <v>186</v>
      </c>
      <c r="N391" s="43" t="s">
        <v>1291</v>
      </c>
      <c r="O391" s="21"/>
      <c r="P391" s="44">
        <v>-22.78</v>
      </c>
      <c r="Q391" s="21"/>
      <c r="R391" s="52">
        <v>2</v>
      </c>
      <c r="S391" s="21"/>
      <c r="T391" s="54" t="s">
        <v>1289</v>
      </c>
    </row>
    <row r="392" spans="1:20" ht="14.4" x14ac:dyDescent="0.3">
      <c r="A392" s="40" t="s">
        <v>1171</v>
      </c>
      <c r="B392" s="40" t="s">
        <v>1202</v>
      </c>
      <c r="C392" s="41">
        <v>44919</v>
      </c>
      <c r="D392" s="36">
        <v>-42.07</v>
      </c>
      <c r="E392" s="37">
        <v>0</v>
      </c>
      <c r="F392" s="37">
        <v>-42.07</v>
      </c>
      <c r="G392" s="41">
        <v>44919</v>
      </c>
      <c r="H392" s="40" t="s">
        <v>1182</v>
      </c>
      <c r="I392" s="26">
        <v>1514684</v>
      </c>
      <c r="J392" s="26" t="s">
        <v>1324</v>
      </c>
      <c r="K392" s="26">
        <v>168551</v>
      </c>
      <c r="L392" s="38">
        <v>44923</v>
      </c>
      <c r="M392" s="40" t="s">
        <v>186</v>
      </c>
      <c r="N392" s="43" t="s">
        <v>1291</v>
      </c>
      <c r="O392" s="21"/>
      <c r="P392" s="44">
        <v>-42.07</v>
      </c>
      <c r="Q392" s="21"/>
      <c r="R392" s="52">
        <v>1</v>
      </c>
      <c r="S392" s="21"/>
      <c r="T392" s="54" t="s">
        <v>1289</v>
      </c>
    </row>
    <row r="393" spans="1:20" ht="14.4" x14ac:dyDescent="0.3">
      <c r="A393" s="40" t="s">
        <v>1171</v>
      </c>
      <c r="B393" s="40" t="s">
        <v>1202</v>
      </c>
      <c r="C393" s="41">
        <v>44919</v>
      </c>
      <c r="D393" s="36">
        <v>-70.62</v>
      </c>
      <c r="E393" s="37">
        <v>0</v>
      </c>
      <c r="F393" s="37">
        <v>-70.62</v>
      </c>
      <c r="G393" s="41">
        <v>44919</v>
      </c>
      <c r="H393" s="40" t="s">
        <v>1182</v>
      </c>
      <c r="I393" s="26">
        <v>1585799</v>
      </c>
      <c r="J393" s="26" t="s">
        <v>1292</v>
      </c>
      <c r="K393" s="26">
        <v>168551</v>
      </c>
      <c r="L393" s="38">
        <v>44923</v>
      </c>
      <c r="M393" s="40" t="s">
        <v>186</v>
      </c>
      <c r="N393" s="43" t="s">
        <v>1291</v>
      </c>
      <c r="O393" s="21"/>
      <c r="P393" s="44">
        <v>-70.62</v>
      </c>
      <c r="Q393" s="21"/>
      <c r="R393" s="52">
        <v>1</v>
      </c>
      <c r="S393" s="21"/>
      <c r="T393" s="54" t="s">
        <v>1289</v>
      </c>
    </row>
    <row r="394" spans="1:20" ht="14.4" x14ac:dyDescent="0.3">
      <c r="A394" s="40" t="s">
        <v>1171</v>
      </c>
      <c r="B394" s="40" t="s">
        <v>1203</v>
      </c>
      <c r="C394" s="41">
        <v>44921</v>
      </c>
      <c r="D394" s="36">
        <v>-38.08</v>
      </c>
      <c r="E394" s="37">
        <v>-9.93</v>
      </c>
      <c r="F394" s="37">
        <v>-28.15</v>
      </c>
      <c r="G394" s="41">
        <v>44921</v>
      </c>
      <c r="H394" s="40" t="s">
        <v>1183</v>
      </c>
      <c r="I394" s="26">
        <v>1540781</v>
      </c>
      <c r="J394" s="26" t="s">
        <v>1308</v>
      </c>
      <c r="K394" s="26">
        <v>168551</v>
      </c>
      <c r="L394" s="38">
        <v>44923</v>
      </c>
      <c r="M394" s="40" t="s">
        <v>186</v>
      </c>
      <c r="N394" s="43" t="s">
        <v>1298</v>
      </c>
      <c r="O394" s="21"/>
      <c r="P394" s="44">
        <v>-28.15</v>
      </c>
      <c r="Q394" s="21"/>
      <c r="R394" s="52">
        <v>1</v>
      </c>
      <c r="S394" s="21"/>
      <c r="T394" s="54" t="s">
        <v>1289</v>
      </c>
    </row>
    <row r="395" spans="1:20" ht="14.4" x14ac:dyDescent="0.3">
      <c r="A395" s="40" t="s">
        <v>1171</v>
      </c>
      <c r="B395" s="40" t="s">
        <v>1203</v>
      </c>
      <c r="C395" s="41">
        <v>44921</v>
      </c>
      <c r="D395" s="36">
        <v>-96.4</v>
      </c>
      <c r="E395" s="37">
        <v>-10.55</v>
      </c>
      <c r="F395" s="37">
        <v>-85.85</v>
      </c>
      <c r="G395" s="41">
        <v>44921</v>
      </c>
      <c r="H395" s="40" t="s">
        <v>1183</v>
      </c>
      <c r="I395" s="26">
        <v>1662421</v>
      </c>
      <c r="J395" s="26" t="s">
        <v>1300</v>
      </c>
      <c r="K395" s="26">
        <v>168551</v>
      </c>
      <c r="L395" s="38">
        <v>44923</v>
      </c>
      <c r="M395" s="40" t="s">
        <v>186</v>
      </c>
      <c r="N395" s="43" t="s">
        <v>1301</v>
      </c>
      <c r="O395" s="21"/>
      <c r="P395" s="44">
        <v>-85.85</v>
      </c>
      <c r="Q395" s="21"/>
      <c r="R395" s="52">
        <v>1</v>
      </c>
      <c r="S395" s="21"/>
      <c r="T395" s="54" t="s">
        <v>1289</v>
      </c>
    </row>
    <row r="396" spans="1:20" ht="14.4" x14ac:dyDescent="0.3">
      <c r="A396" s="40" t="s">
        <v>1171</v>
      </c>
      <c r="B396" s="40" t="s">
        <v>1204</v>
      </c>
      <c r="C396" s="41">
        <v>44921</v>
      </c>
      <c r="D396" s="36">
        <v>-25.55</v>
      </c>
      <c r="E396" s="37">
        <v>0</v>
      </c>
      <c r="F396" s="37">
        <v>-25.55</v>
      </c>
      <c r="G396" s="41">
        <v>44921</v>
      </c>
      <c r="H396" s="40" t="s">
        <v>1184</v>
      </c>
      <c r="I396" s="26">
        <v>1516592</v>
      </c>
      <c r="J396" s="26" t="s">
        <v>1299</v>
      </c>
      <c r="K396" s="26">
        <v>168551</v>
      </c>
      <c r="L396" s="38">
        <v>44923</v>
      </c>
      <c r="M396" s="40" t="s">
        <v>186</v>
      </c>
      <c r="N396" s="43" t="s">
        <v>1291</v>
      </c>
      <c r="O396" s="21"/>
      <c r="P396" s="44">
        <v>-25.55</v>
      </c>
      <c r="Q396" s="21"/>
      <c r="R396" s="52">
        <v>1</v>
      </c>
      <c r="S396" s="21"/>
      <c r="T396" s="54" t="s">
        <v>1289</v>
      </c>
    </row>
    <row r="397" spans="1:20" ht="14.4" x14ac:dyDescent="0.3">
      <c r="A397" s="40" t="s">
        <v>1171</v>
      </c>
      <c r="B397" s="40" t="s">
        <v>1205</v>
      </c>
      <c r="C397" s="41">
        <v>44921</v>
      </c>
      <c r="D397" s="36">
        <v>-70.62</v>
      </c>
      <c r="E397" s="37">
        <v>0</v>
      </c>
      <c r="F397" s="37">
        <v>-70.62</v>
      </c>
      <c r="G397" s="41">
        <v>44921</v>
      </c>
      <c r="H397" s="40" t="s">
        <v>1185</v>
      </c>
      <c r="I397" s="26">
        <v>1585900</v>
      </c>
      <c r="J397" s="26" t="s">
        <v>1320</v>
      </c>
      <c r="K397" s="26">
        <v>168551</v>
      </c>
      <c r="L397" s="38">
        <v>44923</v>
      </c>
      <c r="M397" s="40" t="s">
        <v>186</v>
      </c>
      <c r="N397" s="43" t="s">
        <v>1291</v>
      </c>
      <c r="O397" s="21"/>
      <c r="P397" s="44">
        <v>-70.62</v>
      </c>
      <c r="Q397" s="21"/>
      <c r="R397" s="52">
        <v>1</v>
      </c>
      <c r="S397" s="21"/>
      <c r="T397" s="54" t="s">
        <v>1289</v>
      </c>
    </row>
    <row r="398" spans="1:20" ht="14.4" x14ac:dyDescent="0.3">
      <c r="A398" s="40" t="s">
        <v>1171</v>
      </c>
      <c r="B398" s="40" t="s">
        <v>1206</v>
      </c>
      <c r="C398" s="41">
        <v>44921</v>
      </c>
      <c r="D398" s="36">
        <v>-126.12</v>
      </c>
      <c r="E398" s="37">
        <v>-31.32</v>
      </c>
      <c r="F398" s="37">
        <v>-94.8</v>
      </c>
      <c r="G398" s="41">
        <v>44921</v>
      </c>
      <c r="H398" s="40" t="s">
        <v>1186</v>
      </c>
      <c r="I398" s="26">
        <v>1540787</v>
      </c>
      <c r="J398" s="26" t="s">
        <v>1341</v>
      </c>
      <c r="K398" s="26">
        <v>168551</v>
      </c>
      <c r="L398" s="38">
        <v>44923</v>
      </c>
      <c r="M398" s="40" t="s">
        <v>186</v>
      </c>
      <c r="N398" s="43" t="s">
        <v>1298</v>
      </c>
      <c r="O398" s="21"/>
      <c r="P398" s="44">
        <v>-31.6</v>
      </c>
      <c r="Q398" s="21"/>
      <c r="R398" s="52">
        <v>2.9999999999999996</v>
      </c>
      <c r="S398" s="21"/>
      <c r="T398" s="54" t="s">
        <v>1289</v>
      </c>
    </row>
    <row r="399" spans="1:20" ht="14.4" x14ac:dyDescent="0.3">
      <c r="A399" s="40" t="s">
        <v>1171</v>
      </c>
      <c r="B399" s="40" t="s">
        <v>1207</v>
      </c>
      <c r="C399" s="41">
        <v>44918</v>
      </c>
      <c r="D399" s="36">
        <v>-42.04</v>
      </c>
      <c r="E399" s="37">
        <v>-10.44</v>
      </c>
      <c r="F399" s="37">
        <v>-31.6</v>
      </c>
      <c r="G399" s="41">
        <v>44918</v>
      </c>
      <c r="H399" s="40" t="s">
        <v>1187</v>
      </c>
      <c r="I399" s="26">
        <v>1540784</v>
      </c>
      <c r="J399" s="26" t="s">
        <v>1297</v>
      </c>
      <c r="K399" s="26">
        <v>168551</v>
      </c>
      <c r="L399" s="38">
        <v>44923</v>
      </c>
      <c r="M399" s="40" t="s">
        <v>186</v>
      </c>
      <c r="N399" s="43" t="s">
        <v>1298</v>
      </c>
      <c r="O399" s="21"/>
      <c r="P399" s="44">
        <v>-31.6</v>
      </c>
      <c r="Q399" s="21"/>
      <c r="R399" s="52">
        <v>1</v>
      </c>
      <c r="S399" s="21"/>
      <c r="T399" s="54" t="s">
        <v>1289</v>
      </c>
    </row>
    <row r="400" spans="1:20" ht="14.4" x14ac:dyDescent="0.3">
      <c r="A400" s="40" t="s">
        <v>1171</v>
      </c>
      <c r="B400" s="40" t="s">
        <v>1208</v>
      </c>
      <c r="C400" s="41">
        <v>44918</v>
      </c>
      <c r="D400" s="36">
        <v>-38.08</v>
      </c>
      <c r="E400" s="37">
        <v>-9.93</v>
      </c>
      <c r="F400" s="37">
        <v>-28.15</v>
      </c>
      <c r="G400" s="41">
        <v>44918</v>
      </c>
      <c r="H400" s="40" t="s">
        <v>1188</v>
      </c>
      <c r="I400" s="26">
        <v>1540781</v>
      </c>
      <c r="J400" s="26" t="s">
        <v>1308</v>
      </c>
      <c r="K400" s="26">
        <v>168551</v>
      </c>
      <c r="L400" s="38">
        <v>44923</v>
      </c>
      <c r="M400" s="40" t="s">
        <v>186</v>
      </c>
      <c r="N400" s="43" t="s">
        <v>1298</v>
      </c>
      <c r="O400" s="21"/>
      <c r="P400" s="44">
        <v>-28.15</v>
      </c>
      <c r="Q400" s="21"/>
      <c r="R400" s="52">
        <v>1</v>
      </c>
      <c r="S400" s="21"/>
      <c r="T400" s="54" t="s">
        <v>1289</v>
      </c>
    </row>
    <row r="401" spans="1:20" ht="14.4" x14ac:dyDescent="0.3">
      <c r="A401" s="40" t="s">
        <v>1171</v>
      </c>
      <c r="B401" s="40" t="s">
        <v>1208</v>
      </c>
      <c r="C401" s="41">
        <v>44918</v>
      </c>
      <c r="D401" s="36">
        <v>-38.08</v>
      </c>
      <c r="E401" s="37">
        <v>-9.93</v>
      </c>
      <c r="F401" s="37">
        <v>-28.15</v>
      </c>
      <c r="G401" s="41">
        <v>44918</v>
      </c>
      <c r="H401" s="40" t="s">
        <v>1188</v>
      </c>
      <c r="I401" s="26">
        <v>1593356</v>
      </c>
      <c r="J401" s="26" t="s">
        <v>1329</v>
      </c>
      <c r="K401" s="26">
        <v>168551</v>
      </c>
      <c r="L401" s="38">
        <v>44923</v>
      </c>
      <c r="M401" s="40" t="s">
        <v>186</v>
      </c>
      <c r="N401" s="43" t="s">
        <v>1298</v>
      </c>
      <c r="O401" s="21"/>
      <c r="P401" s="44">
        <v>-28.15</v>
      </c>
      <c r="Q401" s="21"/>
      <c r="R401" s="52">
        <v>1</v>
      </c>
      <c r="S401" s="21"/>
      <c r="T401" s="54" t="s">
        <v>1289</v>
      </c>
    </row>
    <row r="402" spans="1:20" ht="14.4" x14ac:dyDescent="0.3">
      <c r="A402" s="40" t="s">
        <v>1171</v>
      </c>
      <c r="B402" s="40" t="s">
        <v>1208</v>
      </c>
      <c r="C402" s="41">
        <v>44918</v>
      </c>
      <c r="D402" s="36">
        <v>-38.08</v>
      </c>
      <c r="E402" s="37">
        <v>-9.93</v>
      </c>
      <c r="F402" s="37">
        <v>-28.15</v>
      </c>
      <c r="G402" s="41">
        <v>44918</v>
      </c>
      <c r="H402" s="40" t="s">
        <v>1188</v>
      </c>
      <c r="I402" s="26">
        <v>1593357</v>
      </c>
      <c r="J402" s="26" t="s">
        <v>1302</v>
      </c>
      <c r="K402" s="26">
        <v>168551</v>
      </c>
      <c r="L402" s="38">
        <v>44923</v>
      </c>
      <c r="M402" s="40" t="s">
        <v>186</v>
      </c>
      <c r="N402" s="43" t="s">
        <v>1298</v>
      </c>
      <c r="O402" s="21"/>
      <c r="P402" s="44">
        <v>-28.15</v>
      </c>
      <c r="Q402" s="21"/>
      <c r="R402" s="52">
        <v>1</v>
      </c>
      <c r="S402" s="21"/>
      <c r="T402" s="54" t="s">
        <v>1289</v>
      </c>
    </row>
    <row r="403" spans="1:20" ht="14.4" x14ac:dyDescent="0.3">
      <c r="A403" s="40" t="s">
        <v>1171</v>
      </c>
      <c r="B403" s="40" t="s">
        <v>1209</v>
      </c>
      <c r="C403" s="41">
        <v>44921</v>
      </c>
      <c r="D403" s="36">
        <v>-175.2</v>
      </c>
      <c r="E403" s="37">
        <v>-20.5</v>
      </c>
      <c r="F403" s="37">
        <v>-154.69999999999999</v>
      </c>
      <c r="G403" s="41">
        <v>44921</v>
      </c>
      <c r="H403" s="40" t="s">
        <v>1189</v>
      </c>
      <c r="I403" s="26">
        <v>1662420</v>
      </c>
      <c r="J403" s="26" t="s">
        <v>1318</v>
      </c>
      <c r="K403" s="26">
        <v>168551</v>
      </c>
      <c r="L403" s="38">
        <v>44923</v>
      </c>
      <c r="M403" s="40" t="s">
        <v>186</v>
      </c>
      <c r="N403" s="43" t="s">
        <v>1301</v>
      </c>
      <c r="O403" s="21"/>
      <c r="P403" s="44">
        <v>-77.349999999999994</v>
      </c>
      <c r="Q403" s="21"/>
      <c r="R403" s="52">
        <v>2</v>
      </c>
      <c r="S403" s="21"/>
      <c r="T403" s="54" t="s">
        <v>1289</v>
      </c>
    </row>
    <row r="404" spans="1:20" ht="14.4" x14ac:dyDescent="0.3">
      <c r="A404" s="40" t="s">
        <v>1171</v>
      </c>
      <c r="B404" s="40" t="s">
        <v>1209</v>
      </c>
      <c r="C404" s="41">
        <v>44921</v>
      </c>
      <c r="D404" s="36">
        <v>-96.4</v>
      </c>
      <c r="E404" s="37">
        <v>-10.55</v>
      </c>
      <c r="F404" s="37">
        <v>-85.85</v>
      </c>
      <c r="G404" s="41">
        <v>44921</v>
      </c>
      <c r="H404" s="40" t="s">
        <v>1189</v>
      </c>
      <c r="I404" s="26">
        <v>1662421</v>
      </c>
      <c r="J404" s="26" t="s">
        <v>1300</v>
      </c>
      <c r="K404" s="26">
        <v>168551</v>
      </c>
      <c r="L404" s="38">
        <v>44923</v>
      </c>
      <c r="M404" s="40" t="s">
        <v>186</v>
      </c>
      <c r="N404" s="43" t="s">
        <v>1301</v>
      </c>
      <c r="O404" s="21"/>
      <c r="P404" s="44">
        <v>-85.85</v>
      </c>
      <c r="Q404" s="21"/>
      <c r="R404" s="52">
        <v>1</v>
      </c>
      <c r="S404" s="21"/>
      <c r="T404" s="54" t="s">
        <v>1289</v>
      </c>
    </row>
    <row r="405" spans="1:20" ht="14.4" x14ac:dyDescent="0.3">
      <c r="A405" s="40" t="s">
        <v>1171</v>
      </c>
      <c r="B405" s="40" t="s">
        <v>1210</v>
      </c>
      <c r="C405" s="41">
        <v>44921</v>
      </c>
      <c r="D405" s="36">
        <v>-39</v>
      </c>
      <c r="E405" s="37">
        <v>0</v>
      </c>
      <c r="F405" s="37">
        <v>-39</v>
      </c>
      <c r="G405" s="41">
        <v>44921</v>
      </c>
      <c r="H405" s="40" t="s">
        <v>1190</v>
      </c>
      <c r="I405" s="26">
        <v>1529946</v>
      </c>
      <c r="J405" s="26" t="s">
        <v>1306</v>
      </c>
      <c r="K405" s="26">
        <v>168551</v>
      </c>
      <c r="L405" s="38">
        <v>44923</v>
      </c>
      <c r="M405" s="40" t="s">
        <v>186</v>
      </c>
      <c r="N405" s="43" t="s">
        <v>1291</v>
      </c>
      <c r="O405" s="21"/>
      <c r="P405" s="44">
        <v>-39</v>
      </c>
      <c r="Q405" s="21"/>
      <c r="R405" s="52">
        <v>1</v>
      </c>
      <c r="S405" s="21"/>
      <c r="T405" s="54" t="s">
        <v>1289</v>
      </c>
    </row>
    <row r="406" spans="1:20" ht="14.4" x14ac:dyDescent="0.3">
      <c r="A406" s="40" t="s">
        <v>1171</v>
      </c>
      <c r="B406" s="40" t="s">
        <v>1211</v>
      </c>
      <c r="C406" s="41">
        <v>44921</v>
      </c>
      <c r="D406" s="36">
        <v>-87.6</v>
      </c>
      <c r="E406" s="37">
        <v>-10.25</v>
      </c>
      <c r="F406" s="37">
        <v>-77.349999999999994</v>
      </c>
      <c r="G406" s="41">
        <v>44921</v>
      </c>
      <c r="H406" s="40" t="s">
        <v>1191</v>
      </c>
      <c r="I406" s="26">
        <v>1662420</v>
      </c>
      <c r="J406" s="26" t="s">
        <v>1318</v>
      </c>
      <c r="K406" s="26">
        <v>168551</v>
      </c>
      <c r="L406" s="38">
        <v>44923</v>
      </c>
      <c r="M406" s="40" t="s">
        <v>186</v>
      </c>
      <c r="N406" s="43" t="s">
        <v>1301</v>
      </c>
      <c r="O406" s="21"/>
      <c r="P406" s="44">
        <v>-77.349999999999994</v>
      </c>
      <c r="Q406" s="21"/>
      <c r="R406" s="52">
        <v>1</v>
      </c>
      <c r="S406" s="21"/>
      <c r="T406" s="54" t="s">
        <v>1289</v>
      </c>
    </row>
    <row r="407" spans="1:20" ht="14.4" x14ac:dyDescent="0.3">
      <c r="A407" s="40" t="s">
        <v>1214</v>
      </c>
      <c r="B407" s="40" t="s">
        <v>1238</v>
      </c>
      <c r="C407" s="41">
        <v>44922</v>
      </c>
      <c r="D407" s="36">
        <v>-282.48</v>
      </c>
      <c r="E407" s="37">
        <v>0</v>
      </c>
      <c r="F407" s="37">
        <v>-282.48</v>
      </c>
      <c r="G407" s="41">
        <v>44922</v>
      </c>
      <c r="H407" s="40" t="s">
        <v>1215</v>
      </c>
      <c r="I407" s="26">
        <v>1585901</v>
      </c>
      <c r="J407" s="26" t="s">
        <v>1347</v>
      </c>
      <c r="K407" s="26">
        <v>168759</v>
      </c>
      <c r="L407" s="38">
        <v>44924</v>
      </c>
      <c r="M407" s="40" t="s">
        <v>186</v>
      </c>
      <c r="N407" s="43" t="s">
        <v>1291</v>
      </c>
      <c r="O407" s="21"/>
      <c r="P407" s="44">
        <v>-70.62</v>
      </c>
      <c r="Q407" s="21"/>
      <c r="R407" s="52">
        <v>4</v>
      </c>
      <c r="S407" s="21"/>
      <c r="T407" s="54" t="s">
        <v>1289</v>
      </c>
    </row>
    <row r="408" spans="1:20" s="10" customFormat="1" x14ac:dyDescent="0.3">
      <c r="A408" s="40" t="s">
        <v>1214</v>
      </c>
      <c r="B408" s="40" t="s">
        <v>1239</v>
      </c>
      <c r="C408" s="41">
        <v>44922</v>
      </c>
      <c r="D408" s="36">
        <v>-42.07</v>
      </c>
      <c r="E408" s="37">
        <v>0</v>
      </c>
      <c r="F408" s="37">
        <v>-42.07</v>
      </c>
      <c r="G408" s="41">
        <v>44922</v>
      </c>
      <c r="H408" s="40" t="s">
        <v>1216</v>
      </c>
      <c r="I408" s="26">
        <v>1514684</v>
      </c>
      <c r="J408" s="26" t="s">
        <v>1324</v>
      </c>
      <c r="K408" s="26">
        <v>168759</v>
      </c>
      <c r="L408" s="38">
        <v>44924</v>
      </c>
      <c r="M408" s="40" t="s">
        <v>186</v>
      </c>
      <c r="N408" s="43" t="s">
        <v>1291</v>
      </c>
      <c r="O408" s="40"/>
      <c r="P408" s="44">
        <v>-42.07</v>
      </c>
      <c r="Q408" s="43"/>
      <c r="R408" s="52">
        <v>1</v>
      </c>
      <c r="S408" s="43"/>
      <c r="T408" s="54" t="s">
        <v>1289</v>
      </c>
    </row>
    <row r="409" spans="1:20" s="10" customFormat="1" x14ac:dyDescent="0.3">
      <c r="A409" s="40" t="s">
        <v>1214</v>
      </c>
      <c r="B409" s="40" t="s">
        <v>1240</v>
      </c>
      <c r="C409" s="41">
        <v>44922</v>
      </c>
      <c r="D409" s="36">
        <v>-336.32</v>
      </c>
      <c r="E409" s="37">
        <v>-83.52</v>
      </c>
      <c r="F409" s="37">
        <v>-252.8</v>
      </c>
      <c r="G409" s="41">
        <v>44922</v>
      </c>
      <c r="H409" s="40" t="s">
        <v>1217</v>
      </c>
      <c r="I409" s="26">
        <v>1540787</v>
      </c>
      <c r="J409" s="26" t="s">
        <v>1341</v>
      </c>
      <c r="K409" s="26">
        <v>168759</v>
      </c>
      <c r="L409" s="38">
        <v>44924</v>
      </c>
      <c r="M409" s="40" t="s">
        <v>186</v>
      </c>
      <c r="N409" s="43" t="s">
        <v>1298</v>
      </c>
      <c r="O409" s="40"/>
      <c r="P409" s="44">
        <v>-31.6</v>
      </c>
      <c r="Q409" s="43"/>
      <c r="R409" s="52">
        <v>8</v>
      </c>
      <c r="S409" s="43"/>
      <c r="T409" s="54" t="s">
        <v>1289</v>
      </c>
    </row>
    <row r="410" spans="1:20" s="10" customFormat="1" x14ac:dyDescent="0.3">
      <c r="A410" s="40" t="s">
        <v>1214</v>
      </c>
      <c r="B410" s="40" t="s">
        <v>1241</v>
      </c>
      <c r="C410" s="41">
        <v>44922</v>
      </c>
      <c r="D410" s="36">
        <v>-87.6</v>
      </c>
      <c r="E410" s="37">
        <v>-10.25</v>
      </c>
      <c r="F410" s="37">
        <v>-77.349999999999994</v>
      </c>
      <c r="G410" s="41">
        <v>44922</v>
      </c>
      <c r="H410" s="40" t="s">
        <v>1218</v>
      </c>
      <c r="I410" s="26">
        <v>1662420</v>
      </c>
      <c r="J410" s="26" t="s">
        <v>1318</v>
      </c>
      <c r="K410" s="26">
        <v>168759</v>
      </c>
      <c r="L410" s="38">
        <v>44924</v>
      </c>
      <c r="M410" s="40" t="s">
        <v>186</v>
      </c>
      <c r="N410" s="43" t="s">
        <v>1301</v>
      </c>
      <c r="O410" s="40"/>
      <c r="P410" s="44">
        <v>-77.349999999999994</v>
      </c>
      <c r="Q410" s="43"/>
      <c r="R410" s="52">
        <v>1</v>
      </c>
      <c r="S410" s="43"/>
      <c r="T410" s="54" t="s">
        <v>1289</v>
      </c>
    </row>
    <row r="411" spans="1:20" s="10" customFormat="1" x14ac:dyDescent="0.3">
      <c r="A411" s="40" t="s">
        <v>1214</v>
      </c>
      <c r="B411" s="40" t="s">
        <v>1241</v>
      </c>
      <c r="C411" s="41">
        <v>44922</v>
      </c>
      <c r="D411" s="36">
        <v>-192.8</v>
      </c>
      <c r="E411" s="37">
        <v>-21.1</v>
      </c>
      <c r="F411" s="37">
        <v>-171.7</v>
      </c>
      <c r="G411" s="41">
        <v>44922</v>
      </c>
      <c r="H411" s="40" t="s">
        <v>1218</v>
      </c>
      <c r="I411" s="26">
        <v>1662421</v>
      </c>
      <c r="J411" s="26" t="s">
        <v>1300</v>
      </c>
      <c r="K411" s="26">
        <v>168759</v>
      </c>
      <c r="L411" s="38">
        <v>44924</v>
      </c>
      <c r="M411" s="40" t="s">
        <v>186</v>
      </c>
      <c r="N411" s="43" t="s">
        <v>1301</v>
      </c>
      <c r="O411" s="40"/>
      <c r="P411" s="44">
        <v>-85.85</v>
      </c>
      <c r="Q411" s="43"/>
      <c r="R411" s="52">
        <v>2</v>
      </c>
      <c r="S411" s="43"/>
      <c r="T411" s="54" t="s">
        <v>1289</v>
      </c>
    </row>
    <row r="412" spans="1:20" s="10" customFormat="1" x14ac:dyDescent="0.3">
      <c r="A412" s="40" t="s">
        <v>1214</v>
      </c>
      <c r="B412" s="40" t="s">
        <v>1241</v>
      </c>
      <c r="C412" s="41">
        <v>44922</v>
      </c>
      <c r="D412" s="36">
        <v>-192.8</v>
      </c>
      <c r="E412" s="37">
        <v>-21.1</v>
      </c>
      <c r="F412" s="37">
        <v>-171.7</v>
      </c>
      <c r="G412" s="41">
        <v>44922</v>
      </c>
      <c r="H412" s="40" t="s">
        <v>1218</v>
      </c>
      <c r="I412" s="26">
        <v>1662422</v>
      </c>
      <c r="J412" s="26" t="s">
        <v>1327</v>
      </c>
      <c r="K412" s="26">
        <v>168759</v>
      </c>
      <c r="L412" s="38">
        <v>44924</v>
      </c>
      <c r="M412" s="40" t="s">
        <v>186</v>
      </c>
      <c r="N412" s="43" t="s">
        <v>1301</v>
      </c>
      <c r="O412" s="40"/>
      <c r="P412" s="44">
        <v>-85.85</v>
      </c>
      <c r="Q412" s="43"/>
      <c r="R412" s="52">
        <v>2</v>
      </c>
      <c r="S412" s="43"/>
      <c r="T412" s="54" t="s">
        <v>1289</v>
      </c>
    </row>
    <row r="413" spans="1:20" s="10" customFormat="1" x14ac:dyDescent="0.3">
      <c r="A413" s="40" t="s">
        <v>1214</v>
      </c>
      <c r="B413" s="40" t="s">
        <v>1242</v>
      </c>
      <c r="C413" s="41">
        <v>44922</v>
      </c>
      <c r="D413" s="36">
        <v>-38.08</v>
      </c>
      <c r="E413" s="37">
        <v>-9.93</v>
      </c>
      <c r="F413" s="37">
        <v>-28.15</v>
      </c>
      <c r="G413" s="41">
        <v>44922</v>
      </c>
      <c r="H413" s="40" t="s">
        <v>1219</v>
      </c>
      <c r="I413" s="26">
        <v>1540781</v>
      </c>
      <c r="J413" s="26" t="s">
        <v>1308</v>
      </c>
      <c r="K413" s="26">
        <v>168759</v>
      </c>
      <c r="L413" s="38">
        <v>44924</v>
      </c>
      <c r="M413" s="40" t="s">
        <v>186</v>
      </c>
      <c r="N413" s="43" t="s">
        <v>1298</v>
      </c>
      <c r="O413" s="40"/>
      <c r="P413" s="44">
        <v>-28.15</v>
      </c>
      <c r="Q413" s="43"/>
      <c r="R413" s="52">
        <v>1</v>
      </c>
      <c r="S413" s="43"/>
      <c r="T413" s="54" t="s">
        <v>1289</v>
      </c>
    </row>
    <row r="414" spans="1:20" s="10" customFormat="1" x14ac:dyDescent="0.3">
      <c r="A414" s="40" t="s">
        <v>1214</v>
      </c>
      <c r="B414" s="40" t="s">
        <v>1242</v>
      </c>
      <c r="C414" s="41">
        <v>44922</v>
      </c>
      <c r="D414" s="36">
        <v>-38.08</v>
      </c>
      <c r="E414" s="37">
        <v>-9.93</v>
      </c>
      <c r="F414" s="37">
        <v>-28.15</v>
      </c>
      <c r="G414" s="41">
        <v>44922</v>
      </c>
      <c r="H414" s="40" t="s">
        <v>1219</v>
      </c>
      <c r="I414" s="26">
        <v>1593356</v>
      </c>
      <c r="J414" s="26" t="s">
        <v>1329</v>
      </c>
      <c r="K414" s="26">
        <v>168759</v>
      </c>
      <c r="L414" s="38">
        <v>44924</v>
      </c>
      <c r="M414" s="40" t="s">
        <v>186</v>
      </c>
      <c r="N414" s="43" t="s">
        <v>1298</v>
      </c>
      <c r="O414" s="40"/>
      <c r="P414" s="44">
        <v>-28.15</v>
      </c>
      <c r="Q414" s="43"/>
      <c r="R414" s="52">
        <v>1</v>
      </c>
      <c r="S414" s="43"/>
      <c r="T414" s="54" t="s">
        <v>1289</v>
      </c>
    </row>
    <row r="415" spans="1:20" s="10" customFormat="1" x14ac:dyDescent="0.3">
      <c r="A415" s="40" t="s">
        <v>1214</v>
      </c>
      <c r="B415" s="40" t="s">
        <v>1243</v>
      </c>
      <c r="C415" s="41">
        <v>44922</v>
      </c>
      <c r="D415" s="36">
        <v>-45.56</v>
      </c>
      <c r="E415" s="37">
        <v>0</v>
      </c>
      <c r="F415" s="37">
        <v>-45.56</v>
      </c>
      <c r="G415" s="41">
        <v>44922</v>
      </c>
      <c r="H415" s="40" t="s">
        <v>1220</v>
      </c>
      <c r="I415" s="26">
        <v>1529939</v>
      </c>
      <c r="J415" s="26" t="s">
        <v>1339</v>
      </c>
      <c r="K415" s="26">
        <v>168759</v>
      </c>
      <c r="L415" s="38">
        <v>44924</v>
      </c>
      <c r="M415" s="40" t="s">
        <v>186</v>
      </c>
      <c r="N415" s="43" t="s">
        <v>1291</v>
      </c>
      <c r="O415" s="40"/>
      <c r="P415" s="44">
        <v>-22.78</v>
      </c>
      <c r="Q415" s="43"/>
      <c r="R415" s="52">
        <v>2</v>
      </c>
      <c r="S415" s="43"/>
      <c r="T415" s="54" t="s">
        <v>1289</v>
      </c>
    </row>
    <row r="416" spans="1:20" s="10" customFormat="1" x14ac:dyDescent="0.3">
      <c r="A416" s="40" t="s">
        <v>1214</v>
      </c>
      <c r="B416" s="40" t="s">
        <v>1243</v>
      </c>
      <c r="C416" s="41">
        <v>44922</v>
      </c>
      <c r="D416" s="36">
        <v>-64.47</v>
      </c>
      <c r="E416" s="37">
        <v>0</v>
      </c>
      <c r="F416" s="37">
        <v>-64.47</v>
      </c>
      <c r="G416" s="41">
        <v>44922</v>
      </c>
      <c r="H416" s="40" t="s">
        <v>1220</v>
      </c>
      <c r="I416" s="26">
        <v>1585797</v>
      </c>
      <c r="J416" s="26" t="s">
        <v>1305</v>
      </c>
      <c r="K416" s="26">
        <v>168759</v>
      </c>
      <c r="L416" s="38">
        <v>44924</v>
      </c>
      <c r="M416" s="40" t="s">
        <v>186</v>
      </c>
      <c r="N416" s="43" t="s">
        <v>1291</v>
      </c>
      <c r="O416" s="40"/>
      <c r="P416" s="44">
        <v>-64.47</v>
      </c>
      <c r="Q416" s="43"/>
      <c r="R416" s="52">
        <v>1</v>
      </c>
      <c r="S416" s="43"/>
      <c r="T416" s="54" t="s">
        <v>1289</v>
      </c>
    </row>
    <row r="417" spans="1:20" s="10" customFormat="1" x14ac:dyDescent="0.3">
      <c r="A417" s="40" t="s">
        <v>1214</v>
      </c>
      <c r="B417" s="40" t="s">
        <v>1243</v>
      </c>
      <c r="C417" s="41">
        <v>44922</v>
      </c>
      <c r="D417" s="36">
        <v>-70.62</v>
      </c>
      <c r="E417" s="37">
        <v>0</v>
      </c>
      <c r="F417" s="37">
        <v>-70.62</v>
      </c>
      <c r="G417" s="41">
        <v>44922</v>
      </c>
      <c r="H417" s="40" t="s">
        <v>1220</v>
      </c>
      <c r="I417" s="26">
        <v>1585799</v>
      </c>
      <c r="J417" s="26" t="s">
        <v>1292</v>
      </c>
      <c r="K417" s="26">
        <v>168759</v>
      </c>
      <c r="L417" s="38">
        <v>44924</v>
      </c>
      <c r="M417" s="40" t="s">
        <v>186</v>
      </c>
      <c r="N417" s="43" t="s">
        <v>1291</v>
      </c>
      <c r="O417" s="40"/>
      <c r="P417" s="44">
        <v>-70.62</v>
      </c>
      <c r="Q417" s="43"/>
      <c r="R417" s="52">
        <v>1</v>
      </c>
      <c r="S417" s="43"/>
      <c r="T417" s="54" t="s">
        <v>1289</v>
      </c>
    </row>
    <row r="418" spans="1:20" s="10" customFormat="1" x14ac:dyDescent="0.3">
      <c r="A418" s="40" t="s">
        <v>1214</v>
      </c>
      <c r="B418" s="40" t="s">
        <v>1244</v>
      </c>
      <c r="C418" s="41">
        <v>44922</v>
      </c>
      <c r="D418" s="36">
        <v>-38.08</v>
      </c>
      <c r="E418" s="37">
        <v>-9.93</v>
      </c>
      <c r="F418" s="37">
        <v>-28.15</v>
      </c>
      <c r="G418" s="41">
        <v>44922</v>
      </c>
      <c r="H418" s="40" t="s">
        <v>1221</v>
      </c>
      <c r="I418" s="26">
        <v>1540781</v>
      </c>
      <c r="J418" s="26" t="s">
        <v>1308</v>
      </c>
      <c r="K418" s="26">
        <v>168759</v>
      </c>
      <c r="L418" s="38">
        <v>44924</v>
      </c>
      <c r="M418" s="40" t="s">
        <v>186</v>
      </c>
      <c r="N418" s="43" t="s">
        <v>1298</v>
      </c>
      <c r="O418" s="40"/>
      <c r="P418" s="44">
        <v>-28.15</v>
      </c>
      <c r="Q418" s="43"/>
      <c r="R418" s="52">
        <v>1</v>
      </c>
      <c r="S418" s="43"/>
      <c r="T418" s="54" t="s">
        <v>1289</v>
      </c>
    </row>
    <row r="419" spans="1:20" s="10" customFormat="1" x14ac:dyDescent="0.3">
      <c r="A419" s="40" t="s">
        <v>1214</v>
      </c>
      <c r="B419" s="40" t="s">
        <v>1245</v>
      </c>
      <c r="C419" s="41">
        <v>44922</v>
      </c>
      <c r="D419" s="36">
        <v>-42.07</v>
      </c>
      <c r="E419" s="37">
        <v>0</v>
      </c>
      <c r="F419" s="37">
        <v>-42.07</v>
      </c>
      <c r="G419" s="41">
        <v>44922</v>
      </c>
      <c r="H419" s="40" t="s">
        <v>1222</v>
      </c>
      <c r="I419" s="26">
        <v>1514688</v>
      </c>
      <c r="J419" s="26" t="s">
        <v>1304</v>
      </c>
      <c r="K419" s="26">
        <v>168759</v>
      </c>
      <c r="L419" s="38">
        <v>44924</v>
      </c>
      <c r="M419" s="40" t="s">
        <v>186</v>
      </c>
      <c r="N419" s="43" t="s">
        <v>1291</v>
      </c>
      <c r="O419" s="40"/>
      <c r="P419" s="44">
        <v>-42.07</v>
      </c>
      <c r="Q419" s="43"/>
      <c r="R419" s="52">
        <v>1</v>
      </c>
      <c r="S419" s="43"/>
      <c r="T419" s="54" t="s">
        <v>1289</v>
      </c>
    </row>
    <row r="420" spans="1:20" s="10" customFormat="1" x14ac:dyDescent="0.3">
      <c r="A420" s="40" t="s">
        <v>1214</v>
      </c>
      <c r="B420" s="40" t="s">
        <v>1246</v>
      </c>
      <c r="C420" s="41">
        <v>44922</v>
      </c>
      <c r="D420" s="36">
        <v>-96.4</v>
      </c>
      <c r="E420" s="37">
        <v>-10.55</v>
      </c>
      <c r="F420" s="37">
        <v>-85.85</v>
      </c>
      <c r="G420" s="41">
        <v>44922</v>
      </c>
      <c r="H420" s="40" t="s">
        <v>1223</v>
      </c>
      <c r="I420" s="26">
        <v>1662421</v>
      </c>
      <c r="J420" s="26" t="s">
        <v>1300</v>
      </c>
      <c r="K420" s="26">
        <v>168759</v>
      </c>
      <c r="L420" s="38">
        <v>44924</v>
      </c>
      <c r="M420" s="40" t="s">
        <v>186</v>
      </c>
      <c r="N420" s="43" t="s">
        <v>1301</v>
      </c>
      <c r="O420" s="40"/>
      <c r="P420" s="44">
        <v>-85.85</v>
      </c>
      <c r="Q420" s="43"/>
      <c r="R420" s="52">
        <v>1</v>
      </c>
      <c r="S420" s="43"/>
      <c r="T420" s="54" t="s">
        <v>1289</v>
      </c>
    </row>
    <row r="421" spans="1:20" s="10" customFormat="1" x14ac:dyDescent="0.3">
      <c r="A421" s="40" t="s">
        <v>1214</v>
      </c>
      <c r="B421" s="40" t="s">
        <v>1247</v>
      </c>
      <c r="C421" s="41">
        <v>44922</v>
      </c>
      <c r="D421" s="36">
        <v>-64.47</v>
      </c>
      <c r="E421" s="37">
        <v>0</v>
      </c>
      <c r="F421" s="37">
        <v>-64.47</v>
      </c>
      <c r="G421" s="41">
        <v>44922</v>
      </c>
      <c r="H421" s="40" t="s">
        <v>1224</v>
      </c>
      <c r="I421" s="26">
        <v>1585794</v>
      </c>
      <c r="J421" s="26" t="s">
        <v>1338</v>
      </c>
      <c r="K421" s="26">
        <v>168759</v>
      </c>
      <c r="L421" s="38">
        <v>44924</v>
      </c>
      <c r="M421" s="40" t="s">
        <v>186</v>
      </c>
      <c r="N421" s="43" t="s">
        <v>1291</v>
      </c>
      <c r="O421" s="40"/>
      <c r="P421" s="44">
        <v>-64.47</v>
      </c>
      <c r="Q421" s="43"/>
      <c r="R421" s="52">
        <v>1</v>
      </c>
      <c r="S421" s="43"/>
      <c r="T421" s="54" t="s">
        <v>1289</v>
      </c>
    </row>
    <row r="422" spans="1:20" s="10" customFormat="1" x14ac:dyDescent="0.3">
      <c r="A422" s="40" t="s">
        <v>1214</v>
      </c>
      <c r="B422" s="40" t="s">
        <v>1248</v>
      </c>
      <c r="C422" s="41">
        <v>44922</v>
      </c>
      <c r="D422" s="36">
        <v>-78</v>
      </c>
      <c r="E422" s="37">
        <v>0</v>
      </c>
      <c r="F422" s="37">
        <v>-78</v>
      </c>
      <c r="G422" s="41">
        <v>44922</v>
      </c>
      <c r="H422" s="40" t="s">
        <v>1225</v>
      </c>
      <c r="I422" s="26">
        <v>1529946</v>
      </c>
      <c r="J422" s="26" t="s">
        <v>1306</v>
      </c>
      <c r="K422" s="26">
        <v>168759</v>
      </c>
      <c r="L422" s="38">
        <v>44924</v>
      </c>
      <c r="M422" s="40" t="s">
        <v>186</v>
      </c>
      <c r="N422" s="43" t="s">
        <v>1291</v>
      </c>
      <c r="O422" s="40"/>
      <c r="P422" s="44">
        <v>-39</v>
      </c>
      <c r="Q422" s="43"/>
      <c r="R422" s="52">
        <v>2</v>
      </c>
      <c r="S422" s="43"/>
      <c r="T422" s="54" t="s">
        <v>1289</v>
      </c>
    </row>
    <row r="423" spans="1:20" s="10" customFormat="1" x14ac:dyDescent="0.3">
      <c r="A423" s="40" t="s">
        <v>1214</v>
      </c>
      <c r="B423" s="40" t="s">
        <v>1248</v>
      </c>
      <c r="C423" s="41">
        <v>44922</v>
      </c>
      <c r="D423" s="36">
        <v>-78</v>
      </c>
      <c r="E423" s="37">
        <v>0</v>
      </c>
      <c r="F423" s="37">
        <v>-78</v>
      </c>
      <c r="G423" s="41">
        <v>44922</v>
      </c>
      <c r="H423" s="40" t="s">
        <v>1225</v>
      </c>
      <c r="I423" s="26">
        <v>1529947</v>
      </c>
      <c r="J423" s="26" t="s">
        <v>1294</v>
      </c>
      <c r="K423" s="26">
        <v>168759</v>
      </c>
      <c r="L423" s="38">
        <v>44924</v>
      </c>
      <c r="M423" s="40" t="s">
        <v>186</v>
      </c>
      <c r="N423" s="43" t="s">
        <v>1291</v>
      </c>
      <c r="O423" s="40"/>
      <c r="P423" s="44">
        <v>-39</v>
      </c>
      <c r="Q423" s="43"/>
      <c r="R423" s="52">
        <v>2</v>
      </c>
      <c r="S423" s="43"/>
      <c r="T423" s="54" t="s">
        <v>1289</v>
      </c>
    </row>
    <row r="424" spans="1:20" s="10" customFormat="1" x14ac:dyDescent="0.3">
      <c r="A424" s="40" t="s">
        <v>1214</v>
      </c>
      <c r="B424" s="40" t="s">
        <v>1249</v>
      </c>
      <c r="C424" s="41">
        <v>44922</v>
      </c>
      <c r="D424" s="36">
        <v>-70.62</v>
      </c>
      <c r="E424" s="37">
        <v>0</v>
      </c>
      <c r="F424" s="37">
        <v>-70.62</v>
      </c>
      <c r="G424" s="41">
        <v>44922</v>
      </c>
      <c r="H424" s="40" t="s">
        <v>1226</v>
      </c>
      <c r="I424" s="26">
        <v>1585900</v>
      </c>
      <c r="J424" s="26" t="s">
        <v>1320</v>
      </c>
      <c r="K424" s="26">
        <v>168759</v>
      </c>
      <c r="L424" s="38">
        <v>44924</v>
      </c>
      <c r="M424" s="40" t="s">
        <v>186</v>
      </c>
      <c r="N424" s="43" t="s">
        <v>1291</v>
      </c>
      <c r="O424" s="40"/>
      <c r="P424" s="44">
        <v>-70.62</v>
      </c>
      <c r="Q424" s="43"/>
      <c r="R424" s="52">
        <v>1</v>
      </c>
      <c r="S424" s="43"/>
      <c r="T424" s="54" t="s">
        <v>1289</v>
      </c>
    </row>
    <row r="425" spans="1:20" s="10" customFormat="1" x14ac:dyDescent="0.3">
      <c r="A425" s="40" t="s">
        <v>1214</v>
      </c>
      <c r="B425" s="40" t="s">
        <v>1250</v>
      </c>
      <c r="C425" s="41">
        <v>44922</v>
      </c>
      <c r="D425" s="36">
        <v>-42.07</v>
      </c>
      <c r="E425" s="37">
        <v>0</v>
      </c>
      <c r="F425" s="37">
        <v>-42.07</v>
      </c>
      <c r="G425" s="41">
        <v>44922</v>
      </c>
      <c r="H425" s="40" t="s">
        <v>1227</v>
      </c>
      <c r="I425" s="26">
        <v>1514688</v>
      </c>
      <c r="J425" s="26" t="s">
        <v>1304</v>
      </c>
      <c r="K425" s="26">
        <v>168759</v>
      </c>
      <c r="L425" s="38">
        <v>44924</v>
      </c>
      <c r="M425" s="40" t="s">
        <v>186</v>
      </c>
      <c r="N425" s="43" t="s">
        <v>1291</v>
      </c>
      <c r="O425" s="40"/>
      <c r="P425" s="44">
        <v>-42.07</v>
      </c>
      <c r="Q425" s="43"/>
      <c r="R425" s="52">
        <v>1</v>
      </c>
      <c r="S425" s="43"/>
      <c r="T425" s="54" t="s">
        <v>1289</v>
      </c>
    </row>
    <row r="426" spans="1:20" s="10" customFormat="1" x14ac:dyDescent="0.3">
      <c r="A426" s="40" t="s">
        <v>1214</v>
      </c>
      <c r="B426" s="40" t="s">
        <v>1251</v>
      </c>
      <c r="C426" s="41">
        <v>44922</v>
      </c>
      <c r="D426" s="36">
        <v>-87.6</v>
      </c>
      <c r="E426" s="37">
        <v>-10.25</v>
      </c>
      <c r="F426" s="37">
        <v>-77.349999999999994</v>
      </c>
      <c r="G426" s="41">
        <v>44922</v>
      </c>
      <c r="H426" s="40" t="s">
        <v>1228</v>
      </c>
      <c r="I426" s="26">
        <v>1662420</v>
      </c>
      <c r="J426" s="26" t="s">
        <v>1318</v>
      </c>
      <c r="K426" s="26">
        <v>168759</v>
      </c>
      <c r="L426" s="38">
        <v>44924</v>
      </c>
      <c r="M426" s="40" t="s">
        <v>186</v>
      </c>
      <c r="N426" s="43" t="s">
        <v>1301</v>
      </c>
      <c r="O426" s="40"/>
      <c r="P426" s="44">
        <v>-77.349999999999994</v>
      </c>
      <c r="Q426" s="43"/>
      <c r="R426" s="52">
        <v>1</v>
      </c>
      <c r="S426" s="43"/>
      <c r="T426" s="54" t="s">
        <v>1289</v>
      </c>
    </row>
    <row r="427" spans="1:20" s="10" customFormat="1" x14ac:dyDescent="0.3">
      <c r="A427" s="40" t="s">
        <v>1214</v>
      </c>
      <c r="B427" s="40" t="s">
        <v>1252</v>
      </c>
      <c r="C427" s="41">
        <v>44922</v>
      </c>
      <c r="D427" s="36">
        <v>-42.07</v>
      </c>
      <c r="E427" s="37">
        <v>0</v>
      </c>
      <c r="F427" s="37">
        <v>-42.07</v>
      </c>
      <c r="G427" s="41">
        <v>44922</v>
      </c>
      <c r="H427" s="40" t="s">
        <v>1229</v>
      </c>
      <c r="I427" s="26">
        <v>1514685</v>
      </c>
      <c r="J427" s="26" t="s">
        <v>1353</v>
      </c>
      <c r="K427" s="26">
        <v>168759</v>
      </c>
      <c r="L427" s="38">
        <v>44924</v>
      </c>
      <c r="M427" s="40" t="s">
        <v>186</v>
      </c>
      <c r="N427" s="43" t="s">
        <v>1291</v>
      </c>
      <c r="O427" s="40"/>
      <c r="P427" s="44">
        <v>-42.07</v>
      </c>
      <c r="Q427" s="43"/>
      <c r="R427" s="52">
        <v>1</v>
      </c>
      <c r="S427" s="43"/>
      <c r="T427" s="54" t="s">
        <v>1289</v>
      </c>
    </row>
    <row r="428" spans="1:20" s="10" customFormat="1" x14ac:dyDescent="0.3">
      <c r="A428" s="40" t="s">
        <v>1214</v>
      </c>
      <c r="B428" s="40" t="s">
        <v>1252</v>
      </c>
      <c r="C428" s="41">
        <v>44922</v>
      </c>
      <c r="D428" s="36">
        <v>-141.24</v>
      </c>
      <c r="E428" s="37">
        <v>0</v>
      </c>
      <c r="F428" s="37">
        <v>-141.24</v>
      </c>
      <c r="G428" s="41">
        <v>44922</v>
      </c>
      <c r="H428" s="40" t="s">
        <v>1229</v>
      </c>
      <c r="I428" s="26">
        <v>1585902</v>
      </c>
      <c r="J428" s="26" t="s">
        <v>1343</v>
      </c>
      <c r="K428" s="26">
        <v>168759</v>
      </c>
      <c r="L428" s="38">
        <v>44924</v>
      </c>
      <c r="M428" s="40" t="s">
        <v>186</v>
      </c>
      <c r="N428" s="43" t="s">
        <v>1291</v>
      </c>
      <c r="O428" s="40"/>
      <c r="P428" s="44">
        <v>-70.62</v>
      </c>
      <c r="Q428" s="43"/>
      <c r="R428" s="52">
        <v>2</v>
      </c>
      <c r="S428" s="43"/>
      <c r="T428" s="54" t="s">
        <v>1289</v>
      </c>
    </row>
    <row r="429" spans="1:20" s="10" customFormat="1" x14ac:dyDescent="0.3">
      <c r="A429" s="40" t="s">
        <v>1214</v>
      </c>
      <c r="B429" s="40" t="s">
        <v>1253</v>
      </c>
      <c r="C429" s="41">
        <v>44922</v>
      </c>
      <c r="D429" s="36">
        <v>-76.16</v>
      </c>
      <c r="E429" s="37">
        <v>-19.86</v>
      </c>
      <c r="F429" s="37">
        <v>-56.3</v>
      </c>
      <c r="G429" s="41">
        <v>44922</v>
      </c>
      <c r="H429" s="40" t="s">
        <v>1230</v>
      </c>
      <c r="I429" s="26">
        <v>1540781</v>
      </c>
      <c r="J429" s="26" t="s">
        <v>1308</v>
      </c>
      <c r="K429" s="26">
        <v>168759</v>
      </c>
      <c r="L429" s="38">
        <v>44924</v>
      </c>
      <c r="M429" s="40" t="s">
        <v>186</v>
      </c>
      <c r="N429" s="43" t="s">
        <v>1298</v>
      </c>
      <c r="O429" s="40"/>
      <c r="P429" s="44">
        <v>-28.15</v>
      </c>
      <c r="Q429" s="43"/>
      <c r="R429" s="52">
        <v>2</v>
      </c>
      <c r="S429" s="43"/>
      <c r="T429" s="54" t="s">
        <v>1289</v>
      </c>
    </row>
    <row r="430" spans="1:20" s="10" customFormat="1" x14ac:dyDescent="0.3">
      <c r="A430" s="40" t="s">
        <v>1214</v>
      </c>
      <c r="B430" s="40" t="s">
        <v>1254</v>
      </c>
      <c r="C430" s="41">
        <v>44922</v>
      </c>
      <c r="D430" s="36">
        <v>-96.4</v>
      </c>
      <c r="E430" s="37">
        <v>-10.55</v>
      </c>
      <c r="F430" s="37">
        <v>-85.85</v>
      </c>
      <c r="G430" s="41">
        <v>44922</v>
      </c>
      <c r="H430" s="40" t="s">
        <v>1231</v>
      </c>
      <c r="I430" s="26">
        <v>1662422</v>
      </c>
      <c r="J430" s="26" t="s">
        <v>1327</v>
      </c>
      <c r="K430" s="26">
        <v>168759</v>
      </c>
      <c r="L430" s="38">
        <v>44924</v>
      </c>
      <c r="M430" s="40" t="s">
        <v>186</v>
      </c>
      <c r="N430" s="43" t="s">
        <v>1301</v>
      </c>
      <c r="O430" s="40"/>
      <c r="P430" s="44">
        <v>-85.85</v>
      </c>
      <c r="Q430" s="43"/>
      <c r="R430" s="52">
        <v>1</v>
      </c>
      <c r="S430" s="43"/>
      <c r="T430" s="54" t="s">
        <v>1289</v>
      </c>
    </row>
    <row r="431" spans="1:20" s="10" customFormat="1" x14ac:dyDescent="0.3">
      <c r="A431" s="40" t="s">
        <v>1214</v>
      </c>
      <c r="B431" s="40" t="s">
        <v>1255</v>
      </c>
      <c r="C431" s="41">
        <v>44922</v>
      </c>
      <c r="D431" s="36">
        <v>-42.04</v>
      </c>
      <c r="E431" s="37">
        <v>-10.44</v>
      </c>
      <c r="F431" s="37">
        <v>-31.6</v>
      </c>
      <c r="G431" s="41">
        <v>44922</v>
      </c>
      <c r="H431" s="40" t="s">
        <v>1232</v>
      </c>
      <c r="I431" s="26">
        <v>1593358</v>
      </c>
      <c r="J431" s="26" t="s">
        <v>1322</v>
      </c>
      <c r="K431" s="26">
        <v>168759</v>
      </c>
      <c r="L431" s="38">
        <v>44924</v>
      </c>
      <c r="M431" s="40" t="s">
        <v>186</v>
      </c>
      <c r="N431" s="43" t="s">
        <v>1298</v>
      </c>
      <c r="O431" s="40"/>
      <c r="P431" s="44">
        <v>-31.6</v>
      </c>
      <c r="Q431" s="43"/>
      <c r="R431" s="52">
        <v>1</v>
      </c>
      <c r="S431" s="43"/>
      <c r="T431" s="54" t="s">
        <v>1289</v>
      </c>
    </row>
    <row r="432" spans="1:20" s="10" customFormat="1" x14ac:dyDescent="0.3">
      <c r="A432" s="40" t="s">
        <v>1214</v>
      </c>
      <c r="B432" s="40" t="s">
        <v>1255</v>
      </c>
      <c r="C432" s="41">
        <v>44922</v>
      </c>
      <c r="D432" s="36">
        <v>-87.6</v>
      </c>
      <c r="E432" s="37">
        <v>-10.25</v>
      </c>
      <c r="F432" s="37">
        <v>-77.349999999999994</v>
      </c>
      <c r="G432" s="41">
        <v>44922</v>
      </c>
      <c r="H432" s="40" t="s">
        <v>1232</v>
      </c>
      <c r="I432" s="26">
        <v>1662420</v>
      </c>
      <c r="J432" s="26" t="s">
        <v>1318</v>
      </c>
      <c r="K432" s="26">
        <v>168759</v>
      </c>
      <c r="L432" s="38">
        <v>44924</v>
      </c>
      <c r="M432" s="40" t="s">
        <v>186</v>
      </c>
      <c r="N432" s="43" t="s">
        <v>1301</v>
      </c>
      <c r="O432" s="40"/>
      <c r="P432" s="44">
        <v>-77.349999999999994</v>
      </c>
      <c r="Q432" s="43"/>
      <c r="R432" s="52">
        <v>1</v>
      </c>
      <c r="S432" s="43"/>
      <c r="T432" s="54" t="s">
        <v>1289</v>
      </c>
    </row>
    <row r="433" spans="1:20" s="10" customFormat="1" x14ac:dyDescent="0.3">
      <c r="A433" s="40" t="s">
        <v>1214</v>
      </c>
      <c r="B433" s="40" t="s">
        <v>1255</v>
      </c>
      <c r="C433" s="41">
        <v>44922</v>
      </c>
      <c r="D433" s="36">
        <v>-96.4</v>
      </c>
      <c r="E433" s="37">
        <v>-10.55</v>
      </c>
      <c r="F433" s="37">
        <v>-85.85</v>
      </c>
      <c r="G433" s="41">
        <v>44922</v>
      </c>
      <c r="H433" s="40" t="s">
        <v>1232</v>
      </c>
      <c r="I433" s="26">
        <v>1662422</v>
      </c>
      <c r="J433" s="26" t="s">
        <v>1327</v>
      </c>
      <c r="K433" s="26">
        <v>168759</v>
      </c>
      <c r="L433" s="38">
        <v>44924</v>
      </c>
      <c r="M433" s="40" t="s">
        <v>186</v>
      </c>
      <c r="N433" s="43" t="s">
        <v>1301</v>
      </c>
      <c r="O433" s="40"/>
      <c r="P433" s="44">
        <v>-85.85</v>
      </c>
      <c r="Q433" s="43"/>
      <c r="R433" s="52">
        <v>1</v>
      </c>
      <c r="S433" s="43"/>
      <c r="T433" s="54" t="s">
        <v>1289</v>
      </c>
    </row>
    <row r="434" spans="1:20" s="10" customFormat="1" x14ac:dyDescent="0.3">
      <c r="A434" s="40" t="s">
        <v>1214</v>
      </c>
      <c r="B434" s="40" t="s">
        <v>1256</v>
      </c>
      <c r="C434" s="41">
        <v>44922</v>
      </c>
      <c r="D434" s="36">
        <v>-36.590000000000003</v>
      </c>
      <c r="E434" s="37">
        <v>0</v>
      </c>
      <c r="F434" s="37">
        <v>-36.590000000000003</v>
      </c>
      <c r="G434" s="41">
        <v>44922</v>
      </c>
      <c r="H434" s="40" t="s">
        <v>1233</v>
      </c>
      <c r="I434" s="26">
        <v>1459093</v>
      </c>
      <c r="J434" s="26" t="s">
        <v>1351</v>
      </c>
      <c r="K434" s="26">
        <v>168759</v>
      </c>
      <c r="L434" s="38">
        <v>44924</v>
      </c>
      <c r="M434" s="40" t="s">
        <v>186</v>
      </c>
      <c r="N434" s="43" t="s">
        <v>1291</v>
      </c>
      <c r="O434" s="40"/>
      <c r="P434" s="44">
        <v>-36.590000000000003</v>
      </c>
      <c r="Q434" s="43"/>
      <c r="R434" s="52">
        <v>1</v>
      </c>
      <c r="S434" s="43"/>
      <c r="T434" s="54" t="s">
        <v>1289</v>
      </c>
    </row>
    <row r="435" spans="1:20" s="10" customFormat="1" x14ac:dyDescent="0.3">
      <c r="A435" s="40" t="s">
        <v>1214</v>
      </c>
      <c r="B435" s="40" t="s">
        <v>1256</v>
      </c>
      <c r="C435" s="41">
        <v>44922</v>
      </c>
      <c r="D435" s="36">
        <v>-22.78</v>
      </c>
      <c r="E435" s="37">
        <v>0</v>
      </c>
      <c r="F435" s="37">
        <v>-22.78</v>
      </c>
      <c r="G435" s="41">
        <v>44922</v>
      </c>
      <c r="H435" s="40" t="s">
        <v>1233</v>
      </c>
      <c r="I435" s="26">
        <v>1529939</v>
      </c>
      <c r="J435" s="26" t="s">
        <v>1339</v>
      </c>
      <c r="K435" s="26">
        <v>168759</v>
      </c>
      <c r="L435" s="38">
        <v>44924</v>
      </c>
      <c r="M435" s="40" t="s">
        <v>186</v>
      </c>
      <c r="N435" s="43" t="s">
        <v>1291</v>
      </c>
      <c r="O435" s="40"/>
      <c r="P435" s="44">
        <v>-22.78</v>
      </c>
      <c r="Q435" s="43"/>
      <c r="R435" s="52">
        <v>1</v>
      </c>
      <c r="S435" s="43"/>
      <c r="T435" s="54" t="s">
        <v>1289</v>
      </c>
    </row>
    <row r="436" spans="1:20" s="10" customFormat="1" x14ac:dyDescent="0.3">
      <c r="A436" s="40" t="s">
        <v>1214</v>
      </c>
      <c r="B436" s="40" t="s">
        <v>1256</v>
      </c>
      <c r="C436" s="41">
        <v>44922</v>
      </c>
      <c r="D436" s="36">
        <v>-70.62</v>
      </c>
      <c r="E436" s="37">
        <v>0</v>
      </c>
      <c r="F436" s="37">
        <v>-70.62</v>
      </c>
      <c r="G436" s="41">
        <v>44922</v>
      </c>
      <c r="H436" s="40" t="s">
        <v>1233</v>
      </c>
      <c r="I436" s="26">
        <v>1585799</v>
      </c>
      <c r="J436" s="26" t="s">
        <v>1292</v>
      </c>
      <c r="K436" s="26">
        <v>168759</v>
      </c>
      <c r="L436" s="38">
        <v>44924</v>
      </c>
      <c r="M436" s="40" t="s">
        <v>186</v>
      </c>
      <c r="N436" s="43" t="s">
        <v>1291</v>
      </c>
      <c r="O436" s="40"/>
      <c r="P436" s="44">
        <v>-70.62</v>
      </c>
      <c r="Q436" s="43"/>
      <c r="R436" s="52">
        <v>1</v>
      </c>
      <c r="S436" s="43"/>
      <c r="T436" s="54" t="s">
        <v>1289</v>
      </c>
    </row>
    <row r="437" spans="1:20" s="10" customFormat="1" x14ac:dyDescent="0.3">
      <c r="A437" s="40" t="s">
        <v>1214</v>
      </c>
      <c r="B437" s="40" t="s">
        <v>1256</v>
      </c>
      <c r="C437" s="41">
        <v>44922</v>
      </c>
      <c r="D437" s="36">
        <v>-141.24</v>
      </c>
      <c r="E437" s="37">
        <v>0</v>
      </c>
      <c r="F437" s="37">
        <v>-141.24</v>
      </c>
      <c r="G437" s="41">
        <v>44922</v>
      </c>
      <c r="H437" s="40" t="s">
        <v>1233</v>
      </c>
      <c r="I437" s="26">
        <v>1585900</v>
      </c>
      <c r="J437" s="26" t="s">
        <v>1320</v>
      </c>
      <c r="K437" s="26">
        <v>168759</v>
      </c>
      <c r="L437" s="38">
        <v>44924</v>
      </c>
      <c r="M437" s="40" t="s">
        <v>186</v>
      </c>
      <c r="N437" s="43" t="s">
        <v>1291</v>
      </c>
      <c r="O437" s="40"/>
      <c r="P437" s="44">
        <v>-70.62</v>
      </c>
      <c r="Q437" s="43"/>
      <c r="R437" s="52">
        <v>2</v>
      </c>
      <c r="S437" s="43"/>
      <c r="T437" s="54" t="s">
        <v>1289</v>
      </c>
    </row>
    <row r="438" spans="1:20" s="10" customFormat="1" x14ac:dyDescent="0.3">
      <c r="A438" s="40" t="s">
        <v>1214</v>
      </c>
      <c r="B438" s="40" t="s">
        <v>1257</v>
      </c>
      <c r="C438" s="41">
        <v>44922</v>
      </c>
      <c r="D438" s="36">
        <v>-64.47</v>
      </c>
      <c r="E438" s="37">
        <v>0</v>
      </c>
      <c r="F438" s="37">
        <v>-64.47</v>
      </c>
      <c r="G438" s="41">
        <v>44922</v>
      </c>
      <c r="H438" s="40" t="s">
        <v>1234</v>
      </c>
      <c r="I438" s="26">
        <v>1585795</v>
      </c>
      <c r="J438" s="26" t="s">
        <v>1290</v>
      </c>
      <c r="K438" s="26">
        <v>168759</v>
      </c>
      <c r="L438" s="38">
        <v>44924</v>
      </c>
      <c r="M438" s="40" t="s">
        <v>186</v>
      </c>
      <c r="N438" s="43" t="s">
        <v>1291</v>
      </c>
      <c r="O438" s="40"/>
      <c r="P438" s="44">
        <v>-64.47</v>
      </c>
      <c r="Q438" s="43"/>
      <c r="R438" s="52">
        <v>1</v>
      </c>
      <c r="S438" s="43"/>
      <c r="T438" s="54" t="s">
        <v>1289</v>
      </c>
    </row>
    <row r="439" spans="1:20" s="10" customFormat="1" x14ac:dyDescent="0.3">
      <c r="A439" s="40" t="s">
        <v>1214</v>
      </c>
      <c r="B439" s="40" t="s">
        <v>1258</v>
      </c>
      <c r="C439" s="41">
        <v>44922</v>
      </c>
      <c r="D439" s="36">
        <v>-38.08</v>
      </c>
      <c r="E439" s="37">
        <v>-9.93</v>
      </c>
      <c r="F439" s="37">
        <v>-28.15</v>
      </c>
      <c r="G439" s="41">
        <v>44922</v>
      </c>
      <c r="H439" s="40" t="s">
        <v>1235</v>
      </c>
      <c r="I439" s="26">
        <v>1540781</v>
      </c>
      <c r="J439" s="26" t="s">
        <v>1308</v>
      </c>
      <c r="K439" s="26">
        <v>168759</v>
      </c>
      <c r="L439" s="38">
        <v>44924</v>
      </c>
      <c r="M439" s="40" t="s">
        <v>186</v>
      </c>
      <c r="N439" s="43" t="s">
        <v>1298</v>
      </c>
      <c r="O439" s="40"/>
      <c r="P439" s="44">
        <v>-28.15</v>
      </c>
      <c r="Q439" s="43"/>
      <c r="R439" s="52">
        <v>1</v>
      </c>
      <c r="S439" s="43"/>
      <c r="T439" s="54" t="s">
        <v>1289</v>
      </c>
    </row>
    <row r="440" spans="1:20" s="10" customFormat="1" x14ac:dyDescent="0.3">
      <c r="A440" s="40" t="s">
        <v>1214</v>
      </c>
      <c r="B440" s="40" t="s">
        <v>1258</v>
      </c>
      <c r="C440" s="41">
        <v>44922</v>
      </c>
      <c r="D440" s="36">
        <v>-42.04</v>
      </c>
      <c r="E440" s="37">
        <v>-10.44</v>
      </c>
      <c r="F440" s="37">
        <v>-31.6</v>
      </c>
      <c r="G440" s="41">
        <v>44922</v>
      </c>
      <c r="H440" s="40" t="s">
        <v>1235</v>
      </c>
      <c r="I440" s="26">
        <v>1540785</v>
      </c>
      <c r="J440" s="26" t="s">
        <v>1328</v>
      </c>
      <c r="K440" s="26">
        <v>168759</v>
      </c>
      <c r="L440" s="38">
        <v>44924</v>
      </c>
      <c r="M440" s="40" t="s">
        <v>186</v>
      </c>
      <c r="N440" s="43" t="s">
        <v>1298</v>
      </c>
      <c r="O440" s="40"/>
      <c r="P440" s="44">
        <v>-31.6</v>
      </c>
      <c r="Q440" s="43"/>
      <c r="R440" s="52">
        <v>1</v>
      </c>
      <c r="S440" s="43"/>
      <c r="T440" s="54" t="s">
        <v>1289</v>
      </c>
    </row>
    <row r="441" spans="1:20" s="10" customFormat="1" x14ac:dyDescent="0.3">
      <c r="A441" s="40" t="s">
        <v>1214</v>
      </c>
      <c r="B441" s="40" t="s">
        <v>1259</v>
      </c>
      <c r="C441" s="41">
        <v>44922</v>
      </c>
      <c r="D441" s="36">
        <v>-88.63</v>
      </c>
      <c r="E441" s="37">
        <v>-26.36</v>
      </c>
      <c r="F441" s="37">
        <v>-62.27</v>
      </c>
      <c r="G441" s="41">
        <v>44922</v>
      </c>
      <c r="H441" s="40" t="s">
        <v>1236</v>
      </c>
      <c r="I441" s="26">
        <v>1339334</v>
      </c>
      <c r="J441" s="26" t="s">
        <v>1331</v>
      </c>
      <c r="K441" s="26">
        <v>12211176</v>
      </c>
      <c r="L441" s="38">
        <v>44924</v>
      </c>
      <c r="M441" s="40" t="s">
        <v>186</v>
      </c>
      <c r="N441" s="43" t="s">
        <v>1301</v>
      </c>
      <c r="O441" s="40"/>
      <c r="P441" s="44">
        <v>-62.27</v>
      </c>
      <c r="Q441" s="43"/>
      <c r="R441" s="52">
        <v>1</v>
      </c>
      <c r="S441" s="43"/>
      <c r="T441" s="54" t="s">
        <v>1289</v>
      </c>
    </row>
    <row r="442" spans="1:20" s="10" customFormat="1" x14ac:dyDescent="0.3">
      <c r="A442" s="40" t="s">
        <v>1214</v>
      </c>
      <c r="B442" s="40" t="s">
        <v>1260</v>
      </c>
      <c r="C442" s="41">
        <v>44922</v>
      </c>
      <c r="D442" s="36">
        <v>-79.67</v>
      </c>
      <c r="E442" s="37">
        <v>-24.54</v>
      </c>
      <c r="F442" s="37">
        <v>-55.13</v>
      </c>
      <c r="G442" s="41">
        <v>44922</v>
      </c>
      <c r="H442" s="40" t="s">
        <v>1237</v>
      </c>
      <c r="I442" s="26">
        <v>1339333</v>
      </c>
      <c r="J442" s="26" t="s">
        <v>1337</v>
      </c>
      <c r="K442" s="26">
        <v>12211176</v>
      </c>
      <c r="L442" s="38">
        <v>44924</v>
      </c>
      <c r="M442" s="40" t="s">
        <v>186</v>
      </c>
      <c r="N442" s="43" t="s">
        <v>1301</v>
      </c>
      <c r="O442" s="40"/>
      <c r="P442" s="44">
        <v>-55.13</v>
      </c>
      <c r="Q442" s="43"/>
      <c r="R442" s="52">
        <v>1</v>
      </c>
      <c r="S442" s="43"/>
      <c r="T442" s="54" t="s">
        <v>1289</v>
      </c>
    </row>
    <row r="443" spans="1:20" s="10" customFormat="1" x14ac:dyDescent="0.3">
      <c r="A443" s="40" t="s">
        <v>1261</v>
      </c>
      <c r="B443" s="40" t="s">
        <v>1275</v>
      </c>
      <c r="C443" s="41">
        <v>44923</v>
      </c>
      <c r="D443" s="36">
        <v>-79.67</v>
      </c>
      <c r="E443" s="37">
        <v>-24.54</v>
      </c>
      <c r="F443" s="37">
        <v>-55.13</v>
      </c>
      <c r="G443" s="41">
        <v>44923</v>
      </c>
      <c r="H443" s="40" t="s">
        <v>1262</v>
      </c>
      <c r="I443" s="26">
        <v>1339333</v>
      </c>
      <c r="J443" s="26" t="s">
        <v>1337</v>
      </c>
      <c r="K443" s="26">
        <v>168791</v>
      </c>
      <c r="L443" s="38">
        <v>44925</v>
      </c>
      <c r="M443" s="40" t="s">
        <v>186</v>
      </c>
      <c r="N443" s="43" t="s">
        <v>1301</v>
      </c>
      <c r="O443" s="40"/>
      <c r="P443" s="44">
        <v>-55.13</v>
      </c>
      <c r="Q443" s="43"/>
      <c r="R443" s="52">
        <v>1</v>
      </c>
      <c r="S443" s="43"/>
      <c r="T443" s="54" t="s">
        <v>1289</v>
      </c>
    </row>
    <row r="444" spans="1:20" ht="14.4" x14ac:dyDescent="0.3">
      <c r="A444" s="40" t="s">
        <v>1261</v>
      </c>
      <c r="B444" s="40" t="s">
        <v>1276</v>
      </c>
      <c r="C444" s="41">
        <v>44923</v>
      </c>
      <c r="D444" s="36">
        <v>-42.07</v>
      </c>
      <c r="E444" s="37">
        <v>0</v>
      </c>
      <c r="F444" s="37">
        <v>-42.07</v>
      </c>
      <c r="G444" s="41">
        <v>44923</v>
      </c>
      <c r="H444" s="40" t="s">
        <v>1263</v>
      </c>
      <c r="I444" s="26">
        <v>1514688</v>
      </c>
      <c r="J444" s="26" t="s">
        <v>1304</v>
      </c>
      <c r="K444" s="26">
        <v>168793</v>
      </c>
      <c r="L444" s="38">
        <v>44925</v>
      </c>
      <c r="M444" s="40" t="s">
        <v>186</v>
      </c>
      <c r="N444" s="43" t="s">
        <v>1291</v>
      </c>
      <c r="O444" s="21"/>
      <c r="P444" s="44">
        <v>-42.07</v>
      </c>
      <c r="Q444" s="21"/>
      <c r="R444" s="52">
        <v>1</v>
      </c>
      <c r="S444" s="21"/>
      <c r="T444" s="54" t="s">
        <v>1289</v>
      </c>
    </row>
    <row r="445" spans="1:20" ht="14.4" x14ac:dyDescent="0.3">
      <c r="A445" s="40" t="s">
        <v>1261</v>
      </c>
      <c r="B445" s="40" t="s">
        <v>1277</v>
      </c>
      <c r="C445" s="41">
        <v>44923</v>
      </c>
      <c r="D445" s="36">
        <v>-64.47</v>
      </c>
      <c r="E445" s="37">
        <v>0</v>
      </c>
      <c r="F445" s="37">
        <v>-64.47</v>
      </c>
      <c r="G445" s="41">
        <v>44923</v>
      </c>
      <c r="H445" s="40" t="s">
        <v>1264</v>
      </c>
      <c r="I445" s="26">
        <v>1585796</v>
      </c>
      <c r="J445" s="26" t="s">
        <v>1309</v>
      </c>
      <c r="K445" s="26">
        <v>168793</v>
      </c>
      <c r="L445" s="38">
        <v>44925</v>
      </c>
      <c r="M445" s="40" t="s">
        <v>186</v>
      </c>
      <c r="N445" s="43" t="s">
        <v>1291</v>
      </c>
      <c r="O445" s="21"/>
      <c r="P445" s="44">
        <v>-64.47</v>
      </c>
      <c r="Q445" s="21"/>
      <c r="R445" s="52">
        <v>1</v>
      </c>
      <c r="S445" s="21"/>
      <c r="T445" s="54" t="s">
        <v>1289</v>
      </c>
    </row>
    <row r="446" spans="1:20" ht="14.4" x14ac:dyDescent="0.3">
      <c r="A446" s="40" t="s">
        <v>1261</v>
      </c>
      <c r="B446" s="40" t="s">
        <v>1278</v>
      </c>
      <c r="C446" s="41">
        <v>44923</v>
      </c>
      <c r="D446" s="36">
        <v>-51.48</v>
      </c>
      <c r="E446" s="37">
        <v>-17.18</v>
      </c>
      <c r="F446" s="37">
        <v>-34.299999999999997</v>
      </c>
      <c r="G446" s="41">
        <v>44923</v>
      </c>
      <c r="H446" s="40" t="s">
        <v>1265</v>
      </c>
      <c r="I446" s="26">
        <v>1408974</v>
      </c>
      <c r="J446" s="26" t="s">
        <v>1333</v>
      </c>
      <c r="K446" s="26">
        <v>168793</v>
      </c>
      <c r="L446" s="38">
        <v>44925</v>
      </c>
      <c r="M446" s="40" t="s">
        <v>186</v>
      </c>
      <c r="N446" s="43" t="s">
        <v>1311</v>
      </c>
      <c r="O446" s="21"/>
      <c r="P446" s="44">
        <v>-17.149999999999999</v>
      </c>
      <c r="Q446" s="21"/>
      <c r="R446" s="52">
        <v>2</v>
      </c>
      <c r="S446" s="21"/>
      <c r="T446" s="54" t="s">
        <v>1289</v>
      </c>
    </row>
    <row r="447" spans="1:20" ht="14.4" x14ac:dyDescent="0.3">
      <c r="A447" s="40" t="s">
        <v>1261</v>
      </c>
      <c r="B447" s="40" t="s">
        <v>1279</v>
      </c>
      <c r="C447" s="41">
        <v>44923</v>
      </c>
      <c r="D447" s="36">
        <v>-25.55</v>
      </c>
      <c r="E447" s="37">
        <v>0</v>
      </c>
      <c r="F447" s="37">
        <v>-25.55</v>
      </c>
      <c r="G447" s="41">
        <v>44923</v>
      </c>
      <c r="H447" s="40" t="s">
        <v>1266</v>
      </c>
      <c r="I447" s="26">
        <v>1516597</v>
      </c>
      <c r="J447" s="26" t="s">
        <v>1303</v>
      </c>
      <c r="K447" s="26">
        <v>168793</v>
      </c>
      <c r="L447" s="38">
        <v>44925</v>
      </c>
      <c r="M447" s="40" t="s">
        <v>186</v>
      </c>
      <c r="N447" s="43" t="s">
        <v>1291</v>
      </c>
      <c r="O447" s="21"/>
      <c r="P447" s="44">
        <v>-25.55</v>
      </c>
      <c r="Q447" s="21"/>
      <c r="R447" s="52">
        <v>1</v>
      </c>
      <c r="S447" s="21"/>
      <c r="T447" s="54" t="s">
        <v>1289</v>
      </c>
    </row>
    <row r="448" spans="1:20" ht="14.4" x14ac:dyDescent="0.3">
      <c r="A448" s="40" t="s">
        <v>1261</v>
      </c>
      <c r="B448" s="40" t="s">
        <v>1280</v>
      </c>
      <c r="C448" s="41">
        <v>44923</v>
      </c>
      <c r="D448" s="36">
        <v>-38.08</v>
      </c>
      <c r="E448" s="37">
        <v>-9.93</v>
      </c>
      <c r="F448" s="37">
        <v>-28.15</v>
      </c>
      <c r="G448" s="41">
        <v>44923</v>
      </c>
      <c r="H448" s="40" t="s">
        <v>1267</v>
      </c>
      <c r="I448" s="26">
        <v>1540783</v>
      </c>
      <c r="J448" s="26" t="s">
        <v>1317</v>
      </c>
      <c r="K448" s="26">
        <v>168793</v>
      </c>
      <c r="L448" s="38">
        <v>44925</v>
      </c>
      <c r="M448" s="40" t="s">
        <v>186</v>
      </c>
      <c r="N448" s="43" t="s">
        <v>1298</v>
      </c>
      <c r="O448" s="21"/>
      <c r="P448" s="44">
        <v>-28.15</v>
      </c>
      <c r="Q448" s="21"/>
      <c r="R448" s="52">
        <v>1</v>
      </c>
      <c r="S448" s="21"/>
      <c r="T448" s="54" t="s">
        <v>1289</v>
      </c>
    </row>
    <row r="449" spans="1:20" ht="14.4" x14ac:dyDescent="0.3">
      <c r="A449" s="40" t="s">
        <v>1261</v>
      </c>
      <c r="B449" s="40" t="s">
        <v>1281</v>
      </c>
      <c r="C449" s="41">
        <v>44923</v>
      </c>
      <c r="D449" s="36">
        <v>-25.55</v>
      </c>
      <c r="E449" s="37">
        <v>0</v>
      </c>
      <c r="F449" s="37">
        <v>-25.55</v>
      </c>
      <c r="G449" s="41">
        <v>44923</v>
      </c>
      <c r="H449" s="40" t="s">
        <v>1268</v>
      </c>
      <c r="I449" s="26">
        <v>1516594</v>
      </c>
      <c r="J449" s="26" t="s">
        <v>1313</v>
      </c>
      <c r="K449" s="26">
        <v>168793</v>
      </c>
      <c r="L449" s="38">
        <v>44925</v>
      </c>
      <c r="M449" s="40" t="s">
        <v>186</v>
      </c>
      <c r="N449" s="43" t="s">
        <v>1291</v>
      </c>
      <c r="O449" s="21"/>
      <c r="P449" s="44">
        <v>-25.55</v>
      </c>
      <c r="Q449" s="21"/>
      <c r="R449" s="52">
        <v>1</v>
      </c>
      <c r="S449" s="21"/>
      <c r="T449" s="54" t="s">
        <v>1289</v>
      </c>
    </row>
    <row r="450" spans="1:20" ht="14.4" x14ac:dyDescent="0.3">
      <c r="A450" s="40" t="s">
        <v>1261</v>
      </c>
      <c r="B450" s="40" t="s">
        <v>1281</v>
      </c>
      <c r="C450" s="41">
        <v>44923</v>
      </c>
      <c r="D450" s="36">
        <v>-64.47</v>
      </c>
      <c r="E450" s="37">
        <v>0</v>
      </c>
      <c r="F450" s="37">
        <v>-64.47</v>
      </c>
      <c r="G450" s="41">
        <v>44923</v>
      </c>
      <c r="H450" s="40" t="s">
        <v>1268</v>
      </c>
      <c r="I450" s="26">
        <v>1585794</v>
      </c>
      <c r="J450" s="26" t="s">
        <v>1338</v>
      </c>
      <c r="K450" s="26">
        <v>168793</v>
      </c>
      <c r="L450" s="38">
        <v>44925</v>
      </c>
      <c r="M450" s="40" t="s">
        <v>186</v>
      </c>
      <c r="N450" s="43" t="s">
        <v>1291</v>
      </c>
      <c r="O450" s="21"/>
      <c r="P450" s="44">
        <v>-64.47</v>
      </c>
      <c r="Q450" s="21"/>
      <c r="R450" s="52">
        <v>1</v>
      </c>
      <c r="S450" s="21"/>
      <c r="T450" s="54" t="s">
        <v>1289</v>
      </c>
    </row>
    <row r="451" spans="1:20" ht="14.4" x14ac:dyDescent="0.3">
      <c r="A451" s="40" t="s">
        <v>1261</v>
      </c>
      <c r="B451" s="40" t="s">
        <v>1282</v>
      </c>
      <c r="C451" s="41">
        <v>44923</v>
      </c>
      <c r="D451" s="36">
        <v>-304.64</v>
      </c>
      <c r="E451" s="37">
        <v>-79.44</v>
      </c>
      <c r="F451" s="37">
        <v>-225.2</v>
      </c>
      <c r="G451" s="41">
        <v>44923</v>
      </c>
      <c r="H451" s="40" t="s">
        <v>1269</v>
      </c>
      <c r="I451" s="26">
        <v>1540780</v>
      </c>
      <c r="J451" s="26" t="s">
        <v>1334</v>
      </c>
      <c r="K451" s="26">
        <v>168793</v>
      </c>
      <c r="L451" s="38">
        <v>44925</v>
      </c>
      <c r="M451" s="40" t="s">
        <v>186</v>
      </c>
      <c r="N451" s="43" t="s">
        <v>1298</v>
      </c>
      <c r="O451" s="21"/>
      <c r="P451" s="44">
        <v>-28.15</v>
      </c>
      <c r="Q451" s="21"/>
      <c r="R451" s="52">
        <v>8</v>
      </c>
      <c r="S451" s="21"/>
      <c r="T451" s="54" t="s">
        <v>1289</v>
      </c>
    </row>
    <row r="452" spans="1:20" ht="14.4" x14ac:dyDescent="0.3">
      <c r="A452" s="40" t="s">
        <v>1261</v>
      </c>
      <c r="B452" s="40" t="s">
        <v>1282</v>
      </c>
      <c r="C452" s="41">
        <v>44923</v>
      </c>
      <c r="D452" s="36">
        <v>-175.2</v>
      </c>
      <c r="E452" s="37">
        <v>-20.5</v>
      </c>
      <c r="F452" s="37">
        <v>-154.69999999999999</v>
      </c>
      <c r="G452" s="41">
        <v>44923</v>
      </c>
      <c r="H452" s="40" t="s">
        <v>1269</v>
      </c>
      <c r="I452" s="26">
        <v>1662420</v>
      </c>
      <c r="J452" s="26" t="s">
        <v>1318</v>
      </c>
      <c r="K452" s="26">
        <v>168793</v>
      </c>
      <c r="L452" s="38">
        <v>44925</v>
      </c>
      <c r="M452" s="40" t="s">
        <v>186</v>
      </c>
      <c r="N452" s="43" t="s">
        <v>1301</v>
      </c>
      <c r="O452" s="21"/>
      <c r="P452" s="44">
        <v>-77.349999999999994</v>
      </c>
      <c r="Q452" s="21"/>
      <c r="R452" s="52">
        <v>2</v>
      </c>
      <c r="S452" s="21"/>
      <c r="T452" s="54" t="s">
        <v>1289</v>
      </c>
    </row>
    <row r="453" spans="1:20" ht="14.4" x14ac:dyDescent="0.3">
      <c r="A453" s="40" t="s">
        <v>1261</v>
      </c>
      <c r="B453" s="40" t="s">
        <v>1282</v>
      </c>
      <c r="C453" s="41">
        <v>44923</v>
      </c>
      <c r="D453" s="36">
        <v>-96.4</v>
      </c>
      <c r="E453" s="37">
        <v>-10.55</v>
      </c>
      <c r="F453" s="37">
        <v>-85.85</v>
      </c>
      <c r="G453" s="41">
        <v>44923</v>
      </c>
      <c r="H453" s="40" t="s">
        <v>1269</v>
      </c>
      <c r="I453" s="26">
        <v>1662421</v>
      </c>
      <c r="J453" s="26" t="s">
        <v>1300</v>
      </c>
      <c r="K453" s="26">
        <v>168793</v>
      </c>
      <c r="L453" s="38">
        <v>44925</v>
      </c>
      <c r="M453" s="40" t="s">
        <v>186</v>
      </c>
      <c r="N453" s="43" t="s">
        <v>1301</v>
      </c>
      <c r="O453" s="21"/>
      <c r="P453" s="44">
        <v>-85.85</v>
      </c>
      <c r="Q453" s="21"/>
      <c r="R453" s="52">
        <v>1</v>
      </c>
      <c r="S453" s="21"/>
      <c r="T453" s="54" t="s">
        <v>1289</v>
      </c>
    </row>
    <row r="454" spans="1:20" ht="14.4" x14ac:dyDescent="0.3">
      <c r="A454" s="40" t="s">
        <v>1261</v>
      </c>
      <c r="B454" s="40" t="s">
        <v>1283</v>
      </c>
      <c r="C454" s="41">
        <v>44923</v>
      </c>
      <c r="D454" s="36">
        <v>-96.4</v>
      </c>
      <c r="E454" s="37">
        <v>-10.55</v>
      </c>
      <c r="F454" s="37">
        <v>-85.85</v>
      </c>
      <c r="G454" s="41">
        <v>44923</v>
      </c>
      <c r="H454" s="40" t="s">
        <v>1270</v>
      </c>
      <c r="I454" s="26">
        <v>1662422</v>
      </c>
      <c r="J454" s="26" t="s">
        <v>1327</v>
      </c>
      <c r="K454" s="26">
        <v>168793</v>
      </c>
      <c r="L454" s="38">
        <v>44925</v>
      </c>
      <c r="M454" s="40" t="s">
        <v>186</v>
      </c>
      <c r="N454" s="43" t="s">
        <v>1301</v>
      </c>
      <c r="O454" s="21"/>
      <c r="P454" s="44">
        <v>-85.85</v>
      </c>
      <c r="Q454" s="21"/>
      <c r="R454" s="52">
        <v>1</v>
      </c>
      <c r="S454" s="21"/>
      <c r="T454" s="54" t="s">
        <v>1289</v>
      </c>
    </row>
    <row r="455" spans="1:20" ht="14.4" x14ac:dyDescent="0.3">
      <c r="A455" s="40" t="s">
        <v>1261</v>
      </c>
      <c r="B455" s="40" t="s">
        <v>1284</v>
      </c>
      <c r="C455" s="41">
        <v>44923</v>
      </c>
      <c r="D455" s="36">
        <v>-25.55</v>
      </c>
      <c r="E455" s="37">
        <v>0</v>
      </c>
      <c r="F455" s="37">
        <v>-25.55</v>
      </c>
      <c r="G455" s="41">
        <v>44923</v>
      </c>
      <c r="H455" s="40" t="s">
        <v>1271</v>
      </c>
      <c r="I455" s="26">
        <v>1516597</v>
      </c>
      <c r="J455" s="26" t="s">
        <v>1303</v>
      </c>
      <c r="K455" s="26">
        <v>168793</v>
      </c>
      <c r="L455" s="38">
        <v>44925</v>
      </c>
      <c r="M455" s="40" t="s">
        <v>186</v>
      </c>
      <c r="N455" s="43" t="s">
        <v>1291</v>
      </c>
      <c r="O455" s="21"/>
      <c r="P455" s="44">
        <v>-25.55</v>
      </c>
      <c r="Q455" s="21"/>
      <c r="R455" s="52">
        <v>1</v>
      </c>
      <c r="S455" s="21"/>
      <c r="T455" s="54" t="s">
        <v>1289</v>
      </c>
    </row>
    <row r="456" spans="1:20" ht="14.4" x14ac:dyDescent="0.3">
      <c r="A456" s="40" t="s">
        <v>1261</v>
      </c>
      <c r="B456" s="40" t="s">
        <v>1285</v>
      </c>
      <c r="C456" s="41">
        <v>44923</v>
      </c>
      <c r="D456" s="36">
        <v>-25.55</v>
      </c>
      <c r="E456" s="37">
        <v>0</v>
      </c>
      <c r="F456" s="37">
        <v>-25.55</v>
      </c>
      <c r="G456" s="41">
        <v>44923</v>
      </c>
      <c r="H456" s="40" t="s">
        <v>1272</v>
      </c>
      <c r="I456" s="26">
        <v>1516594</v>
      </c>
      <c r="J456" s="26" t="s">
        <v>1313</v>
      </c>
      <c r="K456" s="26">
        <v>168793</v>
      </c>
      <c r="L456" s="38">
        <v>44925</v>
      </c>
      <c r="M456" s="40" t="s">
        <v>186</v>
      </c>
      <c r="N456" s="43" t="s">
        <v>1291</v>
      </c>
      <c r="O456" s="21"/>
      <c r="P456" s="44">
        <v>-25.55</v>
      </c>
      <c r="Q456" s="21"/>
      <c r="R456" s="52">
        <v>1</v>
      </c>
      <c r="S456" s="21"/>
      <c r="T456" s="54" t="s">
        <v>1289</v>
      </c>
    </row>
    <row r="457" spans="1:20" ht="14.4" x14ac:dyDescent="0.3">
      <c r="A457" s="40" t="s">
        <v>1261</v>
      </c>
      <c r="B457" s="40" t="s">
        <v>1286</v>
      </c>
      <c r="C457" s="41">
        <v>44923</v>
      </c>
      <c r="D457" s="36">
        <v>-87.6</v>
      </c>
      <c r="E457" s="37">
        <v>-10.25</v>
      </c>
      <c r="F457" s="37">
        <v>-77.349999999999994</v>
      </c>
      <c r="G457" s="41">
        <v>44923</v>
      </c>
      <c r="H457" s="40" t="s">
        <v>1273</v>
      </c>
      <c r="I457" s="26">
        <v>1662420</v>
      </c>
      <c r="J457" s="26" t="s">
        <v>1318</v>
      </c>
      <c r="K457" s="26">
        <v>168793</v>
      </c>
      <c r="L457" s="38">
        <v>44925</v>
      </c>
      <c r="M457" s="40" t="s">
        <v>186</v>
      </c>
      <c r="N457" s="43" t="s">
        <v>1301</v>
      </c>
      <c r="O457" s="21"/>
      <c r="P457" s="44">
        <v>-77.349999999999994</v>
      </c>
      <c r="Q457" s="21"/>
      <c r="R457" s="52">
        <v>1</v>
      </c>
      <c r="S457" s="21"/>
      <c r="T457" s="54" t="s">
        <v>1289</v>
      </c>
    </row>
    <row r="458" spans="1:20" ht="14.4" x14ac:dyDescent="0.3">
      <c r="A458" s="40" t="s">
        <v>1261</v>
      </c>
      <c r="B458" s="40" t="s">
        <v>1287</v>
      </c>
      <c r="C458" s="41">
        <v>44923</v>
      </c>
      <c r="D458" s="36">
        <v>-25.55</v>
      </c>
      <c r="E458" s="37">
        <v>0</v>
      </c>
      <c r="F458" s="37">
        <v>-25.55</v>
      </c>
      <c r="G458" s="41">
        <v>44923</v>
      </c>
      <c r="H458" s="40" t="s">
        <v>1274</v>
      </c>
      <c r="I458" s="26">
        <v>1516596</v>
      </c>
      <c r="J458" s="26" t="s">
        <v>1344</v>
      </c>
      <c r="K458" s="26">
        <v>168793</v>
      </c>
      <c r="L458" s="38">
        <v>44925</v>
      </c>
      <c r="M458" s="40" t="s">
        <v>186</v>
      </c>
      <c r="N458" s="43" t="s">
        <v>1291</v>
      </c>
      <c r="O458" s="21"/>
      <c r="P458" s="44">
        <v>-25.55</v>
      </c>
      <c r="Q458" s="21"/>
      <c r="R458" s="52">
        <v>1</v>
      </c>
      <c r="S458" s="21"/>
      <c r="T458" s="54" t="s">
        <v>1289</v>
      </c>
    </row>
    <row r="459" spans="1:20" ht="14.4" x14ac:dyDescent="0.3">
      <c r="A459" s="40" t="s">
        <v>1261</v>
      </c>
      <c r="B459" s="40" t="s">
        <v>1287</v>
      </c>
      <c r="C459" s="41">
        <v>44923</v>
      </c>
      <c r="D459" s="36">
        <v>-70.62</v>
      </c>
      <c r="E459" s="37">
        <v>0</v>
      </c>
      <c r="F459" s="37">
        <v>-70.62</v>
      </c>
      <c r="G459" s="41">
        <v>44923</v>
      </c>
      <c r="H459" s="40" t="s">
        <v>1274</v>
      </c>
      <c r="I459" s="26">
        <v>1585799</v>
      </c>
      <c r="J459" s="26" t="s">
        <v>1292</v>
      </c>
      <c r="K459" s="26">
        <v>168793</v>
      </c>
      <c r="L459" s="38">
        <v>44925</v>
      </c>
      <c r="M459" s="40" t="s">
        <v>186</v>
      </c>
      <c r="N459" s="43" t="s">
        <v>1291</v>
      </c>
      <c r="O459" s="21"/>
      <c r="P459" s="44">
        <v>-70.62</v>
      </c>
      <c r="Q459" s="21"/>
      <c r="R459" s="52">
        <v>1</v>
      </c>
      <c r="S459" s="21"/>
      <c r="T459" s="54" t="s">
        <v>1289</v>
      </c>
    </row>
    <row r="460" spans="1:20" x14ac:dyDescent="0.3">
      <c r="D460" s="15">
        <f>SUM(D2:D459)</f>
        <v>-32889.730000000025</v>
      </c>
      <c r="E460" s="15">
        <f>SUM(E2:E459)</f>
        <v>-3762.8200000000043</v>
      </c>
      <c r="F460" s="15">
        <f>SUM(F2:F459)</f>
        <v>-29126.909999999967</v>
      </c>
    </row>
  </sheetData>
  <conditionalFormatting sqref="B1">
    <cfRule type="duplicateValues" dxfId="16" priority="128"/>
  </conditionalFormatting>
  <conditionalFormatting sqref="B1">
    <cfRule type="duplicateValues" dxfId="15" priority="129"/>
    <cfRule type="duplicateValues" dxfId="14" priority="130"/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4"/>
  <sheetViews>
    <sheetView zoomScaleNormal="100" workbookViewId="0">
      <pane ySplit="1" topLeftCell="A457" activePane="bottomLeft" state="frozen"/>
      <selection activeCell="C18" sqref="C18"/>
      <selection pane="bottomLeft" activeCell="T1" sqref="T1"/>
    </sheetView>
  </sheetViews>
  <sheetFormatPr defaultColWidth="9.109375" defaultRowHeight="13.8" x14ac:dyDescent="0.3"/>
  <cols>
    <col min="1" max="1" width="18.6640625" style="23" bestFit="1" customWidth="1"/>
    <col min="2" max="2" width="15.109375" style="23" bestFit="1" customWidth="1"/>
    <col min="3" max="3" width="10.5546875" style="23" bestFit="1" customWidth="1"/>
    <col min="4" max="4" width="12.88671875" style="23" bestFit="1" customWidth="1"/>
    <col min="5" max="5" width="18" style="36" bestFit="1" customWidth="1"/>
    <col min="6" max="6" width="12" style="36" bestFit="1" customWidth="1"/>
    <col min="7" max="7" width="10.44140625" style="36" bestFit="1" customWidth="1"/>
    <col min="8" max="8" width="13.5546875" style="23" bestFit="1" customWidth="1"/>
    <col min="9" max="9" width="8.109375" style="23" bestFit="1" customWidth="1"/>
    <col min="10" max="10" width="12.33203125" style="23" bestFit="1" customWidth="1"/>
    <col min="11" max="11" width="9" style="23" bestFit="1" customWidth="1"/>
    <col min="12" max="12" width="9.6640625" style="23" bestFit="1" customWidth="1"/>
    <col min="13" max="13" width="8.6640625" style="23" bestFit="1" customWidth="1"/>
    <col min="14" max="14" width="7" style="23" bestFit="1" customWidth="1"/>
    <col min="15" max="15" width="3.109375" style="36" bestFit="1" customWidth="1"/>
    <col min="16" max="16" width="10.5546875" style="23" bestFit="1" customWidth="1"/>
    <col min="17" max="17" width="5" style="23" bestFit="1" customWidth="1"/>
    <col min="18" max="18" width="4.109375" style="23" bestFit="1" customWidth="1"/>
    <col min="19" max="19" width="8.109375" style="23" bestFit="1" customWidth="1"/>
    <col min="20" max="20" width="8.6640625" style="23" bestFit="1" customWidth="1"/>
    <col min="21" max="21" width="8.109375" style="23" bestFit="1" customWidth="1"/>
    <col min="22" max="22" width="10" style="23" bestFit="1" customWidth="1"/>
    <col min="23" max="16384" width="9.109375" style="23"/>
  </cols>
  <sheetData>
    <row r="1" spans="1:22" ht="12.75" x14ac:dyDescent="0.2">
      <c r="A1" s="27" t="s">
        <v>0</v>
      </c>
      <c r="B1" s="27" t="s">
        <v>1</v>
      </c>
      <c r="C1" s="28" t="s">
        <v>2</v>
      </c>
      <c r="D1" s="29" t="s">
        <v>3</v>
      </c>
      <c r="E1" s="35" t="s">
        <v>4</v>
      </c>
      <c r="F1" s="35" t="s">
        <v>5</v>
      </c>
      <c r="G1" s="28" t="s">
        <v>6</v>
      </c>
      <c r="H1" s="27" t="s">
        <v>7</v>
      </c>
      <c r="I1" s="32" t="s">
        <v>190</v>
      </c>
      <c r="J1" s="53" t="s">
        <v>1288</v>
      </c>
      <c r="K1" s="32" t="s">
        <v>8</v>
      </c>
      <c r="L1" s="34" t="s">
        <v>9</v>
      </c>
      <c r="M1" s="27" t="s">
        <v>10</v>
      </c>
      <c r="N1" s="27" t="s">
        <v>11</v>
      </c>
      <c r="O1" s="27" t="s">
        <v>12</v>
      </c>
      <c r="P1" s="29" t="s">
        <v>13</v>
      </c>
      <c r="Q1" s="30" t="s">
        <v>14</v>
      </c>
      <c r="R1" s="51" t="s">
        <v>15</v>
      </c>
      <c r="S1" s="31" t="s">
        <v>16</v>
      </c>
      <c r="T1" s="31" t="s">
        <v>1289</v>
      </c>
      <c r="V1" s="36"/>
    </row>
    <row r="2" spans="1:22" ht="12.75" x14ac:dyDescent="0.2">
      <c r="A2" s="40" t="s">
        <v>1382</v>
      </c>
      <c r="B2" s="40" t="s">
        <v>1383</v>
      </c>
      <c r="C2" s="41">
        <v>44924</v>
      </c>
      <c r="D2" s="36">
        <v>-64.47</v>
      </c>
      <c r="E2" s="37">
        <v>0</v>
      </c>
      <c r="F2" s="37">
        <v>-64.47</v>
      </c>
      <c r="G2" s="41">
        <v>44924</v>
      </c>
      <c r="H2" s="40" t="s">
        <v>1384</v>
      </c>
      <c r="I2" s="26">
        <v>1585794</v>
      </c>
      <c r="J2" s="26" t="s">
        <v>1338</v>
      </c>
      <c r="K2" s="26">
        <v>169062</v>
      </c>
      <c r="L2" s="38">
        <v>44929</v>
      </c>
      <c r="M2" s="40" t="str">
        <f>VLOOKUP(I2,'ITEM#'!A:B,2,0)</f>
        <v>Costco01</v>
      </c>
      <c r="N2" s="43" t="s">
        <v>1291</v>
      </c>
      <c r="O2" s="43"/>
      <c r="P2" s="44">
        <f>VLOOKUP(I2,'ITEM#'!A:D,4,0)</f>
        <v>-64.47</v>
      </c>
      <c r="Q2" s="43"/>
      <c r="R2" s="52">
        <f t="shared" ref="R2:R65" si="0">F2/P2</f>
        <v>1</v>
      </c>
      <c r="S2" s="43"/>
      <c r="T2" s="23" t="s">
        <v>1289</v>
      </c>
      <c r="V2" s="36"/>
    </row>
    <row r="3" spans="1:22" ht="12.75" x14ac:dyDescent="0.2">
      <c r="A3" s="40" t="s">
        <v>1382</v>
      </c>
      <c r="B3" s="40" t="s">
        <v>1385</v>
      </c>
      <c r="C3" s="41">
        <v>44924</v>
      </c>
      <c r="D3" s="36">
        <v>-25.55</v>
      </c>
      <c r="E3" s="37">
        <v>0</v>
      </c>
      <c r="F3" s="37">
        <v>-25.55</v>
      </c>
      <c r="G3" s="41">
        <v>44924</v>
      </c>
      <c r="H3" s="40" t="s">
        <v>1386</v>
      </c>
      <c r="I3" s="26">
        <v>1516597</v>
      </c>
      <c r="J3" s="26" t="s">
        <v>1303</v>
      </c>
      <c r="K3" s="26">
        <v>169062</v>
      </c>
      <c r="L3" s="38">
        <v>44929</v>
      </c>
      <c r="M3" s="40" t="str">
        <f>VLOOKUP(I3,'ITEM#'!A:B,2,0)</f>
        <v>Costco01</v>
      </c>
      <c r="N3" s="43" t="s">
        <v>1291</v>
      </c>
      <c r="O3" s="43"/>
      <c r="P3" s="44">
        <f>VLOOKUP(I3,'ITEM#'!A:D,4,0)</f>
        <v>-25.55</v>
      </c>
      <c r="Q3" s="43"/>
      <c r="R3" s="52">
        <f t="shared" si="0"/>
        <v>1</v>
      </c>
      <c r="S3" s="43"/>
      <c r="T3" s="23" t="s">
        <v>1289</v>
      </c>
      <c r="V3" s="36"/>
    </row>
    <row r="4" spans="1:22" ht="12.75" x14ac:dyDescent="0.2">
      <c r="A4" s="40" t="s">
        <v>1382</v>
      </c>
      <c r="B4" s="40" t="s">
        <v>1387</v>
      </c>
      <c r="C4" s="41">
        <v>44924</v>
      </c>
      <c r="D4" s="36">
        <v>-51.1</v>
      </c>
      <c r="E4" s="37">
        <v>0</v>
      </c>
      <c r="F4" s="37">
        <v>-51.1</v>
      </c>
      <c r="G4" s="41">
        <v>44924</v>
      </c>
      <c r="H4" s="40" t="s">
        <v>1388</v>
      </c>
      <c r="I4" s="26">
        <v>1516594</v>
      </c>
      <c r="J4" s="26" t="s">
        <v>1313</v>
      </c>
      <c r="K4" s="26">
        <v>169062</v>
      </c>
      <c r="L4" s="38">
        <v>44929</v>
      </c>
      <c r="M4" s="40" t="str">
        <f>VLOOKUP(I4,'ITEM#'!A:B,2,0)</f>
        <v>Costco01</v>
      </c>
      <c r="N4" s="43" t="s">
        <v>1291</v>
      </c>
      <c r="O4" s="43"/>
      <c r="P4" s="44">
        <f>VLOOKUP(I4,'ITEM#'!A:D,4,0)</f>
        <v>-25.55</v>
      </c>
      <c r="Q4" s="43"/>
      <c r="R4" s="52">
        <f t="shared" si="0"/>
        <v>2</v>
      </c>
      <c r="S4" s="43"/>
      <c r="T4" s="23" t="s">
        <v>1289</v>
      </c>
      <c r="V4" s="36"/>
    </row>
    <row r="5" spans="1:22" ht="12.75" x14ac:dyDescent="0.2">
      <c r="A5" s="40" t="s">
        <v>1382</v>
      </c>
      <c r="B5" s="40" t="s">
        <v>1389</v>
      </c>
      <c r="C5" s="41">
        <v>44924</v>
      </c>
      <c r="D5" s="36">
        <v>-96.4</v>
      </c>
      <c r="E5" s="37">
        <v>-10.55</v>
      </c>
      <c r="F5" s="37">
        <v>-85.85</v>
      </c>
      <c r="G5" s="41">
        <v>44924</v>
      </c>
      <c r="H5" s="40" t="s">
        <v>1390</v>
      </c>
      <c r="I5" s="26">
        <v>1662421</v>
      </c>
      <c r="J5" s="26" t="s">
        <v>1300</v>
      </c>
      <c r="K5" s="26">
        <v>169062</v>
      </c>
      <c r="L5" s="38">
        <v>44929</v>
      </c>
      <c r="M5" s="40" t="str">
        <f>VLOOKUP(I5,'ITEM#'!A:B,2,0)</f>
        <v>Costco01</v>
      </c>
      <c r="N5" s="43" t="s">
        <v>1301</v>
      </c>
      <c r="O5" s="43"/>
      <c r="P5" s="44">
        <f>VLOOKUP(I5,'ITEM#'!A:D,4,0)</f>
        <v>-85.85</v>
      </c>
      <c r="Q5" s="43"/>
      <c r="R5" s="52">
        <f t="shared" si="0"/>
        <v>1</v>
      </c>
      <c r="S5" s="43"/>
      <c r="T5" s="23" t="s">
        <v>1289</v>
      </c>
      <c r="V5" s="36"/>
    </row>
    <row r="6" spans="1:22" ht="12.75" x14ac:dyDescent="0.2">
      <c r="A6" s="40" t="s">
        <v>1382</v>
      </c>
      <c r="B6" s="40" t="s">
        <v>1391</v>
      </c>
      <c r="C6" s="41">
        <v>44924</v>
      </c>
      <c r="D6" s="36">
        <v>-39</v>
      </c>
      <c r="E6" s="37">
        <v>0</v>
      </c>
      <c r="F6" s="37">
        <v>-39</v>
      </c>
      <c r="G6" s="41">
        <v>44924</v>
      </c>
      <c r="H6" s="40" t="s">
        <v>1392</v>
      </c>
      <c r="I6" s="26">
        <v>1529946</v>
      </c>
      <c r="J6" s="26" t="s">
        <v>1306</v>
      </c>
      <c r="K6" s="26">
        <v>169062</v>
      </c>
      <c r="L6" s="38">
        <v>44929</v>
      </c>
      <c r="M6" s="40" t="str">
        <f>VLOOKUP(I6,'ITEM#'!A:B,2,0)</f>
        <v>Costco01</v>
      </c>
      <c r="N6" s="43" t="s">
        <v>1291</v>
      </c>
      <c r="O6" s="43"/>
      <c r="P6" s="44">
        <f>VLOOKUP(I6,'ITEM#'!A:D,4,0)</f>
        <v>-39</v>
      </c>
      <c r="Q6" s="43"/>
      <c r="R6" s="52">
        <f t="shared" si="0"/>
        <v>1</v>
      </c>
      <c r="S6" s="43"/>
      <c r="T6" s="23" t="s">
        <v>1289</v>
      </c>
      <c r="V6" s="36"/>
    </row>
    <row r="7" spans="1:22" ht="12.75" x14ac:dyDescent="0.2">
      <c r="A7" s="24" t="s">
        <v>1382</v>
      </c>
      <c r="B7" s="24" t="s">
        <v>1393</v>
      </c>
      <c r="C7" s="25">
        <v>44924</v>
      </c>
      <c r="D7" s="36">
        <v>-78</v>
      </c>
      <c r="E7" s="37">
        <v>0</v>
      </c>
      <c r="F7" s="37">
        <v>-78</v>
      </c>
      <c r="G7" s="25">
        <v>44924</v>
      </c>
      <c r="H7" s="24" t="s">
        <v>1394</v>
      </c>
      <c r="I7" s="26">
        <v>1529947</v>
      </c>
      <c r="J7" s="26" t="s">
        <v>1294</v>
      </c>
      <c r="K7" s="26">
        <v>169062</v>
      </c>
      <c r="L7" s="38">
        <v>44929</v>
      </c>
      <c r="M7" s="40" t="str">
        <f>VLOOKUP(I7,'ITEM#'!A:B,2,0)</f>
        <v>Costco01</v>
      </c>
      <c r="N7" s="43" t="s">
        <v>1291</v>
      </c>
      <c r="O7" s="43"/>
      <c r="P7" s="44">
        <f>VLOOKUP(I7,'ITEM#'!A:D,4,0)</f>
        <v>-39</v>
      </c>
      <c r="Q7" s="43"/>
      <c r="R7" s="52">
        <f t="shared" si="0"/>
        <v>2</v>
      </c>
      <c r="S7" s="43"/>
      <c r="T7" s="23" t="s">
        <v>1289</v>
      </c>
      <c r="V7" s="36"/>
    </row>
    <row r="8" spans="1:22" ht="12.75" x14ac:dyDescent="0.2">
      <c r="A8" s="24" t="s">
        <v>1382</v>
      </c>
      <c r="B8" s="24" t="s">
        <v>1393</v>
      </c>
      <c r="C8" s="25">
        <v>44924</v>
      </c>
      <c r="D8" s="36">
        <v>-64.47</v>
      </c>
      <c r="E8" s="37">
        <v>0</v>
      </c>
      <c r="F8" s="37">
        <v>-64.47</v>
      </c>
      <c r="G8" s="25">
        <v>44924</v>
      </c>
      <c r="H8" s="24" t="s">
        <v>1394</v>
      </c>
      <c r="I8" s="26">
        <v>1585797</v>
      </c>
      <c r="J8" s="26" t="s">
        <v>1305</v>
      </c>
      <c r="K8" s="26">
        <v>169062</v>
      </c>
      <c r="L8" s="38">
        <v>44929</v>
      </c>
      <c r="M8" s="40" t="str">
        <f>VLOOKUP(I8,'ITEM#'!A:B,2,0)</f>
        <v>Costco01</v>
      </c>
      <c r="N8" s="43" t="s">
        <v>1291</v>
      </c>
      <c r="O8" s="43"/>
      <c r="P8" s="44">
        <f>VLOOKUP(I8,'ITEM#'!A:D,4,0)</f>
        <v>-64.47</v>
      </c>
      <c r="Q8" s="43"/>
      <c r="R8" s="52">
        <f t="shared" si="0"/>
        <v>1</v>
      </c>
      <c r="S8" s="43"/>
      <c r="T8" s="23" t="s">
        <v>1289</v>
      </c>
      <c r="V8" s="36"/>
    </row>
    <row r="9" spans="1:22" ht="12.75" x14ac:dyDescent="0.2">
      <c r="A9" s="24" t="s">
        <v>1382</v>
      </c>
      <c r="B9" s="24" t="s">
        <v>1395</v>
      </c>
      <c r="C9" s="25">
        <v>44924</v>
      </c>
      <c r="D9" s="36">
        <v>-38.08</v>
      </c>
      <c r="E9" s="37">
        <v>-9.93</v>
      </c>
      <c r="F9" s="37">
        <v>-28.15</v>
      </c>
      <c r="G9" s="25">
        <v>44924</v>
      </c>
      <c r="H9" s="24" t="s">
        <v>1396</v>
      </c>
      <c r="I9" s="26">
        <v>1540781</v>
      </c>
      <c r="J9" s="26" t="s">
        <v>1308</v>
      </c>
      <c r="K9" s="26">
        <v>169062</v>
      </c>
      <c r="L9" s="38">
        <v>44929</v>
      </c>
      <c r="M9" s="40" t="str">
        <f>VLOOKUP(I9,'ITEM#'!A:B,2,0)</f>
        <v>Costco01</v>
      </c>
      <c r="N9" s="43" t="s">
        <v>1298</v>
      </c>
      <c r="O9" s="43"/>
      <c r="P9" s="44">
        <f>VLOOKUP(I9,'ITEM#'!A:D,4,0)</f>
        <v>-28.15</v>
      </c>
      <c r="Q9" s="43"/>
      <c r="R9" s="52">
        <f t="shared" si="0"/>
        <v>1</v>
      </c>
      <c r="S9" s="43"/>
      <c r="T9" s="23" t="s">
        <v>1289</v>
      </c>
      <c r="V9" s="36"/>
    </row>
    <row r="10" spans="1:22" ht="12.75" x14ac:dyDescent="0.2">
      <c r="A10" s="24" t="s">
        <v>1382</v>
      </c>
      <c r="B10" s="24" t="s">
        <v>1395</v>
      </c>
      <c r="C10" s="25">
        <v>44924</v>
      </c>
      <c r="D10" s="36">
        <v>-84.08</v>
      </c>
      <c r="E10" s="37">
        <v>-20.88</v>
      </c>
      <c r="F10" s="37">
        <v>-63.2</v>
      </c>
      <c r="G10" s="25">
        <v>44924</v>
      </c>
      <c r="H10" s="24" t="s">
        <v>1396</v>
      </c>
      <c r="I10" s="26">
        <v>1593359</v>
      </c>
      <c r="J10" s="26" t="s">
        <v>1316</v>
      </c>
      <c r="K10" s="26">
        <v>169062</v>
      </c>
      <c r="L10" s="38">
        <v>44929</v>
      </c>
      <c r="M10" s="40" t="str">
        <f>VLOOKUP(I10,'ITEM#'!A:B,2,0)</f>
        <v>Costco01</v>
      </c>
      <c r="N10" s="43" t="s">
        <v>1298</v>
      </c>
      <c r="O10" s="43"/>
      <c r="P10" s="44">
        <f>VLOOKUP(I10,'ITEM#'!A:D,4,0)</f>
        <v>-31.6</v>
      </c>
      <c r="Q10" s="43"/>
      <c r="R10" s="52">
        <f t="shared" si="0"/>
        <v>2</v>
      </c>
      <c r="S10" s="43"/>
      <c r="T10" s="23" t="s">
        <v>1289</v>
      </c>
    </row>
    <row r="11" spans="1:22" ht="12.75" x14ac:dyDescent="0.2">
      <c r="A11" s="24" t="s">
        <v>1382</v>
      </c>
      <c r="B11" s="24" t="s">
        <v>1395</v>
      </c>
      <c r="C11" s="25">
        <v>44924</v>
      </c>
      <c r="D11" s="36">
        <v>-175.2</v>
      </c>
      <c r="E11" s="37">
        <v>-20.5</v>
      </c>
      <c r="F11" s="37">
        <v>-154.69999999999999</v>
      </c>
      <c r="G11" s="25">
        <v>44924</v>
      </c>
      <c r="H11" s="24" t="s">
        <v>1396</v>
      </c>
      <c r="I11" s="26">
        <v>1662420</v>
      </c>
      <c r="J11" s="26" t="s">
        <v>1318</v>
      </c>
      <c r="K11" s="26">
        <v>169062</v>
      </c>
      <c r="L11" s="38">
        <v>44929</v>
      </c>
      <c r="M11" s="40" t="str">
        <f>VLOOKUP(I11,'ITEM#'!A:B,2,0)</f>
        <v>Costco01</v>
      </c>
      <c r="N11" s="43" t="s">
        <v>1301</v>
      </c>
      <c r="O11" s="43"/>
      <c r="P11" s="44">
        <f>VLOOKUP(I11,'ITEM#'!A:D,4,0)</f>
        <v>-77.349999999999994</v>
      </c>
      <c r="Q11" s="43"/>
      <c r="R11" s="52">
        <f t="shared" si="0"/>
        <v>2</v>
      </c>
      <c r="S11" s="43"/>
      <c r="T11" s="23" t="s">
        <v>1289</v>
      </c>
    </row>
    <row r="12" spans="1:22" ht="12.75" x14ac:dyDescent="0.2">
      <c r="A12" s="24" t="s">
        <v>1382</v>
      </c>
      <c r="B12" s="24" t="s">
        <v>1395</v>
      </c>
      <c r="C12" s="25">
        <v>44924</v>
      </c>
      <c r="D12" s="36">
        <v>-96.4</v>
      </c>
      <c r="E12" s="37">
        <v>-10.55</v>
      </c>
      <c r="F12" s="37">
        <v>-85.85</v>
      </c>
      <c r="G12" s="25">
        <v>44924</v>
      </c>
      <c r="H12" s="24" t="s">
        <v>1396</v>
      </c>
      <c r="I12" s="26">
        <v>1662421</v>
      </c>
      <c r="J12" s="26" t="s">
        <v>1300</v>
      </c>
      <c r="K12" s="26">
        <v>169062</v>
      </c>
      <c r="L12" s="38">
        <v>44929</v>
      </c>
      <c r="M12" s="40" t="str">
        <f>VLOOKUP(I12,'ITEM#'!A:B,2,0)</f>
        <v>Costco01</v>
      </c>
      <c r="N12" s="43" t="s">
        <v>1301</v>
      </c>
      <c r="O12" s="43"/>
      <c r="P12" s="44">
        <f>VLOOKUP(I12,'ITEM#'!A:D,4,0)</f>
        <v>-85.85</v>
      </c>
      <c r="Q12" s="43"/>
      <c r="R12" s="52">
        <f t="shared" si="0"/>
        <v>1</v>
      </c>
      <c r="S12" s="43"/>
      <c r="T12" s="23" t="s">
        <v>1289</v>
      </c>
    </row>
    <row r="13" spans="1:22" ht="12.75" x14ac:dyDescent="0.2">
      <c r="A13" s="24" t="s">
        <v>1382</v>
      </c>
      <c r="B13" s="24" t="s">
        <v>1395</v>
      </c>
      <c r="C13" s="25">
        <v>44924</v>
      </c>
      <c r="D13" s="36">
        <v>-96.4</v>
      </c>
      <c r="E13" s="37">
        <v>-10.55</v>
      </c>
      <c r="F13" s="37">
        <v>-85.85</v>
      </c>
      <c r="G13" s="25">
        <v>44924</v>
      </c>
      <c r="H13" s="24" t="s">
        <v>1396</v>
      </c>
      <c r="I13" s="26">
        <v>1662422</v>
      </c>
      <c r="J13" s="26" t="s">
        <v>1327</v>
      </c>
      <c r="K13" s="26">
        <v>169062</v>
      </c>
      <c r="L13" s="38">
        <v>44929</v>
      </c>
      <c r="M13" s="40" t="str">
        <f>VLOOKUP(I13,'ITEM#'!A:B,2,0)</f>
        <v>Costco01</v>
      </c>
      <c r="N13" s="43" t="s">
        <v>1301</v>
      </c>
      <c r="O13" s="43"/>
      <c r="P13" s="44">
        <f>VLOOKUP(I13,'ITEM#'!A:D,4,0)</f>
        <v>-85.85</v>
      </c>
      <c r="Q13" s="43"/>
      <c r="R13" s="52">
        <f t="shared" si="0"/>
        <v>1</v>
      </c>
      <c r="S13" s="43"/>
      <c r="T13" s="23" t="s">
        <v>1289</v>
      </c>
    </row>
    <row r="14" spans="1:22" ht="12.75" x14ac:dyDescent="0.2">
      <c r="A14" s="24" t="s">
        <v>1382</v>
      </c>
      <c r="B14" s="24" t="s">
        <v>1397</v>
      </c>
      <c r="C14" s="25">
        <v>44924</v>
      </c>
      <c r="D14" s="36">
        <v>-84.14</v>
      </c>
      <c r="E14" s="37">
        <v>0</v>
      </c>
      <c r="F14" s="37">
        <v>-84.14</v>
      </c>
      <c r="G14" s="25">
        <v>44924</v>
      </c>
      <c r="H14" s="24" t="s">
        <v>1398</v>
      </c>
      <c r="I14" s="26">
        <v>1514684</v>
      </c>
      <c r="J14" s="26" t="s">
        <v>1324</v>
      </c>
      <c r="K14" s="26">
        <v>169062</v>
      </c>
      <c r="L14" s="38">
        <v>44929</v>
      </c>
      <c r="M14" s="40" t="str">
        <f>VLOOKUP(I14,'ITEM#'!A:B,2,0)</f>
        <v>Costco01</v>
      </c>
      <c r="N14" s="43" t="s">
        <v>1291</v>
      </c>
      <c r="O14" s="43"/>
      <c r="P14" s="44">
        <f>VLOOKUP(I14,'ITEM#'!A:D,4,0)</f>
        <v>-42.07</v>
      </c>
      <c r="Q14" s="43"/>
      <c r="R14" s="52">
        <f t="shared" si="0"/>
        <v>2</v>
      </c>
      <c r="S14" s="43"/>
      <c r="T14" s="23" t="s">
        <v>1289</v>
      </c>
    </row>
    <row r="15" spans="1:22" ht="12.75" x14ac:dyDescent="0.2">
      <c r="A15" s="24" t="s">
        <v>1382</v>
      </c>
      <c r="B15" s="24" t="s">
        <v>1397</v>
      </c>
      <c r="C15" s="25">
        <v>44924</v>
      </c>
      <c r="D15" s="36">
        <v>-68.63</v>
      </c>
      <c r="E15" s="37">
        <v>0</v>
      </c>
      <c r="F15" s="37">
        <v>-68.63</v>
      </c>
      <c r="G15" s="25">
        <v>44924</v>
      </c>
      <c r="H15" s="24" t="s">
        <v>1398</v>
      </c>
      <c r="I15" s="26">
        <v>1529951</v>
      </c>
      <c r="J15" s="26" t="s">
        <v>1326</v>
      </c>
      <c r="K15" s="26">
        <v>169062</v>
      </c>
      <c r="L15" s="38">
        <v>44929</v>
      </c>
      <c r="M15" s="40" t="str">
        <f>VLOOKUP(I15,'ITEM#'!A:B,2,0)</f>
        <v>Costco01</v>
      </c>
      <c r="N15" s="43" t="s">
        <v>1291</v>
      </c>
      <c r="O15" s="43"/>
      <c r="P15" s="44">
        <f>VLOOKUP(I15,'ITEM#'!A:D,4,0)</f>
        <v>-68.63</v>
      </c>
      <c r="Q15" s="43"/>
      <c r="R15" s="52">
        <f t="shared" si="0"/>
        <v>1</v>
      </c>
      <c r="S15" s="43"/>
      <c r="T15" s="23" t="s">
        <v>1289</v>
      </c>
    </row>
    <row r="16" spans="1:22" ht="12.75" x14ac:dyDescent="0.2">
      <c r="A16" s="24" t="s">
        <v>1382</v>
      </c>
      <c r="B16" s="24" t="s">
        <v>1397</v>
      </c>
      <c r="C16" s="25">
        <v>44924</v>
      </c>
      <c r="D16" s="36">
        <v>-70.62</v>
      </c>
      <c r="E16" s="37">
        <v>0</v>
      </c>
      <c r="F16" s="37">
        <v>-70.62</v>
      </c>
      <c r="G16" s="25">
        <v>44924</v>
      </c>
      <c r="H16" s="24" t="s">
        <v>1398</v>
      </c>
      <c r="I16" s="26">
        <v>1585900</v>
      </c>
      <c r="J16" s="26" t="s">
        <v>1320</v>
      </c>
      <c r="K16" s="26">
        <v>169062</v>
      </c>
      <c r="L16" s="38">
        <v>44929</v>
      </c>
      <c r="M16" s="40" t="str">
        <f>VLOOKUP(I16,'ITEM#'!A:B,2,0)</f>
        <v>Costco01</v>
      </c>
      <c r="N16" s="43" t="s">
        <v>1291</v>
      </c>
      <c r="O16" s="43"/>
      <c r="P16" s="44">
        <f>VLOOKUP(I16,'ITEM#'!A:D,4,0)</f>
        <v>-70.62</v>
      </c>
      <c r="Q16" s="43"/>
      <c r="R16" s="52">
        <f t="shared" si="0"/>
        <v>1</v>
      </c>
      <c r="S16" s="43"/>
      <c r="T16" s="23" t="s">
        <v>1289</v>
      </c>
    </row>
    <row r="17" spans="1:20" ht="12.75" x14ac:dyDescent="0.2">
      <c r="A17" s="24" t="s">
        <v>1399</v>
      </c>
      <c r="B17" s="24" t="s">
        <v>1467</v>
      </c>
      <c r="C17" s="25">
        <v>44925</v>
      </c>
      <c r="D17" s="36">
        <v>-64.47</v>
      </c>
      <c r="E17" s="37">
        <v>0</v>
      </c>
      <c r="F17" s="37">
        <v>-64.47</v>
      </c>
      <c r="G17" s="25">
        <v>44925</v>
      </c>
      <c r="H17" s="24" t="s">
        <v>1400</v>
      </c>
      <c r="I17" s="26">
        <v>1585795</v>
      </c>
      <c r="J17" s="26" t="s">
        <v>1290</v>
      </c>
      <c r="K17" s="26">
        <v>169208</v>
      </c>
      <c r="L17" s="38">
        <v>44930</v>
      </c>
      <c r="M17" s="40" t="str">
        <f>VLOOKUP(I17,'ITEM#'!A:B,2,0)</f>
        <v>Costco01</v>
      </c>
      <c r="N17" s="43" t="s">
        <v>1291</v>
      </c>
      <c r="O17" s="43"/>
      <c r="P17" s="44">
        <f>VLOOKUP(I17,'ITEM#'!A:D,4,0)</f>
        <v>-64.47</v>
      </c>
      <c r="Q17" s="43"/>
      <c r="R17" s="52">
        <f t="shared" si="0"/>
        <v>1</v>
      </c>
      <c r="S17" s="43"/>
      <c r="T17" s="23" t="s">
        <v>1289</v>
      </c>
    </row>
    <row r="18" spans="1:20" ht="12.75" x14ac:dyDescent="0.2">
      <c r="A18" s="40" t="s">
        <v>1399</v>
      </c>
      <c r="B18" s="40" t="s">
        <v>1468</v>
      </c>
      <c r="C18" s="41">
        <v>44928</v>
      </c>
      <c r="D18" s="36">
        <v>-70.62</v>
      </c>
      <c r="E18" s="37">
        <v>0</v>
      </c>
      <c r="F18" s="37">
        <v>-70.62</v>
      </c>
      <c r="G18" s="41">
        <v>44928</v>
      </c>
      <c r="H18" s="40" t="s">
        <v>1401</v>
      </c>
      <c r="I18" s="26">
        <v>1585901</v>
      </c>
      <c r="J18" s="26" t="s">
        <v>1347</v>
      </c>
      <c r="K18" s="26">
        <v>169208</v>
      </c>
      <c r="L18" s="38">
        <v>44930</v>
      </c>
      <c r="M18" s="40" t="str">
        <f>VLOOKUP(I18,'ITEM#'!A:B,2,0)</f>
        <v>Costco01</v>
      </c>
      <c r="N18" s="43" t="s">
        <v>1291</v>
      </c>
      <c r="O18" s="43"/>
      <c r="P18" s="44">
        <f>VLOOKUP(I18,'ITEM#'!A:D,4,0)</f>
        <v>-70.62</v>
      </c>
      <c r="Q18" s="43"/>
      <c r="R18" s="52">
        <f t="shared" si="0"/>
        <v>1</v>
      </c>
      <c r="T18" s="23" t="s">
        <v>1289</v>
      </c>
    </row>
    <row r="19" spans="1:20" ht="12.75" x14ac:dyDescent="0.2">
      <c r="A19" s="40" t="s">
        <v>1399</v>
      </c>
      <c r="B19" s="40" t="s">
        <v>1469</v>
      </c>
      <c r="C19" s="41">
        <v>44928</v>
      </c>
      <c r="D19" s="36">
        <v>-70.62</v>
      </c>
      <c r="E19" s="37">
        <v>0</v>
      </c>
      <c r="F19" s="37">
        <v>-70.62</v>
      </c>
      <c r="G19" s="41">
        <v>44928</v>
      </c>
      <c r="H19" s="40" t="s">
        <v>1402</v>
      </c>
      <c r="I19" s="26">
        <v>1585799</v>
      </c>
      <c r="J19" s="26" t="s">
        <v>1292</v>
      </c>
      <c r="K19" s="26">
        <v>169208</v>
      </c>
      <c r="L19" s="38">
        <v>44930</v>
      </c>
      <c r="M19" s="40" t="str">
        <f>VLOOKUP(I19,'ITEM#'!A:B,2,0)</f>
        <v>Costco01</v>
      </c>
      <c r="N19" s="43" t="s">
        <v>1291</v>
      </c>
      <c r="O19" s="43"/>
      <c r="P19" s="44">
        <f>VLOOKUP(I19,'ITEM#'!A:D,4,0)</f>
        <v>-70.62</v>
      </c>
      <c r="Q19" s="43"/>
      <c r="R19" s="52">
        <f t="shared" si="0"/>
        <v>1</v>
      </c>
      <c r="T19" s="23" t="s">
        <v>1289</v>
      </c>
    </row>
    <row r="20" spans="1:20" ht="12.75" x14ac:dyDescent="0.2">
      <c r="A20" s="40" t="s">
        <v>1399</v>
      </c>
      <c r="B20" s="40" t="s">
        <v>1470</v>
      </c>
      <c r="C20" s="41">
        <v>44926</v>
      </c>
      <c r="D20" s="36">
        <v>-25.74</v>
      </c>
      <c r="E20" s="37">
        <v>-8.59</v>
      </c>
      <c r="F20" s="37">
        <v>-17.149999999999999</v>
      </c>
      <c r="G20" s="41">
        <v>44926</v>
      </c>
      <c r="H20" s="40" t="s">
        <v>1403</v>
      </c>
      <c r="I20" s="26">
        <v>1408977</v>
      </c>
      <c r="J20" s="26" t="s">
        <v>1312</v>
      </c>
      <c r="K20" s="26">
        <v>169208</v>
      </c>
      <c r="L20" s="38">
        <v>44930</v>
      </c>
      <c r="M20" s="40" t="str">
        <f>VLOOKUP(I20,'ITEM#'!A:B,2,0)</f>
        <v>Costco01</v>
      </c>
      <c r="N20" s="43" t="s">
        <v>1311</v>
      </c>
      <c r="O20" s="43"/>
      <c r="P20" s="44">
        <f>VLOOKUP(I20,'ITEM#'!A:D,4,0)</f>
        <v>-17.149999999999999</v>
      </c>
      <c r="Q20" s="43"/>
      <c r="R20" s="52">
        <f t="shared" si="0"/>
        <v>1</v>
      </c>
      <c r="T20" s="23" t="s">
        <v>1289</v>
      </c>
    </row>
    <row r="21" spans="1:20" ht="12.75" x14ac:dyDescent="0.2">
      <c r="A21" s="40" t="s">
        <v>1399</v>
      </c>
      <c r="B21" s="40" t="s">
        <v>1471</v>
      </c>
      <c r="C21" s="41">
        <v>44925</v>
      </c>
      <c r="D21" s="36">
        <v>-141.24</v>
      </c>
      <c r="E21" s="37">
        <v>0</v>
      </c>
      <c r="F21" s="37">
        <v>-141.24</v>
      </c>
      <c r="G21" s="41">
        <v>44925</v>
      </c>
      <c r="H21" s="40" t="s">
        <v>1404</v>
      </c>
      <c r="I21" s="26">
        <v>1585799</v>
      </c>
      <c r="J21" s="26" t="s">
        <v>1292</v>
      </c>
      <c r="K21" s="26">
        <v>169208</v>
      </c>
      <c r="L21" s="38">
        <v>44930</v>
      </c>
      <c r="M21" s="40" t="str">
        <f>VLOOKUP(I21,'ITEM#'!A:B,2,0)</f>
        <v>Costco01</v>
      </c>
      <c r="N21" s="43" t="s">
        <v>1291</v>
      </c>
      <c r="O21" s="43"/>
      <c r="P21" s="44">
        <f>VLOOKUP(I21,'ITEM#'!A:D,4,0)</f>
        <v>-70.62</v>
      </c>
      <c r="Q21" s="43"/>
      <c r="R21" s="52">
        <f t="shared" si="0"/>
        <v>2</v>
      </c>
      <c r="T21" s="23" t="s">
        <v>1289</v>
      </c>
    </row>
    <row r="22" spans="1:20" ht="12.75" x14ac:dyDescent="0.2">
      <c r="A22" s="40" t="s">
        <v>1399</v>
      </c>
      <c r="B22" s="40" t="s">
        <v>1472</v>
      </c>
      <c r="C22" s="41">
        <v>44925</v>
      </c>
      <c r="D22" s="36">
        <v>-64.47</v>
      </c>
      <c r="E22" s="37">
        <v>0</v>
      </c>
      <c r="F22" s="37">
        <v>-64.47</v>
      </c>
      <c r="G22" s="41">
        <v>44925</v>
      </c>
      <c r="H22" s="40" t="s">
        <v>1405</v>
      </c>
      <c r="I22" s="26">
        <v>1585795</v>
      </c>
      <c r="J22" s="26" t="s">
        <v>1290</v>
      </c>
      <c r="K22" s="26">
        <v>169208</v>
      </c>
      <c r="L22" s="38">
        <v>44930</v>
      </c>
      <c r="M22" s="40" t="str">
        <f>VLOOKUP(I22,'ITEM#'!A:B,2,0)</f>
        <v>Costco01</v>
      </c>
      <c r="N22" s="43" t="s">
        <v>1291</v>
      </c>
      <c r="O22" s="43"/>
      <c r="P22" s="44">
        <f>VLOOKUP(I22,'ITEM#'!A:D,4,0)</f>
        <v>-64.47</v>
      </c>
      <c r="Q22" s="43"/>
      <c r="R22" s="52">
        <f t="shared" si="0"/>
        <v>1</v>
      </c>
      <c r="T22" s="23" t="s">
        <v>1289</v>
      </c>
    </row>
    <row r="23" spans="1:20" ht="12.75" x14ac:dyDescent="0.2">
      <c r="A23" s="40" t="s">
        <v>1399</v>
      </c>
      <c r="B23" s="40" t="s">
        <v>1473</v>
      </c>
      <c r="C23" s="41">
        <v>44925</v>
      </c>
      <c r="D23" s="36">
        <v>-42.07</v>
      </c>
      <c r="E23" s="37">
        <v>0</v>
      </c>
      <c r="F23" s="37">
        <v>-42.07</v>
      </c>
      <c r="G23" s="41">
        <v>44925</v>
      </c>
      <c r="H23" s="40" t="s">
        <v>1406</v>
      </c>
      <c r="I23" s="26">
        <v>1514688</v>
      </c>
      <c r="J23" s="26" t="s">
        <v>1304</v>
      </c>
      <c r="K23" s="26">
        <v>169208</v>
      </c>
      <c r="L23" s="38">
        <v>44930</v>
      </c>
      <c r="M23" s="40" t="str">
        <f>VLOOKUP(I23,'ITEM#'!A:B,2,0)</f>
        <v>Costco01</v>
      </c>
      <c r="N23" s="43" t="s">
        <v>1291</v>
      </c>
      <c r="O23" s="43"/>
      <c r="P23" s="44">
        <f>VLOOKUP(I23,'ITEM#'!A:D,4,0)</f>
        <v>-42.07</v>
      </c>
      <c r="Q23" s="43"/>
      <c r="R23" s="52">
        <f t="shared" si="0"/>
        <v>1</v>
      </c>
      <c r="T23" s="23" t="s">
        <v>1289</v>
      </c>
    </row>
    <row r="24" spans="1:20" ht="12.75" x14ac:dyDescent="0.2">
      <c r="A24" s="40" t="s">
        <v>1399</v>
      </c>
      <c r="B24" s="40" t="s">
        <v>1474</v>
      </c>
      <c r="C24" s="41">
        <v>44928</v>
      </c>
      <c r="D24" s="36">
        <v>-38.08</v>
      </c>
      <c r="E24" s="37">
        <v>-9.93</v>
      </c>
      <c r="F24" s="37">
        <v>-28.15</v>
      </c>
      <c r="G24" s="41">
        <v>44928</v>
      </c>
      <c r="H24" s="40" t="s">
        <v>1407</v>
      </c>
      <c r="I24" s="26">
        <v>1540783</v>
      </c>
      <c r="J24" s="26" t="s">
        <v>1317</v>
      </c>
      <c r="K24" s="26">
        <v>169208</v>
      </c>
      <c r="L24" s="38">
        <v>44930</v>
      </c>
      <c r="M24" s="40" t="str">
        <f>VLOOKUP(I24,'ITEM#'!A:B,2,0)</f>
        <v>Costco01</v>
      </c>
      <c r="N24" s="43" t="s">
        <v>1298</v>
      </c>
      <c r="O24" s="43"/>
      <c r="P24" s="44">
        <f>VLOOKUP(I24,'ITEM#'!A:D,4,0)</f>
        <v>-28.15</v>
      </c>
      <c r="Q24" s="43"/>
      <c r="R24" s="52">
        <f t="shared" si="0"/>
        <v>1</v>
      </c>
      <c r="T24" s="23" t="s">
        <v>1289</v>
      </c>
    </row>
    <row r="25" spans="1:20" ht="12.75" x14ac:dyDescent="0.2">
      <c r="A25" s="40" t="s">
        <v>1399</v>
      </c>
      <c r="B25" s="40" t="s">
        <v>1475</v>
      </c>
      <c r="C25" s="41">
        <v>44928</v>
      </c>
      <c r="D25" s="36">
        <v>-96.4</v>
      </c>
      <c r="E25" s="37">
        <v>-10.55</v>
      </c>
      <c r="F25" s="37">
        <v>-85.85</v>
      </c>
      <c r="G25" s="41">
        <v>44928</v>
      </c>
      <c r="H25" s="40" t="s">
        <v>1408</v>
      </c>
      <c r="I25" s="26">
        <v>1662422</v>
      </c>
      <c r="J25" s="26" t="s">
        <v>1327</v>
      </c>
      <c r="K25" s="26">
        <v>169208</v>
      </c>
      <c r="L25" s="38">
        <v>44930</v>
      </c>
      <c r="M25" s="40" t="str">
        <f>VLOOKUP(I25,'ITEM#'!A:B,2,0)</f>
        <v>Costco01</v>
      </c>
      <c r="N25" s="43" t="s">
        <v>1301</v>
      </c>
      <c r="O25" s="43"/>
      <c r="P25" s="44">
        <f>VLOOKUP(I25,'ITEM#'!A:D,4,0)</f>
        <v>-85.85</v>
      </c>
      <c r="Q25" s="43"/>
      <c r="R25" s="52">
        <f t="shared" si="0"/>
        <v>1</v>
      </c>
      <c r="T25" s="23" t="s">
        <v>1289</v>
      </c>
    </row>
    <row r="26" spans="1:20" ht="12.75" x14ac:dyDescent="0.2">
      <c r="A26" s="40" t="s">
        <v>1399</v>
      </c>
      <c r="B26" s="40" t="s">
        <v>1476</v>
      </c>
      <c r="C26" s="41">
        <v>44928</v>
      </c>
      <c r="D26" s="36">
        <v>-96.4</v>
      </c>
      <c r="E26" s="37">
        <v>-10.55</v>
      </c>
      <c r="F26" s="37">
        <v>-85.85</v>
      </c>
      <c r="G26" s="41">
        <v>44928</v>
      </c>
      <c r="H26" s="40" t="s">
        <v>1409</v>
      </c>
      <c r="I26" s="26">
        <v>1662422</v>
      </c>
      <c r="J26" s="26" t="s">
        <v>1327</v>
      </c>
      <c r="K26" s="26">
        <v>169208</v>
      </c>
      <c r="L26" s="38">
        <v>44930</v>
      </c>
      <c r="M26" s="40" t="str">
        <f>VLOOKUP(I26,'ITEM#'!A:B,2,0)</f>
        <v>Costco01</v>
      </c>
      <c r="N26" s="43" t="s">
        <v>1301</v>
      </c>
      <c r="O26" s="43"/>
      <c r="P26" s="44">
        <f>VLOOKUP(I26,'ITEM#'!A:D,4,0)</f>
        <v>-85.85</v>
      </c>
      <c r="Q26" s="43"/>
      <c r="R26" s="52">
        <f t="shared" si="0"/>
        <v>1</v>
      </c>
      <c r="T26" s="23" t="s">
        <v>1289</v>
      </c>
    </row>
    <row r="27" spans="1:20" ht="12.75" x14ac:dyDescent="0.2">
      <c r="A27" s="40" t="s">
        <v>1399</v>
      </c>
      <c r="B27" s="40" t="s">
        <v>1477</v>
      </c>
      <c r="C27" s="41">
        <v>44928</v>
      </c>
      <c r="D27" s="36">
        <v>-39</v>
      </c>
      <c r="E27" s="37">
        <v>0</v>
      </c>
      <c r="F27" s="37">
        <v>-39</v>
      </c>
      <c r="G27" s="41">
        <v>44928</v>
      </c>
      <c r="H27" s="40" t="s">
        <v>1410</v>
      </c>
      <c r="I27" s="26">
        <v>1529947</v>
      </c>
      <c r="J27" s="26" t="s">
        <v>1294</v>
      </c>
      <c r="K27" s="26">
        <v>169208</v>
      </c>
      <c r="L27" s="38">
        <v>44930</v>
      </c>
      <c r="M27" s="40" t="str">
        <f>VLOOKUP(I27,'ITEM#'!A:B,2,0)</f>
        <v>Costco01</v>
      </c>
      <c r="N27" s="43" t="s">
        <v>1291</v>
      </c>
      <c r="O27" s="43"/>
      <c r="P27" s="44">
        <f>VLOOKUP(I27,'ITEM#'!A:D,4,0)</f>
        <v>-39</v>
      </c>
      <c r="Q27" s="43"/>
      <c r="R27" s="52">
        <f t="shared" si="0"/>
        <v>1</v>
      </c>
      <c r="T27" s="23" t="s">
        <v>1289</v>
      </c>
    </row>
    <row r="28" spans="1:20" ht="12.75" x14ac:dyDescent="0.2">
      <c r="A28" s="40" t="s">
        <v>1399</v>
      </c>
      <c r="B28" s="40" t="s">
        <v>1477</v>
      </c>
      <c r="C28" s="41">
        <v>44928</v>
      </c>
      <c r="D28" s="36">
        <v>-64.47</v>
      </c>
      <c r="E28" s="37">
        <v>0</v>
      </c>
      <c r="F28" s="37">
        <v>-64.47</v>
      </c>
      <c r="G28" s="41">
        <v>44928</v>
      </c>
      <c r="H28" s="40" t="s">
        <v>1410</v>
      </c>
      <c r="I28" s="26">
        <v>1585795</v>
      </c>
      <c r="J28" s="26" t="s">
        <v>1290</v>
      </c>
      <c r="K28" s="26">
        <v>169208</v>
      </c>
      <c r="L28" s="38">
        <v>44930</v>
      </c>
      <c r="M28" s="40" t="str">
        <f>VLOOKUP(I28,'ITEM#'!A:B,2,0)</f>
        <v>Costco01</v>
      </c>
      <c r="N28" s="43" t="s">
        <v>1291</v>
      </c>
      <c r="O28" s="43"/>
      <c r="P28" s="44">
        <f>VLOOKUP(I28,'ITEM#'!A:D,4,0)</f>
        <v>-64.47</v>
      </c>
      <c r="Q28" s="43"/>
      <c r="R28" s="52">
        <f t="shared" si="0"/>
        <v>1</v>
      </c>
      <c r="T28" s="23" t="s">
        <v>1289</v>
      </c>
    </row>
    <row r="29" spans="1:20" ht="12.75" x14ac:dyDescent="0.2">
      <c r="A29" s="40" t="s">
        <v>1399</v>
      </c>
      <c r="B29" s="40" t="s">
        <v>1478</v>
      </c>
      <c r="C29" s="41">
        <v>44928</v>
      </c>
      <c r="D29" s="36">
        <v>-96.4</v>
      </c>
      <c r="E29" s="37">
        <v>-10.55</v>
      </c>
      <c r="F29" s="37">
        <v>-85.85</v>
      </c>
      <c r="G29" s="41">
        <v>44928</v>
      </c>
      <c r="H29" s="40" t="s">
        <v>1411</v>
      </c>
      <c r="I29" s="26">
        <v>1662421</v>
      </c>
      <c r="J29" s="26" t="s">
        <v>1300</v>
      </c>
      <c r="K29" s="26">
        <v>169208</v>
      </c>
      <c r="L29" s="38">
        <v>44930</v>
      </c>
      <c r="M29" s="40" t="str">
        <f>VLOOKUP(I29,'ITEM#'!A:B,2,0)</f>
        <v>Costco01</v>
      </c>
      <c r="N29" s="43" t="s">
        <v>1301</v>
      </c>
      <c r="O29" s="43"/>
      <c r="P29" s="44">
        <f>VLOOKUP(I29,'ITEM#'!A:D,4,0)</f>
        <v>-85.85</v>
      </c>
      <c r="Q29" s="43"/>
      <c r="R29" s="52">
        <f t="shared" si="0"/>
        <v>1</v>
      </c>
      <c r="T29" s="23" t="s">
        <v>1289</v>
      </c>
    </row>
    <row r="30" spans="1:20" ht="12.75" x14ac:dyDescent="0.2">
      <c r="A30" s="40" t="s">
        <v>1399</v>
      </c>
      <c r="B30" s="40" t="s">
        <v>1479</v>
      </c>
      <c r="C30" s="41">
        <v>44925</v>
      </c>
      <c r="D30" s="36">
        <v>-42.07</v>
      </c>
      <c r="E30" s="37">
        <v>0</v>
      </c>
      <c r="F30" s="37">
        <v>-42.07</v>
      </c>
      <c r="G30" s="41">
        <v>44925</v>
      </c>
      <c r="H30" s="40" t="s">
        <v>1412</v>
      </c>
      <c r="I30" s="26">
        <v>1514684</v>
      </c>
      <c r="J30" s="26" t="s">
        <v>1324</v>
      </c>
      <c r="K30" s="26">
        <v>169208</v>
      </c>
      <c r="L30" s="38">
        <v>44930</v>
      </c>
      <c r="M30" s="40" t="str">
        <f>VLOOKUP(I30,'ITEM#'!A:B,2,0)</f>
        <v>Costco01</v>
      </c>
      <c r="N30" s="43" t="s">
        <v>1291</v>
      </c>
      <c r="O30" s="43"/>
      <c r="P30" s="44">
        <f>VLOOKUP(I30,'ITEM#'!A:D,4,0)</f>
        <v>-42.07</v>
      </c>
      <c r="Q30" s="43"/>
      <c r="R30" s="52">
        <f t="shared" si="0"/>
        <v>1</v>
      </c>
      <c r="T30" s="23" t="s">
        <v>1289</v>
      </c>
    </row>
    <row r="31" spans="1:20" ht="12.75" x14ac:dyDescent="0.2">
      <c r="A31" s="40" t="s">
        <v>1399</v>
      </c>
      <c r="B31" s="40" t="s">
        <v>1479</v>
      </c>
      <c r="C31" s="41">
        <v>44925</v>
      </c>
      <c r="D31" s="36">
        <v>-39</v>
      </c>
      <c r="E31" s="37">
        <v>0</v>
      </c>
      <c r="F31" s="37">
        <v>-39</v>
      </c>
      <c r="G31" s="41">
        <v>44925</v>
      </c>
      <c r="H31" s="40" t="s">
        <v>1412</v>
      </c>
      <c r="I31" s="26">
        <v>1529947</v>
      </c>
      <c r="J31" s="26" t="s">
        <v>1294</v>
      </c>
      <c r="K31" s="26">
        <v>169208</v>
      </c>
      <c r="L31" s="38">
        <v>44930</v>
      </c>
      <c r="M31" s="40" t="str">
        <f>VLOOKUP(I31,'ITEM#'!A:B,2,0)</f>
        <v>Costco01</v>
      </c>
      <c r="N31" s="43" t="s">
        <v>1291</v>
      </c>
      <c r="O31" s="43"/>
      <c r="P31" s="44">
        <f>VLOOKUP(I31,'ITEM#'!A:D,4,0)</f>
        <v>-39</v>
      </c>
      <c r="Q31" s="43"/>
      <c r="R31" s="52">
        <f t="shared" si="0"/>
        <v>1</v>
      </c>
      <c r="T31" s="23" t="s">
        <v>1289</v>
      </c>
    </row>
    <row r="32" spans="1:20" ht="12.75" x14ac:dyDescent="0.2">
      <c r="A32" s="40" t="s">
        <v>1399</v>
      </c>
      <c r="B32" s="40" t="s">
        <v>1479</v>
      </c>
      <c r="C32" s="41">
        <v>44925</v>
      </c>
      <c r="D32" s="36">
        <v>-70.62</v>
      </c>
      <c r="E32" s="37">
        <v>0</v>
      </c>
      <c r="F32" s="37">
        <v>-70.62</v>
      </c>
      <c r="G32" s="41">
        <v>44925</v>
      </c>
      <c r="H32" s="40" t="s">
        <v>1412</v>
      </c>
      <c r="I32" s="26">
        <v>1585901</v>
      </c>
      <c r="J32" s="26" t="s">
        <v>1347</v>
      </c>
      <c r="K32" s="26">
        <v>169208</v>
      </c>
      <c r="L32" s="38">
        <v>44930</v>
      </c>
      <c r="M32" s="40" t="str">
        <f>VLOOKUP(I32,'ITEM#'!A:B,2,0)</f>
        <v>Costco01</v>
      </c>
      <c r="N32" s="43" t="s">
        <v>1291</v>
      </c>
      <c r="O32" s="43"/>
      <c r="P32" s="44">
        <f>VLOOKUP(I32,'ITEM#'!A:D,4,0)</f>
        <v>-70.62</v>
      </c>
      <c r="Q32" s="43"/>
      <c r="R32" s="52">
        <f t="shared" si="0"/>
        <v>1</v>
      </c>
      <c r="T32" s="23" t="s">
        <v>1289</v>
      </c>
    </row>
    <row r="33" spans="1:20" ht="12.75" x14ac:dyDescent="0.2">
      <c r="A33" s="40" t="s">
        <v>1399</v>
      </c>
      <c r="B33" s="40" t="s">
        <v>1480</v>
      </c>
      <c r="C33" s="41">
        <v>44925</v>
      </c>
      <c r="D33" s="36">
        <v>-70.62</v>
      </c>
      <c r="E33" s="37">
        <v>0</v>
      </c>
      <c r="F33" s="37">
        <v>-70.62</v>
      </c>
      <c r="G33" s="41">
        <v>44925</v>
      </c>
      <c r="H33" s="40" t="s">
        <v>1413</v>
      </c>
      <c r="I33" s="26">
        <v>1585900</v>
      </c>
      <c r="J33" s="26" t="s">
        <v>1320</v>
      </c>
      <c r="K33" s="26">
        <v>169208</v>
      </c>
      <c r="L33" s="38">
        <v>44930</v>
      </c>
      <c r="M33" s="40" t="str">
        <f>VLOOKUP(I33,'ITEM#'!A:B,2,0)</f>
        <v>Costco01</v>
      </c>
      <c r="N33" s="43" t="s">
        <v>1291</v>
      </c>
      <c r="O33" s="43"/>
      <c r="P33" s="44">
        <f>VLOOKUP(I33,'ITEM#'!A:D,4,0)</f>
        <v>-70.62</v>
      </c>
      <c r="Q33" s="43"/>
      <c r="R33" s="52">
        <f t="shared" si="0"/>
        <v>1</v>
      </c>
      <c r="T33" s="23" t="s">
        <v>1289</v>
      </c>
    </row>
    <row r="34" spans="1:20" ht="12.75" x14ac:dyDescent="0.2">
      <c r="A34" s="40" t="s">
        <v>1399</v>
      </c>
      <c r="B34" s="40" t="s">
        <v>1481</v>
      </c>
      <c r="C34" s="41">
        <v>44925</v>
      </c>
      <c r="D34" s="36">
        <v>-87.6</v>
      </c>
      <c r="E34" s="37">
        <v>-10.25</v>
      </c>
      <c r="F34" s="37">
        <v>-77.349999999999994</v>
      </c>
      <c r="G34" s="41">
        <v>44925</v>
      </c>
      <c r="H34" s="40" t="s">
        <v>1414</v>
      </c>
      <c r="I34" s="26">
        <v>1662420</v>
      </c>
      <c r="J34" s="26" t="s">
        <v>1318</v>
      </c>
      <c r="K34" s="26">
        <v>169208</v>
      </c>
      <c r="L34" s="38">
        <v>44930</v>
      </c>
      <c r="M34" s="40" t="str">
        <f>VLOOKUP(I34,'ITEM#'!A:B,2,0)</f>
        <v>Costco01</v>
      </c>
      <c r="N34" s="43" t="s">
        <v>1301</v>
      </c>
      <c r="O34" s="43"/>
      <c r="P34" s="44">
        <f>VLOOKUP(I34,'ITEM#'!A:D,4,0)</f>
        <v>-77.349999999999994</v>
      </c>
      <c r="Q34" s="43"/>
      <c r="R34" s="52">
        <f t="shared" si="0"/>
        <v>1</v>
      </c>
      <c r="T34" s="23" t="s">
        <v>1289</v>
      </c>
    </row>
    <row r="35" spans="1:20" ht="12.75" x14ac:dyDescent="0.2">
      <c r="A35" s="40" t="s">
        <v>1399</v>
      </c>
      <c r="B35" s="40" t="s">
        <v>1481</v>
      </c>
      <c r="C35" s="41">
        <v>44925</v>
      </c>
      <c r="D35" s="36">
        <v>-96.4</v>
      </c>
      <c r="E35" s="37">
        <v>-10.55</v>
      </c>
      <c r="F35" s="37">
        <v>-85.85</v>
      </c>
      <c r="G35" s="41">
        <v>44925</v>
      </c>
      <c r="H35" s="40" t="s">
        <v>1414</v>
      </c>
      <c r="I35" s="26">
        <v>1662421</v>
      </c>
      <c r="J35" s="26" t="s">
        <v>1300</v>
      </c>
      <c r="K35" s="26">
        <v>169208</v>
      </c>
      <c r="L35" s="38">
        <v>44930</v>
      </c>
      <c r="M35" s="40" t="str">
        <f>VLOOKUP(I35,'ITEM#'!A:B,2,0)</f>
        <v>Costco01</v>
      </c>
      <c r="N35" s="43" t="s">
        <v>1301</v>
      </c>
      <c r="O35" s="43"/>
      <c r="P35" s="44">
        <f>VLOOKUP(I35,'ITEM#'!A:D,4,0)</f>
        <v>-85.85</v>
      </c>
      <c r="Q35" s="43"/>
      <c r="R35" s="52">
        <f t="shared" si="0"/>
        <v>1</v>
      </c>
      <c r="T35" s="23" t="s">
        <v>1289</v>
      </c>
    </row>
    <row r="36" spans="1:20" ht="12.75" x14ac:dyDescent="0.2">
      <c r="A36" s="40" t="s">
        <v>1399</v>
      </c>
      <c r="B36" s="40" t="s">
        <v>1482</v>
      </c>
      <c r="C36" s="41">
        <v>44925</v>
      </c>
      <c r="D36" s="36">
        <v>-211.86</v>
      </c>
      <c r="E36" s="37">
        <v>0</v>
      </c>
      <c r="F36" s="37">
        <v>-211.86</v>
      </c>
      <c r="G36" s="41">
        <v>44925</v>
      </c>
      <c r="H36" s="40" t="s">
        <v>1415</v>
      </c>
      <c r="I36" s="26">
        <v>1585799</v>
      </c>
      <c r="J36" s="26" t="s">
        <v>1292</v>
      </c>
      <c r="K36" s="26">
        <v>169208</v>
      </c>
      <c r="L36" s="38">
        <v>44930</v>
      </c>
      <c r="M36" s="40" t="str">
        <f>VLOOKUP(I36,'ITEM#'!A:B,2,0)</f>
        <v>Costco01</v>
      </c>
      <c r="N36" s="43" t="s">
        <v>1291</v>
      </c>
      <c r="O36" s="43"/>
      <c r="P36" s="44">
        <f>VLOOKUP(I36,'ITEM#'!A:D,4,0)</f>
        <v>-70.62</v>
      </c>
      <c r="Q36" s="43"/>
      <c r="R36" s="52">
        <f t="shared" si="0"/>
        <v>3</v>
      </c>
      <c r="T36" s="23" t="s">
        <v>1289</v>
      </c>
    </row>
    <row r="37" spans="1:20" ht="12.75" x14ac:dyDescent="0.2">
      <c r="A37" s="40" t="s">
        <v>1399</v>
      </c>
      <c r="B37" s="40" t="s">
        <v>1483</v>
      </c>
      <c r="C37" s="41">
        <v>44925</v>
      </c>
      <c r="D37" s="36">
        <v>-25.74</v>
      </c>
      <c r="E37" s="37">
        <v>-8.59</v>
      </c>
      <c r="F37" s="37">
        <v>-17.149999999999999</v>
      </c>
      <c r="G37" s="41">
        <v>44925</v>
      </c>
      <c r="H37" s="40" t="s">
        <v>1416</v>
      </c>
      <c r="I37" s="26">
        <v>1408974</v>
      </c>
      <c r="J37" s="26" t="s">
        <v>1333</v>
      </c>
      <c r="K37" s="26">
        <v>169208</v>
      </c>
      <c r="L37" s="38">
        <v>44930</v>
      </c>
      <c r="M37" s="40" t="str">
        <f>VLOOKUP(I37,'ITEM#'!A:B,2,0)</f>
        <v>Costco01</v>
      </c>
      <c r="N37" s="43" t="s">
        <v>1311</v>
      </c>
      <c r="O37" s="43"/>
      <c r="P37" s="44">
        <f>VLOOKUP(I37,'ITEM#'!A:D,4,0)</f>
        <v>-17.149999999999999</v>
      </c>
      <c r="Q37" s="43"/>
      <c r="R37" s="52">
        <f t="shared" si="0"/>
        <v>1</v>
      </c>
      <c r="T37" s="23" t="s">
        <v>1289</v>
      </c>
    </row>
    <row r="38" spans="1:20" ht="12.75" x14ac:dyDescent="0.2">
      <c r="A38" s="40" t="s">
        <v>1399</v>
      </c>
      <c r="B38" s="40" t="s">
        <v>1483</v>
      </c>
      <c r="C38" s="41">
        <v>44925</v>
      </c>
      <c r="D38" s="36">
        <v>-38.08</v>
      </c>
      <c r="E38" s="37">
        <v>-9.93</v>
      </c>
      <c r="F38" s="37">
        <v>-28.15</v>
      </c>
      <c r="G38" s="41">
        <v>44925</v>
      </c>
      <c r="H38" s="40" t="s">
        <v>1416</v>
      </c>
      <c r="I38" s="26">
        <v>1540783</v>
      </c>
      <c r="J38" s="26" t="s">
        <v>1317</v>
      </c>
      <c r="K38" s="26">
        <v>169208</v>
      </c>
      <c r="L38" s="38">
        <v>44930</v>
      </c>
      <c r="M38" s="40" t="str">
        <f>VLOOKUP(I38,'ITEM#'!A:B,2,0)</f>
        <v>Costco01</v>
      </c>
      <c r="N38" s="43" t="s">
        <v>1298</v>
      </c>
      <c r="O38" s="43"/>
      <c r="P38" s="44">
        <f>VLOOKUP(I38,'ITEM#'!A:D,4,0)</f>
        <v>-28.15</v>
      </c>
      <c r="Q38" s="43"/>
      <c r="R38" s="52">
        <f t="shared" si="0"/>
        <v>1</v>
      </c>
      <c r="T38" s="23" t="s">
        <v>1289</v>
      </c>
    </row>
    <row r="39" spans="1:20" ht="12.75" x14ac:dyDescent="0.2">
      <c r="A39" s="40" t="s">
        <v>1399</v>
      </c>
      <c r="B39" s="40" t="s">
        <v>1483</v>
      </c>
      <c r="C39" s="41">
        <v>44925</v>
      </c>
      <c r="D39" s="36">
        <v>-42.04</v>
      </c>
      <c r="E39" s="37">
        <v>-10.44</v>
      </c>
      <c r="F39" s="37">
        <v>-31.6</v>
      </c>
      <c r="G39" s="41">
        <v>44925</v>
      </c>
      <c r="H39" s="40" t="s">
        <v>1416</v>
      </c>
      <c r="I39" s="26">
        <v>1540784</v>
      </c>
      <c r="J39" s="26" t="s">
        <v>1297</v>
      </c>
      <c r="K39" s="26">
        <v>169208</v>
      </c>
      <c r="L39" s="38">
        <v>44930</v>
      </c>
      <c r="M39" s="40" t="str">
        <f>VLOOKUP(I39,'ITEM#'!A:B,2,0)</f>
        <v>Costco01</v>
      </c>
      <c r="N39" s="43" t="s">
        <v>1298</v>
      </c>
      <c r="O39" s="43"/>
      <c r="P39" s="44">
        <f>VLOOKUP(I39,'ITEM#'!A:D,4,0)</f>
        <v>-31.6</v>
      </c>
      <c r="Q39" s="43"/>
      <c r="R39" s="52">
        <f t="shared" si="0"/>
        <v>1</v>
      </c>
      <c r="T39" s="23" t="s">
        <v>1289</v>
      </c>
    </row>
    <row r="40" spans="1:20" ht="12.75" x14ac:dyDescent="0.2">
      <c r="A40" s="40" t="s">
        <v>1399</v>
      </c>
      <c r="B40" s="40" t="s">
        <v>1484</v>
      </c>
      <c r="C40" s="41">
        <v>44925</v>
      </c>
      <c r="D40" s="36">
        <v>-84.14</v>
      </c>
      <c r="E40" s="37">
        <v>0</v>
      </c>
      <c r="F40" s="37">
        <v>-84.14</v>
      </c>
      <c r="G40" s="41">
        <v>44925</v>
      </c>
      <c r="H40" s="40" t="s">
        <v>1417</v>
      </c>
      <c r="I40" s="26">
        <v>1514684</v>
      </c>
      <c r="J40" s="26" t="s">
        <v>1324</v>
      </c>
      <c r="K40" s="26">
        <v>169208</v>
      </c>
      <c r="L40" s="38">
        <v>44930</v>
      </c>
      <c r="M40" s="40" t="str">
        <f>VLOOKUP(I40,'ITEM#'!A:B,2,0)</f>
        <v>Costco01</v>
      </c>
      <c r="N40" s="43" t="s">
        <v>1291</v>
      </c>
      <c r="O40" s="43"/>
      <c r="P40" s="44">
        <f>VLOOKUP(I40,'ITEM#'!A:D,4,0)</f>
        <v>-42.07</v>
      </c>
      <c r="Q40" s="43"/>
      <c r="R40" s="52">
        <f t="shared" si="0"/>
        <v>2</v>
      </c>
      <c r="T40" s="23" t="s">
        <v>1289</v>
      </c>
    </row>
    <row r="41" spans="1:20" ht="12.75" x14ac:dyDescent="0.2">
      <c r="A41" s="40" t="s">
        <v>1399</v>
      </c>
      <c r="B41" s="40" t="s">
        <v>1485</v>
      </c>
      <c r="C41" s="41">
        <v>44925</v>
      </c>
      <c r="D41" s="36">
        <v>-96.4</v>
      </c>
      <c r="E41" s="37">
        <v>-10.55</v>
      </c>
      <c r="F41" s="37">
        <v>-85.85</v>
      </c>
      <c r="G41" s="41">
        <v>44925</v>
      </c>
      <c r="H41" s="40" t="s">
        <v>1418</v>
      </c>
      <c r="I41" s="26">
        <v>1662421</v>
      </c>
      <c r="J41" s="26" t="s">
        <v>1300</v>
      </c>
      <c r="K41" s="26">
        <v>169208</v>
      </c>
      <c r="L41" s="38">
        <v>44930</v>
      </c>
      <c r="M41" s="40" t="str">
        <f>VLOOKUP(I41,'ITEM#'!A:B,2,0)</f>
        <v>Costco01</v>
      </c>
      <c r="N41" s="43" t="s">
        <v>1301</v>
      </c>
      <c r="O41" s="43"/>
      <c r="P41" s="44">
        <f>VLOOKUP(I41,'ITEM#'!A:D,4,0)</f>
        <v>-85.85</v>
      </c>
      <c r="Q41" s="43"/>
      <c r="R41" s="52">
        <f t="shared" si="0"/>
        <v>1</v>
      </c>
      <c r="T41" s="23" t="s">
        <v>1289</v>
      </c>
    </row>
    <row r="42" spans="1:20" ht="12.75" x14ac:dyDescent="0.2">
      <c r="A42" s="40" t="s">
        <v>1399</v>
      </c>
      <c r="B42" s="40" t="s">
        <v>1486</v>
      </c>
      <c r="C42" s="41">
        <v>44928</v>
      </c>
      <c r="D42" s="36">
        <v>-70.62</v>
      </c>
      <c r="E42" s="37">
        <v>0</v>
      </c>
      <c r="F42" s="37">
        <v>-70.62</v>
      </c>
      <c r="G42" s="41">
        <v>44928</v>
      </c>
      <c r="H42" s="40" t="s">
        <v>1419</v>
      </c>
      <c r="I42" s="26">
        <v>1585900</v>
      </c>
      <c r="J42" s="26" t="s">
        <v>1320</v>
      </c>
      <c r="K42" s="26">
        <v>169208</v>
      </c>
      <c r="L42" s="38">
        <v>44930</v>
      </c>
      <c r="M42" s="40" t="str">
        <f>VLOOKUP(I42,'ITEM#'!A:B,2,0)</f>
        <v>Costco01</v>
      </c>
      <c r="N42" s="43" t="s">
        <v>1291</v>
      </c>
      <c r="O42" s="43"/>
      <c r="P42" s="44">
        <f>VLOOKUP(I42,'ITEM#'!A:D,4,0)</f>
        <v>-70.62</v>
      </c>
      <c r="Q42" s="43"/>
      <c r="R42" s="52">
        <f t="shared" si="0"/>
        <v>1</v>
      </c>
      <c r="T42" s="23" t="s">
        <v>1289</v>
      </c>
    </row>
    <row r="43" spans="1:20" ht="12.75" x14ac:dyDescent="0.2">
      <c r="A43" s="40" t="s">
        <v>1399</v>
      </c>
      <c r="B43" s="40" t="s">
        <v>1487</v>
      </c>
      <c r="C43" s="41">
        <v>44925</v>
      </c>
      <c r="D43" s="36">
        <v>-42.07</v>
      </c>
      <c r="E43" s="37">
        <v>0</v>
      </c>
      <c r="F43" s="37">
        <v>-42.07</v>
      </c>
      <c r="G43" s="41">
        <v>44925</v>
      </c>
      <c r="H43" s="40" t="s">
        <v>1420</v>
      </c>
      <c r="I43" s="26">
        <v>1514688</v>
      </c>
      <c r="J43" s="26" t="s">
        <v>1304</v>
      </c>
      <c r="K43" s="26">
        <v>169208</v>
      </c>
      <c r="L43" s="38">
        <v>44930</v>
      </c>
      <c r="M43" s="40" t="str">
        <f>VLOOKUP(I43,'ITEM#'!A:B,2,0)</f>
        <v>Costco01</v>
      </c>
      <c r="N43" s="43" t="s">
        <v>1291</v>
      </c>
      <c r="O43" s="43"/>
      <c r="P43" s="44">
        <f>VLOOKUP(I43,'ITEM#'!A:D,4,0)</f>
        <v>-42.07</v>
      </c>
      <c r="Q43" s="43"/>
      <c r="R43" s="52">
        <f t="shared" si="0"/>
        <v>1</v>
      </c>
      <c r="T43" s="23" t="s">
        <v>1289</v>
      </c>
    </row>
    <row r="44" spans="1:20" ht="12.75" x14ac:dyDescent="0.2">
      <c r="A44" s="40" t="s">
        <v>1399</v>
      </c>
      <c r="B44" s="40" t="s">
        <v>1488</v>
      </c>
      <c r="C44" s="41">
        <v>44925</v>
      </c>
      <c r="D44" s="36">
        <v>-25.74</v>
      </c>
      <c r="E44" s="37">
        <v>-8.59</v>
      </c>
      <c r="F44" s="37">
        <v>-17.149999999999999</v>
      </c>
      <c r="G44" s="41">
        <v>44925</v>
      </c>
      <c r="H44" s="40" t="s">
        <v>1421</v>
      </c>
      <c r="I44" s="26">
        <v>1408974</v>
      </c>
      <c r="J44" s="26" t="s">
        <v>1333</v>
      </c>
      <c r="K44" s="26">
        <v>169208</v>
      </c>
      <c r="L44" s="38">
        <v>44930</v>
      </c>
      <c r="M44" s="40" t="str">
        <f>VLOOKUP(I44,'ITEM#'!A:B,2,0)</f>
        <v>Costco01</v>
      </c>
      <c r="N44" s="43" t="s">
        <v>1311</v>
      </c>
      <c r="O44" s="43"/>
      <c r="P44" s="44">
        <f>VLOOKUP(I44,'ITEM#'!A:D,4,0)</f>
        <v>-17.149999999999999</v>
      </c>
      <c r="Q44" s="43"/>
      <c r="R44" s="52">
        <f t="shared" si="0"/>
        <v>1</v>
      </c>
      <c r="T44" s="23" t="s">
        <v>1289</v>
      </c>
    </row>
    <row r="45" spans="1:20" ht="12.75" x14ac:dyDescent="0.2">
      <c r="A45" s="40" t="s">
        <v>1399</v>
      </c>
      <c r="B45" s="40" t="s">
        <v>1489</v>
      </c>
      <c r="C45" s="41">
        <v>44925</v>
      </c>
      <c r="D45" s="36">
        <v>-84.14</v>
      </c>
      <c r="E45" s="37">
        <v>0</v>
      </c>
      <c r="F45" s="37">
        <v>-84.14</v>
      </c>
      <c r="G45" s="41">
        <v>44925</v>
      </c>
      <c r="H45" s="40" t="s">
        <v>1422</v>
      </c>
      <c r="I45" s="26">
        <v>1514688</v>
      </c>
      <c r="J45" s="26" t="s">
        <v>1304</v>
      </c>
      <c r="K45" s="26">
        <v>169208</v>
      </c>
      <c r="L45" s="38">
        <v>44930</v>
      </c>
      <c r="M45" s="40" t="str">
        <f>VLOOKUP(I45,'ITEM#'!A:B,2,0)</f>
        <v>Costco01</v>
      </c>
      <c r="N45" s="43" t="s">
        <v>1291</v>
      </c>
      <c r="O45" s="43"/>
      <c r="P45" s="44">
        <f>VLOOKUP(I45,'ITEM#'!A:D,4,0)</f>
        <v>-42.07</v>
      </c>
      <c r="Q45" s="43"/>
      <c r="R45" s="52">
        <f t="shared" si="0"/>
        <v>2</v>
      </c>
      <c r="T45" s="23" t="s">
        <v>1289</v>
      </c>
    </row>
    <row r="46" spans="1:20" ht="12.75" x14ac:dyDescent="0.2">
      <c r="A46" s="40" t="s">
        <v>1399</v>
      </c>
      <c r="B46" s="40" t="s">
        <v>1489</v>
      </c>
      <c r="C46" s="41">
        <v>44925</v>
      </c>
      <c r="D46" s="36">
        <v>-70.62</v>
      </c>
      <c r="E46" s="37">
        <v>0</v>
      </c>
      <c r="F46" s="37">
        <v>-70.62</v>
      </c>
      <c r="G46" s="41">
        <v>44925</v>
      </c>
      <c r="H46" s="40" t="s">
        <v>1422</v>
      </c>
      <c r="I46" s="26">
        <v>1585901</v>
      </c>
      <c r="J46" s="26" t="s">
        <v>1347</v>
      </c>
      <c r="K46" s="26">
        <v>169208</v>
      </c>
      <c r="L46" s="38">
        <v>44930</v>
      </c>
      <c r="M46" s="40" t="str">
        <f>VLOOKUP(I46,'ITEM#'!A:B,2,0)</f>
        <v>Costco01</v>
      </c>
      <c r="N46" s="43" t="s">
        <v>1291</v>
      </c>
      <c r="O46" s="43"/>
      <c r="P46" s="44">
        <f>VLOOKUP(I46,'ITEM#'!A:D,4,0)</f>
        <v>-70.62</v>
      </c>
      <c r="Q46" s="43"/>
      <c r="R46" s="52">
        <f t="shared" si="0"/>
        <v>1</v>
      </c>
      <c r="T46" s="23" t="s">
        <v>1289</v>
      </c>
    </row>
    <row r="47" spans="1:20" ht="12.75" x14ac:dyDescent="0.2">
      <c r="A47" s="40" t="s">
        <v>1399</v>
      </c>
      <c r="B47" s="40" t="s">
        <v>1490</v>
      </c>
      <c r="C47" s="41">
        <v>44928</v>
      </c>
      <c r="D47" s="36">
        <v>-25.55</v>
      </c>
      <c r="E47" s="37">
        <v>0</v>
      </c>
      <c r="F47" s="37">
        <v>-25.55</v>
      </c>
      <c r="G47" s="41">
        <v>44928</v>
      </c>
      <c r="H47" s="40" t="s">
        <v>1423</v>
      </c>
      <c r="I47" s="26">
        <v>1516592</v>
      </c>
      <c r="J47" s="26" t="s">
        <v>1299</v>
      </c>
      <c r="K47" s="26">
        <v>169208</v>
      </c>
      <c r="L47" s="38">
        <v>44930</v>
      </c>
      <c r="M47" s="40" t="str">
        <f>VLOOKUP(I47,'ITEM#'!A:B,2,0)</f>
        <v>Costco01</v>
      </c>
      <c r="N47" s="43" t="s">
        <v>1291</v>
      </c>
      <c r="O47" s="43"/>
      <c r="P47" s="44">
        <f>VLOOKUP(I47,'ITEM#'!A:D,4,0)</f>
        <v>-25.55</v>
      </c>
      <c r="Q47" s="43"/>
      <c r="R47" s="52">
        <f t="shared" si="0"/>
        <v>1</v>
      </c>
      <c r="T47" s="23" t="s">
        <v>1289</v>
      </c>
    </row>
    <row r="48" spans="1:20" ht="12.75" x14ac:dyDescent="0.2">
      <c r="A48" s="40" t="s">
        <v>1399</v>
      </c>
      <c r="B48" s="40" t="s">
        <v>1491</v>
      </c>
      <c r="C48" s="41">
        <v>44928</v>
      </c>
      <c r="D48" s="36">
        <v>-87.6</v>
      </c>
      <c r="E48" s="37">
        <v>-10.25</v>
      </c>
      <c r="F48" s="37">
        <v>-77.349999999999994</v>
      </c>
      <c r="G48" s="41">
        <v>44928</v>
      </c>
      <c r="H48" s="40" t="s">
        <v>1424</v>
      </c>
      <c r="I48" s="26">
        <v>1662420</v>
      </c>
      <c r="J48" s="26" t="s">
        <v>1318</v>
      </c>
      <c r="K48" s="26">
        <v>169208</v>
      </c>
      <c r="L48" s="38">
        <v>44930</v>
      </c>
      <c r="M48" s="40" t="str">
        <f>VLOOKUP(I48,'ITEM#'!A:B,2,0)</f>
        <v>Costco01</v>
      </c>
      <c r="N48" s="43" t="s">
        <v>1301</v>
      </c>
      <c r="O48" s="43"/>
      <c r="P48" s="44">
        <f>VLOOKUP(I48,'ITEM#'!A:D,4,0)</f>
        <v>-77.349999999999994</v>
      </c>
      <c r="Q48" s="43"/>
      <c r="R48" s="52">
        <f t="shared" si="0"/>
        <v>1</v>
      </c>
      <c r="T48" s="23" t="s">
        <v>1289</v>
      </c>
    </row>
    <row r="49" spans="1:20" ht="12.75" x14ac:dyDescent="0.2">
      <c r="A49" s="40" t="s">
        <v>1399</v>
      </c>
      <c r="B49" s="40" t="s">
        <v>1491</v>
      </c>
      <c r="C49" s="41">
        <v>44928</v>
      </c>
      <c r="D49" s="36">
        <v>-96.4</v>
      </c>
      <c r="E49" s="37">
        <v>-10.55</v>
      </c>
      <c r="F49" s="37">
        <v>-85.85</v>
      </c>
      <c r="G49" s="41">
        <v>44928</v>
      </c>
      <c r="H49" s="40" t="s">
        <v>1424</v>
      </c>
      <c r="I49" s="26">
        <v>1662422</v>
      </c>
      <c r="J49" s="26" t="s">
        <v>1327</v>
      </c>
      <c r="K49" s="26">
        <v>169208</v>
      </c>
      <c r="L49" s="38">
        <v>44930</v>
      </c>
      <c r="M49" s="40" t="str">
        <f>VLOOKUP(I49,'ITEM#'!A:B,2,0)</f>
        <v>Costco01</v>
      </c>
      <c r="N49" s="43" t="s">
        <v>1301</v>
      </c>
      <c r="O49" s="43"/>
      <c r="P49" s="44">
        <f>VLOOKUP(I49,'ITEM#'!A:D,4,0)</f>
        <v>-85.85</v>
      </c>
      <c r="Q49" s="43"/>
      <c r="R49" s="52">
        <f t="shared" si="0"/>
        <v>1</v>
      </c>
      <c r="T49" s="23" t="s">
        <v>1289</v>
      </c>
    </row>
    <row r="50" spans="1:20" ht="12.75" x14ac:dyDescent="0.2">
      <c r="A50" s="40" t="s">
        <v>1399</v>
      </c>
      <c r="B50" s="40" t="s">
        <v>1492</v>
      </c>
      <c r="C50" s="41">
        <v>44928</v>
      </c>
      <c r="D50" s="36">
        <v>-96.4</v>
      </c>
      <c r="E50" s="37">
        <v>-10.55</v>
      </c>
      <c r="F50" s="37">
        <v>-85.85</v>
      </c>
      <c r="G50" s="41">
        <v>44928</v>
      </c>
      <c r="H50" s="40" t="s">
        <v>1425</v>
      </c>
      <c r="I50" s="26">
        <v>1662421</v>
      </c>
      <c r="J50" s="26" t="s">
        <v>1300</v>
      </c>
      <c r="K50" s="26">
        <v>169208</v>
      </c>
      <c r="L50" s="38">
        <v>44930</v>
      </c>
      <c r="M50" s="40" t="str">
        <f>VLOOKUP(I50,'ITEM#'!A:B,2,0)</f>
        <v>Costco01</v>
      </c>
      <c r="N50" s="43" t="s">
        <v>1301</v>
      </c>
      <c r="O50" s="43"/>
      <c r="P50" s="44">
        <f>VLOOKUP(I50,'ITEM#'!A:D,4,0)</f>
        <v>-85.85</v>
      </c>
      <c r="Q50" s="43"/>
      <c r="R50" s="52">
        <f t="shared" si="0"/>
        <v>1</v>
      </c>
      <c r="T50" s="23" t="s">
        <v>1289</v>
      </c>
    </row>
    <row r="51" spans="1:20" ht="12.75" x14ac:dyDescent="0.2">
      <c r="A51" s="40" t="s">
        <v>1399</v>
      </c>
      <c r="B51" s="40" t="s">
        <v>1493</v>
      </c>
      <c r="C51" s="41">
        <v>44925</v>
      </c>
      <c r="D51" s="36">
        <v>-192.8</v>
      </c>
      <c r="E51" s="37">
        <v>-21.1</v>
      </c>
      <c r="F51" s="37">
        <v>-171.7</v>
      </c>
      <c r="G51" s="41">
        <v>44925</v>
      </c>
      <c r="H51" s="40" t="s">
        <v>1426</v>
      </c>
      <c r="I51" s="26">
        <v>1662422</v>
      </c>
      <c r="J51" s="26" t="s">
        <v>1327</v>
      </c>
      <c r="K51" s="26">
        <v>169208</v>
      </c>
      <c r="L51" s="38">
        <v>44930</v>
      </c>
      <c r="M51" s="40" t="str">
        <f>VLOOKUP(I51,'ITEM#'!A:B,2,0)</f>
        <v>Costco01</v>
      </c>
      <c r="N51" s="43" t="s">
        <v>1301</v>
      </c>
      <c r="O51" s="43"/>
      <c r="P51" s="44">
        <f>VLOOKUP(I51,'ITEM#'!A:D,4,0)</f>
        <v>-85.85</v>
      </c>
      <c r="Q51" s="43"/>
      <c r="R51" s="52">
        <f t="shared" si="0"/>
        <v>2</v>
      </c>
      <c r="T51" s="23" t="s">
        <v>1289</v>
      </c>
    </row>
    <row r="52" spans="1:20" ht="12.75" x14ac:dyDescent="0.2">
      <c r="A52" s="40" t="s">
        <v>1399</v>
      </c>
      <c r="B52" s="40" t="s">
        <v>1494</v>
      </c>
      <c r="C52" s="41">
        <v>44928</v>
      </c>
      <c r="D52" s="36">
        <v>-25.55</v>
      </c>
      <c r="E52" s="37">
        <v>0</v>
      </c>
      <c r="F52" s="37">
        <v>-25.55</v>
      </c>
      <c r="G52" s="41">
        <v>44928</v>
      </c>
      <c r="H52" s="40" t="s">
        <v>1427</v>
      </c>
      <c r="I52" s="26">
        <v>1516594</v>
      </c>
      <c r="J52" s="26" t="s">
        <v>1313</v>
      </c>
      <c r="K52" s="26">
        <v>169208</v>
      </c>
      <c r="L52" s="38">
        <v>44930</v>
      </c>
      <c r="M52" s="40" t="str">
        <f>VLOOKUP(I52,'ITEM#'!A:B,2,0)</f>
        <v>Costco01</v>
      </c>
      <c r="N52" s="43" t="s">
        <v>1291</v>
      </c>
      <c r="O52" s="43"/>
      <c r="P52" s="44">
        <f>VLOOKUP(I52,'ITEM#'!A:D,4,0)</f>
        <v>-25.55</v>
      </c>
      <c r="Q52" s="43"/>
      <c r="R52" s="52">
        <f t="shared" si="0"/>
        <v>1</v>
      </c>
      <c r="T52" s="23" t="s">
        <v>1289</v>
      </c>
    </row>
    <row r="53" spans="1:20" ht="12.75" x14ac:dyDescent="0.2">
      <c r="A53" s="40" t="s">
        <v>1399</v>
      </c>
      <c r="B53" s="40" t="s">
        <v>1495</v>
      </c>
      <c r="C53" s="41">
        <v>44928</v>
      </c>
      <c r="D53" s="36">
        <v>-25.74</v>
      </c>
      <c r="E53" s="37">
        <v>-8.59</v>
      </c>
      <c r="F53" s="37">
        <v>-17.149999999999999</v>
      </c>
      <c r="G53" s="41">
        <v>44928</v>
      </c>
      <c r="H53" s="40" t="s">
        <v>1428</v>
      </c>
      <c r="I53" s="26">
        <v>1408977</v>
      </c>
      <c r="J53" s="26" t="s">
        <v>1312</v>
      </c>
      <c r="K53" s="26">
        <v>169208</v>
      </c>
      <c r="L53" s="38">
        <v>44930</v>
      </c>
      <c r="M53" s="40" t="str">
        <f>VLOOKUP(I53,'ITEM#'!A:B,2,0)</f>
        <v>Costco01</v>
      </c>
      <c r="N53" s="43" t="s">
        <v>1311</v>
      </c>
      <c r="O53" s="43"/>
      <c r="P53" s="44">
        <f>VLOOKUP(I53,'ITEM#'!A:D,4,0)</f>
        <v>-17.149999999999999</v>
      </c>
      <c r="Q53" s="43"/>
      <c r="R53" s="52">
        <f t="shared" si="0"/>
        <v>1</v>
      </c>
      <c r="T53" s="23" t="s">
        <v>1289</v>
      </c>
    </row>
    <row r="54" spans="1:20" ht="12.75" x14ac:dyDescent="0.2">
      <c r="A54" s="40" t="s">
        <v>1399</v>
      </c>
      <c r="B54" s="40" t="s">
        <v>1495</v>
      </c>
      <c r="C54" s="41">
        <v>44928</v>
      </c>
      <c r="D54" s="36">
        <v>-87.6</v>
      </c>
      <c r="E54" s="37">
        <v>-10.25</v>
      </c>
      <c r="F54" s="37">
        <v>-77.349999999999994</v>
      </c>
      <c r="G54" s="41">
        <v>44928</v>
      </c>
      <c r="H54" s="40" t="s">
        <v>1428</v>
      </c>
      <c r="I54" s="26">
        <v>1662420</v>
      </c>
      <c r="J54" s="26" t="s">
        <v>1318</v>
      </c>
      <c r="K54" s="26">
        <v>169208</v>
      </c>
      <c r="L54" s="38">
        <v>44930</v>
      </c>
      <c r="M54" s="40" t="str">
        <f>VLOOKUP(I54,'ITEM#'!A:B,2,0)</f>
        <v>Costco01</v>
      </c>
      <c r="N54" s="43" t="s">
        <v>1301</v>
      </c>
      <c r="O54" s="43"/>
      <c r="P54" s="44">
        <f>VLOOKUP(I54,'ITEM#'!A:D,4,0)</f>
        <v>-77.349999999999994</v>
      </c>
      <c r="Q54" s="43"/>
      <c r="R54" s="52">
        <f t="shared" si="0"/>
        <v>1</v>
      </c>
      <c r="T54" s="23" t="s">
        <v>1289</v>
      </c>
    </row>
    <row r="55" spans="1:20" ht="12.75" x14ac:dyDescent="0.2">
      <c r="A55" s="40" t="s">
        <v>1399</v>
      </c>
      <c r="B55" s="40" t="s">
        <v>1495</v>
      </c>
      <c r="C55" s="41">
        <v>44928</v>
      </c>
      <c r="D55" s="36">
        <v>-96.4</v>
      </c>
      <c r="E55" s="37">
        <v>-10.55</v>
      </c>
      <c r="F55" s="37">
        <v>-85.85</v>
      </c>
      <c r="G55" s="41">
        <v>44928</v>
      </c>
      <c r="H55" s="40" t="s">
        <v>1428</v>
      </c>
      <c r="I55" s="26">
        <v>1662422</v>
      </c>
      <c r="J55" s="26" t="s">
        <v>1327</v>
      </c>
      <c r="K55" s="26">
        <v>169208</v>
      </c>
      <c r="L55" s="38">
        <v>44930</v>
      </c>
      <c r="M55" s="40" t="str">
        <f>VLOOKUP(I55,'ITEM#'!A:B,2,0)</f>
        <v>Costco01</v>
      </c>
      <c r="N55" s="43" t="s">
        <v>1301</v>
      </c>
      <c r="O55" s="43"/>
      <c r="P55" s="44">
        <f>VLOOKUP(I55,'ITEM#'!A:D,4,0)</f>
        <v>-85.85</v>
      </c>
      <c r="Q55" s="43"/>
      <c r="R55" s="52">
        <f t="shared" si="0"/>
        <v>1</v>
      </c>
      <c r="T55" s="23" t="s">
        <v>1289</v>
      </c>
    </row>
    <row r="56" spans="1:20" ht="12.75" x14ac:dyDescent="0.2">
      <c r="A56" s="40" t="s">
        <v>1399</v>
      </c>
      <c r="B56" s="40" t="s">
        <v>1496</v>
      </c>
      <c r="C56" s="41">
        <v>44928</v>
      </c>
      <c r="D56" s="36">
        <v>-128.94</v>
      </c>
      <c r="E56" s="37">
        <v>0</v>
      </c>
      <c r="F56" s="37">
        <v>-128.94</v>
      </c>
      <c r="G56" s="41">
        <v>44928</v>
      </c>
      <c r="H56" s="40" t="s">
        <v>1429</v>
      </c>
      <c r="I56" s="26">
        <v>1585793</v>
      </c>
      <c r="J56" s="26" t="s">
        <v>1323</v>
      </c>
      <c r="K56" s="26">
        <v>169208</v>
      </c>
      <c r="L56" s="38">
        <v>44930</v>
      </c>
      <c r="M56" s="40" t="str">
        <f>VLOOKUP(I56,'ITEM#'!A:B,2,0)</f>
        <v>Costco01</v>
      </c>
      <c r="N56" s="43" t="s">
        <v>1291</v>
      </c>
      <c r="O56" s="43"/>
      <c r="P56" s="44">
        <f>VLOOKUP(I56,'ITEM#'!A:D,4,0)</f>
        <v>-64.47</v>
      </c>
      <c r="Q56" s="43"/>
      <c r="R56" s="52">
        <f t="shared" si="0"/>
        <v>2</v>
      </c>
      <c r="T56" s="23" t="s">
        <v>1289</v>
      </c>
    </row>
    <row r="57" spans="1:20" ht="12.75" x14ac:dyDescent="0.2">
      <c r="A57" s="40" t="s">
        <v>1399</v>
      </c>
      <c r="B57" s="40" t="s">
        <v>1497</v>
      </c>
      <c r="C57" s="41">
        <v>44925</v>
      </c>
      <c r="D57" s="36">
        <v>-84.08</v>
      </c>
      <c r="E57" s="37">
        <v>-20.88</v>
      </c>
      <c r="F57" s="37">
        <v>-63.2</v>
      </c>
      <c r="G57" s="41">
        <v>44925</v>
      </c>
      <c r="H57" s="40" t="s">
        <v>1430</v>
      </c>
      <c r="I57" s="26">
        <v>1540785</v>
      </c>
      <c r="J57" s="26" t="s">
        <v>1328</v>
      </c>
      <c r="K57" s="26">
        <v>169208</v>
      </c>
      <c r="L57" s="38">
        <v>44930</v>
      </c>
      <c r="M57" s="40" t="str">
        <f>VLOOKUP(I57,'ITEM#'!A:B,2,0)</f>
        <v>Costco01</v>
      </c>
      <c r="N57" s="43" t="s">
        <v>1298</v>
      </c>
      <c r="O57" s="43"/>
      <c r="P57" s="44">
        <f>VLOOKUP(I57,'ITEM#'!A:D,4,0)</f>
        <v>-31.6</v>
      </c>
      <c r="Q57" s="43"/>
      <c r="R57" s="52">
        <f t="shared" si="0"/>
        <v>2</v>
      </c>
      <c r="T57" s="23" t="s">
        <v>1289</v>
      </c>
    </row>
    <row r="58" spans="1:20" ht="12.75" x14ac:dyDescent="0.2">
      <c r="A58" s="40" t="s">
        <v>1399</v>
      </c>
      <c r="B58" s="40" t="s">
        <v>1497</v>
      </c>
      <c r="C58" s="41">
        <v>44925</v>
      </c>
      <c r="D58" s="36">
        <v>-76.16</v>
      </c>
      <c r="E58" s="37">
        <v>-19.86</v>
      </c>
      <c r="F58" s="37">
        <v>-56.3</v>
      </c>
      <c r="G58" s="41">
        <v>44925</v>
      </c>
      <c r="H58" s="40" t="s">
        <v>1430</v>
      </c>
      <c r="I58" s="26">
        <v>1593357</v>
      </c>
      <c r="J58" s="26" t="s">
        <v>1302</v>
      </c>
      <c r="K58" s="26">
        <v>169208</v>
      </c>
      <c r="L58" s="38">
        <v>44930</v>
      </c>
      <c r="M58" s="40" t="str">
        <f>VLOOKUP(I58,'ITEM#'!A:B,2,0)</f>
        <v>Costco01</v>
      </c>
      <c r="N58" s="43" t="s">
        <v>1298</v>
      </c>
      <c r="O58" s="43"/>
      <c r="P58" s="44">
        <f>VLOOKUP(I58,'ITEM#'!A:D,4,0)</f>
        <v>-28.15</v>
      </c>
      <c r="Q58" s="43"/>
      <c r="R58" s="52">
        <f t="shared" si="0"/>
        <v>2</v>
      </c>
      <c r="T58" s="23" t="s">
        <v>1289</v>
      </c>
    </row>
    <row r="59" spans="1:20" ht="12.75" x14ac:dyDescent="0.2">
      <c r="A59" s="40" t="s">
        <v>1399</v>
      </c>
      <c r="B59" s="40" t="s">
        <v>1497</v>
      </c>
      <c r="C59" s="41">
        <v>44925</v>
      </c>
      <c r="D59" s="36">
        <v>-175.2</v>
      </c>
      <c r="E59" s="37">
        <v>-20.5</v>
      </c>
      <c r="F59" s="37">
        <v>-154.69999999999999</v>
      </c>
      <c r="G59" s="41">
        <v>44925</v>
      </c>
      <c r="H59" s="40" t="s">
        <v>1430</v>
      </c>
      <c r="I59" s="26">
        <v>1662420</v>
      </c>
      <c r="J59" s="26" t="s">
        <v>1318</v>
      </c>
      <c r="K59" s="26">
        <v>169208</v>
      </c>
      <c r="L59" s="38">
        <v>44930</v>
      </c>
      <c r="M59" s="40" t="str">
        <f>VLOOKUP(I59,'ITEM#'!A:B,2,0)</f>
        <v>Costco01</v>
      </c>
      <c r="N59" s="43" t="s">
        <v>1301</v>
      </c>
      <c r="O59" s="43"/>
      <c r="P59" s="44">
        <f>VLOOKUP(I59,'ITEM#'!A:D,4,0)</f>
        <v>-77.349999999999994</v>
      </c>
      <c r="Q59" s="43"/>
      <c r="R59" s="52">
        <f t="shared" si="0"/>
        <v>2</v>
      </c>
      <c r="T59" s="23" t="s">
        <v>1289</v>
      </c>
    </row>
    <row r="60" spans="1:20" ht="12.75" x14ac:dyDescent="0.2">
      <c r="A60" s="40" t="s">
        <v>1399</v>
      </c>
      <c r="B60" s="40" t="s">
        <v>1497</v>
      </c>
      <c r="C60" s="41">
        <v>44925</v>
      </c>
      <c r="D60" s="36">
        <v>-96.4</v>
      </c>
      <c r="E60" s="37">
        <v>-10.55</v>
      </c>
      <c r="F60" s="37">
        <v>-85.85</v>
      </c>
      <c r="G60" s="41">
        <v>44925</v>
      </c>
      <c r="H60" s="40" t="s">
        <v>1430</v>
      </c>
      <c r="I60" s="26">
        <v>1662421</v>
      </c>
      <c r="J60" s="26" t="s">
        <v>1300</v>
      </c>
      <c r="K60" s="26">
        <v>169208</v>
      </c>
      <c r="L60" s="38">
        <v>44930</v>
      </c>
      <c r="M60" s="40" t="str">
        <f>VLOOKUP(I60,'ITEM#'!A:B,2,0)</f>
        <v>Costco01</v>
      </c>
      <c r="N60" s="43" t="s">
        <v>1301</v>
      </c>
      <c r="O60" s="43"/>
      <c r="P60" s="44">
        <f>VLOOKUP(I60,'ITEM#'!A:D,4,0)</f>
        <v>-85.85</v>
      </c>
      <c r="Q60" s="43"/>
      <c r="R60" s="52">
        <f t="shared" si="0"/>
        <v>1</v>
      </c>
      <c r="T60" s="23" t="s">
        <v>1289</v>
      </c>
    </row>
    <row r="61" spans="1:20" ht="12.75" x14ac:dyDescent="0.2">
      <c r="A61" s="40" t="s">
        <v>1399</v>
      </c>
      <c r="B61" s="40" t="s">
        <v>1498</v>
      </c>
      <c r="C61" s="41">
        <v>44925</v>
      </c>
      <c r="D61" s="36">
        <v>-42.07</v>
      </c>
      <c r="E61" s="37">
        <v>0</v>
      </c>
      <c r="F61" s="37">
        <v>-42.07</v>
      </c>
      <c r="G61" s="41">
        <v>44925</v>
      </c>
      <c r="H61" s="40" t="s">
        <v>1431</v>
      </c>
      <c r="I61" s="26">
        <v>1514691</v>
      </c>
      <c r="J61" s="26" t="s">
        <v>1293</v>
      </c>
      <c r="K61" s="26">
        <v>169208</v>
      </c>
      <c r="L61" s="38">
        <v>44930</v>
      </c>
      <c r="M61" s="40" t="str">
        <f>VLOOKUP(I61,'ITEM#'!A:B,2,0)</f>
        <v>Costco01</v>
      </c>
      <c r="N61" s="43" t="s">
        <v>1291</v>
      </c>
      <c r="O61" s="43"/>
      <c r="P61" s="44">
        <f>VLOOKUP(I61,'ITEM#'!A:D,4,0)</f>
        <v>-42.07</v>
      </c>
      <c r="Q61" s="43"/>
      <c r="R61" s="52">
        <f t="shared" si="0"/>
        <v>1</v>
      </c>
      <c r="T61" s="23" t="s">
        <v>1289</v>
      </c>
    </row>
    <row r="62" spans="1:20" ht="12.75" x14ac:dyDescent="0.2">
      <c r="A62" s="40" t="s">
        <v>1399</v>
      </c>
      <c r="B62" s="40" t="s">
        <v>1498</v>
      </c>
      <c r="C62" s="41">
        <v>44925</v>
      </c>
      <c r="D62" s="36">
        <v>-39</v>
      </c>
      <c r="E62" s="37"/>
      <c r="F62" s="37">
        <v>-39</v>
      </c>
      <c r="G62" s="41">
        <v>44925</v>
      </c>
      <c r="H62" s="40" t="s">
        <v>1431</v>
      </c>
      <c r="I62" s="26">
        <v>1529947</v>
      </c>
      <c r="J62" s="26" t="s">
        <v>1294</v>
      </c>
      <c r="K62" s="26">
        <v>169208</v>
      </c>
      <c r="L62" s="38">
        <v>44930</v>
      </c>
      <c r="M62" s="40" t="str">
        <f>VLOOKUP(I62,'ITEM#'!A:B,2,0)</f>
        <v>Costco01</v>
      </c>
      <c r="N62" s="43" t="s">
        <v>1291</v>
      </c>
      <c r="O62" s="43"/>
      <c r="P62" s="44">
        <f>VLOOKUP(I62,'ITEM#'!A:D,4,0)</f>
        <v>-39</v>
      </c>
      <c r="Q62" s="43"/>
      <c r="R62" s="52">
        <f t="shared" si="0"/>
        <v>1</v>
      </c>
      <c r="T62" s="23" t="s">
        <v>1289</v>
      </c>
    </row>
    <row r="63" spans="1:20" ht="12.75" x14ac:dyDescent="0.2">
      <c r="A63" s="40" t="s">
        <v>1399</v>
      </c>
      <c r="B63" s="40" t="s">
        <v>1499</v>
      </c>
      <c r="C63" s="41">
        <v>44925</v>
      </c>
      <c r="D63" s="36">
        <v>-25.55</v>
      </c>
      <c r="E63" s="37">
        <v>0</v>
      </c>
      <c r="F63" s="37">
        <v>-25.55</v>
      </c>
      <c r="G63" s="41">
        <v>44925</v>
      </c>
      <c r="H63" s="40" t="s">
        <v>1432</v>
      </c>
      <c r="I63" s="26">
        <v>1516594</v>
      </c>
      <c r="J63" s="26" t="s">
        <v>1313</v>
      </c>
      <c r="K63" s="26">
        <v>169208</v>
      </c>
      <c r="L63" s="38">
        <v>44930</v>
      </c>
      <c r="M63" s="40" t="str">
        <f>VLOOKUP(I63,'ITEM#'!A:B,2,0)</f>
        <v>Costco01</v>
      </c>
      <c r="N63" s="43" t="s">
        <v>1291</v>
      </c>
      <c r="O63" s="43"/>
      <c r="P63" s="44">
        <f>VLOOKUP(I63,'ITEM#'!A:D,4,0)</f>
        <v>-25.55</v>
      </c>
      <c r="Q63" s="43"/>
      <c r="R63" s="52">
        <f t="shared" si="0"/>
        <v>1</v>
      </c>
      <c r="T63" s="23" t="s">
        <v>1289</v>
      </c>
    </row>
    <row r="64" spans="1:20" ht="12.75" x14ac:dyDescent="0.2">
      <c r="A64" s="40" t="s">
        <v>1399</v>
      </c>
      <c r="B64" s="40" t="s">
        <v>1500</v>
      </c>
      <c r="C64" s="41">
        <v>44925</v>
      </c>
      <c r="D64" s="36">
        <v>-76.16</v>
      </c>
      <c r="E64" s="37">
        <v>-19.86</v>
      </c>
      <c r="F64" s="37">
        <v>-56.3</v>
      </c>
      <c r="G64" s="41">
        <v>44925</v>
      </c>
      <c r="H64" s="40" t="s">
        <v>1433</v>
      </c>
      <c r="I64" s="26">
        <v>1540780</v>
      </c>
      <c r="J64" s="26" t="s">
        <v>1334</v>
      </c>
      <c r="K64" s="26">
        <v>169208</v>
      </c>
      <c r="L64" s="38">
        <v>44930</v>
      </c>
      <c r="M64" s="40" t="str">
        <f>VLOOKUP(I64,'ITEM#'!A:B,2,0)</f>
        <v>Costco01</v>
      </c>
      <c r="N64" s="43" t="s">
        <v>1298</v>
      </c>
      <c r="O64" s="43"/>
      <c r="P64" s="44">
        <f>VLOOKUP(I64,'ITEM#'!A:D,4,0)</f>
        <v>-28.15</v>
      </c>
      <c r="Q64" s="43"/>
      <c r="R64" s="52">
        <f t="shared" si="0"/>
        <v>2</v>
      </c>
      <c r="T64" s="23" t="s">
        <v>1289</v>
      </c>
    </row>
    <row r="65" spans="1:20" ht="12.75" x14ac:dyDescent="0.2">
      <c r="A65" s="40" t="s">
        <v>1399</v>
      </c>
      <c r="B65" s="40" t="s">
        <v>1501</v>
      </c>
      <c r="C65" s="41">
        <v>44925</v>
      </c>
      <c r="D65" s="36">
        <v>-76.16</v>
      </c>
      <c r="E65" s="37">
        <v>-19.86</v>
      </c>
      <c r="F65" s="37">
        <v>-56.3</v>
      </c>
      <c r="G65" s="41">
        <v>44925</v>
      </c>
      <c r="H65" s="40" t="s">
        <v>1434</v>
      </c>
      <c r="I65" s="26">
        <v>1540780</v>
      </c>
      <c r="J65" s="26" t="s">
        <v>1334</v>
      </c>
      <c r="K65" s="26">
        <v>169208</v>
      </c>
      <c r="L65" s="38">
        <v>44930</v>
      </c>
      <c r="M65" s="40" t="str">
        <f>VLOOKUP(I65,'ITEM#'!A:B,2,0)</f>
        <v>Costco01</v>
      </c>
      <c r="N65" s="43" t="s">
        <v>1298</v>
      </c>
      <c r="O65" s="43"/>
      <c r="P65" s="44">
        <f>VLOOKUP(I65,'ITEM#'!A:D,4,0)</f>
        <v>-28.15</v>
      </c>
      <c r="Q65" s="43"/>
      <c r="R65" s="52">
        <f t="shared" si="0"/>
        <v>2</v>
      </c>
      <c r="T65" s="23" t="s">
        <v>1289</v>
      </c>
    </row>
    <row r="66" spans="1:20" ht="12.75" x14ac:dyDescent="0.2">
      <c r="A66" s="40" t="s">
        <v>1399</v>
      </c>
      <c r="B66" s="40" t="s">
        <v>1501</v>
      </c>
      <c r="C66" s="41">
        <v>44925</v>
      </c>
      <c r="D66" s="36">
        <v>-175.2</v>
      </c>
      <c r="E66" s="37">
        <v>-20.5</v>
      </c>
      <c r="F66" s="37">
        <v>-154.69999999999999</v>
      </c>
      <c r="G66" s="41">
        <v>44925</v>
      </c>
      <c r="H66" s="40" t="s">
        <v>1434</v>
      </c>
      <c r="I66" s="26">
        <v>1662420</v>
      </c>
      <c r="J66" s="26" t="s">
        <v>1318</v>
      </c>
      <c r="K66" s="26">
        <v>169208</v>
      </c>
      <c r="L66" s="38">
        <v>44930</v>
      </c>
      <c r="M66" s="40" t="str">
        <f>VLOOKUP(I66,'ITEM#'!A:B,2,0)</f>
        <v>Costco01</v>
      </c>
      <c r="N66" s="43" t="s">
        <v>1301</v>
      </c>
      <c r="O66" s="43"/>
      <c r="P66" s="44">
        <f>VLOOKUP(I66,'ITEM#'!A:D,4,0)</f>
        <v>-77.349999999999994</v>
      </c>
      <c r="Q66" s="43"/>
      <c r="R66" s="52">
        <f t="shared" ref="R66:R129" si="1">F66/P66</f>
        <v>2</v>
      </c>
      <c r="T66" s="23" t="s">
        <v>1289</v>
      </c>
    </row>
    <row r="67" spans="1:20" ht="12.75" x14ac:dyDescent="0.2">
      <c r="A67" s="40" t="s">
        <v>1399</v>
      </c>
      <c r="B67" s="40" t="s">
        <v>1502</v>
      </c>
      <c r="C67" s="41">
        <v>44928</v>
      </c>
      <c r="D67" s="36">
        <v>-96.4</v>
      </c>
      <c r="E67" s="37">
        <v>-10.55</v>
      </c>
      <c r="F67" s="37">
        <v>-85.85</v>
      </c>
      <c r="G67" s="41">
        <v>44928</v>
      </c>
      <c r="H67" s="40" t="s">
        <v>1435</v>
      </c>
      <c r="I67" s="26">
        <v>1662421</v>
      </c>
      <c r="J67" s="26" t="s">
        <v>1300</v>
      </c>
      <c r="K67" s="26">
        <v>169208</v>
      </c>
      <c r="L67" s="38">
        <v>44930</v>
      </c>
      <c r="M67" s="40" t="str">
        <f>VLOOKUP(I67,'ITEM#'!A:B,2,0)</f>
        <v>Costco01</v>
      </c>
      <c r="N67" s="43" t="s">
        <v>1301</v>
      </c>
      <c r="O67" s="43"/>
      <c r="P67" s="44">
        <f>VLOOKUP(I67,'ITEM#'!A:D,4,0)</f>
        <v>-85.85</v>
      </c>
      <c r="Q67" s="43"/>
      <c r="R67" s="52">
        <f t="shared" si="1"/>
        <v>1</v>
      </c>
      <c r="T67" s="23" t="s">
        <v>1289</v>
      </c>
    </row>
    <row r="68" spans="1:20" ht="12.75" x14ac:dyDescent="0.2">
      <c r="A68" s="40" t="s">
        <v>1399</v>
      </c>
      <c r="B68" s="40" t="s">
        <v>1503</v>
      </c>
      <c r="C68" s="41">
        <v>44928</v>
      </c>
      <c r="D68" s="36">
        <v>-87.6</v>
      </c>
      <c r="E68" s="37">
        <v>-10.25</v>
      </c>
      <c r="F68" s="37">
        <v>-77.349999999999994</v>
      </c>
      <c r="G68" s="41">
        <v>44928</v>
      </c>
      <c r="H68" s="40" t="s">
        <v>1436</v>
      </c>
      <c r="I68" s="26">
        <v>1662420</v>
      </c>
      <c r="J68" s="26" t="s">
        <v>1318</v>
      </c>
      <c r="K68" s="26">
        <v>169208</v>
      </c>
      <c r="L68" s="38">
        <v>44930</v>
      </c>
      <c r="M68" s="40" t="str">
        <f>VLOOKUP(I68,'ITEM#'!A:B,2,0)</f>
        <v>Costco01</v>
      </c>
      <c r="N68" s="43" t="s">
        <v>1301</v>
      </c>
      <c r="O68" s="43"/>
      <c r="P68" s="44">
        <f>VLOOKUP(I68,'ITEM#'!A:D,4,0)</f>
        <v>-77.349999999999994</v>
      </c>
      <c r="Q68" s="43"/>
      <c r="R68" s="52">
        <f t="shared" si="1"/>
        <v>1</v>
      </c>
      <c r="T68" s="23" t="s">
        <v>1289</v>
      </c>
    </row>
    <row r="69" spans="1:20" ht="12.75" x14ac:dyDescent="0.2">
      <c r="A69" s="40" t="s">
        <v>1399</v>
      </c>
      <c r="B69" s="40" t="s">
        <v>1504</v>
      </c>
      <c r="C69" s="41">
        <v>44928</v>
      </c>
      <c r="D69" s="36">
        <v>-128.94</v>
      </c>
      <c r="E69" s="37">
        <v>0</v>
      </c>
      <c r="F69" s="37">
        <v>-128.94</v>
      </c>
      <c r="G69" s="41">
        <v>44928</v>
      </c>
      <c r="H69" s="40" t="s">
        <v>1437</v>
      </c>
      <c r="I69" s="26">
        <v>1585793</v>
      </c>
      <c r="J69" s="26" t="s">
        <v>1323</v>
      </c>
      <c r="K69" s="26">
        <v>169208</v>
      </c>
      <c r="L69" s="38">
        <v>44930</v>
      </c>
      <c r="M69" s="40" t="str">
        <f>VLOOKUP(I69,'ITEM#'!A:B,2,0)</f>
        <v>Costco01</v>
      </c>
      <c r="N69" s="43" t="s">
        <v>1291</v>
      </c>
      <c r="O69" s="43"/>
      <c r="P69" s="44">
        <f>VLOOKUP(I69,'ITEM#'!A:D,4,0)</f>
        <v>-64.47</v>
      </c>
      <c r="Q69" s="43"/>
      <c r="R69" s="52">
        <f t="shared" si="1"/>
        <v>2</v>
      </c>
      <c r="T69" s="23" t="s">
        <v>1289</v>
      </c>
    </row>
    <row r="70" spans="1:20" ht="12.75" x14ac:dyDescent="0.2">
      <c r="A70" s="24" t="s">
        <v>1399</v>
      </c>
      <c r="B70" s="24" t="s">
        <v>1505</v>
      </c>
      <c r="C70" s="25">
        <v>44925</v>
      </c>
      <c r="D70" s="36">
        <v>-91.18</v>
      </c>
      <c r="E70" s="37">
        <v>-28.91</v>
      </c>
      <c r="F70" s="37">
        <v>-62.27</v>
      </c>
      <c r="G70" s="25">
        <v>44925</v>
      </c>
      <c r="H70" s="24" t="s">
        <v>1438</v>
      </c>
      <c r="I70" s="26">
        <v>1339334</v>
      </c>
      <c r="J70" s="26" t="s">
        <v>1331</v>
      </c>
      <c r="K70" s="26">
        <v>12211474</v>
      </c>
      <c r="L70" s="38">
        <v>44930</v>
      </c>
      <c r="M70" s="40" t="str">
        <f>VLOOKUP(I70,'ITEM#'!A:B,2,0)</f>
        <v>Costco01</v>
      </c>
      <c r="N70" s="43" t="s">
        <v>1301</v>
      </c>
      <c r="O70" s="43"/>
      <c r="P70" s="44">
        <f>VLOOKUP(I70,'ITEM#'!A:D,4,0)</f>
        <v>-62.27</v>
      </c>
      <c r="Q70" s="43"/>
      <c r="R70" s="52">
        <f t="shared" si="1"/>
        <v>1</v>
      </c>
      <c r="S70" s="43"/>
      <c r="T70" s="23" t="s">
        <v>1289</v>
      </c>
    </row>
    <row r="71" spans="1:20" ht="12.75" x14ac:dyDescent="0.2">
      <c r="A71" s="40" t="s">
        <v>1399</v>
      </c>
      <c r="B71" s="40" t="s">
        <v>1506</v>
      </c>
      <c r="C71" s="41">
        <v>44925</v>
      </c>
      <c r="D71" s="36">
        <v>-94.54</v>
      </c>
      <c r="E71" s="37">
        <v>-32.270000000000003</v>
      </c>
      <c r="F71" s="37">
        <v>-62.27</v>
      </c>
      <c r="G71" s="41">
        <v>44925</v>
      </c>
      <c r="H71" s="40" t="s">
        <v>1439</v>
      </c>
      <c r="I71" s="26">
        <v>1339334</v>
      </c>
      <c r="J71" s="26" t="s">
        <v>1331</v>
      </c>
      <c r="K71" s="26">
        <v>12211474</v>
      </c>
      <c r="L71" s="38">
        <v>44930</v>
      </c>
      <c r="M71" s="40" t="str">
        <f>VLOOKUP(I71,'ITEM#'!A:B,2,0)</f>
        <v>Costco01</v>
      </c>
      <c r="N71" s="43" t="s">
        <v>1301</v>
      </c>
      <c r="O71" s="43"/>
      <c r="P71" s="44">
        <f>VLOOKUP(I71,'ITEM#'!A:D,4,0)</f>
        <v>-62.27</v>
      </c>
      <c r="Q71" s="43"/>
      <c r="R71" s="52">
        <f t="shared" si="1"/>
        <v>1</v>
      </c>
      <c r="T71" s="23" t="s">
        <v>1289</v>
      </c>
    </row>
    <row r="72" spans="1:20" ht="12.75" x14ac:dyDescent="0.2">
      <c r="A72" s="40" t="s">
        <v>1399</v>
      </c>
      <c r="B72" s="40" t="s">
        <v>1507</v>
      </c>
      <c r="C72" s="41">
        <v>44925</v>
      </c>
      <c r="D72" s="36">
        <v>-87.28</v>
      </c>
      <c r="E72" s="37">
        <v>-25.01</v>
      </c>
      <c r="F72" s="37">
        <v>-62.27</v>
      </c>
      <c r="G72" s="41">
        <v>44925</v>
      </c>
      <c r="H72" s="40" t="s">
        <v>1440</v>
      </c>
      <c r="I72" s="26">
        <v>1339335</v>
      </c>
      <c r="J72" s="26" t="s">
        <v>1314</v>
      </c>
      <c r="K72" s="26">
        <v>12211474</v>
      </c>
      <c r="L72" s="38">
        <v>44930</v>
      </c>
      <c r="M72" s="40" t="str">
        <f>VLOOKUP(I72,'ITEM#'!A:B,2,0)</f>
        <v>Costco01</v>
      </c>
      <c r="N72" s="43" t="s">
        <v>1301</v>
      </c>
      <c r="O72" s="43"/>
      <c r="P72" s="44">
        <f>VLOOKUP(I72,'ITEM#'!A:D,4,0)</f>
        <v>-62.27</v>
      </c>
      <c r="Q72" s="43"/>
      <c r="R72" s="52">
        <f t="shared" si="1"/>
        <v>1</v>
      </c>
      <c r="T72" s="23" t="s">
        <v>1289</v>
      </c>
    </row>
    <row r="73" spans="1:20" ht="12.75" x14ac:dyDescent="0.2">
      <c r="A73" s="40" t="s">
        <v>1399</v>
      </c>
      <c r="B73" s="40" t="s">
        <v>1508</v>
      </c>
      <c r="C73" s="41">
        <v>44928</v>
      </c>
      <c r="D73" s="36">
        <v>-87.28</v>
      </c>
      <c r="E73" s="37">
        <v>-25.01</v>
      </c>
      <c r="F73" s="37">
        <v>-62.27</v>
      </c>
      <c r="G73" s="41">
        <v>44928</v>
      </c>
      <c r="H73" s="40" t="s">
        <v>1441</v>
      </c>
      <c r="I73" s="26">
        <v>1339335</v>
      </c>
      <c r="J73" s="26" t="s">
        <v>1314</v>
      </c>
      <c r="K73" s="26">
        <v>12211474</v>
      </c>
      <c r="L73" s="38">
        <v>44930</v>
      </c>
      <c r="M73" s="40" t="str">
        <f>VLOOKUP(I73,'ITEM#'!A:B,2,0)</f>
        <v>Costco01</v>
      </c>
      <c r="N73" s="43" t="s">
        <v>1301</v>
      </c>
      <c r="O73" s="43"/>
      <c r="P73" s="44">
        <f>VLOOKUP(I73,'ITEM#'!A:D,4,0)</f>
        <v>-62.27</v>
      </c>
      <c r="Q73" s="43"/>
      <c r="R73" s="52">
        <f t="shared" si="1"/>
        <v>1</v>
      </c>
      <c r="T73" s="23" t="s">
        <v>1289</v>
      </c>
    </row>
    <row r="74" spans="1:20" ht="12.75" x14ac:dyDescent="0.2">
      <c r="A74" s="24" t="s">
        <v>1442</v>
      </c>
      <c r="B74" s="24" t="s">
        <v>1509</v>
      </c>
      <c r="C74" s="25">
        <v>44929</v>
      </c>
      <c r="D74" s="36">
        <v>-70.62</v>
      </c>
      <c r="E74" s="37">
        <v>0</v>
      </c>
      <c r="F74" s="37">
        <v>-70.62</v>
      </c>
      <c r="G74" s="25">
        <v>44929</v>
      </c>
      <c r="H74" s="24" t="s">
        <v>1443</v>
      </c>
      <c r="I74" s="26">
        <v>1585900</v>
      </c>
      <c r="J74" s="26" t="s">
        <v>1320</v>
      </c>
      <c r="K74" s="26">
        <v>169229</v>
      </c>
      <c r="L74" s="38">
        <v>44931</v>
      </c>
      <c r="M74" s="40" t="str">
        <f>VLOOKUP(I74,'ITEM#'!A:B,2,0)</f>
        <v>Costco01</v>
      </c>
      <c r="N74" s="43" t="s">
        <v>1291</v>
      </c>
      <c r="O74" s="43"/>
      <c r="P74" s="44">
        <f>VLOOKUP(I74,'ITEM#'!A:D,4,0)</f>
        <v>-70.62</v>
      </c>
      <c r="Q74" s="43"/>
      <c r="R74" s="52">
        <f t="shared" si="1"/>
        <v>1</v>
      </c>
      <c r="S74" s="43"/>
      <c r="T74" s="23" t="s">
        <v>1289</v>
      </c>
    </row>
    <row r="75" spans="1:20" ht="12.75" x14ac:dyDescent="0.2">
      <c r="A75" s="40" t="s">
        <v>1442</v>
      </c>
      <c r="B75" s="40" t="s">
        <v>1510</v>
      </c>
      <c r="C75" s="41">
        <v>44929</v>
      </c>
      <c r="D75" s="36">
        <v>-39</v>
      </c>
      <c r="E75" s="37">
        <v>0</v>
      </c>
      <c r="F75" s="37">
        <v>-39</v>
      </c>
      <c r="G75" s="41">
        <v>44929</v>
      </c>
      <c r="H75" s="40" t="s">
        <v>1444</v>
      </c>
      <c r="I75" s="26">
        <v>1529947</v>
      </c>
      <c r="J75" s="26" t="s">
        <v>1294</v>
      </c>
      <c r="K75" s="26">
        <v>169229</v>
      </c>
      <c r="L75" s="38">
        <v>44931</v>
      </c>
      <c r="M75" s="40" t="str">
        <f>VLOOKUP(I75,'ITEM#'!A:B,2,0)</f>
        <v>Costco01</v>
      </c>
      <c r="N75" s="43" t="s">
        <v>1291</v>
      </c>
      <c r="O75" s="43"/>
      <c r="P75" s="44">
        <f>VLOOKUP(I75,'ITEM#'!A:D,4,0)</f>
        <v>-39</v>
      </c>
      <c r="Q75" s="43"/>
      <c r="R75" s="52">
        <f t="shared" si="1"/>
        <v>1</v>
      </c>
      <c r="T75" s="23" t="s">
        <v>1289</v>
      </c>
    </row>
    <row r="76" spans="1:20" ht="12.75" x14ac:dyDescent="0.2">
      <c r="A76" s="40" t="s">
        <v>1442</v>
      </c>
      <c r="B76" s="40" t="s">
        <v>1511</v>
      </c>
      <c r="C76" s="41">
        <v>44929</v>
      </c>
      <c r="D76" s="36">
        <v>-45.56</v>
      </c>
      <c r="E76" s="37">
        <v>0</v>
      </c>
      <c r="F76" s="37">
        <v>-45.56</v>
      </c>
      <c r="G76" s="41">
        <v>44929</v>
      </c>
      <c r="H76" s="40" t="s">
        <v>1445</v>
      </c>
      <c r="I76" s="26">
        <v>1529939</v>
      </c>
      <c r="J76" s="26" t="s">
        <v>1339</v>
      </c>
      <c r="K76" s="26">
        <v>169229</v>
      </c>
      <c r="L76" s="38">
        <v>44931</v>
      </c>
      <c r="M76" s="40" t="str">
        <f>VLOOKUP(I76,'ITEM#'!A:B,2,0)</f>
        <v>Costco01</v>
      </c>
      <c r="N76" s="43" t="s">
        <v>1291</v>
      </c>
      <c r="O76" s="43"/>
      <c r="P76" s="44">
        <f>VLOOKUP(I76,'ITEM#'!A:D,4,0)</f>
        <v>-22.78</v>
      </c>
      <c r="Q76" s="43"/>
      <c r="R76" s="52">
        <f t="shared" si="1"/>
        <v>2</v>
      </c>
      <c r="T76" s="23" t="s">
        <v>1289</v>
      </c>
    </row>
    <row r="77" spans="1:20" ht="12.75" x14ac:dyDescent="0.2">
      <c r="A77" s="40" t="s">
        <v>1442</v>
      </c>
      <c r="B77" s="40" t="s">
        <v>1512</v>
      </c>
      <c r="C77" s="41">
        <v>44929</v>
      </c>
      <c r="D77" s="36">
        <v>-87.6</v>
      </c>
      <c r="E77" s="37">
        <v>-10.25</v>
      </c>
      <c r="F77" s="37">
        <v>-77.349999999999994</v>
      </c>
      <c r="G77" s="41">
        <v>44929</v>
      </c>
      <c r="H77" s="40" t="s">
        <v>1446</v>
      </c>
      <c r="I77" s="26">
        <v>1662420</v>
      </c>
      <c r="J77" s="26" t="s">
        <v>1318</v>
      </c>
      <c r="K77" s="26">
        <v>169229</v>
      </c>
      <c r="L77" s="38">
        <v>44931</v>
      </c>
      <c r="M77" s="40" t="str">
        <f>VLOOKUP(I77,'ITEM#'!A:B,2,0)</f>
        <v>Costco01</v>
      </c>
      <c r="N77" s="43" t="s">
        <v>1301</v>
      </c>
      <c r="O77" s="43"/>
      <c r="P77" s="44">
        <f>VLOOKUP(I77,'ITEM#'!A:D,4,0)</f>
        <v>-77.349999999999994</v>
      </c>
      <c r="Q77" s="43"/>
      <c r="R77" s="52">
        <f t="shared" si="1"/>
        <v>1</v>
      </c>
      <c r="T77" s="23" t="s">
        <v>1289</v>
      </c>
    </row>
    <row r="78" spans="1:20" ht="12.75" x14ac:dyDescent="0.2">
      <c r="A78" s="40" t="s">
        <v>1442</v>
      </c>
      <c r="B78" s="40" t="s">
        <v>1513</v>
      </c>
      <c r="C78" s="41">
        <v>44929</v>
      </c>
      <c r="D78" s="36">
        <v>-39</v>
      </c>
      <c r="E78" s="37">
        <v>0</v>
      </c>
      <c r="F78" s="37">
        <v>-39</v>
      </c>
      <c r="G78" s="41">
        <v>44929</v>
      </c>
      <c r="H78" s="40" t="s">
        <v>1447</v>
      </c>
      <c r="I78" s="26">
        <v>1529946</v>
      </c>
      <c r="J78" s="26" t="s">
        <v>1306</v>
      </c>
      <c r="K78" s="26">
        <v>169229</v>
      </c>
      <c r="L78" s="38">
        <v>44931</v>
      </c>
      <c r="M78" s="40" t="str">
        <f>VLOOKUP(I78,'ITEM#'!A:B,2,0)</f>
        <v>Costco01</v>
      </c>
      <c r="N78" s="43" t="s">
        <v>1291</v>
      </c>
      <c r="O78" s="43"/>
      <c r="P78" s="44">
        <f>VLOOKUP(I78,'ITEM#'!A:D,4,0)</f>
        <v>-39</v>
      </c>
      <c r="Q78" s="43"/>
      <c r="R78" s="52">
        <f t="shared" si="1"/>
        <v>1</v>
      </c>
      <c r="T78" s="23" t="s">
        <v>1289</v>
      </c>
    </row>
    <row r="79" spans="1:20" ht="12.75" x14ac:dyDescent="0.2">
      <c r="A79" s="40" t="s">
        <v>1442</v>
      </c>
      <c r="B79" s="40" t="s">
        <v>1514</v>
      </c>
      <c r="C79" s="41">
        <v>44929</v>
      </c>
      <c r="D79" s="36">
        <v>-97.43</v>
      </c>
      <c r="E79" s="37">
        <v>-35.159999999999997</v>
      </c>
      <c r="F79" s="37">
        <v>-62.27</v>
      </c>
      <c r="G79" s="41">
        <v>44929</v>
      </c>
      <c r="H79" s="40" t="s">
        <v>1448</v>
      </c>
      <c r="I79" s="26">
        <v>1339335</v>
      </c>
      <c r="J79" s="26" t="s">
        <v>1314</v>
      </c>
      <c r="K79" s="26">
        <v>169229</v>
      </c>
      <c r="L79" s="38">
        <v>44931</v>
      </c>
      <c r="M79" s="40" t="str">
        <f>VLOOKUP(I79,'ITEM#'!A:B,2,0)</f>
        <v>Costco01</v>
      </c>
      <c r="N79" s="43" t="s">
        <v>1301</v>
      </c>
      <c r="O79" s="43"/>
      <c r="P79" s="44">
        <f>VLOOKUP(I79,'ITEM#'!A:D,4,0)</f>
        <v>-62.27</v>
      </c>
      <c r="Q79" s="43"/>
      <c r="R79" s="52">
        <f t="shared" si="1"/>
        <v>1</v>
      </c>
      <c r="T79" s="23" t="s">
        <v>1289</v>
      </c>
    </row>
    <row r="80" spans="1:20" ht="12.75" x14ac:dyDescent="0.2">
      <c r="A80" s="40" t="s">
        <v>1442</v>
      </c>
      <c r="B80" s="40" t="s">
        <v>1515</v>
      </c>
      <c r="C80" s="41">
        <v>44929</v>
      </c>
      <c r="D80" s="36">
        <v>-92.76</v>
      </c>
      <c r="E80" s="37">
        <v>-37.630000000000003</v>
      </c>
      <c r="F80" s="37">
        <v>-55.13</v>
      </c>
      <c r="G80" s="41">
        <v>44929</v>
      </c>
      <c r="H80" s="40" t="s">
        <v>1449</v>
      </c>
      <c r="I80" s="26">
        <v>1339333</v>
      </c>
      <c r="J80" s="26" t="s">
        <v>1337</v>
      </c>
      <c r="K80" s="26">
        <v>169229</v>
      </c>
      <c r="L80" s="38">
        <v>44931</v>
      </c>
      <c r="M80" s="40" t="str">
        <f>VLOOKUP(I80,'ITEM#'!A:B,2,0)</f>
        <v>Costco01</v>
      </c>
      <c r="N80" s="43" t="s">
        <v>1301</v>
      </c>
      <c r="O80" s="43"/>
      <c r="P80" s="44">
        <f>VLOOKUP(I80,'ITEM#'!A:D,4,0)</f>
        <v>-55.13</v>
      </c>
      <c r="Q80" s="43"/>
      <c r="R80" s="52">
        <f t="shared" si="1"/>
        <v>1</v>
      </c>
      <c r="T80" s="23" t="s">
        <v>1289</v>
      </c>
    </row>
    <row r="81" spans="1:20" ht="12.75" x14ac:dyDescent="0.2">
      <c r="A81" s="40" t="s">
        <v>1442</v>
      </c>
      <c r="B81" s="40" t="s">
        <v>1516</v>
      </c>
      <c r="C81" s="41">
        <v>44929</v>
      </c>
      <c r="D81" s="36">
        <v>-51.48</v>
      </c>
      <c r="E81" s="37">
        <v>-17.18</v>
      </c>
      <c r="F81" s="37">
        <v>-34.299999999999997</v>
      </c>
      <c r="G81" s="41">
        <v>44929</v>
      </c>
      <c r="H81" s="40" t="s">
        <v>1450</v>
      </c>
      <c r="I81" s="26">
        <v>1408974</v>
      </c>
      <c r="J81" s="26" t="s">
        <v>1333</v>
      </c>
      <c r="K81" s="26">
        <v>169229</v>
      </c>
      <c r="L81" s="38">
        <v>44931</v>
      </c>
      <c r="M81" s="40" t="str">
        <f>VLOOKUP(I81,'ITEM#'!A:B,2,0)</f>
        <v>Costco01</v>
      </c>
      <c r="N81" s="43" t="s">
        <v>1311</v>
      </c>
      <c r="O81" s="43"/>
      <c r="P81" s="44">
        <f>VLOOKUP(I81,'ITEM#'!A:D,4,0)</f>
        <v>-17.149999999999999</v>
      </c>
      <c r="Q81" s="43"/>
      <c r="R81" s="52">
        <f t="shared" si="1"/>
        <v>2</v>
      </c>
      <c r="T81" s="23" t="s">
        <v>1289</v>
      </c>
    </row>
    <row r="82" spans="1:20" ht="12.75" x14ac:dyDescent="0.2">
      <c r="A82" s="40" t="s">
        <v>1442</v>
      </c>
      <c r="B82" s="40" t="s">
        <v>1516</v>
      </c>
      <c r="C82" s="41">
        <v>44929</v>
      </c>
      <c r="D82" s="36">
        <v>-262.8</v>
      </c>
      <c r="E82" s="37">
        <v>-30.75</v>
      </c>
      <c r="F82" s="37">
        <v>-232.05</v>
      </c>
      <c r="G82" s="41">
        <v>44929</v>
      </c>
      <c r="H82" s="40" t="s">
        <v>1450</v>
      </c>
      <c r="I82" s="26">
        <v>1662420</v>
      </c>
      <c r="J82" s="26" t="s">
        <v>1318</v>
      </c>
      <c r="K82" s="26">
        <v>169229</v>
      </c>
      <c r="L82" s="38">
        <v>44931</v>
      </c>
      <c r="M82" s="40" t="str">
        <f>VLOOKUP(I82,'ITEM#'!A:B,2,0)</f>
        <v>Costco01</v>
      </c>
      <c r="N82" s="43" t="s">
        <v>1301</v>
      </c>
      <c r="O82" s="43"/>
      <c r="P82" s="44">
        <f>VLOOKUP(I82,'ITEM#'!A:D,4,0)</f>
        <v>-77.349999999999994</v>
      </c>
      <c r="Q82" s="43"/>
      <c r="R82" s="52">
        <f t="shared" si="1"/>
        <v>3.0000000000000004</v>
      </c>
      <c r="T82" s="23" t="s">
        <v>1289</v>
      </c>
    </row>
    <row r="83" spans="1:20" ht="12.75" x14ac:dyDescent="0.2">
      <c r="A83" s="40" t="s">
        <v>1442</v>
      </c>
      <c r="B83" s="40" t="s">
        <v>1516</v>
      </c>
      <c r="C83" s="41">
        <v>44929</v>
      </c>
      <c r="D83" s="36">
        <v>-96.4</v>
      </c>
      <c r="E83" s="37">
        <v>-10.55</v>
      </c>
      <c r="F83" s="37">
        <v>-85.85</v>
      </c>
      <c r="G83" s="41">
        <v>44929</v>
      </c>
      <c r="H83" s="40" t="s">
        <v>1450</v>
      </c>
      <c r="I83" s="26">
        <v>1662421</v>
      </c>
      <c r="J83" s="26" t="s">
        <v>1300</v>
      </c>
      <c r="K83" s="26">
        <v>169229</v>
      </c>
      <c r="L83" s="38">
        <v>44931</v>
      </c>
      <c r="M83" s="40" t="str">
        <f>VLOOKUP(I83,'ITEM#'!A:B,2,0)</f>
        <v>Costco01</v>
      </c>
      <c r="N83" s="43" t="s">
        <v>1301</v>
      </c>
      <c r="O83" s="43"/>
      <c r="P83" s="44">
        <f>VLOOKUP(I83,'ITEM#'!A:D,4,0)</f>
        <v>-85.85</v>
      </c>
      <c r="Q83" s="43"/>
      <c r="R83" s="52">
        <f t="shared" si="1"/>
        <v>1</v>
      </c>
      <c r="T83" s="23" t="s">
        <v>1289</v>
      </c>
    </row>
    <row r="84" spans="1:20" ht="12.75" x14ac:dyDescent="0.2">
      <c r="A84" s="40" t="s">
        <v>1442</v>
      </c>
      <c r="B84" s="40" t="s">
        <v>1517</v>
      </c>
      <c r="C84" s="41">
        <v>44929</v>
      </c>
      <c r="D84" s="36">
        <v>-39</v>
      </c>
      <c r="E84" s="37">
        <v>0</v>
      </c>
      <c r="F84" s="37">
        <v>-39</v>
      </c>
      <c r="G84" s="41">
        <v>44929</v>
      </c>
      <c r="H84" s="40" t="s">
        <v>1451</v>
      </c>
      <c r="I84" s="26">
        <v>1529947</v>
      </c>
      <c r="J84" s="26" t="s">
        <v>1294</v>
      </c>
      <c r="K84" s="26">
        <v>169229</v>
      </c>
      <c r="L84" s="38">
        <v>44931</v>
      </c>
      <c r="M84" s="40" t="str">
        <f>VLOOKUP(I84,'ITEM#'!A:B,2,0)</f>
        <v>Costco01</v>
      </c>
      <c r="N84" s="43" t="s">
        <v>1291</v>
      </c>
      <c r="O84" s="43"/>
      <c r="P84" s="44">
        <f>VLOOKUP(I84,'ITEM#'!A:D,4,0)</f>
        <v>-39</v>
      </c>
      <c r="Q84" s="43"/>
      <c r="R84" s="52">
        <f t="shared" si="1"/>
        <v>1</v>
      </c>
      <c r="T84" s="23" t="s">
        <v>1289</v>
      </c>
    </row>
    <row r="85" spans="1:20" ht="12.75" x14ac:dyDescent="0.2">
      <c r="A85" s="40" t="s">
        <v>1442</v>
      </c>
      <c r="B85" s="40" t="s">
        <v>1517</v>
      </c>
      <c r="C85" s="41">
        <v>44929</v>
      </c>
      <c r="D85" s="36">
        <v>-70.62</v>
      </c>
      <c r="E85" s="37">
        <v>0</v>
      </c>
      <c r="F85" s="37">
        <v>-70.62</v>
      </c>
      <c r="G85" s="41">
        <v>44929</v>
      </c>
      <c r="H85" s="40" t="s">
        <v>1451</v>
      </c>
      <c r="I85" s="26">
        <v>1585799</v>
      </c>
      <c r="J85" s="26" t="s">
        <v>1292</v>
      </c>
      <c r="K85" s="26">
        <v>169229</v>
      </c>
      <c r="L85" s="38">
        <v>44931</v>
      </c>
      <c r="M85" s="40" t="str">
        <f>VLOOKUP(I85,'ITEM#'!A:B,2,0)</f>
        <v>Costco01</v>
      </c>
      <c r="N85" s="43" t="s">
        <v>1291</v>
      </c>
      <c r="O85" s="43"/>
      <c r="P85" s="44">
        <f>VLOOKUP(I85,'ITEM#'!A:D,4,0)</f>
        <v>-70.62</v>
      </c>
      <c r="Q85" s="43"/>
      <c r="R85" s="52">
        <f t="shared" si="1"/>
        <v>1</v>
      </c>
      <c r="T85" s="23" t="s">
        <v>1289</v>
      </c>
    </row>
    <row r="86" spans="1:20" ht="12.75" x14ac:dyDescent="0.2">
      <c r="A86" s="40" t="s">
        <v>1442</v>
      </c>
      <c r="B86" s="40" t="s">
        <v>1518</v>
      </c>
      <c r="C86" s="41">
        <v>44929</v>
      </c>
      <c r="D86" s="36">
        <v>-126.12</v>
      </c>
      <c r="E86" s="37">
        <v>-31.32</v>
      </c>
      <c r="F86" s="37">
        <v>-94.8</v>
      </c>
      <c r="G86" s="41">
        <v>44929</v>
      </c>
      <c r="H86" s="40" t="s">
        <v>1452</v>
      </c>
      <c r="I86" s="26">
        <v>1540787</v>
      </c>
      <c r="J86" s="26" t="s">
        <v>1341</v>
      </c>
      <c r="K86" s="26">
        <v>169229</v>
      </c>
      <c r="L86" s="38">
        <v>44931</v>
      </c>
      <c r="M86" s="40" t="str">
        <f>VLOOKUP(I86,'ITEM#'!A:B,2,0)</f>
        <v>Costco01</v>
      </c>
      <c r="N86" s="43" t="s">
        <v>1298</v>
      </c>
      <c r="O86" s="43"/>
      <c r="P86" s="44">
        <f>VLOOKUP(I86,'ITEM#'!A:D,4,0)</f>
        <v>-31.6</v>
      </c>
      <c r="Q86" s="43"/>
      <c r="R86" s="52">
        <f t="shared" si="1"/>
        <v>2.9999999999999996</v>
      </c>
      <c r="T86" s="23" t="s">
        <v>1289</v>
      </c>
    </row>
    <row r="87" spans="1:20" ht="12.75" x14ac:dyDescent="0.2">
      <c r="A87" s="40" t="s">
        <v>1442</v>
      </c>
      <c r="B87" s="40" t="s">
        <v>1519</v>
      </c>
      <c r="C87" s="41">
        <v>44929</v>
      </c>
      <c r="D87" s="36">
        <v>-39</v>
      </c>
      <c r="E87" s="37">
        <v>0</v>
      </c>
      <c r="F87" s="37">
        <v>-39</v>
      </c>
      <c r="G87" s="41">
        <v>44929</v>
      </c>
      <c r="H87" s="40" t="s">
        <v>1453</v>
      </c>
      <c r="I87" s="26">
        <v>1529946</v>
      </c>
      <c r="J87" s="26" t="s">
        <v>1306</v>
      </c>
      <c r="K87" s="26">
        <v>169229</v>
      </c>
      <c r="L87" s="38">
        <v>44931</v>
      </c>
      <c r="M87" s="40" t="str">
        <f>VLOOKUP(I87,'ITEM#'!A:B,2,0)</f>
        <v>Costco01</v>
      </c>
      <c r="N87" s="43" t="s">
        <v>1291</v>
      </c>
      <c r="O87" s="43"/>
      <c r="P87" s="44">
        <f>VLOOKUP(I87,'ITEM#'!A:D,4,0)</f>
        <v>-39</v>
      </c>
      <c r="Q87" s="43"/>
      <c r="R87" s="52">
        <f t="shared" si="1"/>
        <v>1</v>
      </c>
      <c r="T87" s="23" t="s">
        <v>1289</v>
      </c>
    </row>
    <row r="88" spans="1:20" ht="12.75" x14ac:dyDescent="0.2">
      <c r="A88" s="40" t="s">
        <v>1442</v>
      </c>
      <c r="B88" s="40" t="s">
        <v>1520</v>
      </c>
      <c r="C88" s="41">
        <v>44929</v>
      </c>
      <c r="D88" s="36">
        <v>-192.8</v>
      </c>
      <c r="E88" s="37">
        <v>-21.1</v>
      </c>
      <c r="F88" s="37">
        <v>-171.7</v>
      </c>
      <c r="G88" s="41">
        <v>44929</v>
      </c>
      <c r="H88" s="40" t="s">
        <v>1454</v>
      </c>
      <c r="I88" s="26">
        <v>1662421</v>
      </c>
      <c r="J88" s="26" t="s">
        <v>1300</v>
      </c>
      <c r="K88" s="26">
        <v>169229</v>
      </c>
      <c r="L88" s="38">
        <v>44931</v>
      </c>
      <c r="M88" s="40" t="str">
        <f>VLOOKUP(I88,'ITEM#'!A:B,2,0)</f>
        <v>Costco01</v>
      </c>
      <c r="N88" s="43" t="s">
        <v>1301</v>
      </c>
      <c r="O88" s="43"/>
      <c r="P88" s="44">
        <f>VLOOKUP(I88,'ITEM#'!A:D,4,0)</f>
        <v>-85.85</v>
      </c>
      <c r="Q88" s="43"/>
      <c r="R88" s="52">
        <f t="shared" si="1"/>
        <v>2</v>
      </c>
      <c r="T88" s="23" t="s">
        <v>1289</v>
      </c>
    </row>
    <row r="89" spans="1:20" ht="12.75" x14ac:dyDescent="0.2">
      <c r="A89" s="40" t="s">
        <v>1442</v>
      </c>
      <c r="B89" s="40" t="s">
        <v>1520</v>
      </c>
      <c r="C89" s="41">
        <v>44929</v>
      </c>
      <c r="D89" s="36">
        <v>-96.4</v>
      </c>
      <c r="E89" s="37">
        <v>-10.55</v>
      </c>
      <c r="F89" s="37">
        <v>-85.85</v>
      </c>
      <c r="G89" s="41">
        <v>44929</v>
      </c>
      <c r="H89" s="40" t="s">
        <v>1454</v>
      </c>
      <c r="I89" s="26">
        <v>1662422</v>
      </c>
      <c r="J89" s="26" t="s">
        <v>1327</v>
      </c>
      <c r="K89" s="26">
        <v>169229</v>
      </c>
      <c r="L89" s="38">
        <v>44931</v>
      </c>
      <c r="M89" s="40" t="str">
        <f>VLOOKUP(I89,'ITEM#'!A:B,2,0)</f>
        <v>Costco01</v>
      </c>
      <c r="N89" s="43" t="s">
        <v>1301</v>
      </c>
      <c r="O89" s="43"/>
      <c r="P89" s="44">
        <f>VLOOKUP(I89,'ITEM#'!A:D,4,0)</f>
        <v>-85.85</v>
      </c>
      <c r="Q89" s="43"/>
      <c r="R89" s="52">
        <f t="shared" si="1"/>
        <v>1</v>
      </c>
      <c r="T89" s="23" t="s">
        <v>1289</v>
      </c>
    </row>
    <row r="90" spans="1:20" ht="12.75" x14ac:dyDescent="0.2">
      <c r="A90" s="40" t="s">
        <v>1442</v>
      </c>
      <c r="B90" s="40" t="s">
        <v>1521</v>
      </c>
      <c r="C90" s="41">
        <v>44929</v>
      </c>
      <c r="D90" s="36">
        <v>-39</v>
      </c>
      <c r="E90" s="37">
        <v>0</v>
      </c>
      <c r="F90" s="37">
        <v>-39</v>
      </c>
      <c r="G90" s="41">
        <v>44929</v>
      </c>
      <c r="H90" s="40" t="s">
        <v>1455</v>
      </c>
      <c r="I90" s="26">
        <v>1529946</v>
      </c>
      <c r="J90" s="26" t="s">
        <v>1306</v>
      </c>
      <c r="K90" s="26">
        <v>169229</v>
      </c>
      <c r="L90" s="38">
        <v>44931</v>
      </c>
      <c r="M90" s="40" t="str">
        <f>VLOOKUP(I90,'ITEM#'!A:B,2,0)</f>
        <v>Costco01</v>
      </c>
      <c r="N90" s="43" t="s">
        <v>1291</v>
      </c>
      <c r="O90" s="43"/>
      <c r="P90" s="44">
        <f>VLOOKUP(I90,'ITEM#'!A:D,4,0)</f>
        <v>-39</v>
      </c>
      <c r="Q90" s="43"/>
      <c r="R90" s="52">
        <f t="shared" si="1"/>
        <v>1</v>
      </c>
      <c r="T90" s="23" t="s">
        <v>1289</v>
      </c>
    </row>
    <row r="91" spans="1:20" ht="12.75" x14ac:dyDescent="0.2">
      <c r="A91" s="40" t="s">
        <v>1442</v>
      </c>
      <c r="B91" s="40" t="s">
        <v>1522</v>
      </c>
      <c r="C91" s="41">
        <v>44929</v>
      </c>
      <c r="D91" s="36">
        <v>-96.4</v>
      </c>
      <c r="E91" s="37">
        <v>-10.55</v>
      </c>
      <c r="F91" s="37">
        <v>-85.85</v>
      </c>
      <c r="G91" s="41">
        <v>44929</v>
      </c>
      <c r="H91" s="40" t="s">
        <v>1456</v>
      </c>
      <c r="I91" s="26">
        <v>1662421</v>
      </c>
      <c r="J91" s="26" t="s">
        <v>1300</v>
      </c>
      <c r="K91" s="26">
        <v>169229</v>
      </c>
      <c r="L91" s="38">
        <v>44931</v>
      </c>
      <c r="M91" s="40" t="str">
        <f>VLOOKUP(I91,'ITEM#'!A:B,2,0)</f>
        <v>Costco01</v>
      </c>
      <c r="N91" s="43" t="s">
        <v>1301</v>
      </c>
      <c r="O91" s="43"/>
      <c r="P91" s="44">
        <f>VLOOKUP(I91,'ITEM#'!A:D,4,0)</f>
        <v>-85.85</v>
      </c>
      <c r="Q91" s="43"/>
      <c r="R91" s="52">
        <f t="shared" si="1"/>
        <v>1</v>
      </c>
      <c r="T91" s="23" t="s">
        <v>1289</v>
      </c>
    </row>
    <row r="92" spans="1:20" ht="12.75" x14ac:dyDescent="0.2">
      <c r="A92" s="40" t="s">
        <v>1442</v>
      </c>
      <c r="B92" s="40" t="s">
        <v>1523</v>
      </c>
      <c r="C92" s="41">
        <v>44929</v>
      </c>
      <c r="D92" s="36">
        <v>-64.47</v>
      </c>
      <c r="E92" s="37">
        <v>0</v>
      </c>
      <c r="F92" s="37">
        <v>-64.47</v>
      </c>
      <c r="G92" s="41">
        <v>44929</v>
      </c>
      <c r="H92" s="40" t="s">
        <v>1457</v>
      </c>
      <c r="I92" s="26">
        <v>1585796</v>
      </c>
      <c r="J92" s="26" t="s">
        <v>1309</v>
      </c>
      <c r="K92" s="26">
        <v>169229</v>
      </c>
      <c r="L92" s="38">
        <v>44931</v>
      </c>
      <c r="M92" s="40" t="str">
        <f>VLOOKUP(I92,'ITEM#'!A:B,2,0)</f>
        <v>Costco01</v>
      </c>
      <c r="N92" s="43" t="s">
        <v>1291</v>
      </c>
      <c r="O92" s="43"/>
      <c r="P92" s="44">
        <f>VLOOKUP(I92,'ITEM#'!A:D,4,0)</f>
        <v>-64.47</v>
      </c>
      <c r="Q92" s="43"/>
      <c r="R92" s="52">
        <f t="shared" si="1"/>
        <v>1</v>
      </c>
      <c r="T92" s="23" t="s">
        <v>1289</v>
      </c>
    </row>
    <row r="93" spans="1:20" ht="12.75" x14ac:dyDescent="0.2">
      <c r="A93" s="40" t="s">
        <v>1442</v>
      </c>
      <c r="B93" s="40" t="s">
        <v>1524</v>
      </c>
      <c r="C93" s="41">
        <v>44929</v>
      </c>
      <c r="D93" s="36">
        <v>-50.1</v>
      </c>
      <c r="E93" s="37">
        <v>-12.22</v>
      </c>
      <c r="F93" s="37">
        <v>-37.880000000000003</v>
      </c>
      <c r="G93" s="41">
        <v>44929</v>
      </c>
      <c r="H93" s="40" t="s">
        <v>1458</v>
      </c>
      <c r="I93" s="26">
        <v>1408972</v>
      </c>
      <c r="J93" s="26" t="s">
        <v>1342</v>
      </c>
      <c r="K93" s="26">
        <v>169229</v>
      </c>
      <c r="L93" s="38">
        <v>44931</v>
      </c>
      <c r="M93" s="40" t="str">
        <f>VLOOKUP(I93,'ITEM#'!A:B,2,0)</f>
        <v>Costco01</v>
      </c>
      <c r="N93" s="43" t="s">
        <v>1311</v>
      </c>
      <c r="O93" s="43"/>
      <c r="P93" s="44">
        <f>VLOOKUP(I93,'ITEM#'!A:D,4,0)</f>
        <v>-37.880000000000003</v>
      </c>
      <c r="Q93" s="43"/>
      <c r="R93" s="52">
        <f t="shared" si="1"/>
        <v>1</v>
      </c>
      <c r="T93" s="23" t="s">
        <v>1289</v>
      </c>
    </row>
    <row r="94" spans="1:20" ht="12.75" x14ac:dyDescent="0.2">
      <c r="A94" s="40" t="s">
        <v>1442</v>
      </c>
      <c r="B94" s="40" t="s">
        <v>1524</v>
      </c>
      <c r="C94" s="41">
        <v>44929</v>
      </c>
      <c r="D94" s="36">
        <v>-42.04</v>
      </c>
      <c r="E94" s="37">
        <v>-10.44</v>
      </c>
      <c r="F94" s="37">
        <v>-31.6</v>
      </c>
      <c r="G94" s="41">
        <v>44929</v>
      </c>
      <c r="H94" s="40" t="s">
        <v>1458</v>
      </c>
      <c r="I94" s="26">
        <v>1540787</v>
      </c>
      <c r="J94" s="26" t="s">
        <v>1341</v>
      </c>
      <c r="K94" s="26">
        <v>169229</v>
      </c>
      <c r="L94" s="38">
        <v>44931</v>
      </c>
      <c r="M94" s="40" t="str">
        <f>VLOOKUP(I94,'ITEM#'!A:B,2,0)</f>
        <v>Costco01</v>
      </c>
      <c r="N94" s="43" t="s">
        <v>1298</v>
      </c>
      <c r="O94" s="43"/>
      <c r="P94" s="44">
        <f>VLOOKUP(I94,'ITEM#'!A:D,4,0)</f>
        <v>-31.6</v>
      </c>
      <c r="Q94" s="43"/>
      <c r="R94" s="52">
        <f t="shared" si="1"/>
        <v>1</v>
      </c>
      <c r="T94" s="23" t="s">
        <v>1289</v>
      </c>
    </row>
    <row r="95" spans="1:20" ht="12.75" x14ac:dyDescent="0.2">
      <c r="A95" s="40" t="s">
        <v>1442</v>
      </c>
      <c r="B95" s="40" t="s">
        <v>1524</v>
      </c>
      <c r="C95" s="41">
        <v>44929</v>
      </c>
      <c r="D95" s="36">
        <v>-84.08</v>
      </c>
      <c r="E95" s="37">
        <v>-20.88</v>
      </c>
      <c r="F95" s="37">
        <v>-63.2</v>
      </c>
      <c r="G95" s="41">
        <v>44929</v>
      </c>
      <c r="H95" s="40" t="s">
        <v>1458</v>
      </c>
      <c r="I95" s="26">
        <v>1593358</v>
      </c>
      <c r="J95" s="26" t="s">
        <v>1322</v>
      </c>
      <c r="K95" s="26">
        <v>169229</v>
      </c>
      <c r="L95" s="38">
        <v>44931</v>
      </c>
      <c r="M95" s="40" t="str">
        <f>VLOOKUP(I95,'ITEM#'!A:B,2,0)</f>
        <v>Costco01</v>
      </c>
      <c r="N95" s="43" t="s">
        <v>1298</v>
      </c>
      <c r="O95" s="43"/>
      <c r="P95" s="44">
        <f>VLOOKUP(I95,'ITEM#'!A:D,4,0)</f>
        <v>-31.6</v>
      </c>
      <c r="Q95" s="43"/>
      <c r="R95" s="52">
        <f t="shared" si="1"/>
        <v>2</v>
      </c>
      <c r="T95" s="23" t="s">
        <v>1289</v>
      </c>
    </row>
    <row r="96" spans="1:20" ht="12.75" x14ac:dyDescent="0.2">
      <c r="A96" s="40" t="s">
        <v>1442</v>
      </c>
      <c r="B96" s="40" t="s">
        <v>1525</v>
      </c>
      <c r="C96" s="41">
        <v>44929</v>
      </c>
      <c r="D96" s="36">
        <v>-70.62</v>
      </c>
      <c r="E96" s="37">
        <v>0</v>
      </c>
      <c r="F96" s="37">
        <v>-70.62</v>
      </c>
      <c r="G96" s="41">
        <v>44929</v>
      </c>
      <c r="H96" s="40" t="s">
        <v>1459</v>
      </c>
      <c r="I96" s="26">
        <v>1585799</v>
      </c>
      <c r="J96" s="26" t="s">
        <v>1292</v>
      </c>
      <c r="K96" s="26">
        <v>169229</v>
      </c>
      <c r="L96" s="38">
        <v>44931</v>
      </c>
      <c r="M96" s="40" t="str">
        <f>VLOOKUP(I96,'ITEM#'!A:B,2,0)</f>
        <v>Costco01</v>
      </c>
      <c r="N96" s="43" t="s">
        <v>1291</v>
      </c>
      <c r="O96" s="43"/>
      <c r="P96" s="44">
        <f>VLOOKUP(I96,'ITEM#'!A:D,4,0)</f>
        <v>-70.62</v>
      </c>
      <c r="Q96" s="43"/>
      <c r="R96" s="52">
        <f t="shared" si="1"/>
        <v>1</v>
      </c>
      <c r="T96" s="23" t="s">
        <v>1289</v>
      </c>
    </row>
    <row r="97" spans="1:20" ht="12.75" x14ac:dyDescent="0.2">
      <c r="A97" s="40" t="s">
        <v>1442</v>
      </c>
      <c r="B97" s="40" t="s">
        <v>1526</v>
      </c>
      <c r="C97" s="41">
        <v>44929</v>
      </c>
      <c r="D97" s="36">
        <v>-78</v>
      </c>
      <c r="E97" s="37">
        <v>0</v>
      </c>
      <c r="F97" s="37">
        <v>-78</v>
      </c>
      <c r="G97" s="41">
        <v>44929</v>
      </c>
      <c r="H97" s="40" t="s">
        <v>1460</v>
      </c>
      <c r="I97" s="26">
        <v>1529946</v>
      </c>
      <c r="J97" s="26" t="s">
        <v>1306</v>
      </c>
      <c r="K97" s="26">
        <v>169229</v>
      </c>
      <c r="L97" s="38">
        <v>44931</v>
      </c>
      <c r="M97" s="40" t="str">
        <f>VLOOKUP(I97,'ITEM#'!A:B,2,0)</f>
        <v>Costco01</v>
      </c>
      <c r="N97" s="43" t="s">
        <v>1291</v>
      </c>
      <c r="O97" s="43"/>
      <c r="P97" s="44">
        <f>VLOOKUP(I97,'ITEM#'!A:D,4,0)</f>
        <v>-39</v>
      </c>
      <c r="Q97" s="43"/>
      <c r="R97" s="52">
        <f t="shared" si="1"/>
        <v>2</v>
      </c>
      <c r="T97" s="23" t="s">
        <v>1289</v>
      </c>
    </row>
    <row r="98" spans="1:20" ht="12.75" x14ac:dyDescent="0.2">
      <c r="A98" s="40" t="s">
        <v>1442</v>
      </c>
      <c r="B98" s="40" t="s">
        <v>1526</v>
      </c>
      <c r="C98" s="41">
        <v>44929</v>
      </c>
      <c r="D98" s="36">
        <v>-64.47</v>
      </c>
      <c r="E98" s="37">
        <v>0</v>
      </c>
      <c r="F98" s="37">
        <v>-64.47</v>
      </c>
      <c r="G98" s="41">
        <v>44929</v>
      </c>
      <c r="H98" s="40" t="s">
        <v>1460</v>
      </c>
      <c r="I98" s="26">
        <v>1585793</v>
      </c>
      <c r="J98" s="26" t="s">
        <v>1323</v>
      </c>
      <c r="K98" s="26">
        <v>169229</v>
      </c>
      <c r="L98" s="38">
        <v>44931</v>
      </c>
      <c r="M98" s="40" t="str">
        <f>VLOOKUP(I98,'ITEM#'!A:B,2,0)</f>
        <v>Costco01</v>
      </c>
      <c r="N98" s="43" t="s">
        <v>1291</v>
      </c>
      <c r="O98" s="43"/>
      <c r="P98" s="44">
        <f>VLOOKUP(I98,'ITEM#'!A:D,4,0)</f>
        <v>-64.47</v>
      </c>
      <c r="Q98" s="43"/>
      <c r="R98" s="52">
        <f t="shared" si="1"/>
        <v>1</v>
      </c>
      <c r="T98" s="23" t="s">
        <v>1289</v>
      </c>
    </row>
    <row r="99" spans="1:20" ht="12.75" x14ac:dyDescent="0.2">
      <c r="A99" s="40" t="s">
        <v>1442</v>
      </c>
      <c r="B99" s="40" t="s">
        <v>1527</v>
      </c>
      <c r="C99" s="41">
        <v>44929</v>
      </c>
      <c r="D99" s="36">
        <v>-39</v>
      </c>
      <c r="E99" s="37">
        <v>0</v>
      </c>
      <c r="F99" s="37">
        <v>-39</v>
      </c>
      <c r="G99" s="41">
        <v>44929</v>
      </c>
      <c r="H99" s="40" t="s">
        <v>1461</v>
      </c>
      <c r="I99" s="26">
        <v>1529946</v>
      </c>
      <c r="J99" s="26" t="s">
        <v>1306</v>
      </c>
      <c r="K99" s="26">
        <v>169229</v>
      </c>
      <c r="L99" s="38">
        <v>44931</v>
      </c>
      <c r="M99" s="40" t="str">
        <f>VLOOKUP(I99,'ITEM#'!A:B,2,0)</f>
        <v>Costco01</v>
      </c>
      <c r="N99" s="43" t="s">
        <v>1291</v>
      </c>
      <c r="O99" s="43"/>
      <c r="P99" s="44">
        <f>VLOOKUP(I99,'ITEM#'!A:D,4,0)</f>
        <v>-39</v>
      </c>
      <c r="Q99" s="43"/>
      <c r="R99" s="52">
        <f t="shared" si="1"/>
        <v>1</v>
      </c>
      <c r="T99" s="23" t="s">
        <v>1289</v>
      </c>
    </row>
    <row r="100" spans="1:20" ht="12.75" x14ac:dyDescent="0.2">
      <c r="A100" s="40" t="s">
        <v>1442</v>
      </c>
      <c r="B100" s="40" t="s">
        <v>1528</v>
      </c>
      <c r="C100" s="41">
        <v>44929</v>
      </c>
      <c r="D100" s="36">
        <v>-25.55</v>
      </c>
      <c r="E100" s="37">
        <v>0</v>
      </c>
      <c r="F100" s="37">
        <v>-25.55</v>
      </c>
      <c r="G100" s="41">
        <v>44929</v>
      </c>
      <c r="H100" s="40" t="s">
        <v>1462</v>
      </c>
      <c r="I100" s="26">
        <v>1516592</v>
      </c>
      <c r="J100" s="26" t="s">
        <v>1299</v>
      </c>
      <c r="K100" s="26">
        <v>169229</v>
      </c>
      <c r="L100" s="38">
        <v>44931</v>
      </c>
      <c r="M100" s="40" t="str">
        <f>VLOOKUP(I100,'ITEM#'!A:B,2,0)</f>
        <v>Costco01</v>
      </c>
      <c r="N100" s="43" t="s">
        <v>1291</v>
      </c>
      <c r="O100" s="43"/>
      <c r="P100" s="44">
        <f>VLOOKUP(I100,'ITEM#'!A:D,4,0)</f>
        <v>-25.55</v>
      </c>
      <c r="Q100" s="43"/>
      <c r="R100" s="52">
        <f t="shared" si="1"/>
        <v>1</v>
      </c>
      <c r="T100" s="23" t="s">
        <v>1289</v>
      </c>
    </row>
    <row r="101" spans="1:20" ht="12.75" x14ac:dyDescent="0.2">
      <c r="A101" s="40" t="s">
        <v>1442</v>
      </c>
      <c r="B101" s="40" t="s">
        <v>1529</v>
      </c>
      <c r="C101" s="41">
        <v>44929</v>
      </c>
      <c r="D101" s="36">
        <v>-175.2</v>
      </c>
      <c r="E101" s="37">
        <v>-20.5</v>
      </c>
      <c r="F101" s="37">
        <v>-154.69999999999999</v>
      </c>
      <c r="G101" s="41">
        <v>44929</v>
      </c>
      <c r="H101" s="40" t="s">
        <v>1463</v>
      </c>
      <c r="I101" s="26">
        <v>1662420</v>
      </c>
      <c r="J101" s="26" t="s">
        <v>1318</v>
      </c>
      <c r="K101" s="26">
        <v>169229</v>
      </c>
      <c r="L101" s="38">
        <v>44931</v>
      </c>
      <c r="M101" s="40" t="str">
        <f>VLOOKUP(I101,'ITEM#'!A:B,2,0)</f>
        <v>Costco01</v>
      </c>
      <c r="N101" s="43" t="s">
        <v>1301</v>
      </c>
      <c r="O101" s="43"/>
      <c r="P101" s="44">
        <f>VLOOKUP(I101,'ITEM#'!A:D,4,0)</f>
        <v>-77.349999999999994</v>
      </c>
      <c r="Q101" s="43"/>
      <c r="R101" s="52">
        <f t="shared" si="1"/>
        <v>2</v>
      </c>
      <c r="T101" s="23" t="s">
        <v>1289</v>
      </c>
    </row>
    <row r="102" spans="1:20" ht="12.75" x14ac:dyDescent="0.2">
      <c r="A102" s="40" t="s">
        <v>1442</v>
      </c>
      <c r="B102" s="40" t="s">
        <v>1530</v>
      </c>
      <c r="C102" s="41">
        <v>44929</v>
      </c>
      <c r="D102" s="36">
        <v>-25.55</v>
      </c>
      <c r="E102" s="37">
        <v>0</v>
      </c>
      <c r="F102" s="37">
        <v>-25.55</v>
      </c>
      <c r="G102" s="41">
        <v>44929</v>
      </c>
      <c r="H102" s="40" t="s">
        <v>1464</v>
      </c>
      <c r="I102" s="26">
        <v>1516592</v>
      </c>
      <c r="J102" s="26" t="s">
        <v>1299</v>
      </c>
      <c r="K102" s="26">
        <v>169229</v>
      </c>
      <c r="L102" s="38">
        <v>44931</v>
      </c>
      <c r="M102" s="40" t="str">
        <f>VLOOKUP(I102,'ITEM#'!A:B,2,0)</f>
        <v>Costco01</v>
      </c>
      <c r="N102" s="43" t="s">
        <v>1291</v>
      </c>
      <c r="O102" s="43"/>
      <c r="P102" s="44">
        <f>VLOOKUP(I102,'ITEM#'!A:D,4,0)</f>
        <v>-25.55</v>
      </c>
      <c r="Q102" s="43"/>
      <c r="R102" s="52">
        <f t="shared" si="1"/>
        <v>1</v>
      </c>
      <c r="T102" s="23" t="s">
        <v>1289</v>
      </c>
    </row>
    <row r="103" spans="1:20" ht="12.75" x14ac:dyDescent="0.2">
      <c r="A103" s="40" t="s">
        <v>1442</v>
      </c>
      <c r="B103" s="40" t="s">
        <v>1530</v>
      </c>
      <c r="C103" s="41">
        <v>44929</v>
      </c>
      <c r="D103" s="36">
        <v>-128.94</v>
      </c>
      <c r="E103" s="37">
        <v>0</v>
      </c>
      <c r="F103" s="37">
        <v>-128.94</v>
      </c>
      <c r="G103" s="41">
        <v>44929</v>
      </c>
      <c r="H103" s="40" t="s">
        <v>1464</v>
      </c>
      <c r="I103" s="26">
        <v>1585795</v>
      </c>
      <c r="J103" s="26" t="s">
        <v>1290</v>
      </c>
      <c r="K103" s="26">
        <v>169229</v>
      </c>
      <c r="L103" s="38">
        <v>44931</v>
      </c>
      <c r="M103" s="40" t="str">
        <f>VLOOKUP(I103,'ITEM#'!A:B,2,0)</f>
        <v>Costco01</v>
      </c>
      <c r="N103" s="43" t="s">
        <v>1291</v>
      </c>
      <c r="O103" s="43"/>
      <c r="P103" s="44">
        <f>VLOOKUP(I103,'ITEM#'!A:D,4,0)</f>
        <v>-64.47</v>
      </c>
      <c r="Q103" s="43"/>
      <c r="R103" s="52">
        <f t="shared" si="1"/>
        <v>2</v>
      </c>
      <c r="T103" s="23" t="s">
        <v>1289</v>
      </c>
    </row>
    <row r="104" spans="1:20" ht="12.75" x14ac:dyDescent="0.2">
      <c r="A104" s="40" t="s">
        <v>1442</v>
      </c>
      <c r="B104" s="40" t="s">
        <v>1531</v>
      </c>
      <c r="C104" s="41">
        <v>44929</v>
      </c>
      <c r="D104" s="36">
        <v>-96.4</v>
      </c>
      <c r="E104" s="37">
        <v>-10.55</v>
      </c>
      <c r="F104" s="37">
        <v>-85.85</v>
      </c>
      <c r="G104" s="41">
        <v>44929</v>
      </c>
      <c r="H104" s="40" t="s">
        <v>1465</v>
      </c>
      <c r="I104" s="26">
        <v>1662421</v>
      </c>
      <c r="J104" s="26" t="s">
        <v>1300</v>
      </c>
      <c r="K104" s="26">
        <v>169229</v>
      </c>
      <c r="L104" s="38">
        <v>44931</v>
      </c>
      <c r="M104" s="40" t="str">
        <f>VLOOKUP(I104,'ITEM#'!A:B,2,0)</f>
        <v>Costco01</v>
      </c>
      <c r="N104" s="43" t="s">
        <v>1301</v>
      </c>
      <c r="O104" s="43"/>
      <c r="P104" s="44">
        <f>VLOOKUP(I104,'ITEM#'!A:D,4,0)</f>
        <v>-85.85</v>
      </c>
      <c r="Q104" s="43"/>
      <c r="R104" s="52">
        <f t="shared" si="1"/>
        <v>1</v>
      </c>
      <c r="T104" s="23" t="s">
        <v>1289</v>
      </c>
    </row>
    <row r="105" spans="1:20" ht="12.75" x14ac:dyDescent="0.2">
      <c r="A105" s="40" t="s">
        <v>1442</v>
      </c>
      <c r="B105" s="40" t="s">
        <v>1532</v>
      </c>
      <c r="C105" s="41">
        <v>44929</v>
      </c>
      <c r="D105" s="36">
        <v>-102.96</v>
      </c>
      <c r="E105" s="37">
        <v>-34.36</v>
      </c>
      <c r="F105" s="37">
        <v>-68.599999999999994</v>
      </c>
      <c r="G105" s="41">
        <v>44929</v>
      </c>
      <c r="H105" s="40" t="s">
        <v>1466</v>
      </c>
      <c r="I105" s="26">
        <v>1408975</v>
      </c>
      <c r="J105" s="26" t="s">
        <v>1335</v>
      </c>
      <c r="K105" s="26">
        <v>169229</v>
      </c>
      <c r="L105" s="38">
        <v>44931</v>
      </c>
      <c r="M105" s="40" t="str">
        <f>VLOOKUP(I105,'ITEM#'!A:B,2,0)</f>
        <v>Costco01</v>
      </c>
      <c r="N105" s="43" t="s">
        <v>1311</v>
      </c>
      <c r="O105" s="43"/>
      <c r="P105" s="44">
        <f>VLOOKUP(I105,'ITEM#'!A:D,4,0)</f>
        <v>-17.149999999999999</v>
      </c>
      <c r="Q105" s="43"/>
      <c r="R105" s="52">
        <f t="shared" si="1"/>
        <v>4</v>
      </c>
      <c r="T105" s="23" t="s">
        <v>1289</v>
      </c>
    </row>
    <row r="106" spans="1:20" ht="12.75" x14ac:dyDescent="0.2">
      <c r="A106" s="40" t="s">
        <v>1533</v>
      </c>
      <c r="B106" s="40" t="s">
        <v>1551</v>
      </c>
      <c r="C106" s="41">
        <v>44930</v>
      </c>
      <c r="D106" s="36">
        <v>-96.38</v>
      </c>
      <c r="E106" s="37">
        <v>-34.11</v>
      </c>
      <c r="F106" s="37">
        <v>-62.27</v>
      </c>
      <c r="G106" s="41">
        <v>44930</v>
      </c>
      <c r="H106" s="40" t="s">
        <v>1534</v>
      </c>
      <c r="I106" s="26">
        <v>1339334</v>
      </c>
      <c r="J106" s="26" t="s">
        <v>1331</v>
      </c>
      <c r="K106" s="26">
        <v>169300</v>
      </c>
      <c r="L106" s="38">
        <v>44932</v>
      </c>
      <c r="M106" s="40" t="str">
        <f>VLOOKUP(I106,'ITEM#'!A:B,2,0)</f>
        <v>Costco01</v>
      </c>
      <c r="N106" s="43" t="s">
        <v>1301</v>
      </c>
      <c r="O106" s="43"/>
      <c r="P106" s="44">
        <f>VLOOKUP(I106,'ITEM#'!A:D,4,0)</f>
        <v>-62.27</v>
      </c>
      <c r="Q106" s="43"/>
      <c r="R106" s="52">
        <f t="shared" si="1"/>
        <v>1</v>
      </c>
      <c r="T106" s="23" t="s">
        <v>1289</v>
      </c>
    </row>
    <row r="107" spans="1:20" ht="12.75" x14ac:dyDescent="0.2">
      <c r="A107" s="40" t="s">
        <v>1533</v>
      </c>
      <c r="B107" s="40" t="s">
        <v>1552</v>
      </c>
      <c r="C107" s="41">
        <v>44930</v>
      </c>
      <c r="D107" s="36">
        <v>-80.08</v>
      </c>
      <c r="E107" s="37">
        <v>-24.95</v>
      </c>
      <c r="F107" s="37">
        <v>-55.13</v>
      </c>
      <c r="G107" s="41">
        <v>44930</v>
      </c>
      <c r="H107" s="40" t="s">
        <v>1535</v>
      </c>
      <c r="I107" s="26">
        <v>1339333</v>
      </c>
      <c r="J107" s="26" t="s">
        <v>1337</v>
      </c>
      <c r="K107" s="26">
        <v>169300</v>
      </c>
      <c r="L107" s="38">
        <v>44932</v>
      </c>
      <c r="M107" s="40" t="str">
        <f>VLOOKUP(I107,'ITEM#'!A:B,2,0)</f>
        <v>Costco01</v>
      </c>
      <c r="N107" s="43" t="s">
        <v>1301</v>
      </c>
      <c r="O107" s="43"/>
      <c r="P107" s="44">
        <f>VLOOKUP(I107,'ITEM#'!A:D,4,0)</f>
        <v>-55.13</v>
      </c>
      <c r="Q107" s="43"/>
      <c r="R107" s="52">
        <f t="shared" si="1"/>
        <v>1</v>
      </c>
      <c r="T107" s="23" t="s">
        <v>1289</v>
      </c>
    </row>
    <row r="108" spans="1:20" ht="12.75" x14ac:dyDescent="0.2">
      <c r="A108" s="40" t="s">
        <v>1533</v>
      </c>
      <c r="B108" s="40" t="s">
        <v>1553</v>
      </c>
      <c r="C108" s="41">
        <v>44930</v>
      </c>
      <c r="D108" s="36">
        <v>-87.44</v>
      </c>
      <c r="E108" s="37">
        <v>-25.17</v>
      </c>
      <c r="F108" s="37">
        <v>-62.27</v>
      </c>
      <c r="G108" s="41">
        <v>44930</v>
      </c>
      <c r="H108" s="40" t="s">
        <v>1536</v>
      </c>
      <c r="I108" s="26">
        <v>1339335</v>
      </c>
      <c r="J108" s="26" t="s">
        <v>1314</v>
      </c>
      <c r="K108" s="26">
        <v>169300</v>
      </c>
      <c r="L108" s="38">
        <v>44932</v>
      </c>
      <c r="M108" s="40" t="str">
        <f>VLOOKUP(I108,'ITEM#'!A:B,2,0)</f>
        <v>Costco01</v>
      </c>
      <c r="N108" s="43" t="s">
        <v>1301</v>
      </c>
      <c r="O108" s="43"/>
      <c r="P108" s="44">
        <f>VLOOKUP(I108,'ITEM#'!A:D,4,0)</f>
        <v>-62.27</v>
      </c>
      <c r="Q108" s="43"/>
      <c r="R108" s="52">
        <f t="shared" si="1"/>
        <v>1</v>
      </c>
      <c r="T108" s="23" t="s">
        <v>1289</v>
      </c>
    </row>
    <row r="109" spans="1:20" ht="12.75" x14ac:dyDescent="0.2">
      <c r="A109" s="40" t="s">
        <v>1533</v>
      </c>
      <c r="B109" s="40" t="s">
        <v>1554</v>
      </c>
      <c r="C109" s="41">
        <v>44930</v>
      </c>
      <c r="D109" s="36">
        <v>-85.42</v>
      </c>
      <c r="E109" s="37">
        <v>-30.29</v>
      </c>
      <c r="F109" s="37">
        <v>-55.13</v>
      </c>
      <c r="G109" s="41">
        <v>44930</v>
      </c>
      <c r="H109" s="40" t="s">
        <v>1537</v>
      </c>
      <c r="I109" s="26">
        <v>1339333</v>
      </c>
      <c r="J109" s="26" t="s">
        <v>1337</v>
      </c>
      <c r="K109" s="26">
        <v>169300</v>
      </c>
      <c r="L109" s="38">
        <v>44932</v>
      </c>
      <c r="M109" s="40" t="str">
        <f>VLOOKUP(I109,'ITEM#'!A:B,2,0)</f>
        <v>Costco01</v>
      </c>
      <c r="N109" s="43" t="s">
        <v>1301</v>
      </c>
      <c r="O109" s="43"/>
      <c r="P109" s="44">
        <f>VLOOKUP(I109,'ITEM#'!A:D,4,0)</f>
        <v>-55.13</v>
      </c>
      <c r="Q109" s="43"/>
      <c r="R109" s="52">
        <f t="shared" si="1"/>
        <v>1</v>
      </c>
      <c r="T109" s="23" t="s">
        <v>1289</v>
      </c>
    </row>
    <row r="110" spans="1:20" ht="12.75" x14ac:dyDescent="0.2">
      <c r="A110" s="40" t="s">
        <v>1533</v>
      </c>
      <c r="B110" s="40" t="s">
        <v>1555</v>
      </c>
      <c r="C110" s="41">
        <v>44930</v>
      </c>
      <c r="D110" s="36">
        <v>-96.4</v>
      </c>
      <c r="E110" s="37">
        <v>-10.55</v>
      </c>
      <c r="F110" s="37">
        <v>-85.85</v>
      </c>
      <c r="G110" s="41">
        <v>44930</v>
      </c>
      <c r="H110" s="40" t="s">
        <v>1538</v>
      </c>
      <c r="I110" s="26">
        <v>1662421</v>
      </c>
      <c r="J110" s="26" t="s">
        <v>1300</v>
      </c>
      <c r="K110" s="26">
        <v>169302</v>
      </c>
      <c r="L110" s="38">
        <v>44932</v>
      </c>
      <c r="M110" s="40" t="str">
        <f>VLOOKUP(I110,'ITEM#'!A:B,2,0)</f>
        <v>Costco01</v>
      </c>
      <c r="N110" s="43" t="s">
        <v>1301</v>
      </c>
      <c r="O110" s="43"/>
      <c r="P110" s="44">
        <f>VLOOKUP(I110,'ITEM#'!A:D,4,0)</f>
        <v>-85.85</v>
      </c>
      <c r="Q110" s="43"/>
      <c r="R110" s="52">
        <f t="shared" si="1"/>
        <v>1</v>
      </c>
      <c r="T110" s="23" t="s">
        <v>1289</v>
      </c>
    </row>
    <row r="111" spans="1:20" ht="12.75" x14ac:dyDescent="0.2">
      <c r="A111" s="40" t="s">
        <v>1533</v>
      </c>
      <c r="B111" s="40" t="s">
        <v>1556</v>
      </c>
      <c r="C111" s="41">
        <v>44930</v>
      </c>
      <c r="D111" s="36">
        <v>-64.47</v>
      </c>
      <c r="E111" s="37">
        <v>0</v>
      </c>
      <c r="F111" s="37">
        <v>-64.47</v>
      </c>
      <c r="G111" s="41">
        <v>44930</v>
      </c>
      <c r="H111" s="40" t="s">
        <v>1539</v>
      </c>
      <c r="I111" s="26">
        <v>1585795</v>
      </c>
      <c r="J111" s="26" t="s">
        <v>1290</v>
      </c>
      <c r="K111" s="26">
        <v>169302</v>
      </c>
      <c r="L111" s="38">
        <v>44932</v>
      </c>
      <c r="M111" s="40" t="str">
        <f>VLOOKUP(I111,'ITEM#'!A:B,2,0)</f>
        <v>Costco01</v>
      </c>
      <c r="N111" s="43" t="s">
        <v>1291</v>
      </c>
      <c r="O111" s="43"/>
      <c r="P111" s="44">
        <f>VLOOKUP(I111,'ITEM#'!A:D,4,0)</f>
        <v>-64.47</v>
      </c>
      <c r="Q111" s="43"/>
      <c r="R111" s="52">
        <f t="shared" si="1"/>
        <v>1</v>
      </c>
      <c r="T111" s="23" t="s">
        <v>1289</v>
      </c>
    </row>
    <row r="112" spans="1:20" ht="12.75" x14ac:dyDescent="0.2">
      <c r="A112" s="40" t="s">
        <v>1533</v>
      </c>
      <c r="B112" s="40" t="s">
        <v>1557</v>
      </c>
      <c r="C112" s="41">
        <v>44930</v>
      </c>
      <c r="D112" s="36">
        <v>-42.07</v>
      </c>
      <c r="E112" s="37">
        <v>0</v>
      </c>
      <c r="F112" s="37">
        <v>-42.07</v>
      </c>
      <c r="G112" s="41">
        <v>44930</v>
      </c>
      <c r="H112" s="40" t="s">
        <v>1540</v>
      </c>
      <c r="I112" s="26">
        <v>1514688</v>
      </c>
      <c r="J112" s="26" t="s">
        <v>1304</v>
      </c>
      <c r="K112" s="26">
        <v>169302</v>
      </c>
      <c r="L112" s="38">
        <v>44932</v>
      </c>
      <c r="M112" s="40" t="str">
        <f>VLOOKUP(I112,'ITEM#'!A:B,2,0)</f>
        <v>Costco01</v>
      </c>
      <c r="N112" s="43" t="s">
        <v>1291</v>
      </c>
      <c r="O112" s="43"/>
      <c r="P112" s="44">
        <f>VLOOKUP(I112,'ITEM#'!A:D,4,0)</f>
        <v>-42.07</v>
      </c>
      <c r="Q112" s="43"/>
      <c r="R112" s="52">
        <f t="shared" si="1"/>
        <v>1</v>
      </c>
      <c r="T112" s="23" t="s">
        <v>1289</v>
      </c>
    </row>
    <row r="113" spans="1:20" ht="12.75" x14ac:dyDescent="0.2">
      <c r="A113" s="40" t="s">
        <v>1533</v>
      </c>
      <c r="B113" s="40" t="s">
        <v>1558</v>
      </c>
      <c r="C113" s="41">
        <v>44930</v>
      </c>
      <c r="D113" s="36">
        <v>-64.47</v>
      </c>
      <c r="E113" s="37">
        <v>0</v>
      </c>
      <c r="F113" s="37">
        <v>-64.47</v>
      </c>
      <c r="G113" s="41">
        <v>44930</v>
      </c>
      <c r="H113" s="40" t="s">
        <v>1541</v>
      </c>
      <c r="I113" s="26">
        <v>1585795</v>
      </c>
      <c r="J113" s="26" t="s">
        <v>1290</v>
      </c>
      <c r="K113" s="26">
        <v>169302</v>
      </c>
      <c r="L113" s="38">
        <v>44932</v>
      </c>
      <c r="M113" s="40" t="str">
        <f>VLOOKUP(I113,'ITEM#'!A:B,2,0)</f>
        <v>Costco01</v>
      </c>
      <c r="N113" s="43" t="s">
        <v>1291</v>
      </c>
      <c r="O113" s="43"/>
      <c r="P113" s="44">
        <f>VLOOKUP(I113,'ITEM#'!A:D,4,0)</f>
        <v>-64.47</v>
      </c>
      <c r="Q113" s="43"/>
      <c r="R113" s="52">
        <f t="shared" si="1"/>
        <v>1</v>
      </c>
      <c r="T113" s="23" t="s">
        <v>1289</v>
      </c>
    </row>
    <row r="114" spans="1:20" ht="12.75" x14ac:dyDescent="0.2">
      <c r="A114" s="40" t="s">
        <v>1533</v>
      </c>
      <c r="B114" s="40" t="s">
        <v>1559</v>
      </c>
      <c r="C114" s="41">
        <v>44930</v>
      </c>
      <c r="D114" s="36">
        <v>-87.6</v>
      </c>
      <c r="E114" s="37">
        <v>-10.25</v>
      </c>
      <c r="F114" s="37">
        <v>-77.349999999999994</v>
      </c>
      <c r="G114" s="41">
        <v>44930</v>
      </c>
      <c r="H114" s="40" t="s">
        <v>1542</v>
      </c>
      <c r="I114" s="26">
        <v>1662420</v>
      </c>
      <c r="J114" s="26" t="s">
        <v>1318</v>
      </c>
      <c r="K114" s="26">
        <v>169302</v>
      </c>
      <c r="L114" s="38">
        <v>44932</v>
      </c>
      <c r="M114" s="40" t="str">
        <f>VLOOKUP(I114,'ITEM#'!A:B,2,0)</f>
        <v>Costco01</v>
      </c>
      <c r="N114" s="43" t="s">
        <v>1301</v>
      </c>
      <c r="O114" s="43"/>
      <c r="P114" s="44">
        <f>VLOOKUP(I114,'ITEM#'!A:D,4,0)</f>
        <v>-77.349999999999994</v>
      </c>
      <c r="Q114" s="43"/>
      <c r="R114" s="52">
        <f t="shared" si="1"/>
        <v>1</v>
      </c>
      <c r="T114" s="23" t="s">
        <v>1289</v>
      </c>
    </row>
    <row r="115" spans="1:20" ht="12.75" x14ac:dyDescent="0.2">
      <c r="A115" s="40" t="s">
        <v>1533</v>
      </c>
      <c r="B115" s="40" t="s">
        <v>1560</v>
      </c>
      <c r="C115" s="41">
        <v>44930</v>
      </c>
      <c r="D115" s="36">
        <v>-25.55</v>
      </c>
      <c r="E115" s="37">
        <v>0</v>
      </c>
      <c r="F115" s="37">
        <v>-25.55</v>
      </c>
      <c r="G115" s="41">
        <v>44930</v>
      </c>
      <c r="H115" s="40" t="s">
        <v>1543</v>
      </c>
      <c r="I115" s="26">
        <v>1516592</v>
      </c>
      <c r="J115" s="26" t="s">
        <v>1299</v>
      </c>
      <c r="K115" s="26">
        <v>169302</v>
      </c>
      <c r="L115" s="38">
        <v>44932</v>
      </c>
      <c r="M115" s="40" t="str">
        <f>VLOOKUP(I115,'ITEM#'!A:B,2,0)</f>
        <v>Costco01</v>
      </c>
      <c r="N115" s="43" t="s">
        <v>1291</v>
      </c>
      <c r="O115" s="43"/>
      <c r="P115" s="44">
        <f>VLOOKUP(I115,'ITEM#'!A:D,4,0)</f>
        <v>-25.55</v>
      </c>
      <c r="Q115" s="43"/>
      <c r="R115" s="52">
        <f t="shared" si="1"/>
        <v>1</v>
      </c>
      <c r="T115" s="23" t="s">
        <v>1289</v>
      </c>
    </row>
    <row r="116" spans="1:20" ht="12.75" x14ac:dyDescent="0.2">
      <c r="A116" s="40" t="s">
        <v>1533</v>
      </c>
      <c r="B116" s="40" t="s">
        <v>1561</v>
      </c>
      <c r="C116" s="41">
        <v>44930</v>
      </c>
      <c r="D116" s="36">
        <v>-87.6</v>
      </c>
      <c r="E116" s="37">
        <v>-10.25</v>
      </c>
      <c r="F116" s="37">
        <v>-77.349999999999994</v>
      </c>
      <c r="G116" s="41">
        <v>44930</v>
      </c>
      <c r="H116" s="40" t="s">
        <v>1544</v>
      </c>
      <c r="I116" s="26">
        <v>1662420</v>
      </c>
      <c r="J116" s="26" t="s">
        <v>1318</v>
      </c>
      <c r="K116" s="26">
        <v>169302</v>
      </c>
      <c r="L116" s="38">
        <v>44932</v>
      </c>
      <c r="M116" s="40" t="str">
        <f>VLOOKUP(I116,'ITEM#'!A:B,2,0)</f>
        <v>Costco01</v>
      </c>
      <c r="N116" s="43" t="s">
        <v>1301</v>
      </c>
      <c r="O116" s="43"/>
      <c r="P116" s="44">
        <f>VLOOKUP(I116,'ITEM#'!A:D,4,0)</f>
        <v>-77.349999999999994</v>
      </c>
      <c r="Q116" s="43"/>
      <c r="R116" s="52">
        <f t="shared" si="1"/>
        <v>1</v>
      </c>
      <c r="T116" s="23" t="s">
        <v>1289</v>
      </c>
    </row>
    <row r="117" spans="1:20" ht="12.75" x14ac:dyDescent="0.2">
      <c r="A117" s="40" t="s">
        <v>1533</v>
      </c>
      <c r="B117" s="40" t="s">
        <v>1562</v>
      </c>
      <c r="C117" s="41">
        <v>44930</v>
      </c>
      <c r="D117" s="36">
        <v>-38.08</v>
      </c>
      <c r="E117" s="37">
        <v>-9.93</v>
      </c>
      <c r="F117" s="37">
        <v>-28.15</v>
      </c>
      <c r="G117" s="41">
        <v>44930</v>
      </c>
      <c r="H117" s="40" t="s">
        <v>1545</v>
      </c>
      <c r="I117" s="26">
        <v>1540781</v>
      </c>
      <c r="J117" s="26" t="s">
        <v>1308</v>
      </c>
      <c r="K117" s="26">
        <v>169302</v>
      </c>
      <c r="L117" s="38">
        <v>44932</v>
      </c>
      <c r="M117" s="40" t="str">
        <f>VLOOKUP(I117,'ITEM#'!A:B,2,0)</f>
        <v>Costco01</v>
      </c>
      <c r="N117" s="43" t="s">
        <v>1298</v>
      </c>
      <c r="O117" s="43"/>
      <c r="P117" s="44">
        <f>VLOOKUP(I117,'ITEM#'!A:D,4,0)</f>
        <v>-28.15</v>
      </c>
      <c r="Q117" s="43"/>
      <c r="R117" s="52">
        <f t="shared" si="1"/>
        <v>1</v>
      </c>
      <c r="T117" s="23" t="s">
        <v>1289</v>
      </c>
    </row>
    <row r="118" spans="1:20" ht="12.75" x14ac:dyDescent="0.2">
      <c r="A118" s="40" t="s">
        <v>1533</v>
      </c>
      <c r="B118" s="40" t="s">
        <v>1562</v>
      </c>
      <c r="C118" s="41">
        <v>44930</v>
      </c>
      <c r="D118" s="36">
        <v>-175.2</v>
      </c>
      <c r="E118" s="37">
        <v>-20.5</v>
      </c>
      <c r="F118" s="37">
        <v>-154.69999999999999</v>
      </c>
      <c r="G118" s="41">
        <v>44930</v>
      </c>
      <c r="H118" s="40" t="s">
        <v>1545</v>
      </c>
      <c r="I118" s="26">
        <v>1662420</v>
      </c>
      <c r="J118" s="26" t="s">
        <v>1318</v>
      </c>
      <c r="K118" s="26">
        <v>169302</v>
      </c>
      <c r="L118" s="38">
        <v>44932</v>
      </c>
      <c r="M118" s="40" t="str">
        <f>VLOOKUP(I118,'ITEM#'!A:B,2,0)</f>
        <v>Costco01</v>
      </c>
      <c r="N118" s="43" t="s">
        <v>1301</v>
      </c>
      <c r="O118" s="43"/>
      <c r="P118" s="44">
        <f>VLOOKUP(I118,'ITEM#'!A:D,4,0)</f>
        <v>-77.349999999999994</v>
      </c>
      <c r="Q118" s="43"/>
      <c r="R118" s="52">
        <f t="shared" si="1"/>
        <v>2</v>
      </c>
      <c r="T118" s="23" t="s">
        <v>1289</v>
      </c>
    </row>
    <row r="119" spans="1:20" ht="12.75" x14ac:dyDescent="0.2">
      <c r="A119" s="40" t="s">
        <v>1533</v>
      </c>
      <c r="B119" s="40" t="s">
        <v>1562</v>
      </c>
      <c r="C119" s="41">
        <v>44930</v>
      </c>
      <c r="D119" s="36">
        <v>-96.4</v>
      </c>
      <c r="E119" s="37">
        <v>-10.55</v>
      </c>
      <c r="F119" s="37">
        <v>-85.85</v>
      </c>
      <c r="G119" s="41">
        <v>44930</v>
      </c>
      <c r="H119" s="40" t="s">
        <v>1545</v>
      </c>
      <c r="I119" s="26">
        <v>1662421</v>
      </c>
      <c r="J119" s="26" t="s">
        <v>1300</v>
      </c>
      <c r="K119" s="26">
        <v>169302</v>
      </c>
      <c r="L119" s="38">
        <v>44932</v>
      </c>
      <c r="M119" s="40" t="str">
        <f>VLOOKUP(I119,'ITEM#'!A:B,2,0)</f>
        <v>Costco01</v>
      </c>
      <c r="N119" s="43" t="s">
        <v>1301</v>
      </c>
      <c r="O119" s="43"/>
      <c r="P119" s="44">
        <f>VLOOKUP(I119,'ITEM#'!A:D,4,0)</f>
        <v>-85.85</v>
      </c>
      <c r="Q119" s="43"/>
      <c r="R119" s="52">
        <f t="shared" si="1"/>
        <v>1</v>
      </c>
      <c r="T119" s="23" t="s">
        <v>1289</v>
      </c>
    </row>
    <row r="120" spans="1:20" ht="12.75" x14ac:dyDescent="0.2">
      <c r="A120" s="40" t="s">
        <v>1533</v>
      </c>
      <c r="B120" s="40" t="s">
        <v>1562</v>
      </c>
      <c r="C120" s="41">
        <v>44930</v>
      </c>
      <c r="D120" s="36">
        <v>-192.8</v>
      </c>
      <c r="E120" s="37">
        <v>-21.1</v>
      </c>
      <c r="F120" s="37">
        <v>-171.7</v>
      </c>
      <c r="G120" s="41">
        <v>44930</v>
      </c>
      <c r="H120" s="40" t="s">
        <v>1545</v>
      </c>
      <c r="I120" s="26">
        <v>1662422</v>
      </c>
      <c r="J120" s="26" t="s">
        <v>1327</v>
      </c>
      <c r="K120" s="26">
        <v>169302</v>
      </c>
      <c r="L120" s="38">
        <v>44932</v>
      </c>
      <c r="M120" s="40" t="str">
        <f>VLOOKUP(I120,'ITEM#'!A:B,2,0)</f>
        <v>Costco01</v>
      </c>
      <c r="N120" s="43" t="s">
        <v>1301</v>
      </c>
      <c r="O120" s="43"/>
      <c r="P120" s="44">
        <f>VLOOKUP(I120,'ITEM#'!A:D,4,0)</f>
        <v>-85.85</v>
      </c>
      <c r="Q120" s="43"/>
      <c r="R120" s="52">
        <f t="shared" si="1"/>
        <v>2</v>
      </c>
      <c r="T120" s="23" t="s">
        <v>1289</v>
      </c>
    </row>
    <row r="121" spans="1:20" ht="12.75" x14ac:dyDescent="0.2">
      <c r="A121" s="40" t="s">
        <v>1533</v>
      </c>
      <c r="B121" s="40" t="s">
        <v>1563</v>
      </c>
      <c r="C121" s="41">
        <v>44930</v>
      </c>
      <c r="D121" s="36">
        <v>-42.07</v>
      </c>
      <c r="E121" s="37">
        <v>0</v>
      </c>
      <c r="F121" s="37">
        <v>-42.07</v>
      </c>
      <c r="G121" s="41">
        <v>44930</v>
      </c>
      <c r="H121" s="40" t="s">
        <v>1546</v>
      </c>
      <c r="I121" s="26">
        <v>1514691</v>
      </c>
      <c r="J121" s="26" t="s">
        <v>1293</v>
      </c>
      <c r="K121" s="26">
        <v>169302</v>
      </c>
      <c r="L121" s="38">
        <v>44932</v>
      </c>
      <c r="M121" s="40" t="str">
        <f>VLOOKUP(I121,'ITEM#'!A:B,2,0)</f>
        <v>Costco01</v>
      </c>
      <c r="N121" s="43" t="s">
        <v>1291</v>
      </c>
      <c r="O121" s="43"/>
      <c r="P121" s="44">
        <f>VLOOKUP(I121,'ITEM#'!A:D,4,0)</f>
        <v>-42.07</v>
      </c>
      <c r="Q121" s="43"/>
      <c r="R121" s="52">
        <f t="shared" si="1"/>
        <v>1</v>
      </c>
      <c r="T121" s="23" t="s">
        <v>1289</v>
      </c>
    </row>
    <row r="122" spans="1:20" ht="12.75" x14ac:dyDescent="0.2">
      <c r="A122" s="40" t="s">
        <v>1533</v>
      </c>
      <c r="B122" s="40" t="s">
        <v>1563</v>
      </c>
      <c r="C122" s="41">
        <v>44930</v>
      </c>
      <c r="D122" s="36">
        <v>-78</v>
      </c>
      <c r="E122" s="37">
        <v>0</v>
      </c>
      <c r="F122" s="37">
        <v>-78</v>
      </c>
      <c r="G122" s="41">
        <v>44930</v>
      </c>
      <c r="H122" s="40" t="s">
        <v>1546</v>
      </c>
      <c r="I122" s="26">
        <v>1529947</v>
      </c>
      <c r="J122" s="26" t="s">
        <v>1294</v>
      </c>
      <c r="K122" s="26">
        <v>169302</v>
      </c>
      <c r="L122" s="38">
        <v>44932</v>
      </c>
      <c r="M122" s="40" t="str">
        <f>VLOOKUP(I122,'ITEM#'!A:B,2,0)</f>
        <v>Costco01</v>
      </c>
      <c r="N122" s="43" t="s">
        <v>1291</v>
      </c>
      <c r="O122" s="43"/>
      <c r="P122" s="44">
        <f>VLOOKUP(I122,'ITEM#'!A:D,4,0)</f>
        <v>-39</v>
      </c>
      <c r="Q122" s="43"/>
      <c r="R122" s="52">
        <f t="shared" si="1"/>
        <v>2</v>
      </c>
      <c r="T122" s="23" t="s">
        <v>1289</v>
      </c>
    </row>
    <row r="123" spans="1:20" ht="12.75" x14ac:dyDescent="0.2">
      <c r="A123" s="40" t="s">
        <v>1533</v>
      </c>
      <c r="B123" s="40" t="s">
        <v>1563</v>
      </c>
      <c r="C123" s="41">
        <v>44930</v>
      </c>
      <c r="D123" s="36">
        <v>-70.62</v>
      </c>
      <c r="E123" s="37">
        <v>0</v>
      </c>
      <c r="F123" s="37">
        <v>-70.62</v>
      </c>
      <c r="G123" s="41">
        <v>44930</v>
      </c>
      <c r="H123" s="40" t="s">
        <v>1546</v>
      </c>
      <c r="I123" s="26">
        <v>1585799</v>
      </c>
      <c r="J123" s="26" t="s">
        <v>1292</v>
      </c>
      <c r="K123" s="26">
        <v>169302</v>
      </c>
      <c r="L123" s="38">
        <v>44932</v>
      </c>
      <c r="M123" s="40" t="str">
        <f>VLOOKUP(I123,'ITEM#'!A:B,2,0)</f>
        <v>Costco01</v>
      </c>
      <c r="N123" s="43" t="s">
        <v>1291</v>
      </c>
      <c r="O123" s="43"/>
      <c r="P123" s="44">
        <f>VLOOKUP(I123,'ITEM#'!A:D,4,0)</f>
        <v>-70.62</v>
      </c>
      <c r="Q123" s="43"/>
      <c r="R123" s="52">
        <f t="shared" si="1"/>
        <v>1</v>
      </c>
      <c r="T123" s="23" t="s">
        <v>1289</v>
      </c>
    </row>
    <row r="124" spans="1:20" ht="12.75" x14ac:dyDescent="0.2">
      <c r="A124" s="40" t="s">
        <v>1533</v>
      </c>
      <c r="B124" s="40" t="s">
        <v>1564</v>
      </c>
      <c r="C124" s="41">
        <v>44930</v>
      </c>
      <c r="D124" s="36">
        <v>-25.55</v>
      </c>
      <c r="E124" s="37">
        <v>0</v>
      </c>
      <c r="F124" s="37">
        <v>-25.55</v>
      </c>
      <c r="G124" s="41">
        <v>44930</v>
      </c>
      <c r="H124" s="40" t="s">
        <v>1547</v>
      </c>
      <c r="I124" s="26">
        <v>1516597</v>
      </c>
      <c r="J124" s="26" t="s">
        <v>1303</v>
      </c>
      <c r="K124" s="26">
        <v>169302</v>
      </c>
      <c r="L124" s="38">
        <v>44932</v>
      </c>
      <c r="M124" s="40" t="str">
        <f>VLOOKUP(I124,'ITEM#'!A:B,2,0)</f>
        <v>Costco01</v>
      </c>
      <c r="N124" s="43" t="s">
        <v>1291</v>
      </c>
      <c r="O124" s="43"/>
      <c r="P124" s="44">
        <f>VLOOKUP(I124,'ITEM#'!A:D,4,0)</f>
        <v>-25.55</v>
      </c>
      <c r="Q124" s="43"/>
      <c r="R124" s="52">
        <f t="shared" si="1"/>
        <v>1</v>
      </c>
      <c r="T124" s="23" t="s">
        <v>1289</v>
      </c>
    </row>
    <row r="125" spans="1:20" ht="12.75" x14ac:dyDescent="0.2">
      <c r="A125" s="40" t="s">
        <v>1533</v>
      </c>
      <c r="B125" s="40" t="s">
        <v>1565</v>
      </c>
      <c r="C125" s="41">
        <v>44930</v>
      </c>
      <c r="D125" s="36">
        <v>-25.74</v>
      </c>
      <c r="E125" s="37">
        <v>-8.59</v>
      </c>
      <c r="F125" s="37">
        <v>-17.149999999999999</v>
      </c>
      <c r="G125" s="41">
        <v>44930</v>
      </c>
      <c r="H125" s="40" t="s">
        <v>1548</v>
      </c>
      <c r="I125" s="26">
        <v>1408977</v>
      </c>
      <c r="J125" s="26" t="s">
        <v>1312</v>
      </c>
      <c r="K125" s="26">
        <v>169302</v>
      </c>
      <c r="L125" s="38">
        <v>44932</v>
      </c>
      <c r="M125" s="40" t="str">
        <f>VLOOKUP(I125,'ITEM#'!A:B,2,0)</f>
        <v>Costco01</v>
      </c>
      <c r="N125" s="43" t="s">
        <v>1311</v>
      </c>
      <c r="O125" s="43"/>
      <c r="P125" s="44">
        <f>VLOOKUP(I125,'ITEM#'!A:D,4,0)</f>
        <v>-17.149999999999999</v>
      </c>
      <c r="Q125" s="43"/>
      <c r="R125" s="52">
        <f t="shared" si="1"/>
        <v>1</v>
      </c>
      <c r="T125" s="23" t="s">
        <v>1289</v>
      </c>
    </row>
    <row r="126" spans="1:20" ht="12.75" x14ac:dyDescent="0.2">
      <c r="A126" s="40" t="s">
        <v>1533</v>
      </c>
      <c r="B126" s="40" t="s">
        <v>1565</v>
      </c>
      <c r="C126" s="41">
        <v>44930</v>
      </c>
      <c r="D126" s="36">
        <v>-87.6</v>
      </c>
      <c r="E126" s="37">
        <v>-10.25</v>
      </c>
      <c r="F126" s="37">
        <v>-77.349999999999994</v>
      </c>
      <c r="G126" s="41">
        <v>44930</v>
      </c>
      <c r="H126" s="40" t="s">
        <v>1548</v>
      </c>
      <c r="I126" s="26">
        <v>1662420</v>
      </c>
      <c r="J126" s="26" t="s">
        <v>1318</v>
      </c>
      <c r="K126" s="26">
        <v>169302</v>
      </c>
      <c r="L126" s="38">
        <v>44932</v>
      </c>
      <c r="M126" s="40" t="str">
        <f>VLOOKUP(I126,'ITEM#'!A:B,2,0)</f>
        <v>Costco01</v>
      </c>
      <c r="N126" s="43" t="s">
        <v>1301</v>
      </c>
      <c r="O126" s="43"/>
      <c r="P126" s="44">
        <f>VLOOKUP(I126,'ITEM#'!A:D,4,0)</f>
        <v>-77.349999999999994</v>
      </c>
      <c r="Q126" s="43"/>
      <c r="R126" s="52">
        <f t="shared" si="1"/>
        <v>1</v>
      </c>
      <c r="T126" s="23" t="s">
        <v>1289</v>
      </c>
    </row>
    <row r="127" spans="1:20" ht="12.75" x14ac:dyDescent="0.2">
      <c r="A127" s="40" t="s">
        <v>1533</v>
      </c>
      <c r="B127" s="40" t="s">
        <v>1565</v>
      </c>
      <c r="C127" s="41">
        <v>44930</v>
      </c>
      <c r="D127" s="36">
        <v>-96.4</v>
      </c>
      <c r="E127" s="37">
        <v>-10.55</v>
      </c>
      <c r="F127" s="37">
        <v>-85.85</v>
      </c>
      <c r="G127" s="41">
        <v>44930</v>
      </c>
      <c r="H127" s="40" t="s">
        <v>1548</v>
      </c>
      <c r="I127" s="26">
        <v>1662421</v>
      </c>
      <c r="J127" s="26" t="s">
        <v>1300</v>
      </c>
      <c r="K127" s="26">
        <v>169302</v>
      </c>
      <c r="L127" s="38">
        <v>44932</v>
      </c>
      <c r="M127" s="40" t="str">
        <f>VLOOKUP(I127,'ITEM#'!A:B,2,0)</f>
        <v>Costco01</v>
      </c>
      <c r="N127" s="43" t="s">
        <v>1301</v>
      </c>
      <c r="O127" s="43"/>
      <c r="P127" s="44">
        <f>VLOOKUP(I127,'ITEM#'!A:D,4,0)</f>
        <v>-85.85</v>
      </c>
      <c r="Q127" s="43"/>
      <c r="R127" s="52">
        <f t="shared" si="1"/>
        <v>1</v>
      </c>
      <c r="T127" s="23" t="s">
        <v>1289</v>
      </c>
    </row>
    <row r="128" spans="1:20" ht="12.75" x14ac:dyDescent="0.2">
      <c r="A128" s="40" t="s">
        <v>1533</v>
      </c>
      <c r="B128" s="40" t="s">
        <v>1566</v>
      </c>
      <c r="C128" s="41">
        <v>44930</v>
      </c>
      <c r="D128" s="36">
        <v>-42.07</v>
      </c>
      <c r="E128" s="37">
        <v>0</v>
      </c>
      <c r="F128" s="37">
        <v>-42.07</v>
      </c>
      <c r="G128" s="41">
        <v>44930</v>
      </c>
      <c r="H128" s="40" t="s">
        <v>1549</v>
      </c>
      <c r="I128" s="26">
        <v>1514684</v>
      </c>
      <c r="J128" s="26" t="s">
        <v>1324</v>
      </c>
      <c r="K128" s="26">
        <v>169302</v>
      </c>
      <c r="L128" s="38">
        <v>44932</v>
      </c>
      <c r="M128" s="40" t="str">
        <f>VLOOKUP(I128,'ITEM#'!A:B,2,0)</f>
        <v>Costco01</v>
      </c>
      <c r="N128" s="43" t="s">
        <v>1291</v>
      </c>
      <c r="O128" s="43"/>
      <c r="P128" s="44">
        <f>VLOOKUP(I128,'ITEM#'!A:D,4,0)</f>
        <v>-42.07</v>
      </c>
      <c r="Q128" s="43"/>
      <c r="R128" s="52">
        <f t="shared" si="1"/>
        <v>1</v>
      </c>
      <c r="T128" s="23" t="s">
        <v>1289</v>
      </c>
    </row>
    <row r="129" spans="1:20" ht="12.75" x14ac:dyDescent="0.2">
      <c r="A129" s="40" t="s">
        <v>1533</v>
      </c>
      <c r="B129" s="40" t="s">
        <v>1566</v>
      </c>
      <c r="C129" s="41">
        <v>44930</v>
      </c>
      <c r="D129" s="36">
        <v>-42.07</v>
      </c>
      <c r="E129" s="37">
        <v>0</v>
      </c>
      <c r="F129" s="37">
        <v>-42.07</v>
      </c>
      <c r="G129" s="41">
        <v>44930</v>
      </c>
      <c r="H129" s="40" t="s">
        <v>1549</v>
      </c>
      <c r="I129" s="26">
        <v>1514688</v>
      </c>
      <c r="J129" s="26" t="s">
        <v>1304</v>
      </c>
      <c r="K129" s="26">
        <v>169302</v>
      </c>
      <c r="L129" s="38">
        <v>44932</v>
      </c>
      <c r="M129" s="40" t="str">
        <f>VLOOKUP(I129,'ITEM#'!A:B,2,0)</f>
        <v>Costco01</v>
      </c>
      <c r="N129" s="43" t="s">
        <v>1291</v>
      </c>
      <c r="O129" s="43"/>
      <c r="P129" s="44">
        <f>VLOOKUP(I129,'ITEM#'!A:D,4,0)</f>
        <v>-42.07</v>
      </c>
      <c r="Q129" s="43"/>
      <c r="R129" s="52">
        <f t="shared" si="1"/>
        <v>1</v>
      </c>
      <c r="T129" s="23" t="s">
        <v>1289</v>
      </c>
    </row>
    <row r="130" spans="1:20" ht="12.75" x14ac:dyDescent="0.2">
      <c r="A130" s="40" t="s">
        <v>1533</v>
      </c>
      <c r="B130" s="40" t="s">
        <v>1567</v>
      </c>
      <c r="C130" s="41">
        <v>44930</v>
      </c>
      <c r="D130" s="36">
        <v>-87.6</v>
      </c>
      <c r="E130" s="37">
        <v>-10.25</v>
      </c>
      <c r="F130" s="37">
        <v>-77.349999999999994</v>
      </c>
      <c r="G130" s="41">
        <v>44930</v>
      </c>
      <c r="H130" s="40" t="s">
        <v>1550</v>
      </c>
      <c r="I130" s="26">
        <v>1662420</v>
      </c>
      <c r="J130" s="26" t="s">
        <v>1318</v>
      </c>
      <c r="K130" s="26">
        <v>169302</v>
      </c>
      <c r="L130" s="38">
        <v>44932</v>
      </c>
      <c r="M130" s="40" t="str">
        <f>VLOOKUP(I130,'ITEM#'!A:B,2,0)</f>
        <v>Costco01</v>
      </c>
      <c r="N130" s="43" t="s">
        <v>1301</v>
      </c>
      <c r="O130" s="43"/>
      <c r="P130" s="44">
        <f>VLOOKUP(I130,'ITEM#'!A:D,4,0)</f>
        <v>-77.349999999999994</v>
      </c>
      <c r="Q130" s="43"/>
      <c r="R130" s="52">
        <f t="shared" ref="R130:R193" si="2">F130/P130</f>
        <v>1</v>
      </c>
      <c r="T130" s="23" t="s">
        <v>1289</v>
      </c>
    </row>
    <row r="131" spans="1:20" ht="12.75" x14ac:dyDescent="0.2">
      <c r="A131" s="40" t="s">
        <v>1533</v>
      </c>
      <c r="B131" s="40" t="s">
        <v>1567</v>
      </c>
      <c r="C131" s="41">
        <v>44930</v>
      </c>
      <c r="D131" s="36">
        <v>-96.4</v>
      </c>
      <c r="E131" s="37">
        <v>-10.55</v>
      </c>
      <c r="F131" s="37">
        <v>-85.85</v>
      </c>
      <c r="G131" s="41">
        <v>44930</v>
      </c>
      <c r="H131" s="40" t="s">
        <v>1550</v>
      </c>
      <c r="I131" s="26">
        <v>1662421</v>
      </c>
      <c r="J131" s="26" t="s">
        <v>1300</v>
      </c>
      <c r="K131" s="26">
        <v>169302</v>
      </c>
      <c r="L131" s="38">
        <v>44932</v>
      </c>
      <c r="M131" s="40" t="str">
        <f>VLOOKUP(I131,'ITEM#'!A:B,2,0)</f>
        <v>Costco01</v>
      </c>
      <c r="N131" s="43" t="s">
        <v>1301</v>
      </c>
      <c r="O131" s="43"/>
      <c r="P131" s="44">
        <f>VLOOKUP(I131,'ITEM#'!A:D,4,0)</f>
        <v>-85.85</v>
      </c>
      <c r="Q131" s="43"/>
      <c r="R131" s="52">
        <f t="shared" si="2"/>
        <v>1</v>
      </c>
      <c r="T131" s="23" t="s">
        <v>1289</v>
      </c>
    </row>
    <row r="132" spans="1:20" ht="12.75" x14ac:dyDescent="0.2">
      <c r="A132" s="40" t="s">
        <v>1568</v>
      </c>
      <c r="B132" s="40" t="s">
        <v>1599</v>
      </c>
      <c r="C132" s="41">
        <v>44931</v>
      </c>
      <c r="D132" s="36">
        <v>-25.55</v>
      </c>
      <c r="E132" s="37">
        <v>0</v>
      </c>
      <c r="F132" s="37">
        <v>-25.55</v>
      </c>
      <c r="G132" s="41">
        <v>44931</v>
      </c>
      <c r="H132" s="40" t="s">
        <v>1569</v>
      </c>
      <c r="I132" s="26">
        <v>1516594</v>
      </c>
      <c r="J132" s="26" t="s">
        <v>1313</v>
      </c>
      <c r="K132" s="26">
        <v>169556</v>
      </c>
      <c r="L132" s="38">
        <v>44935</v>
      </c>
      <c r="M132" s="40" t="str">
        <f>VLOOKUP(I132,'ITEM#'!A:B,2,0)</f>
        <v>Costco01</v>
      </c>
      <c r="N132" s="43" t="s">
        <v>1291</v>
      </c>
      <c r="O132" s="43"/>
      <c r="P132" s="44">
        <f>VLOOKUP(I132,'ITEM#'!A:D,4,0)</f>
        <v>-25.55</v>
      </c>
      <c r="Q132" s="43"/>
      <c r="R132" s="52">
        <f t="shared" si="2"/>
        <v>1</v>
      </c>
      <c r="T132" s="23" t="s">
        <v>1289</v>
      </c>
    </row>
    <row r="133" spans="1:20" ht="12.75" x14ac:dyDescent="0.2">
      <c r="A133" s="40" t="s">
        <v>1568</v>
      </c>
      <c r="B133" s="40" t="s">
        <v>1600</v>
      </c>
      <c r="C133" s="41">
        <v>44931</v>
      </c>
      <c r="D133" s="36">
        <v>-70.62</v>
      </c>
      <c r="E133" s="37">
        <v>0</v>
      </c>
      <c r="F133" s="37">
        <v>-70.62</v>
      </c>
      <c r="G133" s="41">
        <v>44931</v>
      </c>
      <c r="H133" s="40" t="s">
        <v>1570</v>
      </c>
      <c r="I133" s="26">
        <v>1585901</v>
      </c>
      <c r="J133" s="26" t="s">
        <v>1347</v>
      </c>
      <c r="K133" s="26">
        <v>169556</v>
      </c>
      <c r="L133" s="38">
        <v>44935</v>
      </c>
      <c r="M133" s="40" t="str">
        <f>VLOOKUP(I133,'ITEM#'!A:B,2,0)</f>
        <v>Costco01</v>
      </c>
      <c r="N133" s="43" t="s">
        <v>1291</v>
      </c>
      <c r="P133" s="44">
        <f>VLOOKUP(I133,'ITEM#'!A:D,4,0)</f>
        <v>-70.62</v>
      </c>
      <c r="Q133" s="43"/>
      <c r="R133" s="52">
        <f t="shared" si="2"/>
        <v>1</v>
      </c>
      <c r="T133" s="23" t="s">
        <v>1289</v>
      </c>
    </row>
    <row r="134" spans="1:20" ht="12.75" x14ac:dyDescent="0.2">
      <c r="A134" s="40" t="s">
        <v>1568</v>
      </c>
      <c r="B134" s="40" t="s">
        <v>1601</v>
      </c>
      <c r="C134" s="41">
        <v>44931</v>
      </c>
      <c r="D134" s="36">
        <v>-64.47</v>
      </c>
      <c r="E134" s="37">
        <v>0</v>
      </c>
      <c r="F134" s="37">
        <v>-64.47</v>
      </c>
      <c r="G134" s="41">
        <v>44931</v>
      </c>
      <c r="H134" s="40" t="s">
        <v>1571</v>
      </c>
      <c r="I134" s="26">
        <v>1585794</v>
      </c>
      <c r="J134" s="26" t="s">
        <v>1338</v>
      </c>
      <c r="K134" s="26">
        <v>169556</v>
      </c>
      <c r="L134" s="38">
        <v>44935</v>
      </c>
      <c r="M134" s="40" t="str">
        <f>VLOOKUP(I134,'ITEM#'!A:B,2,0)</f>
        <v>Costco01</v>
      </c>
      <c r="N134" s="43" t="s">
        <v>1291</v>
      </c>
      <c r="P134" s="44">
        <f>VLOOKUP(I134,'ITEM#'!A:D,4,0)</f>
        <v>-64.47</v>
      </c>
      <c r="Q134" s="43"/>
      <c r="R134" s="52">
        <f t="shared" si="2"/>
        <v>1</v>
      </c>
      <c r="T134" s="23" t="s">
        <v>1289</v>
      </c>
    </row>
    <row r="135" spans="1:20" ht="12.75" x14ac:dyDescent="0.2">
      <c r="A135" s="40" t="s">
        <v>1568</v>
      </c>
      <c r="B135" s="40" t="s">
        <v>1602</v>
      </c>
      <c r="C135" s="41">
        <v>44931</v>
      </c>
      <c r="D135" s="36">
        <v>-39</v>
      </c>
      <c r="E135" s="37">
        <v>0</v>
      </c>
      <c r="F135" s="37">
        <v>-39</v>
      </c>
      <c r="G135" s="41">
        <v>44931</v>
      </c>
      <c r="H135" s="40" t="s">
        <v>1572</v>
      </c>
      <c r="I135" s="26">
        <v>1529946</v>
      </c>
      <c r="J135" s="26" t="s">
        <v>1306</v>
      </c>
      <c r="K135" s="26">
        <v>169556</v>
      </c>
      <c r="L135" s="38">
        <v>44935</v>
      </c>
      <c r="M135" s="40" t="str">
        <f>VLOOKUP(I135,'ITEM#'!A:B,2,0)</f>
        <v>Costco01</v>
      </c>
      <c r="N135" s="43" t="s">
        <v>1291</v>
      </c>
      <c r="P135" s="44">
        <f>VLOOKUP(I135,'ITEM#'!A:D,4,0)</f>
        <v>-39</v>
      </c>
      <c r="Q135" s="43"/>
      <c r="R135" s="52">
        <f t="shared" si="2"/>
        <v>1</v>
      </c>
      <c r="T135" s="23" t="s">
        <v>1289</v>
      </c>
    </row>
    <row r="136" spans="1:20" ht="12.75" x14ac:dyDescent="0.2">
      <c r="A136" s="40" t="s">
        <v>1568</v>
      </c>
      <c r="B136" s="40" t="s">
        <v>1603</v>
      </c>
      <c r="C136" s="41">
        <v>44931</v>
      </c>
      <c r="D136" s="36">
        <v>-50.1</v>
      </c>
      <c r="E136" s="37">
        <v>-12.22</v>
      </c>
      <c r="F136" s="37">
        <v>-37.880000000000003</v>
      </c>
      <c r="G136" s="41">
        <v>44931</v>
      </c>
      <c r="H136" s="40" t="s">
        <v>1573</v>
      </c>
      <c r="I136" s="26">
        <v>1408970</v>
      </c>
      <c r="J136" s="26" t="s">
        <v>1332</v>
      </c>
      <c r="K136" s="26">
        <v>169556</v>
      </c>
      <c r="L136" s="38">
        <v>44935</v>
      </c>
      <c r="M136" s="40" t="str">
        <f>VLOOKUP(I136,'ITEM#'!A:B,2,0)</f>
        <v>Costco01</v>
      </c>
      <c r="N136" s="43" t="s">
        <v>1311</v>
      </c>
      <c r="P136" s="44">
        <f>VLOOKUP(I136,'ITEM#'!A:D,4,0)</f>
        <v>-37.880000000000003</v>
      </c>
      <c r="Q136" s="43"/>
      <c r="R136" s="52">
        <f t="shared" si="2"/>
        <v>1</v>
      </c>
      <c r="T136" s="23" t="s">
        <v>1289</v>
      </c>
    </row>
    <row r="137" spans="1:20" ht="12.75" x14ac:dyDescent="0.2">
      <c r="A137" s="40" t="s">
        <v>1568</v>
      </c>
      <c r="B137" s="40" t="s">
        <v>1603</v>
      </c>
      <c r="C137" s="41">
        <v>44931</v>
      </c>
      <c r="D137" s="36">
        <v>-50.1</v>
      </c>
      <c r="E137" s="37">
        <v>-12.22</v>
      </c>
      <c r="F137" s="37">
        <v>-37.880000000000003</v>
      </c>
      <c r="G137" s="41">
        <v>44931</v>
      </c>
      <c r="H137" s="40" t="s">
        <v>1573</v>
      </c>
      <c r="I137" s="26">
        <v>1408972</v>
      </c>
      <c r="J137" s="26" t="s">
        <v>1342</v>
      </c>
      <c r="K137" s="26">
        <v>169556</v>
      </c>
      <c r="L137" s="38">
        <v>44935</v>
      </c>
      <c r="M137" s="40" t="str">
        <f>VLOOKUP(I137,'ITEM#'!A:B,2,0)</f>
        <v>Costco01</v>
      </c>
      <c r="N137" s="43" t="s">
        <v>1311</v>
      </c>
      <c r="P137" s="44">
        <f>VLOOKUP(I137,'ITEM#'!A:D,4,0)</f>
        <v>-37.880000000000003</v>
      </c>
      <c r="Q137" s="43"/>
      <c r="R137" s="52">
        <f t="shared" si="2"/>
        <v>1</v>
      </c>
      <c r="T137" s="23" t="s">
        <v>1289</v>
      </c>
    </row>
    <row r="138" spans="1:20" ht="12.75" x14ac:dyDescent="0.2">
      <c r="A138" s="40" t="s">
        <v>1568</v>
      </c>
      <c r="B138" s="40" t="s">
        <v>1603</v>
      </c>
      <c r="C138" s="41">
        <v>44931</v>
      </c>
      <c r="D138" s="36">
        <v>-25.74</v>
      </c>
      <c r="E138" s="37">
        <v>-8.59</v>
      </c>
      <c r="F138" s="37">
        <v>-17.149999999999999</v>
      </c>
      <c r="G138" s="41">
        <v>44931</v>
      </c>
      <c r="H138" s="40" t="s">
        <v>1573</v>
      </c>
      <c r="I138" s="26">
        <v>1408974</v>
      </c>
      <c r="J138" s="26" t="s">
        <v>1333</v>
      </c>
      <c r="K138" s="26">
        <v>169556</v>
      </c>
      <c r="L138" s="38">
        <v>44935</v>
      </c>
      <c r="M138" s="40" t="str">
        <f>VLOOKUP(I138,'ITEM#'!A:B,2,0)</f>
        <v>Costco01</v>
      </c>
      <c r="N138" s="43" t="s">
        <v>1311</v>
      </c>
      <c r="P138" s="44">
        <f>VLOOKUP(I138,'ITEM#'!A:D,4,0)</f>
        <v>-17.149999999999999</v>
      </c>
      <c r="Q138" s="43"/>
      <c r="R138" s="52">
        <f t="shared" si="2"/>
        <v>1</v>
      </c>
      <c r="T138" s="23" t="s">
        <v>1289</v>
      </c>
    </row>
    <row r="139" spans="1:20" ht="12.75" x14ac:dyDescent="0.2">
      <c r="A139" s="40" t="s">
        <v>1568</v>
      </c>
      <c r="B139" s="40" t="s">
        <v>1603</v>
      </c>
      <c r="C139" s="41">
        <v>44931</v>
      </c>
      <c r="D139" s="36">
        <v>-76.16</v>
      </c>
      <c r="E139" s="37">
        <v>-19.86</v>
      </c>
      <c r="F139" s="37">
        <v>-56.3</v>
      </c>
      <c r="G139" s="41">
        <v>44931</v>
      </c>
      <c r="H139" s="40" t="s">
        <v>1573</v>
      </c>
      <c r="I139" s="26">
        <v>1540783</v>
      </c>
      <c r="J139" s="26" t="s">
        <v>1317</v>
      </c>
      <c r="K139" s="26">
        <v>169556</v>
      </c>
      <c r="L139" s="38">
        <v>44935</v>
      </c>
      <c r="M139" s="40" t="str">
        <f>VLOOKUP(I139,'ITEM#'!A:B,2,0)</f>
        <v>Costco01</v>
      </c>
      <c r="N139" s="43" t="s">
        <v>1298</v>
      </c>
      <c r="P139" s="44">
        <f>VLOOKUP(I139,'ITEM#'!A:D,4,0)</f>
        <v>-28.15</v>
      </c>
      <c r="Q139" s="43"/>
      <c r="R139" s="52">
        <f t="shared" si="2"/>
        <v>2</v>
      </c>
      <c r="T139" s="23" t="s">
        <v>1289</v>
      </c>
    </row>
    <row r="140" spans="1:20" ht="12.75" x14ac:dyDescent="0.2">
      <c r="A140" s="40" t="s">
        <v>1568</v>
      </c>
      <c r="B140" s="40" t="s">
        <v>1604</v>
      </c>
      <c r="C140" s="41">
        <v>44931</v>
      </c>
      <c r="D140" s="36">
        <v>-25.55</v>
      </c>
      <c r="E140" s="37">
        <v>0</v>
      </c>
      <c r="F140" s="37">
        <v>-25.55</v>
      </c>
      <c r="G140" s="41">
        <v>44931</v>
      </c>
      <c r="H140" s="40" t="s">
        <v>1574</v>
      </c>
      <c r="I140" s="26">
        <v>1516597</v>
      </c>
      <c r="J140" s="26" t="s">
        <v>1303</v>
      </c>
      <c r="K140" s="26">
        <v>169556</v>
      </c>
      <c r="L140" s="38">
        <v>44935</v>
      </c>
      <c r="M140" s="40" t="str">
        <f>VLOOKUP(I140,'ITEM#'!A:B,2,0)</f>
        <v>Costco01</v>
      </c>
      <c r="N140" s="43" t="s">
        <v>1291</v>
      </c>
      <c r="P140" s="44">
        <f>VLOOKUP(I140,'ITEM#'!A:D,4,0)</f>
        <v>-25.55</v>
      </c>
      <c r="Q140" s="43"/>
      <c r="R140" s="52">
        <f t="shared" si="2"/>
        <v>1</v>
      </c>
      <c r="T140" s="23" t="s">
        <v>1289</v>
      </c>
    </row>
    <row r="141" spans="1:20" ht="12.75" x14ac:dyDescent="0.2">
      <c r="A141" s="40" t="s">
        <v>1568</v>
      </c>
      <c r="B141" s="40" t="s">
        <v>1605</v>
      </c>
      <c r="C141" s="41">
        <v>44931</v>
      </c>
      <c r="D141" s="36">
        <v>-76.16</v>
      </c>
      <c r="E141" s="37">
        <v>-19.86</v>
      </c>
      <c r="F141" s="37">
        <v>-56.3</v>
      </c>
      <c r="G141" s="41">
        <v>44931</v>
      </c>
      <c r="H141" s="40" t="s">
        <v>1575</v>
      </c>
      <c r="I141" s="26">
        <v>1540783</v>
      </c>
      <c r="J141" s="26" t="s">
        <v>1317</v>
      </c>
      <c r="K141" s="26">
        <v>169556</v>
      </c>
      <c r="L141" s="38">
        <v>44935</v>
      </c>
      <c r="M141" s="40" t="str">
        <f>VLOOKUP(I141,'ITEM#'!A:B,2,0)</f>
        <v>Costco01</v>
      </c>
      <c r="N141" s="43" t="s">
        <v>1298</v>
      </c>
      <c r="P141" s="44">
        <f>VLOOKUP(I141,'ITEM#'!A:D,4,0)</f>
        <v>-28.15</v>
      </c>
      <c r="Q141" s="43"/>
      <c r="R141" s="52">
        <f t="shared" si="2"/>
        <v>2</v>
      </c>
      <c r="T141" s="23" t="s">
        <v>1289</v>
      </c>
    </row>
    <row r="142" spans="1:20" ht="12.75" x14ac:dyDescent="0.2">
      <c r="A142" s="40" t="s">
        <v>1568</v>
      </c>
      <c r="B142" s="40" t="s">
        <v>1605</v>
      </c>
      <c r="C142" s="41">
        <v>44931</v>
      </c>
      <c r="D142" s="36">
        <v>-87.6</v>
      </c>
      <c r="E142" s="37">
        <v>-10.25</v>
      </c>
      <c r="F142" s="37">
        <v>-77.349999999999994</v>
      </c>
      <c r="G142" s="41">
        <v>44931</v>
      </c>
      <c r="H142" s="40" t="s">
        <v>1575</v>
      </c>
      <c r="I142" s="26">
        <v>1662420</v>
      </c>
      <c r="J142" s="26" t="s">
        <v>1318</v>
      </c>
      <c r="K142" s="26">
        <v>169556</v>
      </c>
      <c r="L142" s="38">
        <v>44935</v>
      </c>
      <c r="M142" s="40" t="str">
        <f>VLOOKUP(I142,'ITEM#'!A:B,2,0)</f>
        <v>Costco01</v>
      </c>
      <c r="N142" s="43" t="s">
        <v>1301</v>
      </c>
      <c r="P142" s="44">
        <f>VLOOKUP(I142,'ITEM#'!A:D,4,0)</f>
        <v>-77.349999999999994</v>
      </c>
      <c r="Q142" s="43"/>
      <c r="R142" s="52">
        <f t="shared" si="2"/>
        <v>1</v>
      </c>
      <c r="T142" s="23" t="s">
        <v>1289</v>
      </c>
    </row>
    <row r="143" spans="1:20" ht="12.75" x14ac:dyDescent="0.2">
      <c r="A143" s="40" t="s">
        <v>1568</v>
      </c>
      <c r="B143" s="40" t="s">
        <v>1606</v>
      </c>
      <c r="C143" s="41">
        <v>44931</v>
      </c>
      <c r="D143" s="36">
        <v>-39</v>
      </c>
      <c r="E143" s="37">
        <v>0</v>
      </c>
      <c r="F143" s="37">
        <v>-39</v>
      </c>
      <c r="G143" s="41">
        <v>44931</v>
      </c>
      <c r="H143" s="40" t="s">
        <v>1576</v>
      </c>
      <c r="I143" s="26">
        <v>1529946</v>
      </c>
      <c r="J143" s="26" t="s">
        <v>1306</v>
      </c>
      <c r="K143" s="26">
        <v>169556</v>
      </c>
      <c r="L143" s="38">
        <v>44935</v>
      </c>
      <c r="M143" s="40" t="str">
        <f>VLOOKUP(I143,'ITEM#'!A:B,2,0)</f>
        <v>Costco01</v>
      </c>
      <c r="N143" s="43" t="s">
        <v>1291</v>
      </c>
      <c r="P143" s="44">
        <f>VLOOKUP(I143,'ITEM#'!A:D,4,0)</f>
        <v>-39</v>
      </c>
      <c r="Q143" s="43"/>
      <c r="R143" s="52">
        <f t="shared" si="2"/>
        <v>1</v>
      </c>
      <c r="T143" s="23" t="s">
        <v>1289</v>
      </c>
    </row>
    <row r="144" spans="1:20" ht="12.75" x14ac:dyDescent="0.2">
      <c r="A144" s="40" t="s">
        <v>1568</v>
      </c>
      <c r="B144" s="40" t="s">
        <v>1606</v>
      </c>
      <c r="C144" s="41">
        <v>44931</v>
      </c>
      <c r="D144" s="36">
        <v>-70.62</v>
      </c>
      <c r="E144" s="37">
        <v>0</v>
      </c>
      <c r="F144" s="37">
        <v>-70.62</v>
      </c>
      <c r="G144" s="41">
        <v>44931</v>
      </c>
      <c r="H144" s="40" t="s">
        <v>1576</v>
      </c>
      <c r="I144" s="26">
        <v>1585900</v>
      </c>
      <c r="J144" s="26" t="s">
        <v>1320</v>
      </c>
      <c r="K144" s="26">
        <v>169556</v>
      </c>
      <c r="L144" s="38">
        <v>44935</v>
      </c>
      <c r="M144" s="40" t="str">
        <f>VLOOKUP(I144,'ITEM#'!A:B,2,0)</f>
        <v>Costco01</v>
      </c>
      <c r="N144" s="43" t="s">
        <v>1291</v>
      </c>
      <c r="P144" s="44">
        <f>VLOOKUP(I144,'ITEM#'!A:D,4,0)</f>
        <v>-70.62</v>
      </c>
      <c r="Q144" s="43"/>
      <c r="R144" s="52">
        <f t="shared" si="2"/>
        <v>1</v>
      </c>
      <c r="T144" s="23" t="s">
        <v>1289</v>
      </c>
    </row>
    <row r="145" spans="1:20" ht="12.75" x14ac:dyDescent="0.2">
      <c r="A145" s="40" t="s">
        <v>1577</v>
      </c>
      <c r="B145" s="40" t="s">
        <v>1607</v>
      </c>
      <c r="C145" s="41">
        <v>44931</v>
      </c>
      <c r="D145" s="36">
        <v>-78.77</v>
      </c>
      <c r="E145" s="37">
        <v>-33.770000000000003</v>
      </c>
      <c r="F145" s="37">
        <v>-45</v>
      </c>
      <c r="G145" s="41">
        <v>44931</v>
      </c>
      <c r="H145" s="40" t="s">
        <v>1578</v>
      </c>
      <c r="I145" s="26">
        <v>1476763</v>
      </c>
      <c r="J145" s="26" t="s">
        <v>2114</v>
      </c>
      <c r="K145" s="26">
        <v>12211646</v>
      </c>
      <c r="L145" s="38">
        <v>44936</v>
      </c>
      <c r="M145" s="40" t="str">
        <f>VLOOKUP(I145,'ITEM#'!A:B,2,0)</f>
        <v>Costco01</v>
      </c>
      <c r="N145" s="43" t="s">
        <v>1296</v>
      </c>
      <c r="P145" s="44">
        <f>VLOOKUP(I145,'ITEM#'!A:D,4,0)</f>
        <v>-45</v>
      </c>
      <c r="Q145" s="43"/>
      <c r="R145" s="52">
        <f t="shared" si="2"/>
        <v>1</v>
      </c>
      <c r="T145" s="23" t="s">
        <v>1289</v>
      </c>
    </row>
    <row r="146" spans="1:20" ht="12.75" x14ac:dyDescent="0.2">
      <c r="A146" s="40" t="s">
        <v>1577</v>
      </c>
      <c r="B146" s="40" t="s">
        <v>1608</v>
      </c>
      <c r="C146" s="41">
        <v>44932</v>
      </c>
      <c r="D146" s="36">
        <v>-87.44</v>
      </c>
      <c r="E146" s="37">
        <v>-25.17</v>
      </c>
      <c r="F146" s="37">
        <v>-62.27</v>
      </c>
      <c r="G146" s="41">
        <v>44932</v>
      </c>
      <c r="H146" s="40" t="s">
        <v>1579</v>
      </c>
      <c r="I146" s="26">
        <v>1339335</v>
      </c>
      <c r="J146" s="26" t="s">
        <v>1314</v>
      </c>
      <c r="K146" s="26">
        <v>12211646</v>
      </c>
      <c r="L146" s="38">
        <v>44936</v>
      </c>
      <c r="M146" s="40" t="str">
        <f>VLOOKUP(I146,'ITEM#'!A:B,2,0)</f>
        <v>Costco01</v>
      </c>
      <c r="N146" s="43" t="s">
        <v>1301</v>
      </c>
      <c r="P146" s="44">
        <f>VLOOKUP(I146,'ITEM#'!A:D,4,0)</f>
        <v>-62.27</v>
      </c>
      <c r="Q146" s="43"/>
      <c r="R146" s="52">
        <f t="shared" si="2"/>
        <v>1</v>
      </c>
      <c r="T146" s="23" t="s">
        <v>1289</v>
      </c>
    </row>
    <row r="147" spans="1:20" ht="12.75" x14ac:dyDescent="0.2">
      <c r="A147" s="40" t="s">
        <v>1577</v>
      </c>
      <c r="B147" s="40" t="s">
        <v>1609</v>
      </c>
      <c r="C147" s="41">
        <v>44934</v>
      </c>
      <c r="D147" s="36">
        <v>-84.14</v>
      </c>
      <c r="E147" s="37">
        <v>0</v>
      </c>
      <c r="F147" s="37">
        <v>-84.14</v>
      </c>
      <c r="G147" s="41">
        <v>44934</v>
      </c>
      <c r="H147" s="40" t="s">
        <v>1580</v>
      </c>
      <c r="I147" s="26">
        <v>1514689</v>
      </c>
      <c r="J147" s="26" t="s">
        <v>1358</v>
      </c>
      <c r="K147" s="26">
        <v>169561</v>
      </c>
      <c r="L147" s="38">
        <v>44936</v>
      </c>
      <c r="M147" s="40" t="str">
        <f>VLOOKUP(I147,'ITEM#'!A:B,2,0)</f>
        <v>Costco01</v>
      </c>
      <c r="N147" s="43" t="s">
        <v>1291</v>
      </c>
      <c r="P147" s="44">
        <f>VLOOKUP(I147,'ITEM#'!A:D,4,0)</f>
        <v>-42.07</v>
      </c>
      <c r="Q147" s="43"/>
      <c r="R147" s="52">
        <f t="shared" si="2"/>
        <v>2</v>
      </c>
      <c r="T147" s="23" t="s">
        <v>1289</v>
      </c>
    </row>
    <row r="148" spans="1:20" ht="12.75" x14ac:dyDescent="0.2">
      <c r="A148" s="40" t="s">
        <v>1577</v>
      </c>
      <c r="B148" s="40" t="s">
        <v>1610</v>
      </c>
      <c r="C148" s="41">
        <v>44932</v>
      </c>
      <c r="D148" s="36">
        <v>-131.27000000000001</v>
      </c>
      <c r="E148" s="37">
        <v>-76.14</v>
      </c>
      <c r="F148" s="37">
        <v>-55.13</v>
      </c>
      <c r="G148" s="41">
        <v>44932</v>
      </c>
      <c r="H148" s="40" t="s">
        <v>1581</v>
      </c>
      <c r="I148" s="26">
        <v>1339333</v>
      </c>
      <c r="J148" s="26" t="s">
        <v>1337</v>
      </c>
      <c r="K148" s="26">
        <v>169561</v>
      </c>
      <c r="L148" s="38">
        <v>44936</v>
      </c>
      <c r="M148" s="40" t="str">
        <f>VLOOKUP(I148,'ITEM#'!A:B,2,0)</f>
        <v>Costco01</v>
      </c>
      <c r="N148" s="43" t="s">
        <v>1301</v>
      </c>
      <c r="P148" s="44">
        <f>VLOOKUP(I148,'ITEM#'!A:D,4,0)</f>
        <v>-55.13</v>
      </c>
      <c r="Q148" s="43"/>
      <c r="R148" s="52">
        <f t="shared" si="2"/>
        <v>1</v>
      </c>
      <c r="T148" s="23" t="s">
        <v>1289</v>
      </c>
    </row>
    <row r="149" spans="1:20" ht="12.75" x14ac:dyDescent="0.2">
      <c r="A149" s="40" t="s">
        <v>1577</v>
      </c>
      <c r="B149" s="40" t="s">
        <v>1611</v>
      </c>
      <c r="C149" s="41">
        <v>44934</v>
      </c>
      <c r="D149" s="36">
        <v>-39</v>
      </c>
      <c r="E149" s="37">
        <v>0</v>
      </c>
      <c r="F149" s="37">
        <v>-39</v>
      </c>
      <c r="G149" s="41">
        <v>44934</v>
      </c>
      <c r="H149" s="40" t="s">
        <v>1582</v>
      </c>
      <c r="I149" s="26">
        <v>1529946</v>
      </c>
      <c r="J149" s="26" t="s">
        <v>1306</v>
      </c>
      <c r="K149" s="26">
        <v>169561</v>
      </c>
      <c r="L149" s="38">
        <v>44936</v>
      </c>
      <c r="M149" s="40" t="str">
        <f>VLOOKUP(I149,'ITEM#'!A:B,2,0)</f>
        <v>Costco01</v>
      </c>
      <c r="N149" s="43" t="s">
        <v>1291</v>
      </c>
      <c r="P149" s="44">
        <f>VLOOKUP(I149,'ITEM#'!A:D,4,0)</f>
        <v>-39</v>
      </c>
      <c r="Q149" s="43"/>
      <c r="R149" s="52">
        <f t="shared" si="2"/>
        <v>1</v>
      </c>
      <c r="T149" s="23" t="s">
        <v>1289</v>
      </c>
    </row>
    <row r="150" spans="1:20" ht="12.75" x14ac:dyDescent="0.2">
      <c r="A150" s="40" t="s">
        <v>1577</v>
      </c>
      <c r="B150" s="40" t="s">
        <v>1612</v>
      </c>
      <c r="C150" s="41">
        <v>44932</v>
      </c>
      <c r="D150" s="36">
        <v>-211.86</v>
      </c>
      <c r="E150" s="37">
        <v>0</v>
      </c>
      <c r="F150" s="37">
        <v>-211.86</v>
      </c>
      <c r="G150" s="41">
        <v>44932</v>
      </c>
      <c r="H150" s="40" t="s">
        <v>1583</v>
      </c>
      <c r="I150" s="26">
        <v>1585799</v>
      </c>
      <c r="J150" s="26" t="s">
        <v>1292</v>
      </c>
      <c r="K150" s="26">
        <v>169561</v>
      </c>
      <c r="L150" s="38">
        <v>44936</v>
      </c>
      <c r="M150" s="40" t="str">
        <f>VLOOKUP(I150,'ITEM#'!A:B,2,0)</f>
        <v>Costco01</v>
      </c>
      <c r="N150" s="43" t="s">
        <v>1291</v>
      </c>
      <c r="P150" s="44">
        <f>VLOOKUP(I150,'ITEM#'!A:D,4,0)</f>
        <v>-70.62</v>
      </c>
      <c r="Q150" s="43"/>
      <c r="R150" s="52">
        <f t="shared" si="2"/>
        <v>3</v>
      </c>
      <c r="T150" s="23" t="s">
        <v>1289</v>
      </c>
    </row>
    <row r="151" spans="1:20" ht="12.75" x14ac:dyDescent="0.2">
      <c r="A151" s="40" t="s">
        <v>1577</v>
      </c>
      <c r="B151" s="40" t="s">
        <v>1613</v>
      </c>
      <c r="C151" s="41">
        <v>44932</v>
      </c>
      <c r="D151" s="36">
        <v>-50.1</v>
      </c>
      <c r="E151" s="37">
        <v>-12.22</v>
      </c>
      <c r="F151" s="37">
        <v>-37.880000000000003</v>
      </c>
      <c r="G151" s="41">
        <v>44932</v>
      </c>
      <c r="H151" s="40" t="s">
        <v>1584</v>
      </c>
      <c r="I151" s="26">
        <v>1408970</v>
      </c>
      <c r="J151" s="26" t="s">
        <v>1332</v>
      </c>
      <c r="K151" s="26">
        <v>169561</v>
      </c>
      <c r="L151" s="38">
        <v>44936</v>
      </c>
      <c r="M151" s="40" t="str">
        <f>VLOOKUP(I151,'ITEM#'!A:B,2,0)</f>
        <v>Costco01</v>
      </c>
      <c r="N151" s="43" t="s">
        <v>1311</v>
      </c>
      <c r="P151" s="44">
        <f>VLOOKUP(I151,'ITEM#'!A:D,4,0)</f>
        <v>-37.880000000000003</v>
      </c>
      <c r="Q151" s="43"/>
      <c r="R151" s="52">
        <f t="shared" si="2"/>
        <v>1</v>
      </c>
      <c r="T151" s="23" t="s">
        <v>1289</v>
      </c>
    </row>
    <row r="152" spans="1:20" ht="12.75" x14ac:dyDescent="0.2">
      <c r="A152" s="40" t="s">
        <v>1577</v>
      </c>
      <c r="B152" s="40" t="s">
        <v>1613</v>
      </c>
      <c r="C152" s="41">
        <v>44932</v>
      </c>
      <c r="D152" s="36">
        <v>-25.74</v>
      </c>
      <c r="E152" s="37">
        <v>-8.59</v>
      </c>
      <c r="F152" s="37">
        <v>-17.149999999999999</v>
      </c>
      <c r="G152" s="41">
        <v>44932</v>
      </c>
      <c r="H152" s="40" t="s">
        <v>1584</v>
      </c>
      <c r="I152" s="26">
        <v>1408974</v>
      </c>
      <c r="J152" s="26" t="s">
        <v>1333</v>
      </c>
      <c r="K152" s="26">
        <v>169561</v>
      </c>
      <c r="L152" s="38">
        <v>44936</v>
      </c>
      <c r="M152" s="40" t="str">
        <f>VLOOKUP(I152,'ITEM#'!A:B,2,0)</f>
        <v>Costco01</v>
      </c>
      <c r="N152" s="43" t="s">
        <v>1311</v>
      </c>
      <c r="P152" s="44">
        <f>VLOOKUP(I152,'ITEM#'!A:D,4,0)</f>
        <v>-17.149999999999999</v>
      </c>
      <c r="Q152" s="43"/>
      <c r="R152" s="52">
        <f t="shared" si="2"/>
        <v>1</v>
      </c>
      <c r="T152" s="23" t="s">
        <v>1289</v>
      </c>
    </row>
    <row r="153" spans="1:20" ht="12.75" x14ac:dyDescent="0.2">
      <c r="A153" s="40" t="s">
        <v>1577</v>
      </c>
      <c r="B153" s="40" t="s">
        <v>1613</v>
      </c>
      <c r="C153" s="41">
        <v>44932</v>
      </c>
      <c r="D153" s="36">
        <v>-96.4</v>
      </c>
      <c r="E153" s="37">
        <v>-10.55</v>
      </c>
      <c r="F153" s="37">
        <v>-85.85</v>
      </c>
      <c r="G153" s="41">
        <v>44932</v>
      </c>
      <c r="H153" s="40" t="s">
        <v>1584</v>
      </c>
      <c r="I153" s="26">
        <v>1662421</v>
      </c>
      <c r="J153" s="26" t="s">
        <v>1300</v>
      </c>
      <c r="K153" s="26">
        <v>169561</v>
      </c>
      <c r="L153" s="38">
        <v>44936</v>
      </c>
      <c r="M153" s="40" t="str">
        <f>VLOOKUP(I153,'ITEM#'!A:B,2,0)</f>
        <v>Costco01</v>
      </c>
      <c r="N153" s="43" t="s">
        <v>1301</v>
      </c>
      <c r="P153" s="44">
        <f>VLOOKUP(I153,'ITEM#'!A:D,4,0)</f>
        <v>-85.85</v>
      </c>
      <c r="Q153" s="43"/>
      <c r="R153" s="52">
        <f t="shared" si="2"/>
        <v>1</v>
      </c>
      <c r="T153" s="23" t="s">
        <v>1289</v>
      </c>
    </row>
    <row r="154" spans="1:20" ht="12.75" x14ac:dyDescent="0.2">
      <c r="A154" s="40" t="s">
        <v>1577</v>
      </c>
      <c r="B154" s="40" t="s">
        <v>1614</v>
      </c>
      <c r="C154" s="41">
        <v>44931</v>
      </c>
      <c r="D154" s="36">
        <v>-96.4</v>
      </c>
      <c r="E154" s="37">
        <v>-10.55</v>
      </c>
      <c r="F154" s="37">
        <v>-85.85</v>
      </c>
      <c r="G154" s="41">
        <v>44931</v>
      </c>
      <c r="H154" s="40" t="s">
        <v>1585</v>
      </c>
      <c r="I154" s="26">
        <v>1662421</v>
      </c>
      <c r="J154" s="26" t="s">
        <v>1300</v>
      </c>
      <c r="K154" s="26">
        <v>169561</v>
      </c>
      <c r="L154" s="38">
        <v>44936</v>
      </c>
      <c r="M154" s="40" t="str">
        <f>VLOOKUP(I154,'ITEM#'!A:B,2,0)</f>
        <v>Costco01</v>
      </c>
      <c r="N154" s="43" t="s">
        <v>1301</v>
      </c>
      <c r="P154" s="44">
        <f>VLOOKUP(I154,'ITEM#'!A:D,4,0)</f>
        <v>-85.85</v>
      </c>
      <c r="Q154" s="43"/>
      <c r="R154" s="52">
        <f t="shared" si="2"/>
        <v>1</v>
      </c>
      <c r="T154" s="23" t="s">
        <v>1289</v>
      </c>
    </row>
    <row r="155" spans="1:20" ht="12.75" x14ac:dyDescent="0.2">
      <c r="A155" s="40" t="s">
        <v>1577</v>
      </c>
      <c r="B155" s="40" t="s">
        <v>1615</v>
      </c>
      <c r="C155" s="41">
        <v>44932</v>
      </c>
      <c r="D155" s="36">
        <v>-87.6</v>
      </c>
      <c r="E155" s="37">
        <v>-10.25</v>
      </c>
      <c r="F155" s="37">
        <v>-77.349999999999994</v>
      </c>
      <c r="G155" s="41">
        <v>44932</v>
      </c>
      <c r="H155" s="40" t="s">
        <v>1586</v>
      </c>
      <c r="I155" s="26">
        <v>1662420</v>
      </c>
      <c r="J155" s="26" t="s">
        <v>1318</v>
      </c>
      <c r="K155" s="26">
        <v>169561</v>
      </c>
      <c r="L155" s="38">
        <v>44936</v>
      </c>
      <c r="M155" s="40" t="str">
        <f>VLOOKUP(I155,'ITEM#'!A:B,2,0)</f>
        <v>Costco01</v>
      </c>
      <c r="N155" s="43" t="s">
        <v>1301</v>
      </c>
      <c r="P155" s="44">
        <f>VLOOKUP(I155,'ITEM#'!A:D,4,0)</f>
        <v>-77.349999999999994</v>
      </c>
      <c r="Q155" s="43"/>
      <c r="R155" s="52">
        <f t="shared" si="2"/>
        <v>1</v>
      </c>
      <c r="T155" s="23" t="s">
        <v>1289</v>
      </c>
    </row>
    <row r="156" spans="1:20" ht="12.75" x14ac:dyDescent="0.2">
      <c r="A156" s="40" t="s">
        <v>1577</v>
      </c>
      <c r="B156" s="40" t="s">
        <v>1616</v>
      </c>
      <c r="C156" s="41">
        <v>44932</v>
      </c>
      <c r="D156" s="36">
        <v>-64.47</v>
      </c>
      <c r="E156" s="37">
        <v>0</v>
      </c>
      <c r="F156" s="37">
        <v>-64.47</v>
      </c>
      <c r="G156" s="41">
        <v>44932</v>
      </c>
      <c r="H156" s="40" t="s">
        <v>1587</v>
      </c>
      <c r="I156" s="26">
        <v>1585673</v>
      </c>
      <c r="J156" s="26" t="s">
        <v>1349</v>
      </c>
      <c r="K156" s="26">
        <v>169561</v>
      </c>
      <c r="L156" s="38">
        <v>44936</v>
      </c>
      <c r="M156" s="40" t="str">
        <f>VLOOKUP(I156,'ITEM#'!A:B,2,0)</f>
        <v>Costco01</v>
      </c>
      <c r="N156" s="43" t="s">
        <v>1291</v>
      </c>
      <c r="P156" s="44">
        <f>VLOOKUP(I156,'ITEM#'!A:D,4,0)</f>
        <v>-64.47</v>
      </c>
      <c r="Q156" s="43"/>
      <c r="R156" s="52">
        <f t="shared" si="2"/>
        <v>1</v>
      </c>
      <c r="T156" s="23" t="s">
        <v>1289</v>
      </c>
    </row>
    <row r="157" spans="1:20" ht="12.75" x14ac:dyDescent="0.2">
      <c r="A157" s="40" t="s">
        <v>1577</v>
      </c>
      <c r="B157" s="40" t="s">
        <v>1617</v>
      </c>
      <c r="C157" s="41">
        <v>44932</v>
      </c>
      <c r="D157" s="36">
        <v>-39</v>
      </c>
      <c r="E157" s="37">
        <v>0</v>
      </c>
      <c r="F157" s="37">
        <v>-39</v>
      </c>
      <c r="G157" s="41">
        <v>44932</v>
      </c>
      <c r="H157" s="40" t="s">
        <v>1588</v>
      </c>
      <c r="I157" s="26">
        <v>1529947</v>
      </c>
      <c r="J157" s="26" t="s">
        <v>1294</v>
      </c>
      <c r="K157" s="26">
        <v>169561</v>
      </c>
      <c r="L157" s="38">
        <v>44936</v>
      </c>
      <c r="M157" s="40" t="str">
        <f>VLOOKUP(I157,'ITEM#'!A:B,2,0)</f>
        <v>Costco01</v>
      </c>
      <c r="N157" s="43" t="s">
        <v>1291</v>
      </c>
      <c r="P157" s="44">
        <f>VLOOKUP(I157,'ITEM#'!A:D,4,0)</f>
        <v>-39</v>
      </c>
      <c r="Q157" s="43"/>
      <c r="R157" s="52">
        <f t="shared" si="2"/>
        <v>1</v>
      </c>
      <c r="T157" s="23" t="s">
        <v>1289</v>
      </c>
    </row>
    <row r="158" spans="1:20" ht="12.75" x14ac:dyDescent="0.2">
      <c r="A158" s="40" t="s">
        <v>1577</v>
      </c>
      <c r="B158" s="40" t="s">
        <v>1617</v>
      </c>
      <c r="C158" s="41">
        <v>44932</v>
      </c>
      <c r="D158" s="36">
        <v>-70.62</v>
      </c>
      <c r="E158" s="37"/>
      <c r="F158" s="37">
        <v>-70.62</v>
      </c>
      <c r="G158" s="41">
        <v>44932</v>
      </c>
      <c r="H158" s="40" t="s">
        <v>1588</v>
      </c>
      <c r="I158" s="26">
        <v>1585900</v>
      </c>
      <c r="J158" s="26" t="s">
        <v>1320</v>
      </c>
      <c r="K158" s="26">
        <v>169561</v>
      </c>
      <c r="L158" s="38">
        <v>44936</v>
      </c>
      <c r="M158" s="40" t="str">
        <f>VLOOKUP(I158,'ITEM#'!A:B,2,0)</f>
        <v>Costco01</v>
      </c>
      <c r="N158" s="43" t="s">
        <v>1291</v>
      </c>
      <c r="P158" s="44">
        <f>VLOOKUP(I158,'ITEM#'!A:D,4,0)</f>
        <v>-70.62</v>
      </c>
      <c r="Q158" s="43"/>
      <c r="R158" s="52">
        <f t="shared" si="2"/>
        <v>1</v>
      </c>
      <c r="T158" s="23" t="s">
        <v>1289</v>
      </c>
    </row>
    <row r="159" spans="1:20" ht="12.75" x14ac:dyDescent="0.2">
      <c r="A159" s="40" t="s">
        <v>1577</v>
      </c>
      <c r="B159" s="40" t="s">
        <v>1618</v>
      </c>
      <c r="C159" s="41">
        <v>44932</v>
      </c>
      <c r="D159" s="36">
        <v>-38.08</v>
      </c>
      <c r="E159" s="37">
        <v>-9.93</v>
      </c>
      <c r="F159" s="37">
        <v>-28.15</v>
      </c>
      <c r="G159" s="41">
        <v>44932</v>
      </c>
      <c r="H159" s="40" t="s">
        <v>1589</v>
      </c>
      <c r="I159" s="26">
        <v>1540780</v>
      </c>
      <c r="J159" s="26" t="s">
        <v>1334</v>
      </c>
      <c r="K159" s="26">
        <v>169561</v>
      </c>
      <c r="L159" s="38">
        <v>44936</v>
      </c>
      <c r="M159" s="40" t="str">
        <f>VLOOKUP(I159,'ITEM#'!A:B,2,0)</f>
        <v>Costco01</v>
      </c>
      <c r="N159" s="43" t="s">
        <v>1298</v>
      </c>
      <c r="P159" s="44">
        <f>VLOOKUP(I159,'ITEM#'!A:D,4,0)</f>
        <v>-28.15</v>
      </c>
      <c r="Q159" s="43"/>
      <c r="R159" s="52">
        <f t="shared" si="2"/>
        <v>1</v>
      </c>
      <c r="T159" s="23" t="s">
        <v>1289</v>
      </c>
    </row>
    <row r="160" spans="1:20" ht="12.75" x14ac:dyDescent="0.2">
      <c r="A160" s="40" t="s">
        <v>1577</v>
      </c>
      <c r="B160" s="40" t="s">
        <v>1618</v>
      </c>
      <c r="C160" s="41">
        <v>44932</v>
      </c>
      <c r="D160" s="36">
        <v>-87.6</v>
      </c>
      <c r="E160" s="37">
        <v>-10.25</v>
      </c>
      <c r="F160" s="37">
        <v>-77.349999999999994</v>
      </c>
      <c r="G160" s="41">
        <v>44932</v>
      </c>
      <c r="H160" s="40" t="s">
        <v>1589</v>
      </c>
      <c r="I160" s="26">
        <v>1662420</v>
      </c>
      <c r="J160" s="26" t="s">
        <v>1318</v>
      </c>
      <c r="K160" s="26">
        <v>169561</v>
      </c>
      <c r="L160" s="38">
        <v>44936</v>
      </c>
      <c r="M160" s="40" t="str">
        <f>VLOOKUP(I160,'ITEM#'!A:B,2,0)</f>
        <v>Costco01</v>
      </c>
      <c r="N160" s="43" t="s">
        <v>1301</v>
      </c>
      <c r="P160" s="44">
        <f>VLOOKUP(I160,'ITEM#'!A:D,4,0)</f>
        <v>-77.349999999999994</v>
      </c>
      <c r="Q160" s="43"/>
      <c r="R160" s="52">
        <f t="shared" si="2"/>
        <v>1</v>
      </c>
      <c r="T160" s="23" t="s">
        <v>1289</v>
      </c>
    </row>
    <row r="161" spans="1:20" ht="12.75" x14ac:dyDescent="0.2">
      <c r="A161" s="40" t="s">
        <v>1577</v>
      </c>
      <c r="B161" s="40" t="s">
        <v>1618</v>
      </c>
      <c r="C161" s="41">
        <v>44932</v>
      </c>
      <c r="D161" s="36">
        <v>-96.4</v>
      </c>
      <c r="E161" s="37">
        <v>-10.55</v>
      </c>
      <c r="F161" s="37">
        <v>-85.85</v>
      </c>
      <c r="G161" s="41">
        <v>44932</v>
      </c>
      <c r="H161" s="40" t="s">
        <v>1589</v>
      </c>
      <c r="I161" s="26">
        <v>1662422</v>
      </c>
      <c r="J161" s="26" t="s">
        <v>1327</v>
      </c>
      <c r="K161" s="26">
        <v>169561</v>
      </c>
      <c r="L161" s="38">
        <v>44936</v>
      </c>
      <c r="M161" s="40" t="str">
        <f>VLOOKUP(I161,'ITEM#'!A:B,2,0)</f>
        <v>Costco01</v>
      </c>
      <c r="N161" s="43" t="s">
        <v>1301</v>
      </c>
      <c r="P161" s="44">
        <f>VLOOKUP(I161,'ITEM#'!A:D,4,0)</f>
        <v>-85.85</v>
      </c>
      <c r="Q161" s="43"/>
      <c r="R161" s="52">
        <f t="shared" si="2"/>
        <v>1</v>
      </c>
      <c r="T161" s="23" t="s">
        <v>1289</v>
      </c>
    </row>
    <row r="162" spans="1:20" ht="12.75" x14ac:dyDescent="0.2">
      <c r="A162" s="40" t="s">
        <v>1577</v>
      </c>
      <c r="B162" s="40" t="s">
        <v>1619</v>
      </c>
      <c r="C162" s="41">
        <v>44932</v>
      </c>
      <c r="D162" s="36">
        <v>-25.74</v>
      </c>
      <c r="E162" s="37">
        <v>-8.59</v>
      </c>
      <c r="F162" s="37">
        <v>-17.149999999999999</v>
      </c>
      <c r="G162" s="41">
        <v>44932</v>
      </c>
      <c r="H162" s="40" t="s">
        <v>1590</v>
      </c>
      <c r="I162" s="26">
        <v>1408975</v>
      </c>
      <c r="J162" s="26" t="s">
        <v>1335</v>
      </c>
      <c r="K162" s="26">
        <v>169561</v>
      </c>
      <c r="L162" s="38">
        <v>44936</v>
      </c>
      <c r="M162" s="40" t="str">
        <f>VLOOKUP(I162,'ITEM#'!A:B,2,0)</f>
        <v>Costco01</v>
      </c>
      <c r="N162" s="43" t="s">
        <v>1311</v>
      </c>
      <c r="P162" s="44">
        <f>VLOOKUP(I162,'ITEM#'!A:D,4,0)</f>
        <v>-17.149999999999999</v>
      </c>
      <c r="Q162" s="43"/>
      <c r="R162" s="52">
        <f t="shared" si="2"/>
        <v>1</v>
      </c>
      <c r="T162" s="23" t="s">
        <v>1289</v>
      </c>
    </row>
    <row r="163" spans="1:20" ht="12.75" x14ac:dyDescent="0.2">
      <c r="A163" s="40" t="s">
        <v>1577</v>
      </c>
      <c r="B163" s="40" t="s">
        <v>1619</v>
      </c>
      <c r="C163" s="41">
        <v>44932</v>
      </c>
      <c r="D163" s="36">
        <v>-87.6</v>
      </c>
      <c r="E163" s="37">
        <v>-10.25</v>
      </c>
      <c r="F163" s="37">
        <v>-77.349999999999994</v>
      </c>
      <c r="G163" s="41">
        <v>44932</v>
      </c>
      <c r="H163" s="40" t="s">
        <v>1590</v>
      </c>
      <c r="I163" s="26">
        <v>1662420</v>
      </c>
      <c r="J163" s="26" t="s">
        <v>1318</v>
      </c>
      <c r="K163" s="26">
        <v>169561</v>
      </c>
      <c r="L163" s="38">
        <v>44936</v>
      </c>
      <c r="M163" s="40" t="str">
        <f>VLOOKUP(I163,'ITEM#'!A:B,2,0)</f>
        <v>Costco01</v>
      </c>
      <c r="N163" s="43" t="s">
        <v>1301</v>
      </c>
      <c r="P163" s="44">
        <f>VLOOKUP(I163,'ITEM#'!A:D,4,0)</f>
        <v>-77.349999999999994</v>
      </c>
      <c r="Q163" s="43"/>
      <c r="R163" s="52">
        <f t="shared" si="2"/>
        <v>1</v>
      </c>
      <c r="T163" s="23" t="s">
        <v>1289</v>
      </c>
    </row>
    <row r="164" spans="1:20" ht="12.75" x14ac:dyDescent="0.2">
      <c r="A164" s="40" t="s">
        <v>1577</v>
      </c>
      <c r="B164" s="40" t="s">
        <v>1620</v>
      </c>
      <c r="C164" s="41">
        <v>44932</v>
      </c>
      <c r="D164" s="36">
        <v>-87.6</v>
      </c>
      <c r="E164" s="37">
        <v>-10.25</v>
      </c>
      <c r="F164" s="37">
        <v>-77.349999999999994</v>
      </c>
      <c r="G164" s="41">
        <v>44932</v>
      </c>
      <c r="H164" s="40" t="s">
        <v>1591</v>
      </c>
      <c r="I164" s="26">
        <v>1662420</v>
      </c>
      <c r="J164" s="26" t="s">
        <v>1318</v>
      </c>
      <c r="K164" s="26">
        <v>169561</v>
      </c>
      <c r="L164" s="38">
        <v>44936</v>
      </c>
      <c r="M164" s="40" t="str">
        <f>VLOOKUP(I164,'ITEM#'!A:B,2,0)</f>
        <v>Costco01</v>
      </c>
      <c r="N164" s="43" t="s">
        <v>1301</v>
      </c>
      <c r="P164" s="44">
        <f>VLOOKUP(I164,'ITEM#'!A:D,4,0)</f>
        <v>-77.349999999999994</v>
      </c>
      <c r="Q164" s="43"/>
      <c r="R164" s="52">
        <f t="shared" si="2"/>
        <v>1</v>
      </c>
      <c r="T164" s="23" t="s">
        <v>1289</v>
      </c>
    </row>
    <row r="165" spans="1:20" ht="12.75" x14ac:dyDescent="0.2">
      <c r="A165" s="40" t="s">
        <v>1577</v>
      </c>
      <c r="B165" s="40" t="s">
        <v>1621</v>
      </c>
      <c r="C165" s="41">
        <v>44933</v>
      </c>
      <c r="D165" s="36">
        <v>-50.1</v>
      </c>
      <c r="E165" s="37">
        <v>-12.22</v>
      </c>
      <c r="F165" s="37">
        <v>-37.880000000000003</v>
      </c>
      <c r="G165" s="41">
        <v>44933</v>
      </c>
      <c r="H165" s="40" t="s">
        <v>1592</v>
      </c>
      <c r="I165" s="26">
        <v>1408971</v>
      </c>
      <c r="J165" s="26" t="s">
        <v>1315</v>
      </c>
      <c r="K165" s="26">
        <v>169561</v>
      </c>
      <c r="L165" s="38">
        <v>44936</v>
      </c>
      <c r="M165" s="40" t="str">
        <f>VLOOKUP(I165,'ITEM#'!A:B,2,0)</f>
        <v>Costco01</v>
      </c>
      <c r="N165" s="43" t="s">
        <v>1311</v>
      </c>
      <c r="P165" s="44">
        <f>VLOOKUP(I165,'ITEM#'!A:D,4,0)</f>
        <v>-37.880000000000003</v>
      </c>
      <c r="Q165" s="43"/>
      <c r="R165" s="52">
        <f t="shared" si="2"/>
        <v>1</v>
      </c>
      <c r="T165" s="23" t="s">
        <v>1289</v>
      </c>
    </row>
    <row r="166" spans="1:20" ht="12.75" x14ac:dyDescent="0.2">
      <c r="A166" s="40" t="s">
        <v>1577</v>
      </c>
      <c r="B166" s="40" t="s">
        <v>1621</v>
      </c>
      <c r="C166" s="41">
        <v>44933</v>
      </c>
      <c r="D166" s="36">
        <v>-87.6</v>
      </c>
      <c r="E166" s="37">
        <v>-10.25</v>
      </c>
      <c r="F166" s="37">
        <v>-77.349999999999994</v>
      </c>
      <c r="G166" s="41">
        <v>44933</v>
      </c>
      <c r="H166" s="40" t="s">
        <v>1592</v>
      </c>
      <c r="I166" s="26">
        <v>1662420</v>
      </c>
      <c r="J166" s="26" t="s">
        <v>1318</v>
      </c>
      <c r="K166" s="26">
        <v>169561</v>
      </c>
      <c r="L166" s="38">
        <v>44936</v>
      </c>
      <c r="M166" s="40" t="str">
        <f>VLOOKUP(I166,'ITEM#'!A:B,2,0)</f>
        <v>Costco01</v>
      </c>
      <c r="N166" s="43" t="s">
        <v>1301</v>
      </c>
      <c r="P166" s="44">
        <f>VLOOKUP(I166,'ITEM#'!A:D,4,0)</f>
        <v>-77.349999999999994</v>
      </c>
      <c r="Q166" s="43"/>
      <c r="R166" s="52">
        <f t="shared" si="2"/>
        <v>1</v>
      </c>
      <c r="T166" s="23" t="s">
        <v>1289</v>
      </c>
    </row>
    <row r="167" spans="1:20" ht="12.75" x14ac:dyDescent="0.2">
      <c r="A167" s="40" t="s">
        <v>1577</v>
      </c>
      <c r="B167" s="40" t="s">
        <v>1621</v>
      </c>
      <c r="C167" s="41">
        <v>44933</v>
      </c>
      <c r="D167" s="36">
        <v>-96.4</v>
      </c>
      <c r="E167" s="37">
        <v>-10.55</v>
      </c>
      <c r="F167" s="37">
        <v>-85.85</v>
      </c>
      <c r="G167" s="41">
        <v>44933</v>
      </c>
      <c r="H167" s="40" t="s">
        <v>1592</v>
      </c>
      <c r="I167" s="26">
        <v>1662421</v>
      </c>
      <c r="J167" s="26" t="s">
        <v>1300</v>
      </c>
      <c r="K167" s="26">
        <v>169561</v>
      </c>
      <c r="L167" s="38">
        <v>44936</v>
      </c>
      <c r="M167" s="40" t="str">
        <f>VLOOKUP(I167,'ITEM#'!A:B,2,0)</f>
        <v>Costco01</v>
      </c>
      <c r="N167" s="43" t="s">
        <v>1301</v>
      </c>
      <c r="P167" s="44">
        <f>VLOOKUP(I167,'ITEM#'!A:D,4,0)</f>
        <v>-85.85</v>
      </c>
      <c r="Q167" s="43"/>
      <c r="R167" s="52">
        <f t="shared" si="2"/>
        <v>1</v>
      </c>
      <c r="T167" s="23" t="s">
        <v>1289</v>
      </c>
    </row>
    <row r="168" spans="1:20" ht="12.75" x14ac:dyDescent="0.2">
      <c r="A168" s="40" t="s">
        <v>1577</v>
      </c>
      <c r="B168" s="40" t="s">
        <v>1621</v>
      </c>
      <c r="C168" s="41">
        <v>44933</v>
      </c>
      <c r="D168" s="36">
        <v>-96.4</v>
      </c>
      <c r="E168" s="37">
        <v>-10.55</v>
      </c>
      <c r="F168" s="37">
        <v>-85.85</v>
      </c>
      <c r="G168" s="41">
        <v>44933</v>
      </c>
      <c r="H168" s="40" t="s">
        <v>1592</v>
      </c>
      <c r="I168" s="26">
        <v>1662422</v>
      </c>
      <c r="J168" s="26" t="s">
        <v>1327</v>
      </c>
      <c r="K168" s="26">
        <v>169561</v>
      </c>
      <c r="L168" s="38">
        <v>44936</v>
      </c>
      <c r="M168" s="40" t="str">
        <f>VLOOKUP(I168,'ITEM#'!A:B,2,0)</f>
        <v>Costco01</v>
      </c>
      <c r="N168" s="43" t="s">
        <v>1301</v>
      </c>
      <c r="P168" s="44">
        <f>VLOOKUP(I168,'ITEM#'!A:D,4,0)</f>
        <v>-85.85</v>
      </c>
      <c r="Q168" s="43"/>
      <c r="R168" s="52">
        <f t="shared" si="2"/>
        <v>1</v>
      </c>
      <c r="T168" s="23" t="s">
        <v>1289</v>
      </c>
    </row>
    <row r="169" spans="1:20" ht="12.75" x14ac:dyDescent="0.2">
      <c r="A169" s="40" t="s">
        <v>1577</v>
      </c>
      <c r="B169" s="40" t="s">
        <v>1622</v>
      </c>
      <c r="C169" s="41">
        <v>44933</v>
      </c>
      <c r="D169" s="36">
        <v>-25.55</v>
      </c>
      <c r="E169" s="37">
        <v>0</v>
      </c>
      <c r="F169" s="37">
        <v>-25.55</v>
      </c>
      <c r="G169" s="41">
        <v>44933</v>
      </c>
      <c r="H169" s="40" t="s">
        <v>1593</v>
      </c>
      <c r="I169" s="26">
        <v>1516597</v>
      </c>
      <c r="J169" s="26" t="s">
        <v>1303</v>
      </c>
      <c r="K169" s="26">
        <v>169561</v>
      </c>
      <c r="L169" s="38">
        <v>44936</v>
      </c>
      <c r="M169" s="40" t="str">
        <f>VLOOKUP(I169,'ITEM#'!A:B,2,0)</f>
        <v>Costco01</v>
      </c>
      <c r="N169" s="43" t="s">
        <v>1291</v>
      </c>
      <c r="P169" s="44">
        <f>VLOOKUP(I169,'ITEM#'!A:D,4,0)</f>
        <v>-25.55</v>
      </c>
      <c r="Q169" s="43"/>
      <c r="R169" s="52">
        <f t="shared" si="2"/>
        <v>1</v>
      </c>
      <c r="T169" s="23" t="s">
        <v>1289</v>
      </c>
    </row>
    <row r="170" spans="1:20" ht="12.75" x14ac:dyDescent="0.2">
      <c r="A170" s="40" t="s">
        <v>1577</v>
      </c>
      <c r="B170" s="40" t="s">
        <v>1623</v>
      </c>
      <c r="C170" s="41">
        <v>44932</v>
      </c>
      <c r="D170" s="36">
        <v>-96.4</v>
      </c>
      <c r="E170" s="37">
        <v>-10.55</v>
      </c>
      <c r="F170" s="37">
        <v>-85.85</v>
      </c>
      <c r="G170" s="41">
        <v>44932</v>
      </c>
      <c r="H170" s="40" t="s">
        <v>1594</v>
      </c>
      <c r="I170" s="26">
        <v>1662421</v>
      </c>
      <c r="J170" s="26" t="s">
        <v>1300</v>
      </c>
      <c r="K170" s="26">
        <v>169561</v>
      </c>
      <c r="L170" s="38">
        <v>44936</v>
      </c>
      <c r="M170" s="40" t="str">
        <f>VLOOKUP(I170,'ITEM#'!A:B,2,0)</f>
        <v>Costco01</v>
      </c>
      <c r="N170" s="43" t="s">
        <v>1301</v>
      </c>
      <c r="P170" s="44">
        <f>VLOOKUP(I170,'ITEM#'!A:D,4,0)</f>
        <v>-85.85</v>
      </c>
      <c r="Q170" s="43"/>
      <c r="R170" s="52">
        <f t="shared" si="2"/>
        <v>1</v>
      </c>
      <c r="T170" s="23" t="s">
        <v>1289</v>
      </c>
    </row>
    <row r="171" spans="1:20" ht="12.75" x14ac:dyDescent="0.2">
      <c r="A171" s="40" t="s">
        <v>1577</v>
      </c>
      <c r="B171" s="40" t="s">
        <v>1624</v>
      </c>
      <c r="C171" s="41">
        <v>44932</v>
      </c>
      <c r="D171" s="36">
        <v>-87.6</v>
      </c>
      <c r="E171" s="37">
        <v>-10.25</v>
      </c>
      <c r="F171" s="37">
        <v>-77.349999999999994</v>
      </c>
      <c r="G171" s="41">
        <v>44932</v>
      </c>
      <c r="H171" s="40" t="s">
        <v>1595</v>
      </c>
      <c r="I171" s="26">
        <v>1662420</v>
      </c>
      <c r="J171" s="26" t="s">
        <v>1318</v>
      </c>
      <c r="K171" s="26">
        <v>169561</v>
      </c>
      <c r="L171" s="38">
        <v>44936</v>
      </c>
      <c r="M171" s="40" t="str">
        <f>VLOOKUP(I171,'ITEM#'!A:B,2,0)</f>
        <v>Costco01</v>
      </c>
      <c r="N171" s="43" t="s">
        <v>1301</v>
      </c>
      <c r="P171" s="44">
        <f>VLOOKUP(I171,'ITEM#'!A:D,4,0)</f>
        <v>-77.349999999999994</v>
      </c>
      <c r="Q171" s="43"/>
      <c r="R171" s="52">
        <f t="shared" si="2"/>
        <v>1</v>
      </c>
      <c r="T171" s="23" t="s">
        <v>1289</v>
      </c>
    </row>
    <row r="172" spans="1:20" ht="12.75" x14ac:dyDescent="0.2">
      <c r="A172" s="40" t="s">
        <v>1577</v>
      </c>
      <c r="B172" s="40" t="s">
        <v>1624</v>
      </c>
      <c r="C172" s="41">
        <v>44932</v>
      </c>
      <c r="D172" s="36">
        <v>-96.4</v>
      </c>
      <c r="E172" s="37">
        <v>-10.55</v>
      </c>
      <c r="F172" s="37">
        <v>-85.85</v>
      </c>
      <c r="G172" s="41">
        <v>44932</v>
      </c>
      <c r="H172" s="40" t="s">
        <v>1595</v>
      </c>
      <c r="I172" s="26">
        <v>1662421</v>
      </c>
      <c r="J172" s="26" t="s">
        <v>1300</v>
      </c>
      <c r="K172" s="26">
        <v>169561</v>
      </c>
      <c r="L172" s="38">
        <v>44936</v>
      </c>
      <c r="M172" s="40" t="str">
        <f>VLOOKUP(I172,'ITEM#'!A:B,2,0)</f>
        <v>Costco01</v>
      </c>
      <c r="N172" s="43" t="s">
        <v>1301</v>
      </c>
      <c r="P172" s="44">
        <f>VLOOKUP(I172,'ITEM#'!A:D,4,0)</f>
        <v>-85.85</v>
      </c>
      <c r="Q172" s="43"/>
      <c r="R172" s="52">
        <f t="shared" si="2"/>
        <v>1</v>
      </c>
      <c r="T172" s="23" t="s">
        <v>1289</v>
      </c>
    </row>
    <row r="173" spans="1:20" ht="12.75" x14ac:dyDescent="0.2">
      <c r="A173" s="40" t="s">
        <v>1577</v>
      </c>
      <c r="B173" s="40" t="s">
        <v>1625</v>
      </c>
      <c r="C173" s="41">
        <v>44933</v>
      </c>
      <c r="D173" s="36">
        <v>-84.08</v>
      </c>
      <c r="E173" s="37">
        <v>-20.88</v>
      </c>
      <c r="F173" s="37">
        <v>-63.2</v>
      </c>
      <c r="G173" s="41">
        <v>44933</v>
      </c>
      <c r="H173" s="40" t="s">
        <v>1596</v>
      </c>
      <c r="I173" s="26">
        <v>1540785</v>
      </c>
      <c r="J173" s="26" t="s">
        <v>1328</v>
      </c>
      <c r="K173" s="26">
        <v>169561</v>
      </c>
      <c r="L173" s="38">
        <v>44936</v>
      </c>
      <c r="M173" s="40" t="str">
        <f>VLOOKUP(I173,'ITEM#'!A:B,2,0)</f>
        <v>Costco01</v>
      </c>
      <c r="N173" s="43" t="s">
        <v>1298</v>
      </c>
      <c r="P173" s="44">
        <f>VLOOKUP(I173,'ITEM#'!A:D,4,0)</f>
        <v>-31.6</v>
      </c>
      <c r="Q173" s="43"/>
      <c r="R173" s="52">
        <f t="shared" si="2"/>
        <v>2</v>
      </c>
      <c r="T173" s="23" t="s">
        <v>1289</v>
      </c>
    </row>
    <row r="174" spans="1:20" ht="12.75" x14ac:dyDescent="0.2">
      <c r="A174" s="40" t="s">
        <v>1577</v>
      </c>
      <c r="B174" s="40" t="s">
        <v>1626</v>
      </c>
      <c r="C174" s="41">
        <v>44932</v>
      </c>
      <c r="D174" s="36">
        <v>-64.47</v>
      </c>
      <c r="E174" s="37">
        <v>0</v>
      </c>
      <c r="F174" s="37">
        <v>-64.47</v>
      </c>
      <c r="G174" s="41">
        <v>44932</v>
      </c>
      <c r="H174" s="40" t="s">
        <v>1597</v>
      </c>
      <c r="I174" s="26">
        <v>1585795</v>
      </c>
      <c r="J174" s="26" t="s">
        <v>1290</v>
      </c>
      <c r="K174" s="26">
        <v>169561</v>
      </c>
      <c r="L174" s="38">
        <v>44936</v>
      </c>
      <c r="M174" s="40" t="str">
        <f>VLOOKUP(I174,'ITEM#'!A:B,2,0)</f>
        <v>Costco01</v>
      </c>
      <c r="N174" s="43" t="s">
        <v>1291</v>
      </c>
      <c r="P174" s="44">
        <f>VLOOKUP(I174,'ITEM#'!A:D,4,0)</f>
        <v>-64.47</v>
      </c>
      <c r="Q174" s="43"/>
      <c r="R174" s="52">
        <f t="shared" si="2"/>
        <v>1</v>
      </c>
      <c r="T174" s="23" t="s">
        <v>1289</v>
      </c>
    </row>
    <row r="175" spans="1:20" ht="12.75" x14ac:dyDescent="0.2">
      <c r="A175" s="40" t="s">
        <v>1577</v>
      </c>
      <c r="B175" s="40" t="s">
        <v>1627</v>
      </c>
      <c r="C175" s="41">
        <v>44932</v>
      </c>
      <c r="D175" s="36">
        <v>-87.6</v>
      </c>
      <c r="E175" s="37">
        <v>-10.25</v>
      </c>
      <c r="F175" s="37">
        <v>-77.349999999999994</v>
      </c>
      <c r="G175" s="41">
        <v>44932</v>
      </c>
      <c r="H175" s="40" t="s">
        <v>1598</v>
      </c>
      <c r="I175" s="26">
        <v>1662420</v>
      </c>
      <c r="J175" s="26" t="s">
        <v>1318</v>
      </c>
      <c r="K175" s="26">
        <v>169561</v>
      </c>
      <c r="L175" s="38">
        <v>44936</v>
      </c>
      <c r="M175" s="40" t="str">
        <f>VLOOKUP(I175,'ITEM#'!A:B,2,0)</f>
        <v>Costco01</v>
      </c>
      <c r="N175" s="43" t="s">
        <v>1301</v>
      </c>
      <c r="P175" s="44">
        <f>VLOOKUP(I175,'ITEM#'!A:D,4,0)</f>
        <v>-77.349999999999994</v>
      </c>
      <c r="Q175" s="43"/>
      <c r="R175" s="52">
        <f t="shared" si="2"/>
        <v>1</v>
      </c>
      <c r="T175" s="23" t="s">
        <v>1289</v>
      </c>
    </row>
    <row r="176" spans="1:20" ht="12.75" x14ac:dyDescent="0.2">
      <c r="A176" s="40" t="s">
        <v>1628</v>
      </c>
      <c r="B176" s="40" t="s">
        <v>1679</v>
      </c>
      <c r="C176" s="41">
        <v>44935</v>
      </c>
      <c r="D176" s="36">
        <v>-92.62</v>
      </c>
      <c r="E176" s="37">
        <v>-30.35</v>
      </c>
      <c r="F176" s="37">
        <v>-62.27</v>
      </c>
      <c r="G176" s="41">
        <v>44935</v>
      </c>
      <c r="H176" s="40" t="s">
        <v>1629</v>
      </c>
      <c r="I176" s="26">
        <v>1339334</v>
      </c>
      <c r="J176" s="26" t="s">
        <v>1331</v>
      </c>
      <c r="K176" s="26">
        <v>169845</v>
      </c>
      <c r="L176" s="38">
        <v>44937</v>
      </c>
      <c r="M176" s="40" t="str">
        <f>VLOOKUP(I176,'ITEM#'!A:B,2,0)</f>
        <v>Costco01</v>
      </c>
      <c r="N176" s="43" t="s">
        <v>1301</v>
      </c>
      <c r="P176" s="44">
        <f>VLOOKUP(I176,'ITEM#'!A:D,4,0)</f>
        <v>-62.27</v>
      </c>
      <c r="Q176" s="43"/>
      <c r="R176" s="52">
        <f t="shared" si="2"/>
        <v>1</v>
      </c>
      <c r="T176" s="23" t="s">
        <v>1289</v>
      </c>
    </row>
    <row r="177" spans="1:20" ht="12.75" x14ac:dyDescent="0.2">
      <c r="A177" s="40" t="s">
        <v>1628</v>
      </c>
      <c r="B177" s="40" t="s">
        <v>1680</v>
      </c>
      <c r="C177" s="41">
        <v>44935</v>
      </c>
      <c r="D177" s="36">
        <v>-82.17</v>
      </c>
      <c r="E177" s="37">
        <v>-27.04</v>
      </c>
      <c r="F177" s="37">
        <v>-55.13</v>
      </c>
      <c r="G177" s="41">
        <v>44935</v>
      </c>
      <c r="H177" s="40" t="s">
        <v>1630</v>
      </c>
      <c r="I177" s="26">
        <v>1339333</v>
      </c>
      <c r="J177" s="26" t="s">
        <v>1337</v>
      </c>
      <c r="K177" s="26">
        <v>169845</v>
      </c>
      <c r="L177" s="38">
        <v>44937</v>
      </c>
      <c r="M177" s="40" t="str">
        <f>VLOOKUP(I177,'ITEM#'!A:B,2,0)</f>
        <v>Costco01</v>
      </c>
      <c r="N177" s="43" t="s">
        <v>1301</v>
      </c>
      <c r="P177" s="44">
        <f>VLOOKUP(I177,'ITEM#'!A:D,4,0)</f>
        <v>-55.13</v>
      </c>
      <c r="Q177" s="43"/>
      <c r="R177" s="52">
        <f t="shared" si="2"/>
        <v>1</v>
      </c>
      <c r="T177" s="23" t="s">
        <v>1289</v>
      </c>
    </row>
    <row r="178" spans="1:20" ht="12.75" x14ac:dyDescent="0.2">
      <c r="A178" s="40" t="s">
        <v>1628</v>
      </c>
      <c r="B178" s="40" t="s">
        <v>1681</v>
      </c>
      <c r="C178" s="41">
        <v>44935</v>
      </c>
      <c r="D178" s="36">
        <v>-25.55</v>
      </c>
      <c r="E178" s="37">
        <v>0</v>
      </c>
      <c r="F178" s="37">
        <v>-25.55</v>
      </c>
      <c r="G178" s="41">
        <v>44935</v>
      </c>
      <c r="H178" s="40" t="s">
        <v>1631</v>
      </c>
      <c r="I178" s="26">
        <v>1516596</v>
      </c>
      <c r="J178" s="26" t="s">
        <v>1344</v>
      </c>
      <c r="K178" s="26">
        <v>169847</v>
      </c>
      <c r="L178" s="38">
        <v>44937</v>
      </c>
      <c r="M178" s="40" t="str">
        <f>VLOOKUP(I178,'ITEM#'!A:B,2,0)</f>
        <v>Costco01</v>
      </c>
      <c r="N178" s="43" t="s">
        <v>1291</v>
      </c>
      <c r="P178" s="44">
        <f>VLOOKUP(I178,'ITEM#'!A:D,4,0)</f>
        <v>-25.55</v>
      </c>
      <c r="Q178" s="43"/>
      <c r="R178" s="52">
        <f t="shared" si="2"/>
        <v>1</v>
      </c>
      <c r="T178" s="23" t="s">
        <v>1289</v>
      </c>
    </row>
    <row r="179" spans="1:20" ht="12.75" x14ac:dyDescent="0.2">
      <c r="A179" s="40" t="s">
        <v>1628</v>
      </c>
      <c r="B179" s="40" t="s">
        <v>1682</v>
      </c>
      <c r="C179" s="41">
        <v>44935</v>
      </c>
      <c r="D179" s="36">
        <v>-175.2</v>
      </c>
      <c r="E179" s="37">
        <v>-20.5</v>
      </c>
      <c r="F179" s="37">
        <v>-154.69999999999999</v>
      </c>
      <c r="G179" s="41">
        <v>44935</v>
      </c>
      <c r="H179" s="40" t="s">
        <v>1632</v>
      </c>
      <c r="I179" s="26">
        <v>1662420</v>
      </c>
      <c r="J179" s="26" t="s">
        <v>1318</v>
      </c>
      <c r="K179" s="26">
        <v>169847</v>
      </c>
      <c r="L179" s="38">
        <v>44937</v>
      </c>
      <c r="M179" s="40" t="str">
        <f>VLOOKUP(I179,'ITEM#'!A:B,2,0)</f>
        <v>Costco01</v>
      </c>
      <c r="N179" s="43" t="s">
        <v>1301</v>
      </c>
      <c r="P179" s="44">
        <f>VLOOKUP(I179,'ITEM#'!A:D,4,0)</f>
        <v>-77.349999999999994</v>
      </c>
      <c r="Q179" s="43"/>
      <c r="R179" s="52">
        <f t="shared" si="2"/>
        <v>2</v>
      </c>
      <c r="T179" s="23" t="s">
        <v>1289</v>
      </c>
    </row>
    <row r="180" spans="1:20" ht="12.75" x14ac:dyDescent="0.2">
      <c r="A180" s="40" t="s">
        <v>1628</v>
      </c>
      <c r="B180" s="40" t="s">
        <v>1683</v>
      </c>
      <c r="C180" s="41">
        <v>44935</v>
      </c>
      <c r="D180" s="36">
        <v>-64.47</v>
      </c>
      <c r="E180" s="37">
        <v>0</v>
      </c>
      <c r="F180" s="37">
        <v>-64.47</v>
      </c>
      <c r="G180" s="41">
        <v>44935</v>
      </c>
      <c r="H180" s="40" t="s">
        <v>1633</v>
      </c>
      <c r="I180" s="26">
        <v>1585797</v>
      </c>
      <c r="J180" s="26" t="s">
        <v>1305</v>
      </c>
      <c r="K180" s="26">
        <v>169847</v>
      </c>
      <c r="L180" s="38">
        <v>44937</v>
      </c>
      <c r="M180" s="40" t="str">
        <f>VLOOKUP(I180,'ITEM#'!A:B,2,0)</f>
        <v>Costco01</v>
      </c>
      <c r="N180" s="43" t="s">
        <v>1291</v>
      </c>
      <c r="P180" s="44">
        <f>VLOOKUP(I180,'ITEM#'!A:D,4,0)</f>
        <v>-64.47</v>
      </c>
      <c r="Q180" s="43"/>
      <c r="R180" s="52">
        <f t="shared" si="2"/>
        <v>1</v>
      </c>
      <c r="T180" s="23" t="s">
        <v>1289</v>
      </c>
    </row>
    <row r="181" spans="1:20" ht="12.75" x14ac:dyDescent="0.2">
      <c r="A181" s="40" t="s">
        <v>1628</v>
      </c>
      <c r="B181" s="40" t="s">
        <v>1684</v>
      </c>
      <c r="C181" s="41">
        <v>44935</v>
      </c>
      <c r="D181" s="36">
        <v>-96.4</v>
      </c>
      <c r="E181" s="37">
        <v>-10.55</v>
      </c>
      <c r="F181" s="37">
        <v>-85.85</v>
      </c>
      <c r="G181" s="41">
        <v>44935</v>
      </c>
      <c r="H181" s="40" t="s">
        <v>1634</v>
      </c>
      <c r="I181" s="26">
        <v>1662421</v>
      </c>
      <c r="J181" s="26" t="s">
        <v>1300</v>
      </c>
      <c r="K181" s="26">
        <v>169847</v>
      </c>
      <c r="L181" s="38">
        <v>44937</v>
      </c>
      <c r="M181" s="40" t="str">
        <f>VLOOKUP(I181,'ITEM#'!A:B,2,0)</f>
        <v>Costco01</v>
      </c>
      <c r="N181" s="43" t="s">
        <v>1301</v>
      </c>
      <c r="P181" s="44">
        <f>VLOOKUP(I181,'ITEM#'!A:D,4,0)</f>
        <v>-85.85</v>
      </c>
      <c r="Q181" s="43"/>
      <c r="R181" s="52">
        <f t="shared" si="2"/>
        <v>1</v>
      </c>
      <c r="T181" s="23" t="s">
        <v>1289</v>
      </c>
    </row>
    <row r="182" spans="1:20" ht="12.75" x14ac:dyDescent="0.2">
      <c r="A182" s="40" t="s">
        <v>1628</v>
      </c>
      <c r="B182" s="40" t="s">
        <v>1685</v>
      </c>
      <c r="C182" s="41">
        <v>44935</v>
      </c>
      <c r="D182" s="36">
        <v>-64.47</v>
      </c>
      <c r="E182" s="37">
        <v>0</v>
      </c>
      <c r="F182" s="37">
        <v>-64.47</v>
      </c>
      <c r="G182" s="41">
        <v>44935</v>
      </c>
      <c r="H182" s="40" t="s">
        <v>1635</v>
      </c>
      <c r="I182" s="26">
        <v>1585795</v>
      </c>
      <c r="J182" s="26" t="s">
        <v>1290</v>
      </c>
      <c r="K182" s="26">
        <v>169847</v>
      </c>
      <c r="L182" s="38">
        <v>44937</v>
      </c>
      <c r="M182" s="40" t="str">
        <f>VLOOKUP(I182,'ITEM#'!A:B,2,0)</f>
        <v>Costco01</v>
      </c>
      <c r="N182" s="43" t="s">
        <v>1291</v>
      </c>
      <c r="P182" s="44">
        <f>VLOOKUP(I182,'ITEM#'!A:D,4,0)</f>
        <v>-64.47</v>
      </c>
      <c r="Q182" s="43"/>
      <c r="R182" s="52">
        <f t="shared" si="2"/>
        <v>1</v>
      </c>
      <c r="T182" s="23" t="s">
        <v>1289</v>
      </c>
    </row>
    <row r="183" spans="1:20" ht="12.75" x14ac:dyDescent="0.2">
      <c r="A183" s="40" t="s">
        <v>1628</v>
      </c>
      <c r="B183" s="40" t="s">
        <v>1686</v>
      </c>
      <c r="C183" s="41">
        <v>44935</v>
      </c>
      <c r="D183" s="36">
        <v>-70.62</v>
      </c>
      <c r="E183" s="37">
        <v>0</v>
      </c>
      <c r="F183" s="37">
        <v>-70.62</v>
      </c>
      <c r="G183" s="41">
        <v>44935</v>
      </c>
      <c r="H183" s="40" t="s">
        <v>1636</v>
      </c>
      <c r="I183" s="26">
        <v>1585900</v>
      </c>
      <c r="J183" s="26" t="s">
        <v>1320</v>
      </c>
      <c r="K183" s="26">
        <v>169847</v>
      </c>
      <c r="L183" s="38">
        <v>44937</v>
      </c>
      <c r="M183" s="40" t="str">
        <f>VLOOKUP(I183,'ITEM#'!A:B,2,0)</f>
        <v>Costco01</v>
      </c>
      <c r="N183" s="43" t="s">
        <v>1291</v>
      </c>
      <c r="P183" s="44">
        <f>VLOOKUP(I183,'ITEM#'!A:D,4,0)</f>
        <v>-70.62</v>
      </c>
      <c r="Q183" s="43"/>
      <c r="R183" s="52">
        <f t="shared" si="2"/>
        <v>1</v>
      </c>
      <c r="T183" s="23" t="s">
        <v>1289</v>
      </c>
    </row>
    <row r="184" spans="1:20" ht="12.75" x14ac:dyDescent="0.2">
      <c r="A184" s="40" t="s">
        <v>1628</v>
      </c>
      <c r="B184" s="40" t="s">
        <v>1687</v>
      </c>
      <c r="C184" s="41">
        <v>44935</v>
      </c>
      <c r="D184" s="36">
        <v>-87.6</v>
      </c>
      <c r="E184" s="37">
        <v>-10.25</v>
      </c>
      <c r="F184" s="37">
        <v>-77.349999999999994</v>
      </c>
      <c r="G184" s="41">
        <v>44935</v>
      </c>
      <c r="H184" s="40" t="s">
        <v>1637</v>
      </c>
      <c r="I184" s="26">
        <v>1662420</v>
      </c>
      <c r="J184" s="26" t="s">
        <v>1318</v>
      </c>
      <c r="K184" s="26">
        <v>169847</v>
      </c>
      <c r="L184" s="38">
        <v>44937</v>
      </c>
      <c r="M184" s="40" t="str">
        <f>VLOOKUP(I184,'ITEM#'!A:B,2,0)</f>
        <v>Costco01</v>
      </c>
      <c r="N184" s="43" t="s">
        <v>1301</v>
      </c>
      <c r="P184" s="44">
        <f>VLOOKUP(I184,'ITEM#'!A:D,4,0)</f>
        <v>-77.349999999999994</v>
      </c>
      <c r="Q184" s="43"/>
      <c r="R184" s="52">
        <f t="shared" si="2"/>
        <v>1</v>
      </c>
      <c r="T184" s="23" t="s">
        <v>1289</v>
      </c>
    </row>
    <row r="185" spans="1:20" ht="12.75" x14ac:dyDescent="0.2">
      <c r="A185" s="40" t="s">
        <v>1628</v>
      </c>
      <c r="B185" s="40" t="s">
        <v>1688</v>
      </c>
      <c r="C185" s="41">
        <v>44935</v>
      </c>
      <c r="D185" s="36">
        <v>-96.4</v>
      </c>
      <c r="E185" s="37">
        <v>-10.55</v>
      </c>
      <c r="F185" s="37">
        <v>-85.85</v>
      </c>
      <c r="G185" s="41">
        <v>44935</v>
      </c>
      <c r="H185" s="40" t="s">
        <v>1638</v>
      </c>
      <c r="I185" s="26">
        <v>1662422</v>
      </c>
      <c r="J185" s="26" t="s">
        <v>1327</v>
      </c>
      <c r="K185" s="26">
        <v>169847</v>
      </c>
      <c r="L185" s="38">
        <v>44937</v>
      </c>
      <c r="M185" s="40" t="str">
        <f>VLOOKUP(I185,'ITEM#'!A:B,2,0)</f>
        <v>Costco01</v>
      </c>
      <c r="N185" s="43" t="s">
        <v>1301</v>
      </c>
      <c r="P185" s="44">
        <f>VLOOKUP(I185,'ITEM#'!A:D,4,0)</f>
        <v>-85.85</v>
      </c>
      <c r="Q185" s="43"/>
      <c r="R185" s="52">
        <f t="shared" si="2"/>
        <v>1</v>
      </c>
      <c r="T185" s="23" t="s">
        <v>1289</v>
      </c>
    </row>
    <row r="186" spans="1:20" ht="12.75" x14ac:dyDescent="0.2">
      <c r="A186" s="40" t="s">
        <v>1628</v>
      </c>
      <c r="B186" s="40" t="s">
        <v>1689</v>
      </c>
      <c r="C186" s="41">
        <v>44935</v>
      </c>
      <c r="D186" s="36">
        <v>-50.1</v>
      </c>
      <c r="E186" s="37">
        <v>-12.22</v>
      </c>
      <c r="F186" s="37">
        <v>-37.880000000000003</v>
      </c>
      <c r="G186" s="41">
        <v>44935</v>
      </c>
      <c r="H186" s="40" t="s">
        <v>1639</v>
      </c>
      <c r="I186" s="26">
        <v>1408972</v>
      </c>
      <c r="J186" s="26" t="s">
        <v>1342</v>
      </c>
      <c r="K186" s="26">
        <v>169847</v>
      </c>
      <c r="L186" s="38">
        <v>44937</v>
      </c>
      <c r="M186" s="40" t="str">
        <f>VLOOKUP(I186,'ITEM#'!A:B,2,0)</f>
        <v>Costco01</v>
      </c>
      <c r="N186" s="43" t="s">
        <v>1311</v>
      </c>
      <c r="P186" s="44">
        <f>VLOOKUP(I186,'ITEM#'!A:D,4,0)</f>
        <v>-37.880000000000003</v>
      </c>
      <c r="Q186" s="43"/>
      <c r="R186" s="52">
        <f t="shared" si="2"/>
        <v>1</v>
      </c>
      <c r="T186" s="23" t="s">
        <v>1289</v>
      </c>
    </row>
    <row r="187" spans="1:20" ht="12.75" x14ac:dyDescent="0.2">
      <c r="A187" s="40" t="s">
        <v>1628</v>
      </c>
      <c r="B187" s="40" t="s">
        <v>1689</v>
      </c>
      <c r="C187" s="41">
        <v>44935</v>
      </c>
      <c r="D187" s="36">
        <v>-87.6</v>
      </c>
      <c r="E187" s="37">
        <v>-10.25</v>
      </c>
      <c r="F187" s="37">
        <v>-77.349999999999994</v>
      </c>
      <c r="G187" s="41">
        <v>44935</v>
      </c>
      <c r="H187" s="40" t="s">
        <v>1639</v>
      </c>
      <c r="I187" s="26">
        <v>1662420</v>
      </c>
      <c r="J187" s="26" t="s">
        <v>1318</v>
      </c>
      <c r="K187" s="26">
        <v>169847</v>
      </c>
      <c r="L187" s="38">
        <v>44937</v>
      </c>
      <c r="M187" s="40" t="str">
        <f>VLOOKUP(I187,'ITEM#'!A:B,2,0)</f>
        <v>Costco01</v>
      </c>
      <c r="N187" s="43" t="s">
        <v>1301</v>
      </c>
      <c r="P187" s="44">
        <f>VLOOKUP(I187,'ITEM#'!A:D,4,0)</f>
        <v>-77.349999999999994</v>
      </c>
      <c r="Q187" s="43"/>
      <c r="R187" s="52">
        <f t="shared" si="2"/>
        <v>1</v>
      </c>
      <c r="T187" s="23" t="s">
        <v>1289</v>
      </c>
    </row>
    <row r="188" spans="1:20" ht="12.75" x14ac:dyDescent="0.2">
      <c r="A188" s="40" t="s">
        <v>1628</v>
      </c>
      <c r="B188" s="40" t="s">
        <v>1690</v>
      </c>
      <c r="C188" s="41">
        <v>44935</v>
      </c>
      <c r="D188" s="36">
        <v>-38.08</v>
      </c>
      <c r="E188" s="37">
        <v>-9.93</v>
      </c>
      <c r="F188" s="37">
        <v>-28.15</v>
      </c>
      <c r="G188" s="41">
        <v>44935</v>
      </c>
      <c r="H188" s="40" t="s">
        <v>1640</v>
      </c>
      <c r="I188" s="26">
        <v>1540781</v>
      </c>
      <c r="J188" s="26" t="s">
        <v>1308</v>
      </c>
      <c r="K188" s="26">
        <v>169847</v>
      </c>
      <c r="L188" s="38">
        <v>44937</v>
      </c>
      <c r="M188" s="40" t="str">
        <f>VLOOKUP(I188,'ITEM#'!A:B,2,0)</f>
        <v>Costco01</v>
      </c>
      <c r="N188" s="43" t="s">
        <v>1298</v>
      </c>
      <c r="P188" s="44">
        <f>VLOOKUP(I188,'ITEM#'!A:D,4,0)</f>
        <v>-28.15</v>
      </c>
      <c r="Q188" s="43"/>
      <c r="R188" s="52">
        <f t="shared" si="2"/>
        <v>1</v>
      </c>
      <c r="T188" s="23" t="s">
        <v>1289</v>
      </c>
    </row>
    <row r="189" spans="1:20" ht="12.75" x14ac:dyDescent="0.2">
      <c r="A189" s="40" t="s">
        <v>1628</v>
      </c>
      <c r="B189" s="40" t="s">
        <v>1691</v>
      </c>
      <c r="C189" s="41">
        <v>44935</v>
      </c>
      <c r="D189" s="36">
        <v>-114.24</v>
      </c>
      <c r="E189" s="37">
        <v>-29.79</v>
      </c>
      <c r="F189" s="37">
        <v>-84.45</v>
      </c>
      <c r="G189" s="41">
        <v>44935</v>
      </c>
      <c r="H189" s="40" t="s">
        <v>1641</v>
      </c>
      <c r="I189" s="26">
        <v>1540781</v>
      </c>
      <c r="J189" s="26" t="s">
        <v>1308</v>
      </c>
      <c r="K189" s="26">
        <v>169847</v>
      </c>
      <c r="L189" s="38">
        <v>44937</v>
      </c>
      <c r="M189" s="40" t="str">
        <f>VLOOKUP(I189,'ITEM#'!A:B,2,0)</f>
        <v>Costco01</v>
      </c>
      <c r="N189" s="43" t="s">
        <v>1298</v>
      </c>
      <c r="P189" s="44">
        <f>VLOOKUP(I189,'ITEM#'!A:D,4,0)</f>
        <v>-28.15</v>
      </c>
      <c r="Q189" s="43"/>
      <c r="R189" s="52">
        <f t="shared" si="2"/>
        <v>3.0000000000000004</v>
      </c>
      <c r="T189" s="23" t="s">
        <v>1289</v>
      </c>
    </row>
    <row r="190" spans="1:20" ht="12.75" x14ac:dyDescent="0.2">
      <c r="A190" s="40" t="s">
        <v>1628</v>
      </c>
      <c r="B190" s="40" t="s">
        <v>1692</v>
      </c>
      <c r="C190" s="41">
        <v>44935</v>
      </c>
      <c r="D190" s="36">
        <v>-42.07</v>
      </c>
      <c r="E190" s="37">
        <v>0</v>
      </c>
      <c r="F190" s="37">
        <v>-42.07</v>
      </c>
      <c r="G190" s="41">
        <v>44935</v>
      </c>
      <c r="H190" s="40" t="s">
        <v>1642</v>
      </c>
      <c r="I190" s="26">
        <v>1514688</v>
      </c>
      <c r="J190" s="26" t="s">
        <v>1304</v>
      </c>
      <c r="K190" s="26">
        <v>169847</v>
      </c>
      <c r="L190" s="38">
        <v>44937</v>
      </c>
      <c r="M190" s="40" t="str">
        <f>VLOOKUP(I190,'ITEM#'!A:B,2,0)</f>
        <v>Costco01</v>
      </c>
      <c r="N190" s="43" t="s">
        <v>1291</v>
      </c>
      <c r="P190" s="44">
        <f>VLOOKUP(I190,'ITEM#'!A:D,4,0)</f>
        <v>-42.07</v>
      </c>
      <c r="Q190" s="43"/>
      <c r="R190" s="52">
        <f t="shared" si="2"/>
        <v>1</v>
      </c>
      <c r="T190" s="23" t="s">
        <v>1289</v>
      </c>
    </row>
    <row r="191" spans="1:20" ht="12.75" x14ac:dyDescent="0.2">
      <c r="A191" s="40" t="s">
        <v>1628</v>
      </c>
      <c r="B191" s="40" t="s">
        <v>1693</v>
      </c>
      <c r="C191" s="41">
        <v>44935</v>
      </c>
      <c r="D191" s="36">
        <v>-64.47</v>
      </c>
      <c r="E191" s="37">
        <v>0</v>
      </c>
      <c r="F191" s="37">
        <v>-64.47</v>
      </c>
      <c r="G191" s="41">
        <v>44935</v>
      </c>
      <c r="H191" s="40" t="s">
        <v>1643</v>
      </c>
      <c r="I191" s="26">
        <v>1585795</v>
      </c>
      <c r="J191" s="26" t="s">
        <v>1290</v>
      </c>
      <c r="K191" s="26">
        <v>169847</v>
      </c>
      <c r="L191" s="38">
        <v>44937</v>
      </c>
      <c r="M191" s="40" t="str">
        <f>VLOOKUP(I191,'ITEM#'!A:B,2,0)</f>
        <v>Costco01</v>
      </c>
      <c r="N191" s="43" t="s">
        <v>1291</v>
      </c>
      <c r="P191" s="44">
        <f>VLOOKUP(I191,'ITEM#'!A:D,4,0)</f>
        <v>-64.47</v>
      </c>
      <c r="Q191" s="43"/>
      <c r="R191" s="52">
        <f t="shared" si="2"/>
        <v>1</v>
      </c>
      <c r="T191" s="23" t="s">
        <v>1289</v>
      </c>
    </row>
    <row r="192" spans="1:20" ht="12.75" x14ac:dyDescent="0.2">
      <c r="A192" s="40" t="s">
        <v>1628</v>
      </c>
      <c r="B192" s="40" t="s">
        <v>1693</v>
      </c>
      <c r="C192" s="41">
        <v>44935</v>
      </c>
      <c r="D192" s="36">
        <v>-70.62</v>
      </c>
      <c r="E192" s="37">
        <v>0</v>
      </c>
      <c r="F192" s="37">
        <v>-70.62</v>
      </c>
      <c r="G192" s="41">
        <v>44935</v>
      </c>
      <c r="H192" s="40" t="s">
        <v>1643</v>
      </c>
      <c r="I192" s="26">
        <v>1585799</v>
      </c>
      <c r="J192" s="26" t="s">
        <v>1292</v>
      </c>
      <c r="K192" s="26">
        <v>169847</v>
      </c>
      <c r="L192" s="38">
        <v>44937</v>
      </c>
      <c r="M192" s="40" t="str">
        <f>VLOOKUP(I192,'ITEM#'!A:B,2,0)</f>
        <v>Costco01</v>
      </c>
      <c r="N192" s="43" t="s">
        <v>1291</v>
      </c>
      <c r="P192" s="44">
        <f>VLOOKUP(I192,'ITEM#'!A:D,4,0)</f>
        <v>-70.62</v>
      </c>
      <c r="Q192" s="43"/>
      <c r="R192" s="52">
        <f t="shared" si="2"/>
        <v>1</v>
      </c>
      <c r="T192" s="23" t="s">
        <v>1289</v>
      </c>
    </row>
    <row r="193" spans="1:20" ht="12.75" x14ac:dyDescent="0.2">
      <c r="A193" s="40" t="s">
        <v>1628</v>
      </c>
      <c r="B193" s="40" t="s">
        <v>1693</v>
      </c>
      <c r="C193" s="41">
        <v>44935</v>
      </c>
      <c r="D193" s="36">
        <v>-70.62</v>
      </c>
      <c r="E193" s="37">
        <v>0</v>
      </c>
      <c r="F193" s="37">
        <v>-70.62</v>
      </c>
      <c r="G193" s="41">
        <v>44935</v>
      </c>
      <c r="H193" s="40" t="s">
        <v>1643</v>
      </c>
      <c r="I193" s="26">
        <v>1585902</v>
      </c>
      <c r="J193" s="26" t="s">
        <v>1343</v>
      </c>
      <c r="K193" s="26">
        <v>169847</v>
      </c>
      <c r="L193" s="38">
        <v>44937</v>
      </c>
      <c r="M193" s="40" t="str">
        <f>VLOOKUP(I193,'ITEM#'!A:B,2,0)</f>
        <v>Costco01</v>
      </c>
      <c r="N193" s="43" t="s">
        <v>1291</v>
      </c>
      <c r="P193" s="44">
        <f>VLOOKUP(I193,'ITEM#'!A:D,4,0)</f>
        <v>-70.62</v>
      </c>
      <c r="Q193" s="43"/>
      <c r="R193" s="52">
        <f t="shared" si="2"/>
        <v>1</v>
      </c>
      <c r="T193" s="23" t="s">
        <v>1289</v>
      </c>
    </row>
    <row r="194" spans="1:20" ht="12.75" x14ac:dyDescent="0.2">
      <c r="A194" s="40" t="s">
        <v>1628</v>
      </c>
      <c r="B194" s="40" t="s">
        <v>1694</v>
      </c>
      <c r="C194" s="41">
        <v>44935</v>
      </c>
      <c r="D194" s="36">
        <v>-42.04</v>
      </c>
      <c r="E194" s="37">
        <v>-10.44</v>
      </c>
      <c r="F194" s="37">
        <v>-31.6</v>
      </c>
      <c r="G194" s="41">
        <v>44935</v>
      </c>
      <c r="H194" s="40" t="s">
        <v>1644</v>
      </c>
      <c r="I194" s="26">
        <v>1593359</v>
      </c>
      <c r="J194" s="26" t="s">
        <v>1316</v>
      </c>
      <c r="K194" s="26">
        <v>169847</v>
      </c>
      <c r="L194" s="38">
        <v>44937</v>
      </c>
      <c r="M194" s="40" t="str">
        <f>VLOOKUP(I194,'ITEM#'!A:B,2,0)</f>
        <v>Costco01</v>
      </c>
      <c r="N194" s="43" t="s">
        <v>1298</v>
      </c>
      <c r="P194" s="44">
        <f>VLOOKUP(I194,'ITEM#'!A:D,4,0)</f>
        <v>-31.6</v>
      </c>
      <c r="Q194" s="43"/>
      <c r="R194" s="52">
        <f t="shared" ref="R194:R257" si="3">F194/P194</f>
        <v>1</v>
      </c>
      <c r="T194" s="23" t="s">
        <v>1289</v>
      </c>
    </row>
    <row r="195" spans="1:20" ht="12.75" x14ac:dyDescent="0.2">
      <c r="A195" s="40" t="s">
        <v>1628</v>
      </c>
      <c r="B195" s="40" t="s">
        <v>1695</v>
      </c>
      <c r="C195" s="41">
        <v>44935</v>
      </c>
      <c r="D195" s="36">
        <v>-87.6</v>
      </c>
      <c r="E195" s="37">
        <v>-10.25</v>
      </c>
      <c r="F195" s="37">
        <v>-77.349999999999994</v>
      </c>
      <c r="G195" s="41">
        <v>44935</v>
      </c>
      <c r="H195" s="40" t="s">
        <v>1645</v>
      </c>
      <c r="I195" s="26">
        <v>1662420</v>
      </c>
      <c r="J195" s="26" t="s">
        <v>1318</v>
      </c>
      <c r="K195" s="26">
        <v>169847</v>
      </c>
      <c r="L195" s="38">
        <v>44937</v>
      </c>
      <c r="M195" s="40" t="str">
        <f>VLOOKUP(I195,'ITEM#'!A:B,2,0)</f>
        <v>Costco01</v>
      </c>
      <c r="N195" s="43" t="s">
        <v>1301</v>
      </c>
      <c r="P195" s="44">
        <f>VLOOKUP(I195,'ITEM#'!A:D,4,0)</f>
        <v>-77.349999999999994</v>
      </c>
      <c r="Q195" s="43"/>
      <c r="R195" s="52">
        <f t="shared" si="3"/>
        <v>1</v>
      </c>
      <c r="T195" s="23" t="s">
        <v>1289</v>
      </c>
    </row>
    <row r="196" spans="1:20" ht="12.75" x14ac:dyDescent="0.2">
      <c r="A196" s="40" t="s">
        <v>1628</v>
      </c>
      <c r="B196" s="40" t="s">
        <v>1696</v>
      </c>
      <c r="C196" s="41">
        <v>44935</v>
      </c>
      <c r="D196" s="36">
        <v>-96.4</v>
      </c>
      <c r="E196" s="37">
        <v>-10.55</v>
      </c>
      <c r="F196" s="37">
        <v>-85.85</v>
      </c>
      <c r="G196" s="41">
        <v>44935</v>
      </c>
      <c r="H196" s="40" t="s">
        <v>1646</v>
      </c>
      <c r="I196" s="26">
        <v>1662422</v>
      </c>
      <c r="J196" s="26" t="s">
        <v>1327</v>
      </c>
      <c r="K196" s="26">
        <v>169847</v>
      </c>
      <c r="L196" s="38">
        <v>44937</v>
      </c>
      <c r="M196" s="40" t="str">
        <f>VLOOKUP(I196,'ITEM#'!A:B,2,0)</f>
        <v>Costco01</v>
      </c>
      <c r="N196" s="43" t="s">
        <v>1301</v>
      </c>
      <c r="P196" s="44">
        <f>VLOOKUP(I196,'ITEM#'!A:D,4,0)</f>
        <v>-85.85</v>
      </c>
      <c r="Q196" s="43"/>
      <c r="R196" s="52">
        <f t="shared" si="3"/>
        <v>1</v>
      </c>
      <c r="T196" s="23" t="s">
        <v>1289</v>
      </c>
    </row>
    <row r="197" spans="1:20" ht="12.75" x14ac:dyDescent="0.2">
      <c r="A197" s="40" t="s">
        <v>1628</v>
      </c>
      <c r="B197" s="40" t="s">
        <v>1697</v>
      </c>
      <c r="C197" s="41">
        <v>44935</v>
      </c>
      <c r="D197" s="36">
        <v>-25.74</v>
      </c>
      <c r="E197" s="37">
        <v>-8.59</v>
      </c>
      <c r="F197" s="37">
        <v>-17.149999999999999</v>
      </c>
      <c r="G197" s="41">
        <v>44935</v>
      </c>
      <c r="H197" s="40" t="s">
        <v>1647</v>
      </c>
      <c r="I197" s="26">
        <v>1408977</v>
      </c>
      <c r="J197" s="26" t="s">
        <v>1312</v>
      </c>
      <c r="K197" s="26">
        <v>169847</v>
      </c>
      <c r="L197" s="38">
        <v>44937</v>
      </c>
      <c r="M197" s="40" t="str">
        <f>VLOOKUP(I197,'ITEM#'!A:B,2,0)</f>
        <v>Costco01</v>
      </c>
      <c r="N197" s="43" t="s">
        <v>1311</v>
      </c>
      <c r="P197" s="44">
        <f>VLOOKUP(I197,'ITEM#'!A:D,4,0)</f>
        <v>-17.149999999999999</v>
      </c>
      <c r="Q197" s="43"/>
      <c r="R197" s="52">
        <f t="shared" si="3"/>
        <v>1</v>
      </c>
      <c r="T197" s="23" t="s">
        <v>1289</v>
      </c>
    </row>
    <row r="198" spans="1:20" ht="12.75" x14ac:dyDescent="0.2">
      <c r="A198" s="40" t="s">
        <v>1628</v>
      </c>
      <c r="B198" s="40" t="s">
        <v>1697</v>
      </c>
      <c r="C198" s="41">
        <v>44935</v>
      </c>
      <c r="D198" s="36">
        <v>-38.08</v>
      </c>
      <c r="E198" s="37">
        <v>-9.93</v>
      </c>
      <c r="F198" s="37">
        <v>-28.15</v>
      </c>
      <c r="G198" s="41">
        <v>44935</v>
      </c>
      <c r="H198" s="40" t="s">
        <v>1647</v>
      </c>
      <c r="I198" s="26">
        <v>1540781</v>
      </c>
      <c r="J198" s="26" t="s">
        <v>1308</v>
      </c>
      <c r="K198" s="26">
        <v>169847</v>
      </c>
      <c r="L198" s="38">
        <v>44937</v>
      </c>
      <c r="M198" s="40" t="str">
        <f>VLOOKUP(I198,'ITEM#'!A:B,2,0)</f>
        <v>Costco01</v>
      </c>
      <c r="N198" s="43" t="s">
        <v>1298</v>
      </c>
      <c r="P198" s="44">
        <f>VLOOKUP(I198,'ITEM#'!A:D,4,0)</f>
        <v>-28.15</v>
      </c>
      <c r="Q198" s="43"/>
      <c r="R198" s="52">
        <f t="shared" si="3"/>
        <v>1</v>
      </c>
      <c r="T198" s="23" t="s">
        <v>1289</v>
      </c>
    </row>
    <row r="199" spans="1:20" ht="12.75" x14ac:dyDescent="0.2">
      <c r="A199" s="40" t="s">
        <v>1628</v>
      </c>
      <c r="B199" s="40" t="s">
        <v>1697</v>
      </c>
      <c r="C199" s="41">
        <v>44935</v>
      </c>
      <c r="D199" s="36">
        <v>-96.4</v>
      </c>
      <c r="E199" s="37">
        <v>-10.55</v>
      </c>
      <c r="F199" s="37">
        <v>-85.85</v>
      </c>
      <c r="G199" s="41">
        <v>44935</v>
      </c>
      <c r="H199" s="40" t="s">
        <v>1647</v>
      </c>
      <c r="I199" s="26">
        <v>1662421</v>
      </c>
      <c r="J199" s="26" t="s">
        <v>1300</v>
      </c>
      <c r="K199" s="26">
        <v>169847</v>
      </c>
      <c r="L199" s="38">
        <v>44937</v>
      </c>
      <c r="M199" s="40" t="str">
        <f>VLOOKUP(I199,'ITEM#'!A:B,2,0)</f>
        <v>Costco01</v>
      </c>
      <c r="N199" s="43" t="s">
        <v>1301</v>
      </c>
      <c r="P199" s="44">
        <f>VLOOKUP(I199,'ITEM#'!A:D,4,0)</f>
        <v>-85.85</v>
      </c>
      <c r="Q199" s="43"/>
      <c r="R199" s="52">
        <f t="shared" si="3"/>
        <v>1</v>
      </c>
      <c r="T199" s="23" t="s">
        <v>1289</v>
      </c>
    </row>
    <row r="200" spans="1:20" ht="12.75" x14ac:dyDescent="0.2">
      <c r="A200" s="40" t="s">
        <v>1628</v>
      </c>
      <c r="B200" s="40" t="s">
        <v>1698</v>
      </c>
      <c r="C200" s="41">
        <v>44935</v>
      </c>
      <c r="D200" s="36">
        <v>-25.74</v>
      </c>
      <c r="E200" s="37">
        <v>-8.59</v>
      </c>
      <c r="F200" s="37">
        <v>-17.149999999999999</v>
      </c>
      <c r="G200" s="41">
        <v>44935</v>
      </c>
      <c r="H200" s="40" t="s">
        <v>1648</v>
      </c>
      <c r="I200" s="26">
        <v>1408975</v>
      </c>
      <c r="J200" s="26" t="s">
        <v>1335</v>
      </c>
      <c r="K200" s="26">
        <v>169847</v>
      </c>
      <c r="L200" s="38">
        <v>44937</v>
      </c>
      <c r="M200" s="40" t="str">
        <f>VLOOKUP(I200,'ITEM#'!A:B,2,0)</f>
        <v>Costco01</v>
      </c>
      <c r="N200" s="43" t="s">
        <v>1311</v>
      </c>
      <c r="P200" s="44">
        <f>VLOOKUP(I200,'ITEM#'!A:D,4,0)</f>
        <v>-17.149999999999999</v>
      </c>
      <c r="Q200" s="43"/>
      <c r="R200" s="52">
        <f t="shared" si="3"/>
        <v>1</v>
      </c>
      <c r="T200" s="23" t="s">
        <v>1289</v>
      </c>
    </row>
    <row r="201" spans="1:20" ht="12.75" x14ac:dyDescent="0.2">
      <c r="A201" s="40" t="s">
        <v>1628</v>
      </c>
      <c r="B201" s="40" t="s">
        <v>1699</v>
      </c>
      <c r="C201" s="41">
        <v>44935</v>
      </c>
      <c r="D201" s="36">
        <v>-87.6</v>
      </c>
      <c r="E201" s="37">
        <v>-10.25</v>
      </c>
      <c r="F201" s="37">
        <v>-77.349999999999994</v>
      </c>
      <c r="G201" s="41">
        <v>44935</v>
      </c>
      <c r="H201" s="40" t="s">
        <v>1649</v>
      </c>
      <c r="I201" s="26">
        <v>1662420</v>
      </c>
      <c r="J201" s="26" t="s">
        <v>1318</v>
      </c>
      <c r="K201" s="26">
        <v>169847</v>
      </c>
      <c r="L201" s="38">
        <v>44937</v>
      </c>
      <c r="M201" s="40" t="str">
        <f>VLOOKUP(I201,'ITEM#'!A:B,2,0)</f>
        <v>Costco01</v>
      </c>
      <c r="N201" s="43" t="s">
        <v>1301</v>
      </c>
      <c r="P201" s="44">
        <f>VLOOKUP(I201,'ITEM#'!A:D,4,0)</f>
        <v>-77.349999999999994</v>
      </c>
      <c r="Q201" s="43"/>
      <c r="R201" s="52">
        <f t="shared" si="3"/>
        <v>1</v>
      </c>
      <c r="T201" s="23" t="s">
        <v>1289</v>
      </c>
    </row>
    <row r="202" spans="1:20" ht="12.75" x14ac:dyDescent="0.2">
      <c r="A202" s="40" t="s">
        <v>1650</v>
      </c>
      <c r="B202" s="40" t="s">
        <v>1700</v>
      </c>
      <c r="C202" s="41">
        <v>44936</v>
      </c>
      <c r="D202" s="36">
        <v>-22.78</v>
      </c>
      <c r="E202" s="37">
        <v>0</v>
      </c>
      <c r="F202" s="37">
        <v>-22.78</v>
      </c>
      <c r="G202" s="41">
        <v>44936</v>
      </c>
      <c r="H202" s="40" t="s">
        <v>1651</v>
      </c>
      <c r="I202" s="26">
        <v>1529939</v>
      </c>
      <c r="J202" s="26" t="s">
        <v>1339</v>
      </c>
      <c r="K202" s="26">
        <v>169861</v>
      </c>
      <c r="L202" s="38">
        <v>44938</v>
      </c>
      <c r="M202" s="40" t="str">
        <f>VLOOKUP(I202,'ITEM#'!A:B,2,0)</f>
        <v>Costco01</v>
      </c>
      <c r="N202" s="43" t="s">
        <v>1291</v>
      </c>
      <c r="P202" s="44">
        <f>VLOOKUP(I202,'ITEM#'!A:D,4,0)</f>
        <v>-22.78</v>
      </c>
      <c r="Q202" s="43"/>
      <c r="R202" s="52">
        <f t="shared" si="3"/>
        <v>1</v>
      </c>
      <c r="T202" s="23" t="s">
        <v>1289</v>
      </c>
    </row>
    <row r="203" spans="1:20" ht="12.75" x14ac:dyDescent="0.2">
      <c r="A203" s="40" t="s">
        <v>1650</v>
      </c>
      <c r="B203" s="40" t="s">
        <v>1701</v>
      </c>
      <c r="C203" s="41">
        <v>44936</v>
      </c>
      <c r="D203" s="36">
        <v>-64.47</v>
      </c>
      <c r="E203" s="37">
        <v>0</v>
      </c>
      <c r="F203" s="37">
        <v>-64.47</v>
      </c>
      <c r="G203" s="41">
        <v>44936</v>
      </c>
      <c r="H203" s="40" t="s">
        <v>1652</v>
      </c>
      <c r="I203" s="26">
        <v>1585796</v>
      </c>
      <c r="J203" s="26" t="s">
        <v>1309</v>
      </c>
      <c r="K203" s="26">
        <v>169861</v>
      </c>
      <c r="L203" s="38">
        <v>44938</v>
      </c>
      <c r="M203" s="40" t="str">
        <f>VLOOKUP(I203,'ITEM#'!A:B,2,0)</f>
        <v>Costco01</v>
      </c>
      <c r="N203" s="43" t="s">
        <v>1291</v>
      </c>
      <c r="P203" s="44">
        <f>VLOOKUP(I203,'ITEM#'!A:D,4,0)</f>
        <v>-64.47</v>
      </c>
      <c r="Q203" s="43"/>
      <c r="R203" s="52">
        <f t="shared" si="3"/>
        <v>1</v>
      </c>
      <c r="T203" s="23" t="s">
        <v>1289</v>
      </c>
    </row>
    <row r="204" spans="1:20" ht="12.75" x14ac:dyDescent="0.2">
      <c r="A204" s="40" t="s">
        <v>1650</v>
      </c>
      <c r="B204" s="40" t="s">
        <v>1702</v>
      </c>
      <c r="C204" s="41">
        <v>44936</v>
      </c>
      <c r="D204" s="36">
        <v>-70.62</v>
      </c>
      <c r="E204" s="37">
        <v>0</v>
      </c>
      <c r="F204" s="37">
        <v>-70.62</v>
      </c>
      <c r="G204" s="41">
        <v>44936</v>
      </c>
      <c r="H204" s="40" t="s">
        <v>1653</v>
      </c>
      <c r="I204" s="26">
        <v>1585901</v>
      </c>
      <c r="J204" s="26" t="s">
        <v>1347</v>
      </c>
      <c r="K204" s="26">
        <v>169861</v>
      </c>
      <c r="L204" s="38">
        <v>44938</v>
      </c>
      <c r="M204" s="40" t="str">
        <f>VLOOKUP(I204,'ITEM#'!A:B,2,0)</f>
        <v>Costco01</v>
      </c>
      <c r="N204" s="43" t="s">
        <v>1291</v>
      </c>
      <c r="P204" s="44">
        <f>VLOOKUP(I204,'ITEM#'!A:D,4,0)</f>
        <v>-70.62</v>
      </c>
      <c r="Q204" s="43"/>
      <c r="R204" s="52">
        <f t="shared" si="3"/>
        <v>1</v>
      </c>
      <c r="T204" s="23" t="s">
        <v>1289</v>
      </c>
    </row>
    <row r="205" spans="1:20" ht="12.75" x14ac:dyDescent="0.2">
      <c r="A205" s="40" t="s">
        <v>1650</v>
      </c>
      <c r="B205" s="40" t="s">
        <v>1703</v>
      </c>
      <c r="C205" s="41">
        <v>44936</v>
      </c>
      <c r="D205" s="36">
        <v>-39</v>
      </c>
      <c r="E205" s="37">
        <v>0</v>
      </c>
      <c r="F205" s="37">
        <v>-39</v>
      </c>
      <c r="G205" s="41">
        <v>44936</v>
      </c>
      <c r="H205" s="40" t="s">
        <v>1654</v>
      </c>
      <c r="I205" s="26">
        <v>1529947</v>
      </c>
      <c r="J205" s="26" t="s">
        <v>1294</v>
      </c>
      <c r="K205" s="26">
        <v>169861</v>
      </c>
      <c r="L205" s="38">
        <v>44938</v>
      </c>
      <c r="M205" s="40" t="str">
        <f>VLOOKUP(I205,'ITEM#'!A:B,2,0)</f>
        <v>Costco01</v>
      </c>
      <c r="N205" s="43" t="s">
        <v>1291</v>
      </c>
      <c r="P205" s="44">
        <f>VLOOKUP(I205,'ITEM#'!A:D,4,0)</f>
        <v>-39</v>
      </c>
      <c r="Q205" s="43"/>
      <c r="R205" s="52">
        <f t="shared" si="3"/>
        <v>1</v>
      </c>
      <c r="T205" s="23" t="s">
        <v>1289</v>
      </c>
    </row>
    <row r="206" spans="1:20" ht="12.75" x14ac:dyDescent="0.2">
      <c r="A206" s="40" t="s">
        <v>1650</v>
      </c>
      <c r="B206" s="40" t="s">
        <v>1704</v>
      </c>
      <c r="C206" s="41">
        <v>44936</v>
      </c>
      <c r="D206" s="36">
        <v>-87.6</v>
      </c>
      <c r="E206" s="37">
        <v>-10.25</v>
      </c>
      <c r="F206" s="37">
        <v>-77.349999999999994</v>
      </c>
      <c r="G206" s="41">
        <v>44936</v>
      </c>
      <c r="H206" s="40" t="s">
        <v>1655</v>
      </c>
      <c r="I206" s="26">
        <v>1662420</v>
      </c>
      <c r="J206" s="26" t="s">
        <v>1318</v>
      </c>
      <c r="K206" s="26">
        <v>169861</v>
      </c>
      <c r="L206" s="38">
        <v>44938</v>
      </c>
      <c r="M206" s="40" t="str">
        <f>VLOOKUP(I206,'ITEM#'!A:B,2,0)</f>
        <v>Costco01</v>
      </c>
      <c r="N206" s="43" t="s">
        <v>1301</v>
      </c>
      <c r="P206" s="44">
        <f>VLOOKUP(I206,'ITEM#'!A:D,4,0)</f>
        <v>-77.349999999999994</v>
      </c>
      <c r="Q206" s="43"/>
      <c r="R206" s="52">
        <f t="shared" si="3"/>
        <v>1</v>
      </c>
      <c r="T206" s="23" t="s">
        <v>1289</v>
      </c>
    </row>
    <row r="207" spans="1:20" ht="12.75" x14ac:dyDescent="0.2">
      <c r="A207" s="40" t="s">
        <v>1650</v>
      </c>
      <c r="B207" s="40" t="s">
        <v>1704</v>
      </c>
      <c r="C207" s="41">
        <v>44936</v>
      </c>
      <c r="D207" s="36">
        <v>-96.4</v>
      </c>
      <c r="E207" s="37">
        <v>-10.55</v>
      </c>
      <c r="F207" s="37">
        <v>-85.85</v>
      </c>
      <c r="G207" s="41">
        <v>44936</v>
      </c>
      <c r="H207" s="40" t="s">
        <v>1655</v>
      </c>
      <c r="I207" s="26">
        <v>1662421</v>
      </c>
      <c r="J207" s="26" t="s">
        <v>1300</v>
      </c>
      <c r="K207" s="26">
        <v>169861</v>
      </c>
      <c r="L207" s="38">
        <v>44938</v>
      </c>
      <c r="M207" s="40" t="str">
        <f>VLOOKUP(I207,'ITEM#'!A:B,2,0)</f>
        <v>Costco01</v>
      </c>
      <c r="N207" s="43" t="s">
        <v>1301</v>
      </c>
      <c r="P207" s="44">
        <f>VLOOKUP(I207,'ITEM#'!A:D,4,0)</f>
        <v>-85.85</v>
      </c>
      <c r="Q207" s="43"/>
      <c r="R207" s="52">
        <f t="shared" si="3"/>
        <v>1</v>
      </c>
      <c r="T207" s="23" t="s">
        <v>1289</v>
      </c>
    </row>
    <row r="208" spans="1:20" ht="12.75" x14ac:dyDescent="0.2">
      <c r="A208" s="40" t="s">
        <v>1650</v>
      </c>
      <c r="B208" s="40" t="s">
        <v>1705</v>
      </c>
      <c r="C208" s="41">
        <v>44936</v>
      </c>
      <c r="D208" s="36">
        <v>-70.62</v>
      </c>
      <c r="E208" s="37">
        <v>0</v>
      </c>
      <c r="F208" s="37">
        <v>-70.62</v>
      </c>
      <c r="G208" s="41">
        <v>44936</v>
      </c>
      <c r="H208" s="40" t="s">
        <v>1656</v>
      </c>
      <c r="I208" s="26">
        <v>1585900</v>
      </c>
      <c r="J208" s="26" t="s">
        <v>1320</v>
      </c>
      <c r="K208" s="26">
        <v>169861</v>
      </c>
      <c r="L208" s="38">
        <v>44938</v>
      </c>
      <c r="M208" s="40" t="str">
        <f>VLOOKUP(I208,'ITEM#'!A:B,2,0)</f>
        <v>Costco01</v>
      </c>
      <c r="N208" s="43" t="s">
        <v>1291</v>
      </c>
      <c r="P208" s="44">
        <f>VLOOKUP(I208,'ITEM#'!A:D,4,0)</f>
        <v>-70.62</v>
      </c>
      <c r="Q208" s="43"/>
      <c r="R208" s="52">
        <f t="shared" si="3"/>
        <v>1</v>
      </c>
      <c r="T208" s="23" t="s">
        <v>1289</v>
      </c>
    </row>
    <row r="209" spans="1:20" ht="12.75" x14ac:dyDescent="0.2">
      <c r="A209" s="40" t="s">
        <v>1650</v>
      </c>
      <c r="B209" s="40" t="s">
        <v>1706</v>
      </c>
      <c r="C209" s="41">
        <v>44936</v>
      </c>
      <c r="D209" s="36">
        <v>-126.12</v>
      </c>
      <c r="E209" s="37">
        <v>-31.32</v>
      </c>
      <c r="F209" s="37">
        <v>-94.8</v>
      </c>
      <c r="G209" s="41">
        <v>44936</v>
      </c>
      <c r="H209" s="40" t="s">
        <v>1657</v>
      </c>
      <c r="I209" s="26">
        <v>1540784</v>
      </c>
      <c r="J209" s="26" t="s">
        <v>1297</v>
      </c>
      <c r="K209" s="26">
        <v>169861</v>
      </c>
      <c r="L209" s="38">
        <v>44938</v>
      </c>
      <c r="M209" s="40" t="str">
        <f>VLOOKUP(I209,'ITEM#'!A:B,2,0)</f>
        <v>Costco01</v>
      </c>
      <c r="N209" s="43" t="s">
        <v>1298</v>
      </c>
      <c r="P209" s="44">
        <f>VLOOKUP(I209,'ITEM#'!A:D,4,0)</f>
        <v>-31.6</v>
      </c>
      <c r="Q209" s="43"/>
      <c r="R209" s="52">
        <f t="shared" si="3"/>
        <v>2.9999999999999996</v>
      </c>
      <c r="T209" s="23" t="s">
        <v>1289</v>
      </c>
    </row>
    <row r="210" spans="1:20" ht="12.75" x14ac:dyDescent="0.2">
      <c r="A210" s="40" t="s">
        <v>1650</v>
      </c>
      <c r="B210" s="40" t="s">
        <v>1706</v>
      </c>
      <c r="C210" s="41">
        <v>44936</v>
      </c>
      <c r="D210" s="36">
        <v>-96.4</v>
      </c>
      <c r="E210" s="37">
        <v>-10.55</v>
      </c>
      <c r="F210" s="37">
        <v>-85.85</v>
      </c>
      <c r="G210" s="41">
        <v>44936</v>
      </c>
      <c r="H210" s="40" t="s">
        <v>1657</v>
      </c>
      <c r="I210" s="26">
        <v>1662422</v>
      </c>
      <c r="J210" s="26" t="s">
        <v>1327</v>
      </c>
      <c r="K210" s="26">
        <v>169861</v>
      </c>
      <c r="L210" s="38">
        <v>44938</v>
      </c>
      <c r="M210" s="40" t="str">
        <f>VLOOKUP(I210,'ITEM#'!A:B,2,0)</f>
        <v>Costco01</v>
      </c>
      <c r="N210" s="43" t="s">
        <v>1301</v>
      </c>
      <c r="P210" s="44">
        <f>VLOOKUP(I210,'ITEM#'!A:D,4,0)</f>
        <v>-85.85</v>
      </c>
      <c r="Q210" s="43"/>
      <c r="R210" s="52">
        <f t="shared" si="3"/>
        <v>1</v>
      </c>
      <c r="T210" s="23" t="s">
        <v>1289</v>
      </c>
    </row>
    <row r="211" spans="1:20" ht="12.75" x14ac:dyDescent="0.2">
      <c r="A211" s="40" t="s">
        <v>1650</v>
      </c>
      <c r="B211" s="40" t="s">
        <v>1707</v>
      </c>
      <c r="C211" s="41">
        <v>44936</v>
      </c>
      <c r="D211" s="36">
        <v>-87.6</v>
      </c>
      <c r="E211" s="37">
        <v>-10.25</v>
      </c>
      <c r="F211" s="37">
        <v>-77.349999999999994</v>
      </c>
      <c r="G211" s="41">
        <v>44936</v>
      </c>
      <c r="H211" s="40" t="s">
        <v>1658</v>
      </c>
      <c r="I211" s="26">
        <v>1662420</v>
      </c>
      <c r="J211" s="26" t="s">
        <v>1318</v>
      </c>
      <c r="K211" s="26">
        <v>169861</v>
      </c>
      <c r="L211" s="38">
        <v>44938</v>
      </c>
      <c r="M211" s="40" t="str">
        <f>VLOOKUP(I211,'ITEM#'!A:B,2,0)</f>
        <v>Costco01</v>
      </c>
      <c r="N211" s="43" t="s">
        <v>1301</v>
      </c>
      <c r="P211" s="44">
        <f>VLOOKUP(I211,'ITEM#'!A:D,4,0)</f>
        <v>-77.349999999999994</v>
      </c>
      <c r="Q211" s="43"/>
      <c r="R211" s="52">
        <f t="shared" si="3"/>
        <v>1</v>
      </c>
      <c r="T211" s="23" t="s">
        <v>1289</v>
      </c>
    </row>
    <row r="212" spans="1:20" ht="12.75" x14ac:dyDescent="0.2">
      <c r="A212" s="40" t="s">
        <v>1650</v>
      </c>
      <c r="B212" s="40" t="s">
        <v>1708</v>
      </c>
      <c r="C212" s="41">
        <v>44936</v>
      </c>
      <c r="D212" s="36">
        <v>-25.74</v>
      </c>
      <c r="E212" s="37">
        <v>-8.59</v>
      </c>
      <c r="F212" s="37">
        <v>-17.149999999999999</v>
      </c>
      <c r="G212" s="41">
        <v>44936</v>
      </c>
      <c r="H212" s="40" t="s">
        <v>1659</v>
      </c>
      <c r="I212" s="26">
        <v>1408975</v>
      </c>
      <c r="J212" s="26" t="s">
        <v>1335</v>
      </c>
      <c r="K212" s="26">
        <v>169861</v>
      </c>
      <c r="L212" s="38">
        <v>44938</v>
      </c>
      <c r="M212" s="40" t="str">
        <f>VLOOKUP(I212,'ITEM#'!A:B,2,0)</f>
        <v>Costco01</v>
      </c>
      <c r="N212" s="43" t="s">
        <v>1311</v>
      </c>
      <c r="P212" s="44">
        <f>VLOOKUP(I212,'ITEM#'!A:D,4,0)</f>
        <v>-17.149999999999999</v>
      </c>
      <c r="Q212" s="43"/>
      <c r="R212" s="52">
        <f t="shared" si="3"/>
        <v>1</v>
      </c>
      <c r="T212" s="23" t="s">
        <v>1289</v>
      </c>
    </row>
    <row r="213" spans="1:20" ht="12.75" x14ac:dyDescent="0.2">
      <c r="A213" s="40" t="s">
        <v>1650</v>
      </c>
      <c r="B213" s="40" t="s">
        <v>1708</v>
      </c>
      <c r="C213" s="41">
        <v>44936</v>
      </c>
      <c r="D213" s="36">
        <v>-87.6</v>
      </c>
      <c r="E213" s="37">
        <v>-10.25</v>
      </c>
      <c r="F213" s="37">
        <v>-77.349999999999994</v>
      </c>
      <c r="G213" s="41">
        <v>44936</v>
      </c>
      <c r="H213" s="40" t="s">
        <v>1659</v>
      </c>
      <c r="I213" s="26">
        <v>1662420</v>
      </c>
      <c r="J213" s="26" t="s">
        <v>1318</v>
      </c>
      <c r="K213" s="26">
        <v>169861</v>
      </c>
      <c r="L213" s="38">
        <v>44938</v>
      </c>
      <c r="M213" s="40" t="str">
        <f>VLOOKUP(I213,'ITEM#'!A:B,2,0)</f>
        <v>Costco01</v>
      </c>
      <c r="N213" s="43" t="s">
        <v>1301</v>
      </c>
      <c r="P213" s="44">
        <f>VLOOKUP(I213,'ITEM#'!A:D,4,0)</f>
        <v>-77.349999999999994</v>
      </c>
      <c r="Q213" s="43"/>
      <c r="R213" s="52">
        <f t="shared" si="3"/>
        <v>1</v>
      </c>
      <c r="T213" s="23" t="s">
        <v>1289</v>
      </c>
    </row>
    <row r="214" spans="1:20" ht="12.75" x14ac:dyDescent="0.2">
      <c r="A214" s="40" t="s">
        <v>1650</v>
      </c>
      <c r="B214" s="40" t="s">
        <v>1709</v>
      </c>
      <c r="C214" s="41">
        <v>44936</v>
      </c>
      <c r="D214" s="36">
        <v>-70.62</v>
      </c>
      <c r="E214" s="37">
        <v>0</v>
      </c>
      <c r="F214" s="37">
        <v>-70.62</v>
      </c>
      <c r="G214" s="41">
        <v>44936</v>
      </c>
      <c r="H214" s="40" t="s">
        <v>1660</v>
      </c>
      <c r="I214" s="26">
        <v>1585900</v>
      </c>
      <c r="J214" s="26" t="s">
        <v>1320</v>
      </c>
      <c r="K214" s="26">
        <v>169861</v>
      </c>
      <c r="L214" s="38">
        <v>44938</v>
      </c>
      <c r="M214" s="40" t="str">
        <f>VLOOKUP(I214,'ITEM#'!A:B,2,0)</f>
        <v>Costco01</v>
      </c>
      <c r="N214" s="43" t="s">
        <v>1291</v>
      </c>
      <c r="P214" s="44">
        <f>VLOOKUP(I214,'ITEM#'!A:D,4,0)</f>
        <v>-70.62</v>
      </c>
      <c r="Q214" s="43"/>
      <c r="R214" s="52">
        <f t="shared" si="3"/>
        <v>1</v>
      </c>
      <c r="T214" s="23" t="s">
        <v>1289</v>
      </c>
    </row>
    <row r="215" spans="1:20" ht="12.75" x14ac:dyDescent="0.2">
      <c r="A215" s="40" t="s">
        <v>1650</v>
      </c>
      <c r="B215" s="40" t="s">
        <v>1710</v>
      </c>
      <c r="C215" s="41">
        <v>44936</v>
      </c>
      <c r="D215" s="36">
        <v>-87.6</v>
      </c>
      <c r="E215" s="37">
        <v>-10.25</v>
      </c>
      <c r="F215" s="37">
        <v>-77.349999999999994</v>
      </c>
      <c r="G215" s="41">
        <v>44936</v>
      </c>
      <c r="H215" s="40" t="s">
        <v>1661</v>
      </c>
      <c r="I215" s="26">
        <v>1662420</v>
      </c>
      <c r="J215" s="26" t="s">
        <v>1318</v>
      </c>
      <c r="K215" s="26">
        <v>169861</v>
      </c>
      <c r="L215" s="38">
        <v>44938</v>
      </c>
      <c r="M215" s="40" t="str">
        <f>VLOOKUP(I215,'ITEM#'!A:B,2,0)</f>
        <v>Costco01</v>
      </c>
      <c r="N215" s="43" t="s">
        <v>1301</v>
      </c>
      <c r="P215" s="44">
        <f>VLOOKUP(I215,'ITEM#'!A:D,4,0)</f>
        <v>-77.349999999999994</v>
      </c>
      <c r="Q215" s="43"/>
      <c r="R215" s="52">
        <f t="shared" si="3"/>
        <v>1</v>
      </c>
      <c r="T215" s="23" t="s">
        <v>1289</v>
      </c>
    </row>
    <row r="216" spans="1:20" ht="12.75" x14ac:dyDescent="0.2">
      <c r="A216" s="40" t="s">
        <v>1650</v>
      </c>
      <c r="B216" s="40" t="s">
        <v>1710</v>
      </c>
      <c r="C216" s="41">
        <v>44936</v>
      </c>
      <c r="D216" s="36">
        <v>-289.2</v>
      </c>
      <c r="E216" s="37">
        <v>-31.65</v>
      </c>
      <c r="F216" s="37">
        <v>-257.55</v>
      </c>
      <c r="G216" s="41">
        <v>44936</v>
      </c>
      <c r="H216" s="40" t="s">
        <v>1661</v>
      </c>
      <c r="I216" s="26">
        <v>1662421</v>
      </c>
      <c r="J216" s="26" t="s">
        <v>1300</v>
      </c>
      <c r="K216" s="26">
        <v>169861</v>
      </c>
      <c r="L216" s="38">
        <v>44938</v>
      </c>
      <c r="M216" s="40" t="str">
        <f>VLOOKUP(I216,'ITEM#'!A:B,2,0)</f>
        <v>Costco01</v>
      </c>
      <c r="N216" s="43" t="s">
        <v>1301</v>
      </c>
      <c r="P216" s="44">
        <f>VLOOKUP(I216,'ITEM#'!A:D,4,0)</f>
        <v>-85.85</v>
      </c>
      <c r="Q216" s="43"/>
      <c r="R216" s="52">
        <f t="shared" si="3"/>
        <v>3.0000000000000004</v>
      </c>
      <c r="T216" s="23" t="s">
        <v>1289</v>
      </c>
    </row>
    <row r="217" spans="1:20" ht="12.75" x14ac:dyDescent="0.2">
      <c r="A217" s="40" t="s">
        <v>1650</v>
      </c>
      <c r="B217" s="40" t="s">
        <v>1710</v>
      </c>
      <c r="C217" s="41">
        <v>44936</v>
      </c>
      <c r="D217" s="36">
        <v>-192.8</v>
      </c>
      <c r="E217" s="37">
        <v>-21.1</v>
      </c>
      <c r="F217" s="37">
        <v>-171.7</v>
      </c>
      <c r="G217" s="41">
        <v>44936</v>
      </c>
      <c r="H217" s="40" t="s">
        <v>1661</v>
      </c>
      <c r="I217" s="26">
        <v>1662422</v>
      </c>
      <c r="J217" s="26" t="s">
        <v>1327</v>
      </c>
      <c r="K217" s="26">
        <v>169861</v>
      </c>
      <c r="L217" s="38">
        <v>44938</v>
      </c>
      <c r="M217" s="40" t="str">
        <f>VLOOKUP(I217,'ITEM#'!A:B,2,0)</f>
        <v>Costco01</v>
      </c>
      <c r="N217" s="43" t="s">
        <v>1301</v>
      </c>
      <c r="P217" s="44">
        <f>VLOOKUP(I217,'ITEM#'!A:D,4,0)</f>
        <v>-85.85</v>
      </c>
      <c r="Q217" s="43"/>
      <c r="R217" s="52">
        <f t="shared" si="3"/>
        <v>2</v>
      </c>
      <c r="T217" s="23" t="s">
        <v>1289</v>
      </c>
    </row>
    <row r="218" spans="1:20" ht="12.75" x14ac:dyDescent="0.2">
      <c r="A218" s="40" t="s">
        <v>1650</v>
      </c>
      <c r="B218" s="40" t="s">
        <v>1711</v>
      </c>
      <c r="C218" s="41">
        <v>44936</v>
      </c>
      <c r="D218" s="36">
        <v>-25.55</v>
      </c>
      <c r="E218" s="37">
        <v>0</v>
      </c>
      <c r="F218" s="37">
        <v>-25.55</v>
      </c>
      <c r="G218" s="41">
        <v>44936</v>
      </c>
      <c r="H218" s="40" t="s">
        <v>1662</v>
      </c>
      <c r="I218" s="26">
        <v>1516594</v>
      </c>
      <c r="J218" s="26" t="s">
        <v>1313</v>
      </c>
      <c r="K218" s="26">
        <v>169861</v>
      </c>
      <c r="L218" s="38">
        <v>44938</v>
      </c>
      <c r="M218" s="40" t="str">
        <f>VLOOKUP(I218,'ITEM#'!A:B,2,0)</f>
        <v>Costco01</v>
      </c>
      <c r="N218" s="43" t="s">
        <v>1291</v>
      </c>
      <c r="P218" s="44">
        <f>VLOOKUP(I218,'ITEM#'!A:D,4,0)</f>
        <v>-25.55</v>
      </c>
      <c r="Q218" s="43"/>
      <c r="R218" s="52">
        <f t="shared" si="3"/>
        <v>1</v>
      </c>
      <c r="T218" s="23" t="s">
        <v>1289</v>
      </c>
    </row>
    <row r="219" spans="1:20" ht="12.75" x14ac:dyDescent="0.2">
      <c r="A219" s="40" t="s">
        <v>1650</v>
      </c>
      <c r="B219" s="40" t="s">
        <v>1711</v>
      </c>
      <c r="C219" s="41">
        <v>44936</v>
      </c>
      <c r="D219" s="36">
        <v>-64.47</v>
      </c>
      <c r="E219" s="37">
        <v>0</v>
      </c>
      <c r="F219" s="37">
        <v>-64.47</v>
      </c>
      <c r="G219" s="41">
        <v>44936</v>
      </c>
      <c r="H219" s="40" t="s">
        <v>1662</v>
      </c>
      <c r="I219" s="26">
        <v>1585793</v>
      </c>
      <c r="J219" s="26" t="s">
        <v>1323</v>
      </c>
      <c r="K219" s="26">
        <v>169861</v>
      </c>
      <c r="L219" s="38">
        <v>44938</v>
      </c>
      <c r="M219" s="40" t="str">
        <f>VLOOKUP(I219,'ITEM#'!A:B,2,0)</f>
        <v>Costco01</v>
      </c>
      <c r="N219" s="43" t="s">
        <v>1291</v>
      </c>
      <c r="P219" s="44">
        <f>VLOOKUP(I219,'ITEM#'!A:D,4,0)</f>
        <v>-64.47</v>
      </c>
      <c r="Q219" s="43"/>
      <c r="R219" s="52">
        <f t="shared" si="3"/>
        <v>1</v>
      </c>
      <c r="T219" s="23" t="s">
        <v>1289</v>
      </c>
    </row>
    <row r="220" spans="1:20" ht="12.75" x14ac:dyDescent="0.2">
      <c r="A220" s="40" t="s">
        <v>1650</v>
      </c>
      <c r="B220" s="40" t="s">
        <v>1711</v>
      </c>
      <c r="C220" s="41">
        <v>44936</v>
      </c>
      <c r="D220" s="36">
        <v>-64.47</v>
      </c>
      <c r="E220" s="37">
        <v>0</v>
      </c>
      <c r="F220" s="37">
        <v>-64.47</v>
      </c>
      <c r="G220" s="41">
        <v>44936</v>
      </c>
      <c r="H220" s="40" t="s">
        <v>1662</v>
      </c>
      <c r="I220" s="26">
        <v>1585795</v>
      </c>
      <c r="J220" s="26" t="s">
        <v>1290</v>
      </c>
      <c r="K220" s="26">
        <v>169861</v>
      </c>
      <c r="L220" s="38">
        <v>44938</v>
      </c>
      <c r="M220" s="40" t="str">
        <f>VLOOKUP(I220,'ITEM#'!A:B,2,0)</f>
        <v>Costco01</v>
      </c>
      <c r="N220" s="43" t="s">
        <v>1291</v>
      </c>
      <c r="P220" s="44">
        <f>VLOOKUP(I220,'ITEM#'!A:D,4,0)</f>
        <v>-64.47</v>
      </c>
      <c r="Q220" s="43"/>
      <c r="R220" s="52">
        <f t="shared" si="3"/>
        <v>1</v>
      </c>
      <c r="T220" s="23" t="s">
        <v>1289</v>
      </c>
    </row>
    <row r="221" spans="1:20" ht="12.75" x14ac:dyDescent="0.2">
      <c r="A221" s="40" t="s">
        <v>1650</v>
      </c>
      <c r="B221" s="40" t="s">
        <v>1712</v>
      </c>
      <c r="C221" s="41">
        <v>44936</v>
      </c>
      <c r="D221" s="36">
        <v>-262.8</v>
      </c>
      <c r="E221" s="37">
        <v>-30.75</v>
      </c>
      <c r="F221" s="37">
        <v>-232.05</v>
      </c>
      <c r="G221" s="41">
        <v>44936</v>
      </c>
      <c r="H221" s="40" t="s">
        <v>1663</v>
      </c>
      <c r="I221" s="26">
        <v>1662420</v>
      </c>
      <c r="J221" s="26" t="s">
        <v>1318</v>
      </c>
      <c r="K221" s="26">
        <v>169861</v>
      </c>
      <c r="L221" s="38">
        <v>44938</v>
      </c>
      <c r="M221" s="40" t="str">
        <f>VLOOKUP(I221,'ITEM#'!A:B,2,0)</f>
        <v>Costco01</v>
      </c>
      <c r="N221" s="43" t="s">
        <v>1301</v>
      </c>
      <c r="P221" s="44">
        <f>VLOOKUP(I221,'ITEM#'!A:D,4,0)</f>
        <v>-77.349999999999994</v>
      </c>
      <c r="Q221" s="43"/>
      <c r="R221" s="52">
        <f t="shared" si="3"/>
        <v>3.0000000000000004</v>
      </c>
      <c r="T221" s="23" t="s">
        <v>1289</v>
      </c>
    </row>
    <row r="222" spans="1:20" ht="12.75" x14ac:dyDescent="0.2">
      <c r="A222" s="40" t="s">
        <v>1650</v>
      </c>
      <c r="B222" s="40" t="s">
        <v>1712</v>
      </c>
      <c r="C222" s="41">
        <v>44936</v>
      </c>
      <c r="D222" s="36">
        <v>-96.4</v>
      </c>
      <c r="E222" s="37">
        <v>-10.55</v>
      </c>
      <c r="F222" s="37">
        <v>-85.85</v>
      </c>
      <c r="G222" s="41">
        <v>44936</v>
      </c>
      <c r="H222" s="40" t="s">
        <v>1663</v>
      </c>
      <c r="I222" s="26">
        <v>1662421</v>
      </c>
      <c r="J222" s="26" t="s">
        <v>1300</v>
      </c>
      <c r="K222" s="26">
        <v>169861</v>
      </c>
      <c r="L222" s="38">
        <v>44938</v>
      </c>
      <c r="M222" s="40" t="str">
        <f>VLOOKUP(I222,'ITEM#'!A:B,2,0)</f>
        <v>Costco01</v>
      </c>
      <c r="N222" s="43" t="s">
        <v>1301</v>
      </c>
      <c r="P222" s="44">
        <f>VLOOKUP(I222,'ITEM#'!A:D,4,0)</f>
        <v>-85.85</v>
      </c>
      <c r="Q222" s="43"/>
      <c r="R222" s="52">
        <f t="shared" si="3"/>
        <v>1</v>
      </c>
      <c r="T222" s="23" t="s">
        <v>1289</v>
      </c>
    </row>
    <row r="223" spans="1:20" ht="12.75" x14ac:dyDescent="0.2">
      <c r="A223" s="40" t="s">
        <v>1650</v>
      </c>
      <c r="B223" s="40" t="s">
        <v>1712</v>
      </c>
      <c r="C223" s="41">
        <v>44936</v>
      </c>
      <c r="D223" s="36">
        <v>-192.8</v>
      </c>
      <c r="E223" s="37">
        <v>-21.1</v>
      </c>
      <c r="F223" s="37">
        <v>-171.7</v>
      </c>
      <c r="G223" s="41">
        <v>44936</v>
      </c>
      <c r="H223" s="40" t="s">
        <v>1663</v>
      </c>
      <c r="I223" s="26">
        <v>1662422</v>
      </c>
      <c r="J223" s="26" t="s">
        <v>1327</v>
      </c>
      <c r="K223" s="26">
        <v>169861</v>
      </c>
      <c r="L223" s="38">
        <v>44938</v>
      </c>
      <c r="M223" s="40" t="str">
        <f>VLOOKUP(I223,'ITEM#'!A:B,2,0)</f>
        <v>Costco01</v>
      </c>
      <c r="N223" s="43" t="s">
        <v>1301</v>
      </c>
      <c r="P223" s="44">
        <f>VLOOKUP(I223,'ITEM#'!A:D,4,0)</f>
        <v>-85.85</v>
      </c>
      <c r="Q223" s="43"/>
      <c r="R223" s="52">
        <f t="shared" si="3"/>
        <v>2</v>
      </c>
      <c r="T223" s="23" t="s">
        <v>1289</v>
      </c>
    </row>
    <row r="224" spans="1:20" ht="12.75" x14ac:dyDescent="0.2">
      <c r="A224" s="40" t="s">
        <v>1650</v>
      </c>
      <c r="B224" s="40" t="s">
        <v>1713</v>
      </c>
      <c r="C224" s="41">
        <v>44936</v>
      </c>
      <c r="D224" s="36">
        <v>-266.56</v>
      </c>
      <c r="E224" s="37">
        <v>-69.510000000000005</v>
      </c>
      <c r="F224" s="37">
        <v>-197.05</v>
      </c>
      <c r="G224" s="41">
        <v>44936</v>
      </c>
      <c r="H224" s="40" t="s">
        <v>1664</v>
      </c>
      <c r="I224" s="26">
        <v>1540780</v>
      </c>
      <c r="J224" s="26" t="s">
        <v>1334</v>
      </c>
      <c r="K224" s="26">
        <v>169861</v>
      </c>
      <c r="L224" s="38">
        <v>44938</v>
      </c>
      <c r="M224" s="40" t="str">
        <f>VLOOKUP(I224,'ITEM#'!A:B,2,0)</f>
        <v>Costco01</v>
      </c>
      <c r="N224" s="43" t="s">
        <v>1298</v>
      </c>
      <c r="P224" s="44">
        <f>VLOOKUP(I224,'ITEM#'!A:D,4,0)</f>
        <v>-28.15</v>
      </c>
      <c r="Q224" s="43"/>
      <c r="R224" s="52">
        <f t="shared" si="3"/>
        <v>7.0000000000000009</v>
      </c>
      <c r="T224" s="23" t="s">
        <v>1289</v>
      </c>
    </row>
    <row r="225" spans="1:20" ht="12.75" x14ac:dyDescent="0.2">
      <c r="A225" s="40" t="s">
        <v>1650</v>
      </c>
      <c r="B225" s="40" t="s">
        <v>1714</v>
      </c>
      <c r="C225" s="41">
        <v>44936</v>
      </c>
      <c r="D225" s="36">
        <v>-76.16</v>
      </c>
      <c r="E225" s="37">
        <v>-19.86</v>
      </c>
      <c r="F225" s="37">
        <v>-56.3</v>
      </c>
      <c r="G225" s="41">
        <v>44936</v>
      </c>
      <c r="H225" s="40" t="s">
        <v>1665</v>
      </c>
      <c r="I225" s="26">
        <v>1540781</v>
      </c>
      <c r="J225" s="26" t="s">
        <v>1308</v>
      </c>
      <c r="K225" s="26">
        <v>169861</v>
      </c>
      <c r="L225" s="38">
        <v>44938</v>
      </c>
      <c r="M225" s="40" t="str">
        <f>VLOOKUP(I225,'ITEM#'!A:B,2,0)</f>
        <v>Costco01</v>
      </c>
      <c r="N225" s="43" t="s">
        <v>1298</v>
      </c>
      <c r="P225" s="44">
        <f>VLOOKUP(I225,'ITEM#'!A:D,4,0)</f>
        <v>-28.15</v>
      </c>
      <c r="Q225" s="43"/>
      <c r="R225" s="52">
        <f t="shared" si="3"/>
        <v>2</v>
      </c>
      <c r="T225" s="23" t="s">
        <v>1289</v>
      </c>
    </row>
    <row r="226" spans="1:20" ht="12.75" x14ac:dyDescent="0.2">
      <c r="A226" s="40" t="s">
        <v>1650</v>
      </c>
      <c r="B226" s="40" t="s">
        <v>1714</v>
      </c>
      <c r="C226" s="41">
        <v>44936</v>
      </c>
      <c r="D226" s="36">
        <v>-126.12</v>
      </c>
      <c r="E226" s="37">
        <v>-31.32</v>
      </c>
      <c r="F226" s="37">
        <v>-94.8</v>
      </c>
      <c r="G226" s="41">
        <v>44936</v>
      </c>
      <c r="H226" s="40" t="s">
        <v>1665</v>
      </c>
      <c r="I226" s="26">
        <v>1540785</v>
      </c>
      <c r="J226" s="26" t="s">
        <v>1328</v>
      </c>
      <c r="K226" s="26">
        <v>169861</v>
      </c>
      <c r="L226" s="38">
        <v>44938</v>
      </c>
      <c r="M226" s="40" t="str">
        <f>VLOOKUP(I226,'ITEM#'!A:B,2,0)</f>
        <v>Costco01</v>
      </c>
      <c r="N226" s="43" t="s">
        <v>1298</v>
      </c>
      <c r="P226" s="44">
        <f>VLOOKUP(I226,'ITEM#'!A:D,4,0)</f>
        <v>-31.6</v>
      </c>
      <c r="Q226" s="43"/>
      <c r="R226" s="52">
        <f t="shared" si="3"/>
        <v>2.9999999999999996</v>
      </c>
      <c r="T226" s="23" t="s">
        <v>1289</v>
      </c>
    </row>
    <row r="227" spans="1:20" ht="12.75" x14ac:dyDescent="0.2">
      <c r="A227" s="40" t="s">
        <v>1666</v>
      </c>
      <c r="B227" s="40" t="s">
        <v>1715</v>
      </c>
      <c r="C227" s="41">
        <v>44937</v>
      </c>
      <c r="D227" s="36">
        <v>-25.55</v>
      </c>
      <c r="E227" s="37">
        <v>0</v>
      </c>
      <c r="F227" s="37">
        <v>-25.55</v>
      </c>
      <c r="G227" s="41">
        <v>44937</v>
      </c>
      <c r="H227" s="40" t="s">
        <v>1667</v>
      </c>
      <c r="I227" s="26">
        <v>1516594</v>
      </c>
      <c r="J227" s="26" t="s">
        <v>1313</v>
      </c>
      <c r="K227" s="26">
        <v>169872</v>
      </c>
      <c r="L227" s="38">
        <v>44939</v>
      </c>
      <c r="M227" s="40" t="str">
        <f>VLOOKUP(I227,'ITEM#'!A:B,2,0)</f>
        <v>Costco01</v>
      </c>
      <c r="N227" s="43" t="s">
        <v>1291</v>
      </c>
      <c r="P227" s="44">
        <f>VLOOKUP(I227,'ITEM#'!A:D,4,0)</f>
        <v>-25.55</v>
      </c>
      <c r="Q227" s="43"/>
      <c r="R227" s="52">
        <f t="shared" si="3"/>
        <v>1</v>
      </c>
      <c r="T227" s="23" t="s">
        <v>1289</v>
      </c>
    </row>
    <row r="228" spans="1:20" ht="12.75" x14ac:dyDescent="0.2">
      <c r="A228" s="40" t="s">
        <v>1666</v>
      </c>
      <c r="B228" s="40" t="s">
        <v>1716</v>
      </c>
      <c r="C228" s="41">
        <v>44937</v>
      </c>
      <c r="D228" s="36">
        <v>-96.4</v>
      </c>
      <c r="E228" s="37">
        <v>-10.55</v>
      </c>
      <c r="F228" s="37">
        <v>-85.85</v>
      </c>
      <c r="G228" s="41">
        <v>44937</v>
      </c>
      <c r="H228" s="40" t="s">
        <v>1668</v>
      </c>
      <c r="I228" s="26">
        <v>1662421</v>
      </c>
      <c r="J228" s="26" t="s">
        <v>1300</v>
      </c>
      <c r="K228" s="26">
        <v>169872</v>
      </c>
      <c r="L228" s="38">
        <v>44939</v>
      </c>
      <c r="M228" s="40" t="str">
        <f>VLOOKUP(I228,'ITEM#'!A:B,2,0)</f>
        <v>Costco01</v>
      </c>
      <c r="N228" s="43" t="s">
        <v>1301</v>
      </c>
      <c r="P228" s="44">
        <f>VLOOKUP(I228,'ITEM#'!A:D,4,0)</f>
        <v>-85.85</v>
      </c>
      <c r="Q228" s="43"/>
      <c r="R228" s="52">
        <f t="shared" si="3"/>
        <v>1</v>
      </c>
      <c r="T228" s="23" t="s">
        <v>1289</v>
      </c>
    </row>
    <row r="229" spans="1:20" ht="12.75" x14ac:dyDescent="0.2">
      <c r="A229" s="40" t="s">
        <v>1666</v>
      </c>
      <c r="B229" s="40" t="s">
        <v>1717</v>
      </c>
      <c r="C229" s="41">
        <v>44937</v>
      </c>
      <c r="D229" s="36">
        <v>-25.55</v>
      </c>
      <c r="E229" s="37">
        <v>0</v>
      </c>
      <c r="F229" s="37">
        <v>-25.55</v>
      </c>
      <c r="G229" s="41">
        <v>44937</v>
      </c>
      <c r="H229" s="40" t="s">
        <v>1669</v>
      </c>
      <c r="I229" s="26">
        <v>1516592</v>
      </c>
      <c r="J229" s="26" t="s">
        <v>1299</v>
      </c>
      <c r="K229" s="26">
        <v>169872</v>
      </c>
      <c r="L229" s="38">
        <v>44939</v>
      </c>
      <c r="M229" s="40" t="str">
        <f>VLOOKUP(I229,'ITEM#'!A:B,2,0)</f>
        <v>Costco01</v>
      </c>
      <c r="N229" s="43" t="s">
        <v>1291</v>
      </c>
      <c r="P229" s="44">
        <f>VLOOKUP(I229,'ITEM#'!A:D,4,0)</f>
        <v>-25.55</v>
      </c>
      <c r="Q229" s="43"/>
      <c r="R229" s="52">
        <f t="shared" si="3"/>
        <v>1</v>
      </c>
      <c r="T229" s="23" t="s">
        <v>1289</v>
      </c>
    </row>
    <row r="230" spans="1:20" ht="12.75" x14ac:dyDescent="0.2">
      <c r="A230" s="40" t="s">
        <v>1666</v>
      </c>
      <c r="B230" s="40" t="s">
        <v>1718</v>
      </c>
      <c r="C230" s="41">
        <v>44937</v>
      </c>
      <c r="D230" s="36">
        <v>-50.1</v>
      </c>
      <c r="E230" s="37">
        <v>-12.22</v>
      </c>
      <c r="F230" s="37">
        <v>-37.880000000000003</v>
      </c>
      <c r="G230" s="41">
        <v>44937</v>
      </c>
      <c r="H230" s="40" t="s">
        <v>1670</v>
      </c>
      <c r="I230" s="26">
        <v>1408972</v>
      </c>
      <c r="J230" s="26" t="s">
        <v>1342</v>
      </c>
      <c r="K230" s="26">
        <v>169872</v>
      </c>
      <c r="L230" s="38">
        <v>44939</v>
      </c>
      <c r="M230" s="40" t="str">
        <f>VLOOKUP(I230,'ITEM#'!A:B,2,0)</f>
        <v>Costco01</v>
      </c>
      <c r="N230" s="43" t="s">
        <v>1311</v>
      </c>
      <c r="P230" s="44">
        <f>VLOOKUP(I230,'ITEM#'!A:D,4,0)</f>
        <v>-37.880000000000003</v>
      </c>
      <c r="Q230" s="43"/>
      <c r="R230" s="52">
        <f t="shared" si="3"/>
        <v>1</v>
      </c>
      <c r="T230" s="23" t="s">
        <v>1289</v>
      </c>
    </row>
    <row r="231" spans="1:20" ht="12.75" x14ac:dyDescent="0.2">
      <c r="A231" s="40" t="s">
        <v>1666</v>
      </c>
      <c r="B231" s="40" t="s">
        <v>1719</v>
      </c>
      <c r="C231" s="41">
        <v>44937</v>
      </c>
      <c r="D231" s="36">
        <v>-38.08</v>
      </c>
      <c r="E231" s="37">
        <v>-9.93</v>
      </c>
      <c r="F231" s="37">
        <v>-28.15</v>
      </c>
      <c r="G231" s="41">
        <v>44937</v>
      </c>
      <c r="H231" s="40" t="s">
        <v>1671</v>
      </c>
      <c r="I231" s="26">
        <v>1540781</v>
      </c>
      <c r="J231" s="26" t="s">
        <v>1308</v>
      </c>
      <c r="K231" s="26">
        <v>169872</v>
      </c>
      <c r="L231" s="38">
        <v>44939</v>
      </c>
      <c r="M231" s="40" t="str">
        <f>VLOOKUP(I231,'ITEM#'!A:B,2,0)</f>
        <v>Costco01</v>
      </c>
      <c r="N231" s="43" t="s">
        <v>1298</v>
      </c>
      <c r="P231" s="44">
        <f>VLOOKUP(I231,'ITEM#'!A:D,4,0)</f>
        <v>-28.15</v>
      </c>
      <c r="Q231" s="43"/>
      <c r="R231" s="52">
        <f t="shared" si="3"/>
        <v>1</v>
      </c>
      <c r="T231" s="23" t="s">
        <v>1289</v>
      </c>
    </row>
    <row r="232" spans="1:20" ht="12.75" x14ac:dyDescent="0.2">
      <c r="A232" s="40" t="s">
        <v>1666</v>
      </c>
      <c r="B232" s="40" t="s">
        <v>1719</v>
      </c>
      <c r="C232" s="41">
        <v>44937</v>
      </c>
      <c r="D232" s="36">
        <v>-38.08</v>
      </c>
      <c r="E232" s="37">
        <v>-9.93</v>
      </c>
      <c r="F232" s="37">
        <v>-28.15</v>
      </c>
      <c r="G232" s="41">
        <v>44937</v>
      </c>
      <c r="H232" s="40" t="s">
        <v>1671</v>
      </c>
      <c r="I232" s="26">
        <v>1593356</v>
      </c>
      <c r="J232" s="26" t="s">
        <v>1329</v>
      </c>
      <c r="K232" s="26">
        <v>169872</v>
      </c>
      <c r="L232" s="38">
        <v>44939</v>
      </c>
      <c r="M232" s="40" t="str">
        <f>VLOOKUP(I232,'ITEM#'!A:B,2,0)</f>
        <v>Costco01</v>
      </c>
      <c r="N232" s="43" t="s">
        <v>1298</v>
      </c>
      <c r="P232" s="44">
        <f>VLOOKUP(I232,'ITEM#'!A:D,4,0)</f>
        <v>-28.15</v>
      </c>
      <c r="Q232" s="43"/>
      <c r="R232" s="52">
        <f t="shared" si="3"/>
        <v>1</v>
      </c>
      <c r="T232" s="23" t="s">
        <v>1289</v>
      </c>
    </row>
    <row r="233" spans="1:20" ht="12.75" x14ac:dyDescent="0.2">
      <c r="A233" s="40" t="s">
        <v>1666</v>
      </c>
      <c r="B233" s="40" t="s">
        <v>1719</v>
      </c>
      <c r="C233" s="41">
        <v>44937</v>
      </c>
      <c r="D233" s="36">
        <v>-96.4</v>
      </c>
      <c r="E233" s="37">
        <v>-10.55</v>
      </c>
      <c r="F233" s="37">
        <v>-85.85</v>
      </c>
      <c r="G233" s="41">
        <v>44937</v>
      </c>
      <c r="H233" s="40" t="s">
        <v>1671</v>
      </c>
      <c r="I233" s="26">
        <v>1662421</v>
      </c>
      <c r="J233" s="26" t="s">
        <v>1300</v>
      </c>
      <c r="K233" s="26">
        <v>169872</v>
      </c>
      <c r="L233" s="38">
        <v>44939</v>
      </c>
      <c r="M233" s="40" t="str">
        <f>VLOOKUP(I233,'ITEM#'!A:B,2,0)</f>
        <v>Costco01</v>
      </c>
      <c r="N233" s="43" t="s">
        <v>1301</v>
      </c>
      <c r="P233" s="44">
        <f>VLOOKUP(I233,'ITEM#'!A:D,4,0)</f>
        <v>-85.85</v>
      </c>
      <c r="Q233" s="43"/>
      <c r="R233" s="52">
        <f t="shared" si="3"/>
        <v>1</v>
      </c>
      <c r="T233" s="23" t="s">
        <v>1289</v>
      </c>
    </row>
    <row r="234" spans="1:20" ht="12.75" x14ac:dyDescent="0.2">
      <c r="A234" s="40" t="s">
        <v>1666</v>
      </c>
      <c r="B234" s="40" t="s">
        <v>1720</v>
      </c>
      <c r="C234" s="41">
        <v>44937</v>
      </c>
      <c r="D234" s="36">
        <v>-25.55</v>
      </c>
      <c r="E234" s="37">
        <v>0</v>
      </c>
      <c r="F234" s="37">
        <v>-25.55</v>
      </c>
      <c r="G234" s="41">
        <v>44937</v>
      </c>
      <c r="H234" s="40" t="s">
        <v>1672</v>
      </c>
      <c r="I234" s="26">
        <v>1516597</v>
      </c>
      <c r="J234" s="26" t="s">
        <v>1303</v>
      </c>
      <c r="K234" s="26">
        <v>169872</v>
      </c>
      <c r="L234" s="38">
        <v>44939</v>
      </c>
      <c r="M234" s="40" t="str">
        <f>VLOOKUP(I234,'ITEM#'!A:B,2,0)</f>
        <v>Costco01</v>
      </c>
      <c r="N234" s="43" t="s">
        <v>1291</v>
      </c>
      <c r="P234" s="44">
        <f>VLOOKUP(I234,'ITEM#'!A:D,4,0)</f>
        <v>-25.55</v>
      </c>
      <c r="Q234" s="43"/>
      <c r="R234" s="52">
        <f t="shared" si="3"/>
        <v>1</v>
      </c>
      <c r="T234" s="23" t="s">
        <v>1289</v>
      </c>
    </row>
    <row r="235" spans="1:20" ht="12.75" x14ac:dyDescent="0.2">
      <c r="A235" s="40" t="s">
        <v>1666</v>
      </c>
      <c r="B235" s="40" t="s">
        <v>1721</v>
      </c>
      <c r="C235" s="41">
        <v>44937</v>
      </c>
      <c r="D235" s="36">
        <v>-76.16</v>
      </c>
      <c r="E235" s="37">
        <v>-19.86</v>
      </c>
      <c r="F235" s="37">
        <v>-56.3</v>
      </c>
      <c r="G235" s="41">
        <v>44937</v>
      </c>
      <c r="H235" s="40" t="s">
        <v>1673</v>
      </c>
      <c r="I235" s="26">
        <v>1540783</v>
      </c>
      <c r="J235" s="26" t="s">
        <v>1317</v>
      </c>
      <c r="K235" s="26">
        <v>169872</v>
      </c>
      <c r="L235" s="38">
        <v>44939</v>
      </c>
      <c r="M235" s="40" t="str">
        <f>VLOOKUP(I235,'ITEM#'!A:B,2,0)</f>
        <v>Costco01</v>
      </c>
      <c r="N235" s="43" t="s">
        <v>1298</v>
      </c>
      <c r="P235" s="44">
        <f>VLOOKUP(I235,'ITEM#'!A:D,4,0)</f>
        <v>-28.15</v>
      </c>
      <c r="Q235" s="43"/>
      <c r="R235" s="52">
        <f t="shared" si="3"/>
        <v>2</v>
      </c>
      <c r="T235" s="23" t="s">
        <v>1289</v>
      </c>
    </row>
    <row r="236" spans="1:20" ht="12.75" x14ac:dyDescent="0.2">
      <c r="A236" s="40" t="s">
        <v>1666</v>
      </c>
      <c r="B236" s="40" t="s">
        <v>1722</v>
      </c>
      <c r="C236" s="41">
        <v>44937</v>
      </c>
      <c r="D236" s="36">
        <v>-87.6</v>
      </c>
      <c r="E236" s="37">
        <v>-10.25</v>
      </c>
      <c r="F236" s="37">
        <v>-77.349999999999994</v>
      </c>
      <c r="G236" s="41">
        <v>44937</v>
      </c>
      <c r="H236" s="40" t="s">
        <v>1674</v>
      </c>
      <c r="I236" s="26">
        <v>1662420</v>
      </c>
      <c r="J236" s="26" t="s">
        <v>1318</v>
      </c>
      <c r="K236" s="26">
        <v>169872</v>
      </c>
      <c r="L236" s="38">
        <v>44939</v>
      </c>
      <c r="M236" s="40" t="str">
        <f>VLOOKUP(I236,'ITEM#'!A:B,2,0)</f>
        <v>Costco01</v>
      </c>
      <c r="N236" s="43" t="s">
        <v>1301</v>
      </c>
      <c r="P236" s="44">
        <f>VLOOKUP(I236,'ITEM#'!A:D,4,0)</f>
        <v>-77.349999999999994</v>
      </c>
      <c r="Q236" s="43"/>
      <c r="R236" s="52">
        <f t="shared" si="3"/>
        <v>1</v>
      </c>
      <c r="T236" s="23" t="s">
        <v>1289</v>
      </c>
    </row>
    <row r="237" spans="1:20" ht="12.75" x14ac:dyDescent="0.2">
      <c r="A237" s="40" t="s">
        <v>1666</v>
      </c>
      <c r="B237" s="40" t="s">
        <v>1723</v>
      </c>
      <c r="C237" s="41">
        <v>44937</v>
      </c>
      <c r="D237" s="36">
        <v>-25.55</v>
      </c>
      <c r="E237" s="37">
        <v>0</v>
      </c>
      <c r="F237" s="37">
        <v>-25.55</v>
      </c>
      <c r="G237" s="41">
        <v>44937</v>
      </c>
      <c r="H237" s="40" t="s">
        <v>1675</v>
      </c>
      <c r="I237" s="26">
        <v>1516597</v>
      </c>
      <c r="J237" s="26" t="s">
        <v>1303</v>
      </c>
      <c r="K237" s="26">
        <v>169872</v>
      </c>
      <c r="L237" s="38">
        <v>44939</v>
      </c>
      <c r="M237" s="40" t="str">
        <f>VLOOKUP(I237,'ITEM#'!A:B,2,0)</f>
        <v>Costco01</v>
      </c>
      <c r="N237" s="43" t="s">
        <v>1291</v>
      </c>
      <c r="P237" s="44">
        <f>VLOOKUP(I237,'ITEM#'!A:D,4,0)</f>
        <v>-25.55</v>
      </c>
      <c r="Q237" s="43"/>
      <c r="R237" s="52">
        <f t="shared" si="3"/>
        <v>1</v>
      </c>
      <c r="T237" s="23" t="s">
        <v>1289</v>
      </c>
    </row>
    <row r="238" spans="1:20" ht="12.75" x14ac:dyDescent="0.2">
      <c r="A238" s="40" t="s">
        <v>1666</v>
      </c>
      <c r="B238" s="40" t="s">
        <v>1723</v>
      </c>
      <c r="C238" s="41">
        <v>44937</v>
      </c>
      <c r="D238" s="36">
        <v>-70.62</v>
      </c>
      <c r="E238" s="37">
        <v>0</v>
      </c>
      <c r="F238" s="37">
        <v>-70.62</v>
      </c>
      <c r="G238" s="41">
        <v>44937</v>
      </c>
      <c r="H238" s="40" t="s">
        <v>1675</v>
      </c>
      <c r="I238" s="26">
        <v>1585901</v>
      </c>
      <c r="J238" s="26" t="s">
        <v>1347</v>
      </c>
      <c r="K238" s="26">
        <v>169872</v>
      </c>
      <c r="L238" s="38">
        <v>44939</v>
      </c>
      <c r="M238" s="40" t="str">
        <f>VLOOKUP(I238,'ITEM#'!A:B,2,0)</f>
        <v>Costco01</v>
      </c>
      <c r="N238" s="43" t="s">
        <v>1291</v>
      </c>
      <c r="P238" s="44">
        <f>VLOOKUP(I238,'ITEM#'!A:D,4,0)</f>
        <v>-70.62</v>
      </c>
      <c r="Q238" s="43"/>
      <c r="R238" s="52">
        <f t="shared" si="3"/>
        <v>1</v>
      </c>
      <c r="T238" s="23" t="s">
        <v>1289</v>
      </c>
    </row>
    <row r="239" spans="1:20" ht="12.75" x14ac:dyDescent="0.2">
      <c r="A239" s="40" t="s">
        <v>1666</v>
      </c>
      <c r="B239" s="40" t="s">
        <v>1723</v>
      </c>
      <c r="C239" s="41">
        <v>44937</v>
      </c>
      <c r="D239" s="36">
        <v>-70.62</v>
      </c>
      <c r="E239" s="37">
        <v>0</v>
      </c>
      <c r="F239" s="37">
        <v>-70.62</v>
      </c>
      <c r="G239" s="41">
        <v>44937</v>
      </c>
      <c r="H239" s="40" t="s">
        <v>1675</v>
      </c>
      <c r="I239" s="26">
        <v>1585902</v>
      </c>
      <c r="J239" s="26" t="s">
        <v>1343</v>
      </c>
      <c r="K239" s="26">
        <v>169872</v>
      </c>
      <c r="L239" s="38">
        <v>44939</v>
      </c>
      <c r="M239" s="40" t="str">
        <f>VLOOKUP(I239,'ITEM#'!A:B,2,0)</f>
        <v>Costco01</v>
      </c>
      <c r="N239" s="43" t="s">
        <v>1291</v>
      </c>
      <c r="P239" s="44">
        <f>VLOOKUP(I239,'ITEM#'!A:D,4,0)</f>
        <v>-70.62</v>
      </c>
      <c r="Q239" s="43"/>
      <c r="R239" s="52">
        <f t="shared" si="3"/>
        <v>1</v>
      </c>
      <c r="T239" s="23" t="s">
        <v>1289</v>
      </c>
    </row>
    <row r="240" spans="1:20" ht="12.75" x14ac:dyDescent="0.2">
      <c r="A240" s="40" t="s">
        <v>1666</v>
      </c>
      <c r="B240" s="40" t="s">
        <v>1724</v>
      </c>
      <c r="C240" s="41">
        <v>44937</v>
      </c>
      <c r="D240" s="36">
        <v>-87.6</v>
      </c>
      <c r="E240" s="37">
        <v>-10.25</v>
      </c>
      <c r="F240" s="37">
        <v>-77.349999999999994</v>
      </c>
      <c r="G240" s="41">
        <v>44937</v>
      </c>
      <c r="H240" s="40" t="s">
        <v>1676</v>
      </c>
      <c r="I240" s="26">
        <v>1662420</v>
      </c>
      <c r="J240" s="26" t="s">
        <v>1318</v>
      </c>
      <c r="K240" s="26">
        <v>169872</v>
      </c>
      <c r="L240" s="38">
        <v>44939</v>
      </c>
      <c r="M240" s="40" t="str">
        <f>VLOOKUP(I240,'ITEM#'!A:B,2,0)</f>
        <v>Costco01</v>
      </c>
      <c r="N240" s="43" t="s">
        <v>1301</v>
      </c>
      <c r="P240" s="44">
        <f>VLOOKUP(I240,'ITEM#'!A:D,4,0)</f>
        <v>-77.349999999999994</v>
      </c>
      <c r="Q240" s="43"/>
      <c r="R240" s="52">
        <f t="shared" si="3"/>
        <v>1</v>
      </c>
      <c r="T240" s="23" t="s">
        <v>1289</v>
      </c>
    </row>
    <row r="241" spans="1:20" ht="12.75" x14ac:dyDescent="0.2">
      <c r="A241" s="40" t="s">
        <v>1666</v>
      </c>
      <c r="B241" s="40" t="s">
        <v>1724</v>
      </c>
      <c r="C241" s="41">
        <v>44937</v>
      </c>
      <c r="D241" s="36">
        <v>-96.4</v>
      </c>
      <c r="E241" s="37">
        <v>-10.55</v>
      </c>
      <c r="F241" s="37">
        <v>-85.85</v>
      </c>
      <c r="G241" s="41">
        <v>44937</v>
      </c>
      <c r="H241" s="40" t="s">
        <v>1676</v>
      </c>
      <c r="I241" s="26">
        <v>1662421</v>
      </c>
      <c r="J241" s="26" t="s">
        <v>1300</v>
      </c>
      <c r="K241" s="26">
        <v>169872</v>
      </c>
      <c r="L241" s="38">
        <v>44939</v>
      </c>
      <c r="M241" s="40" t="str">
        <f>VLOOKUP(I241,'ITEM#'!A:B,2,0)</f>
        <v>Costco01</v>
      </c>
      <c r="N241" s="43" t="s">
        <v>1301</v>
      </c>
      <c r="P241" s="44">
        <f>VLOOKUP(I241,'ITEM#'!A:D,4,0)</f>
        <v>-85.85</v>
      </c>
      <c r="Q241" s="43"/>
      <c r="R241" s="52">
        <f t="shared" si="3"/>
        <v>1</v>
      </c>
      <c r="T241" s="23" t="s">
        <v>1289</v>
      </c>
    </row>
    <row r="242" spans="1:20" ht="12.75" x14ac:dyDescent="0.2">
      <c r="A242" s="40" t="s">
        <v>1666</v>
      </c>
      <c r="B242" s="40" t="s">
        <v>1725</v>
      </c>
      <c r="C242" s="41">
        <v>44937</v>
      </c>
      <c r="D242" s="36">
        <v>-51.98</v>
      </c>
      <c r="E242" s="37">
        <v>-14.48</v>
      </c>
      <c r="F242" s="37">
        <v>-37.5</v>
      </c>
      <c r="G242" s="41">
        <v>44937</v>
      </c>
      <c r="H242" s="40" t="s">
        <v>1677</v>
      </c>
      <c r="I242" s="26">
        <v>1475761</v>
      </c>
      <c r="J242" s="26" t="s">
        <v>1307</v>
      </c>
      <c r="K242" s="26">
        <v>169872</v>
      </c>
      <c r="L242" s="38">
        <v>44939</v>
      </c>
      <c r="M242" s="40" t="str">
        <f>VLOOKUP(I242,'ITEM#'!A:B,2,0)</f>
        <v>Costco01</v>
      </c>
      <c r="N242" s="43" t="s">
        <v>1296</v>
      </c>
      <c r="P242" s="44">
        <f>VLOOKUP(I242,'ITEM#'!A:D,4,0)</f>
        <v>-37.5</v>
      </c>
      <c r="Q242" s="43"/>
      <c r="R242" s="52">
        <f t="shared" si="3"/>
        <v>1</v>
      </c>
      <c r="T242" s="23" t="s">
        <v>1289</v>
      </c>
    </row>
    <row r="243" spans="1:20" ht="12.75" x14ac:dyDescent="0.2">
      <c r="A243" s="40" t="s">
        <v>1666</v>
      </c>
      <c r="B243" s="40" t="s">
        <v>1725</v>
      </c>
      <c r="C243" s="41">
        <v>44937</v>
      </c>
      <c r="D243" s="36">
        <v>-38.08</v>
      </c>
      <c r="E243" s="37">
        <v>-9.93</v>
      </c>
      <c r="F243" s="37">
        <v>-28.15</v>
      </c>
      <c r="G243" s="41">
        <v>44937</v>
      </c>
      <c r="H243" s="40" t="s">
        <v>1677</v>
      </c>
      <c r="I243" s="26">
        <v>1540780</v>
      </c>
      <c r="J243" s="26" t="s">
        <v>1334</v>
      </c>
      <c r="K243" s="26">
        <v>169872</v>
      </c>
      <c r="L243" s="38">
        <v>44939</v>
      </c>
      <c r="M243" s="40" t="str">
        <f>VLOOKUP(I243,'ITEM#'!A:B,2,0)</f>
        <v>Costco01</v>
      </c>
      <c r="N243" s="43" t="s">
        <v>1298</v>
      </c>
      <c r="P243" s="44">
        <f>VLOOKUP(I243,'ITEM#'!A:D,4,0)</f>
        <v>-28.15</v>
      </c>
      <c r="Q243" s="43"/>
      <c r="R243" s="52">
        <f t="shared" si="3"/>
        <v>1</v>
      </c>
      <c r="T243" s="23" t="s">
        <v>1289</v>
      </c>
    </row>
    <row r="244" spans="1:20" ht="12.75" x14ac:dyDescent="0.2">
      <c r="A244" s="40" t="s">
        <v>1666</v>
      </c>
      <c r="B244" s="40" t="s">
        <v>1725</v>
      </c>
      <c r="C244" s="41">
        <v>44937</v>
      </c>
      <c r="D244" s="36">
        <v>-175.2</v>
      </c>
      <c r="E244" s="37">
        <v>-20.5</v>
      </c>
      <c r="F244" s="37">
        <v>-154.69999999999999</v>
      </c>
      <c r="G244" s="41">
        <v>44937</v>
      </c>
      <c r="H244" s="40" t="s">
        <v>1677</v>
      </c>
      <c r="I244" s="26">
        <v>1662420</v>
      </c>
      <c r="J244" s="26" t="s">
        <v>1318</v>
      </c>
      <c r="K244" s="26">
        <v>169872</v>
      </c>
      <c r="L244" s="38">
        <v>44939</v>
      </c>
      <c r="M244" s="40" t="str">
        <f>VLOOKUP(I244,'ITEM#'!A:B,2,0)</f>
        <v>Costco01</v>
      </c>
      <c r="N244" s="43" t="s">
        <v>1301</v>
      </c>
      <c r="P244" s="44">
        <f>VLOOKUP(I244,'ITEM#'!A:D,4,0)</f>
        <v>-77.349999999999994</v>
      </c>
      <c r="Q244" s="43"/>
      <c r="R244" s="52">
        <f t="shared" si="3"/>
        <v>2</v>
      </c>
      <c r="T244" s="23" t="s">
        <v>1289</v>
      </c>
    </row>
    <row r="245" spans="1:20" ht="12.75" x14ac:dyDescent="0.2">
      <c r="A245" s="40" t="s">
        <v>1666</v>
      </c>
      <c r="B245" s="40" t="s">
        <v>1726</v>
      </c>
      <c r="C245" s="41">
        <v>44937</v>
      </c>
      <c r="D245" s="36">
        <v>-88.63</v>
      </c>
      <c r="E245" s="37">
        <v>-26.36</v>
      </c>
      <c r="F245" s="37">
        <v>-62.27</v>
      </c>
      <c r="G245" s="41">
        <v>44937</v>
      </c>
      <c r="H245" s="40" t="s">
        <v>1678</v>
      </c>
      <c r="I245" s="26">
        <v>1339335</v>
      </c>
      <c r="J245" s="26" t="s">
        <v>1314</v>
      </c>
      <c r="K245" s="26">
        <v>12211747</v>
      </c>
      <c r="L245" s="38">
        <v>44939</v>
      </c>
      <c r="M245" s="40" t="str">
        <f>VLOOKUP(I245,'ITEM#'!A:B,2,0)</f>
        <v>Costco01</v>
      </c>
      <c r="N245" s="43" t="s">
        <v>1301</v>
      </c>
      <c r="P245" s="44">
        <f>VLOOKUP(I245,'ITEM#'!A:D,4,0)</f>
        <v>-62.27</v>
      </c>
      <c r="Q245" s="43"/>
      <c r="R245" s="52">
        <f t="shared" si="3"/>
        <v>1</v>
      </c>
      <c r="T245" s="23" t="s">
        <v>1289</v>
      </c>
    </row>
    <row r="246" spans="1:20" ht="12.75" x14ac:dyDescent="0.2">
      <c r="A246" s="40" t="s">
        <v>1727</v>
      </c>
      <c r="B246" s="40" t="s">
        <v>1739</v>
      </c>
      <c r="C246" s="41">
        <v>44938</v>
      </c>
      <c r="D246" s="36">
        <v>-92.93</v>
      </c>
      <c r="E246" s="37">
        <v>-30.66</v>
      </c>
      <c r="F246" s="37">
        <v>-62.27</v>
      </c>
      <c r="G246" s="41">
        <v>44938</v>
      </c>
      <c r="H246" s="40" t="s">
        <v>1728</v>
      </c>
      <c r="I246" s="26">
        <v>1339334</v>
      </c>
      <c r="J246" s="26" t="s">
        <v>1331</v>
      </c>
      <c r="K246" s="26">
        <v>12211868</v>
      </c>
      <c r="L246" s="38">
        <v>44943</v>
      </c>
      <c r="M246" s="40" t="str">
        <f>VLOOKUP(I246,'ITEM#'!A:B,2,0)</f>
        <v>Costco01</v>
      </c>
      <c r="N246" s="43" t="s">
        <v>1301</v>
      </c>
      <c r="P246" s="44">
        <f>VLOOKUP(I246,'ITEM#'!A:D,4,0)</f>
        <v>-62.27</v>
      </c>
      <c r="Q246" s="43"/>
      <c r="R246" s="52">
        <f t="shared" si="3"/>
        <v>1</v>
      </c>
      <c r="T246" s="23" t="s">
        <v>1289</v>
      </c>
    </row>
    <row r="247" spans="1:20" ht="12.75" x14ac:dyDescent="0.2">
      <c r="A247" s="40" t="s">
        <v>1727</v>
      </c>
      <c r="B247" s="40" t="s">
        <v>1740</v>
      </c>
      <c r="C247" s="41">
        <v>44938</v>
      </c>
      <c r="D247" s="36">
        <v>-89.54</v>
      </c>
      <c r="E247" s="37">
        <v>-27.27</v>
      </c>
      <c r="F247" s="37">
        <v>-62.27</v>
      </c>
      <c r="G247" s="41">
        <v>44938</v>
      </c>
      <c r="H247" s="40" t="s">
        <v>1729</v>
      </c>
      <c r="I247" s="26">
        <v>1339334</v>
      </c>
      <c r="J247" s="26" t="s">
        <v>1331</v>
      </c>
      <c r="K247" s="26">
        <v>12211868</v>
      </c>
      <c r="L247" s="38">
        <v>44943</v>
      </c>
      <c r="M247" s="40" t="str">
        <f>VLOOKUP(I247,'ITEM#'!A:B,2,0)</f>
        <v>Costco01</v>
      </c>
      <c r="N247" s="43" t="s">
        <v>1301</v>
      </c>
      <c r="P247" s="44">
        <f>VLOOKUP(I247,'ITEM#'!A:D,4,0)</f>
        <v>-62.27</v>
      </c>
      <c r="Q247" s="43"/>
      <c r="R247" s="52">
        <f t="shared" si="3"/>
        <v>1</v>
      </c>
      <c r="T247" s="23" t="s">
        <v>1289</v>
      </c>
    </row>
    <row r="248" spans="1:20" ht="12.75" x14ac:dyDescent="0.2">
      <c r="A248" s="40" t="s">
        <v>1727</v>
      </c>
      <c r="B248" s="40" t="s">
        <v>1741</v>
      </c>
      <c r="C248" s="41">
        <v>44938</v>
      </c>
      <c r="D248" s="36">
        <v>-70.62</v>
      </c>
      <c r="E248" s="37">
        <v>0</v>
      </c>
      <c r="F248" s="37">
        <v>-70.62</v>
      </c>
      <c r="G248" s="41">
        <v>44938</v>
      </c>
      <c r="H248" s="40" t="s">
        <v>1730</v>
      </c>
      <c r="I248" s="26">
        <v>1585900</v>
      </c>
      <c r="J248" s="26" t="s">
        <v>1320</v>
      </c>
      <c r="K248" s="26">
        <v>170107</v>
      </c>
      <c r="L248" s="38">
        <v>44943</v>
      </c>
      <c r="M248" s="40" t="str">
        <f>VLOOKUP(I248,'ITEM#'!A:B,2,0)</f>
        <v>Costco01</v>
      </c>
      <c r="N248" s="43" t="s">
        <v>1291</v>
      </c>
      <c r="P248" s="44">
        <f>VLOOKUP(I248,'ITEM#'!A:D,4,0)</f>
        <v>-70.62</v>
      </c>
      <c r="Q248" s="43"/>
      <c r="R248" s="52">
        <f t="shared" si="3"/>
        <v>1</v>
      </c>
      <c r="T248" s="23" t="s">
        <v>1289</v>
      </c>
    </row>
    <row r="249" spans="1:20" ht="12.75" x14ac:dyDescent="0.2">
      <c r="A249" s="40" t="s">
        <v>1727</v>
      </c>
      <c r="B249" s="40" t="s">
        <v>1741</v>
      </c>
      <c r="C249" s="41">
        <v>44938</v>
      </c>
      <c r="D249" s="36">
        <v>-25.55</v>
      </c>
      <c r="E249" s="37">
        <v>0</v>
      </c>
      <c r="F249" s="37">
        <v>-25.55</v>
      </c>
      <c r="G249" s="41">
        <v>44938</v>
      </c>
      <c r="H249" s="40" t="s">
        <v>1730</v>
      </c>
      <c r="I249" s="26">
        <v>1516597</v>
      </c>
      <c r="J249" s="26" t="s">
        <v>1303</v>
      </c>
      <c r="K249" s="26">
        <v>170107</v>
      </c>
      <c r="L249" s="38">
        <v>44943</v>
      </c>
      <c r="M249" s="40" t="str">
        <f>VLOOKUP(I249,'ITEM#'!A:B,2,0)</f>
        <v>Costco01</v>
      </c>
      <c r="N249" s="43" t="s">
        <v>1291</v>
      </c>
      <c r="P249" s="44">
        <f>VLOOKUP(I249,'ITEM#'!A:D,4,0)</f>
        <v>-25.55</v>
      </c>
      <c r="Q249" s="43"/>
      <c r="R249" s="52">
        <f t="shared" si="3"/>
        <v>1</v>
      </c>
      <c r="T249" s="23" t="s">
        <v>1289</v>
      </c>
    </row>
    <row r="250" spans="1:20" ht="12.75" x14ac:dyDescent="0.2">
      <c r="A250" s="40" t="s">
        <v>1727</v>
      </c>
      <c r="B250" s="40" t="s">
        <v>1742</v>
      </c>
      <c r="C250" s="41">
        <v>44938</v>
      </c>
      <c r="D250" s="36">
        <v>-96.4</v>
      </c>
      <c r="E250" s="37">
        <v>-10.55</v>
      </c>
      <c r="F250" s="37">
        <v>-85.85</v>
      </c>
      <c r="G250" s="41">
        <v>44938</v>
      </c>
      <c r="H250" s="40" t="s">
        <v>1731</v>
      </c>
      <c r="I250" s="26">
        <v>1662421</v>
      </c>
      <c r="J250" s="26" t="s">
        <v>1300</v>
      </c>
      <c r="K250" s="26">
        <v>170107</v>
      </c>
      <c r="L250" s="38">
        <v>44943</v>
      </c>
      <c r="M250" s="40" t="str">
        <f>VLOOKUP(I250,'ITEM#'!A:B,2,0)</f>
        <v>Costco01</v>
      </c>
      <c r="N250" s="43" t="s">
        <v>1301</v>
      </c>
      <c r="P250" s="44">
        <f>VLOOKUP(I250,'ITEM#'!A:D,4,0)</f>
        <v>-85.85</v>
      </c>
      <c r="Q250" s="43"/>
      <c r="R250" s="52">
        <f t="shared" si="3"/>
        <v>1</v>
      </c>
      <c r="T250" s="23" t="s">
        <v>1289</v>
      </c>
    </row>
    <row r="251" spans="1:20" ht="12.75" x14ac:dyDescent="0.2">
      <c r="A251" s="40" t="s">
        <v>1727</v>
      </c>
      <c r="B251" s="40" t="s">
        <v>1743</v>
      </c>
      <c r="C251" s="41">
        <v>44938</v>
      </c>
      <c r="D251" s="36">
        <v>-64.47</v>
      </c>
      <c r="E251" s="37">
        <v>0</v>
      </c>
      <c r="F251" s="37">
        <v>-64.47</v>
      </c>
      <c r="G251" s="41">
        <v>44938</v>
      </c>
      <c r="H251" s="40" t="s">
        <v>1732</v>
      </c>
      <c r="I251" s="26">
        <v>1585797</v>
      </c>
      <c r="J251" s="26" t="s">
        <v>1305</v>
      </c>
      <c r="K251" s="26">
        <v>170107</v>
      </c>
      <c r="L251" s="38">
        <v>44943</v>
      </c>
      <c r="M251" s="40" t="str">
        <f>VLOOKUP(I251,'ITEM#'!A:B,2,0)</f>
        <v>Costco01</v>
      </c>
      <c r="N251" s="43" t="s">
        <v>1291</v>
      </c>
      <c r="P251" s="44">
        <f>VLOOKUP(I251,'ITEM#'!A:D,4,0)</f>
        <v>-64.47</v>
      </c>
      <c r="Q251" s="43"/>
      <c r="R251" s="52">
        <f t="shared" si="3"/>
        <v>1</v>
      </c>
      <c r="T251" s="23" t="s">
        <v>1289</v>
      </c>
    </row>
    <row r="252" spans="1:20" ht="12.75" x14ac:dyDescent="0.2">
      <c r="A252" s="40" t="s">
        <v>1727</v>
      </c>
      <c r="B252" s="40" t="s">
        <v>1744</v>
      </c>
      <c r="C252" s="41">
        <v>44938</v>
      </c>
      <c r="D252" s="36">
        <v>-38.08</v>
      </c>
      <c r="E252" s="37">
        <v>-9.93</v>
      </c>
      <c r="F252" s="37">
        <v>-28.15</v>
      </c>
      <c r="G252" s="41">
        <v>44938</v>
      </c>
      <c r="H252" s="40" t="s">
        <v>1733</v>
      </c>
      <c r="I252" s="26">
        <v>1540781</v>
      </c>
      <c r="J252" s="26" t="s">
        <v>1308</v>
      </c>
      <c r="K252" s="26">
        <v>170107</v>
      </c>
      <c r="L252" s="38">
        <v>44943</v>
      </c>
      <c r="M252" s="40" t="str">
        <f>VLOOKUP(I252,'ITEM#'!A:B,2,0)</f>
        <v>Costco01</v>
      </c>
      <c r="N252" s="43" t="s">
        <v>1298</v>
      </c>
      <c r="P252" s="44">
        <f>VLOOKUP(I252,'ITEM#'!A:D,4,0)</f>
        <v>-28.15</v>
      </c>
      <c r="Q252" s="43"/>
      <c r="R252" s="52">
        <f t="shared" si="3"/>
        <v>1</v>
      </c>
      <c r="T252" s="23" t="s">
        <v>1289</v>
      </c>
    </row>
    <row r="253" spans="1:20" ht="12.75" x14ac:dyDescent="0.2">
      <c r="A253" s="40" t="s">
        <v>1727</v>
      </c>
      <c r="B253" s="40" t="s">
        <v>1744</v>
      </c>
      <c r="C253" s="41">
        <v>44938</v>
      </c>
      <c r="D253" s="36">
        <v>-38.08</v>
      </c>
      <c r="E253" s="37">
        <v>-9.93</v>
      </c>
      <c r="F253" s="37">
        <v>-28.15</v>
      </c>
      <c r="G253" s="41">
        <v>44938</v>
      </c>
      <c r="H253" s="40" t="s">
        <v>1733</v>
      </c>
      <c r="I253" s="26">
        <v>1540780</v>
      </c>
      <c r="J253" s="26" t="s">
        <v>1334</v>
      </c>
      <c r="K253" s="26">
        <v>170107</v>
      </c>
      <c r="L253" s="38">
        <v>44943</v>
      </c>
      <c r="M253" s="40" t="str">
        <f>VLOOKUP(I253,'ITEM#'!A:B,2,0)</f>
        <v>Costco01</v>
      </c>
      <c r="N253" s="43" t="s">
        <v>1298</v>
      </c>
      <c r="P253" s="44">
        <f>VLOOKUP(I253,'ITEM#'!A:D,4,0)</f>
        <v>-28.15</v>
      </c>
      <c r="Q253" s="43"/>
      <c r="R253" s="52">
        <f t="shared" si="3"/>
        <v>1</v>
      </c>
      <c r="T253" s="23" t="s">
        <v>1289</v>
      </c>
    </row>
    <row r="254" spans="1:20" ht="12.75" x14ac:dyDescent="0.2">
      <c r="A254" s="40" t="s">
        <v>1727</v>
      </c>
      <c r="B254" s="40" t="s">
        <v>1745</v>
      </c>
      <c r="C254" s="41">
        <v>44938</v>
      </c>
      <c r="D254" s="36">
        <v>-64.47</v>
      </c>
      <c r="E254" s="37">
        <v>0</v>
      </c>
      <c r="F254" s="37">
        <v>-64.47</v>
      </c>
      <c r="G254" s="41">
        <v>44938</v>
      </c>
      <c r="H254" s="40" t="s">
        <v>1734</v>
      </c>
      <c r="I254" s="26">
        <v>1585793</v>
      </c>
      <c r="J254" s="26" t="s">
        <v>1323</v>
      </c>
      <c r="K254" s="26">
        <v>170107</v>
      </c>
      <c r="L254" s="38">
        <v>44943</v>
      </c>
      <c r="M254" s="40" t="str">
        <f>VLOOKUP(I254,'ITEM#'!A:B,2,0)</f>
        <v>Costco01</v>
      </c>
      <c r="N254" s="43" t="s">
        <v>1291</v>
      </c>
      <c r="P254" s="44">
        <f>VLOOKUP(I254,'ITEM#'!A:D,4,0)</f>
        <v>-64.47</v>
      </c>
      <c r="Q254" s="43"/>
      <c r="R254" s="52">
        <f t="shared" si="3"/>
        <v>1</v>
      </c>
      <c r="T254" s="23" t="s">
        <v>1289</v>
      </c>
    </row>
    <row r="255" spans="1:20" ht="12.75" x14ac:dyDescent="0.2">
      <c r="A255" s="40" t="s">
        <v>1727</v>
      </c>
      <c r="B255" s="40" t="s">
        <v>1746</v>
      </c>
      <c r="C255" s="41">
        <v>44938</v>
      </c>
      <c r="D255" s="36">
        <v>-87.6</v>
      </c>
      <c r="E255" s="37">
        <v>-10.25</v>
      </c>
      <c r="F255" s="37">
        <v>-77.349999999999994</v>
      </c>
      <c r="G255" s="41">
        <v>44938</v>
      </c>
      <c r="H255" s="40" t="s">
        <v>1735</v>
      </c>
      <c r="I255" s="26">
        <v>1662420</v>
      </c>
      <c r="J255" s="26" t="s">
        <v>1318</v>
      </c>
      <c r="K255" s="26">
        <v>170107</v>
      </c>
      <c r="L255" s="38">
        <v>44943</v>
      </c>
      <c r="M255" s="40" t="str">
        <f>VLOOKUP(I255,'ITEM#'!A:B,2,0)</f>
        <v>Costco01</v>
      </c>
      <c r="N255" s="43" t="s">
        <v>1301</v>
      </c>
      <c r="P255" s="44">
        <f>VLOOKUP(I255,'ITEM#'!A:D,4,0)</f>
        <v>-77.349999999999994</v>
      </c>
      <c r="Q255" s="43"/>
      <c r="R255" s="52">
        <f t="shared" si="3"/>
        <v>1</v>
      </c>
      <c r="T255" s="23" t="s">
        <v>1289</v>
      </c>
    </row>
    <row r="256" spans="1:20" ht="12.75" x14ac:dyDescent="0.2">
      <c r="A256" s="40" t="s">
        <v>1727</v>
      </c>
      <c r="B256" s="40" t="s">
        <v>1747</v>
      </c>
      <c r="C256" s="41">
        <v>44938</v>
      </c>
      <c r="D256" s="36">
        <v>-50.1</v>
      </c>
      <c r="E256" s="37">
        <v>-12.22</v>
      </c>
      <c r="F256" s="37">
        <v>-37.880000000000003</v>
      </c>
      <c r="G256" s="41">
        <v>44938</v>
      </c>
      <c r="H256" s="40" t="s">
        <v>1736</v>
      </c>
      <c r="I256" s="26">
        <v>1408973</v>
      </c>
      <c r="J256" s="26" t="s">
        <v>1310</v>
      </c>
      <c r="K256" s="26">
        <v>170107</v>
      </c>
      <c r="L256" s="38">
        <v>44943</v>
      </c>
      <c r="M256" s="40" t="str">
        <f>VLOOKUP(I256,'ITEM#'!A:B,2,0)</f>
        <v>Costco01</v>
      </c>
      <c r="N256" s="43" t="s">
        <v>1311</v>
      </c>
      <c r="P256" s="44">
        <f>VLOOKUP(I256,'ITEM#'!A:D,4,0)</f>
        <v>-37.880000000000003</v>
      </c>
      <c r="Q256" s="43"/>
      <c r="R256" s="52">
        <f t="shared" si="3"/>
        <v>1</v>
      </c>
      <c r="T256" s="23" t="s">
        <v>1289</v>
      </c>
    </row>
    <row r="257" spans="1:20" ht="12.75" x14ac:dyDescent="0.2">
      <c r="A257" s="40" t="s">
        <v>1727</v>
      </c>
      <c r="B257" s="40" t="s">
        <v>1747</v>
      </c>
      <c r="C257" s="41">
        <v>44938</v>
      </c>
      <c r="D257" s="36">
        <v>-87.6</v>
      </c>
      <c r="E257" s="37">
        <v>-10.25</v>
      </c>
      <c r="F257" s="37">
        <v>-77.349999999999994</v>
      </c>
      <c r="G257" s="41">
        <v>44938</v>
      </c>
      <c r="H257" s="40" t="s">
        <v>1736</v>
      </c>
      <c r="I257" s="26">
        <v>1662420</v>
      </c>
      <c r="J257" s="26" t="s">
        <v>1318</v>
      </c>
      <c r="K257" s="26">
        <v>170107</v>
      </c>
      <c r="L257" s="38">
        <v>44943</v>
      </c>
      <c r="M257" s="40" t="str">
        <f>VLOOKUP(I257,'ITEM#'!A:B,2,0)</f>
        <v>Costco01</v>
      </c>
      <c r="N257" s="43" t="s">
        <v>1301</v>
      </c>
      <c r="P257" s="44">
        <f>VLOOKUP(I257,'ITEM#'!A:D,4,0)</f>
        <v>-77.349999999999994</v>
      </c>
      <c r="Q257" s="43"/>
      <c r="R257" s="52">
        <f t="shared" si="3"/>
        <v>1</v>
      </c>
      <c r="T257" s="23" t="s">
        <v>1289</v>
      </c>
    </row>
    <row r="258" spans="1:20" ht="12.75" x14ac:dyDescent="0.2">
      <c r="A258" s="40" t="s">
        <v>1727</v>
      </c>
      <c r="B258" s="40" t="s">
        <v>1748</v>
      </c>
      <c r="C258" s="41">
        <v>44938</v>
      </c>
      <c r="D258" s="36">
        <v>-70.62</v>
      </c>
      <c r="E258" s="37">
        <v>0</v>
      </c>
      <c r="F258" s="37">
        <v>-70.62</v>
      </c>
      <c r="G258" s="41">
        <v>44938</v>
      </c>
      <c r="H258" s="40" t="s">
        <v>1737</v>
      </c>
      <c r="I258" s="26">
        <v>1585902</v>
      </c>
      <c r="J258" s="26" t="s">
        <v>1343</v>
      </c>
      <c r="K258" s="26">
        <v>170107</v>
      </c>
      <c r="L258" s="38">
        <v>44943</v>
      </c>
      <c r="M258" s="40" t="str">
        <f>VLOOKUP(I258,'ITEM#'!A:B,2,0)</f>
        <v>Costco01</v>
      </c>
      <c r="N258" s="43" t="s">
        <v>1291</v>
      </c>
      <c r="P258" s="44">
        <f>VLOOKUP(I258,'ITEM#'!A:D,4,0)</f>
        <v>-70.62</v>
      </c>
      <c r="Q258" s="43"/>
      <c r="R258" s="52">
        <f t="shared" ref="R258:R321" si="4">F258/P258</f>
        <v>1</v>
      </c>
      <c r="T258" s="23" t="s">
        <v>1289</v>
      </c>
    </row>
    <row r="259" spans="1:20" ht="12.75" x14ac:dyDescent="0.2">
      <c r="A259" s="40" t="s">
        <v>1727</v>
      </c>
      <c r="B259" s="40" t="s">
        <v>1749</v>
      </c>
      <c r="C259" s="41">
        <v>44938</v>
      </c>
      <c r="D259" s="36">
        <v>-38.08</v>
      </c>
      <c r="E259" s="37">
        <v>-9.93</v>
      </c>
      <c r="F259" s="37">
        <v>-28.15</v>
      </c>
      <c r="G259" s="41">
        <v>44938</v>
      </c>
      <c r="H259" s="40" t="s">
        <v>1738</v>
      </c>
      <c r="I259" s="26">
        <v>1540781</v>
      </c>
      <c r="J259" s="26" t="s">
        <v>1308</v>
      </c>
      <c r="K259" s="26">
        <v>170107</v>
      </c>
      <c r="L259" s="38">
        <v>44943</v>
      </c>
      <c r="M259" s="40" t="str">
        <f>VLOOKUP(I259,'ITEM#'!A:B,2,0)</f>
        <v>Costco01</v>
      </c>
      <c r="N259" s="43" t="s">
        <v>1298</v>
      </c>
      <c r="P259" s="44">
        <f>VLOOKUP(I259,'ITEM#'!A:D,4,0)</f>
        <v>-28.15</v>
      </c>
      <c r="Q259" s="43"/>
      <c r="R259" s="52">
        <f t="shared" si="4"/>
        <v>1</v>
      </c>
      <c r="T259" s="23" t="s">
        <v>1289</v>
      </c>
    </row>
    <row r="260" spans="1:20" ht="12.75" x14ac:dyDescent="0.2">
      <c r="A260" s="40" t="s">
        <v>1727</v>
      </c>
      <c r="B260" s="40" t="s">
        <v>1749</v>
      </c>
      <c r="C260" s="41">
        <v>44938</v>
      </c>
      <c r="D260" s="36">
        <v>-96.4</v>
      </c>
      <c r="E260" s="37">
        <v>-10.55</v>
      </c>
      <c r="F260" s="37">
        <v>-85.85</v>
      </c>
      <c r="G260" s="41">
        <v>44938</v>
      </c>
      <c r="H260" s="40" t="s">
        <v>1738</v>
      </c>
      <c r="I260" s="26">
        <v>1662421</v>
      </c>
      <c r="J260" s="26" t="s">
        <v>1300</v>
      </c>
      <c r="K260" s="26">
        <v>170107</v>
      </c>
      <c r="L260" s="38">
        <v>44943</v>
      </c>
      <c r="M260" s="40" t="str">
        <f>VLOOKUP(I260,'ITEM#'!A:B,2,0)</f>
        <v>Costco01</v>
      </c>
      <c r="N260" s="43" t="s">
        <v>1301</v>
      </c>
      <c r="P260" s="44">
        <f>VLOOKUP(I260,'ITEM#'!A:D,4,0)</f>
        <v>-85.85</v>
      </c>
      <c r="Q260" s="43"/>
      <c r="R260" s="52">
        <f t="shared" si="4"/>
        <v>1</v>
      </c>
      <c r="T260" s="23" t="s">
        <v>1289</v>
      </c>
    </row>
    <row r="261" spans="1:20" ht="12.75" x14ac:dyDescent="0.2">
      <c r="A261" s="40" t="s">
        <v>1750</v>
      </c>
      <c r="B261" s="40" t="s">
        <v>1846</v>
      </c>
      <c r="C261" s="41">
        <v>44939</v>
      </c>
      <c r="D261" s="36">
        <v>-89.18</v>
      </c>
      <c r="E261" s="37">
        <v>-26.91</v>
      </c>
      <c r="F261" s="37">
        <v>-62.27</v>
      </c>
      <c r="G261" s="41">
        <v>44939</v>
      </c>
      <c r="H261" s="40" t="s">
        <v>1751</v>
      </c>
      <c r="I261" s="26">
        <v>1339334</v>
      </c>
      <c r="J261" s="26" t="s">
        <v>1331</v>
      </c>
      <c r="K261" s="26">
        <v>12212058</v>
      </c>
      <c r="L261" s="38">
        <v>44944</v>
      </c>
      <c r="M261" s="40" t="str">
        <f>VLOOKUP(I261,'ITEM#'!A:B,2,0)</f>
        <v>Costco01</v>
      </c>
      <c r="N261" s="43" t="s">
        <v>1301</v>
      </c>
      <c r="P261" s="44">
        <f>VLOOKUP(I261,'ITEM#'!A:D,4,0)</f>
        <v>-62.27</v>
      </c>
      <c r="Q261" s="43"/>
      <c r="R261" s="52">
        <f t="shared" si="4"/>
        <v>1</v>
      </c>
      <c r="T261" s="23" t="s">
        <v>1289</v>
      </c>
    </row>
    <row r="262" spans="1:20" ht="12.75" x14ac:dyDescent="0.2">
      <c r="A262" s="40" t="s">
        <v>1750</v>
      </c>
      <c r="B262" s="40" t="s">
        <v>1847</v>
      </c>
      <c r="C262" s="41">
        <v>44941</v>
      </c>
      <c r="D262" s="36">
        <v>-42.07</v>
      </c>
      <c r="E262" s="37">
        <v>0</v>
      </c>
      <c r="F262" s="37">
        <v>-42.07</v>
      </c>
      <c r="G262" s="41">
        <v>44941</v>
      </c>
      <c r="H262" s="40" t="s">
        <v>1752</v>
      </c>
      <c r="I262" s="26">
        <v>1514691</v>
      </c>
      <c r="J262" s="26" t="s">
        <v>1293</v>
      </c>
      <c r="K262" s="26">
        <v>170435</v>
      </c>
      <c r="L262" s="38">
        <v>44944</v>
      </c>
      <c r="M262" s="40" t="str">
        <f>VLOOKUP(I262,'ITEM#'!A:B,2,0)</f>
        <v>Costco01</v>
      </c>
      <c r="N262" s="43" t="s">
        <v>1291</v>
      </c>
      <c r="O262" s="23"/>
      <c r="P262" s="44">
        <f>VLOOKUP(I262,'ITEM#'!A:D,4,0)</f>
        <v>-42.07</v>
      </c>
      <c r="Q262" s="43"/>
      <c r="R262" s="52">
        <f t="shared" si="4"/>
        <v>1</v>
      </c>
      <c r="T262" s="23" t="s">
        <v>1289</v>
      </c>
    </row>
    <row r="263" spans="1:20" ht="12.75" x14ac:dyDescent="0.2">
      <c r="A263" s="40" t="s">
        <v>1750</v>
      </c>
      <c r="B263" s="40" t="s">
        <v>1848</v>
      </c>
      <c r="C263" s="41">
        <v>44942</v>
      </c>
      <c r="D263" s="36">
        <v>-96.4</v>
      </c>
      <c r="E263" s="37">
        <v>-10.55</v>
      </c>
      <c r="F263" s="37">
        <v>-85.85</v>
      </c>
      <c r="G263" s="41">
        <v>44942</v>
      </c>
      <c r="H263" s="40" t="s">
        <v>1753</v>
      </c>
      <c r="I263" s="26">
        <v>1662421</v>
      </c>
      <c r="J263" s="26" t="s">
        <v>1300</v>
      </c>
      <c r="K263" s="26">
        <v>170435</v>
      </c>
      <c r="L263" s="38">
        <v>44944</v>
      </c>
      <c r="M263" s="40" t="str">
        <f>VLOOKUP(I263,'ITEM#'!A:B,2,0)</f>
        <v>Costco01</v>
      </c>
      <c r="N263" s="43" t="s">
        <v>1301</v>
      </c>
      <c r="O263" s="23"/>
      <c r="P263" s="44">
        <f>VLOOKUP(I263,'ITEM#'!A:D,4,0)</f>
        <v>-85.85</v>
      </c>
      <c r="Q263" s="43"/>
      <c r="R263" s="52">
        <f t="shared" si="4"/>
        <v>1</v>
      </c>
      <c r="T263" s="23" t="s">
        <v>1289</v>
      </c>
    </row>
    <row r="264" spans="1:20" ht="12.75" x14ac:dyDescent="0.2">
      <c r="A264" s="40" t="s">
        <v>1750</v>
      </c>
      <c r="B264" s="40" t="s">
        <v>1849</v>
      </c>
      <c r="C264" s="41">
        <v>44939</v>
      </c>
      <c r="D264" s="36">
        <v>-42.07</v>
      </c>
      <c r="E264" s="37">
        <v>0</v>
      </c>
      <c r="F264" s="37">
        <v>-42.07</v>
      </c>
      <c r="G264" s="41">
        <v>44939</v>
      </c>
      <c r="H264" s="40" t="s">
        <v>1754</v>
      </c>
      <c r="I264" s="26">
        <v>1514691</v>
      </c>
      <c r="J264" s="26" t="s">
        <v>1293</v>
      </c>
      <c r="K264" s="26">
        <v>170435</v>
      </c>
      <c r="L264" s="38">
        <v>44944</v>
      </c>
      <c r="M264" s="40" t="str">
        <f>VLOOKUP(I264,'ITEM#'!A:B,2,0)</f>
        <v>Costco01</v>
      </c>
      <c r="N264" s="43" t="s">
        <v>1291</v>
      </c>
      <c r="O264" s="23"/>
      <c r="P264" s="44">
        <f>VLOOKUP(I264,'ITEM#'!A:D,4,0)</f>
        <v>-42.07</v>
      </c>
      <c r="Q264" s="43"/>
      <c r="R264" s="52">
        <f t="shared" si="4"/>
        <v>1</v>
      </c>
      <c r="T264" s="23" t="s">
        <v>1289</v>
      </c>
    </row>
    <row r="265" spans="1:20" ht="12.75" x14ac:dyDescent="0.2">
      <c r="A265" s="40" t="s">
        <v>1750</v>
      </c>
      <c r="B265" s="40" t="s">
        <v>1850</v>
      </c>
      <c r="C265" s="41">
        <v>44941</v>
      </c>
      <c r="D265" s="36">
        <v>-64.47</v>
      </c>
      <c r="E265" s="37">
        <v>0</v>
      </c>
      <c r="F265" s="37">
        <v>-64.47</v>
      </c>
      <c r="G265" s="41">
        <v>44941</v>
      </c>
      <c r="H265" s="40" t="s">
        <v>1755</v>
      </c>
      <c r="I265" s="26">
        <v>1585797</v>
      </c>
      <c r="J265" s="26" t="s">
        <v>1305</v>
      </c>
      <c r="K265" s="26">
        <v>170435</v>
      </c>
      <c r="L265" s="38">
        <v>44944</v>
      </c>
      <c r="M265" s="40" t="str">
        <f>VLOOKUP(I265,'ITEM#'!A:B,2,0)</f>
        <v>Costco01</v>
      </c>
      <c r="N265" s="43" t="s">
        <v>1291</v>
      </c>
      <c r="O265" s="23"/>
      <c r="P265" s="44">
        <f>VLOOKUP(I265,'ITEM#'!A:D,4,0)</f>
        <v>-64.47</v>
      </c>
      <c r="Q265" s="43"/>
      <c r="R265" s="52">
        <f t="shared" si="4"/>
        <v>1</v>
      </c>
      <c r="T265" s="23" t="s">
        <v>1289</v>
      </c>
    </row>
    <row r="266" spans="1:20" ht="12.75" x14ac:dyDescent="0.2">
      <c r="A266" s="40" t="s">
        <v>1750</v>
      </c>
      <c r="B266" s="40" t="s">
        <v>1851</v>
      </c>
      <c r="C266" s="41">
        <v>44941</v>
      </c>
      <c r="D266" s="36">
        <v>-64.47</v>
      </c>
      <c r="E266" s="37">
        <v>0</v>
      </c>
      <c r="F266" s="37">
        <v>-64.47</v>
      </c>
      <c r="G266" s="41">
        <v>44941</v>
      </c>
      <c r="H266" s="40" t="s">
        <v>1756</v>
      </c>
      <c r="I266" s="26">
        <v>1585797</v>
      </c>
      <c r="J266" s="26" t="s">
        <v>1305</v>
      </c>
      <c r="K266" s="26">
        <v>170435</v>
      </c>
      <c r="L266" s="38">
        <v>44944</v>
      </c>
      <c r="M266" s="40" t="str">
        <f>VLOOKUP(I266,'ITEM#'!A:B,2,0)</f>
        <v>Costco01</v>
      </c>
      <c r="N266" s="43" t="s">
        <v>1291</v>
      </c>
      <c r="O266" s="23"/>
      <c r="P266" s="44">
        <f>VLOOKUP(I266,'ITEM#'!A:D,4,0)</f>
        <v>-64.47</v>
      </c>
      <c r="Q266" s="43"/>
      <c r="R266" s="52">
        <f t="shared" si="4"/>
        <v>1</v>
      </c>
      <c r="T266" s="23" t="s">
        <v>1289</v>
      </c>
    </row>
    <row r="267" spans="1:20" ht="12.75" x14ac:dyDescent="0.2">
      <c r="A267" s="40" t="s">
        <v>1750</v>
      </c>
      <c r="B267" s="40" t="s">
        <v>1852</v>
      </c>
      <c r="C267" s="41">
        <v>44941</v>
      </c>
      <c r="D267" s="36">
        <v>-42.07</v>
      </c>
      <c r="E267" s="37">
        <v>0</v>
      </c>
      <c r="F267" s="37">
        <v>-42.07</v>
      </c>
      <c r="G267" s="41">
        <v>44941</v>
      </c>
      <c r="H267" s="40" t="s">
        <v>1757</v>
      </c>
      <c r="I267" s="26">
        <v>1514684</v>
      </c>
      <c r="J267" s="26" t="s">
        <v>1324</v>
      </c>
      <c r="K267" s="26">
        <v>170435</v>
      </c>
      <c r="L267" s="38">
        <v>44944</v>
      </c>
      <c r="M267" s="40" t="str">
        <f>VLOOKUP(I267,'ITEM#'!A:B,2,0)</f>
        <v>Costco01</v>
      </c>
      <c r="N267" s="43" t="s">
        <v>1291</v>
      </c>
      <c r="O267" s="23"/>
      <c r="P267" s="44">
        <f>VLOOKUP(I267,'ITEM#'!A:D,4,0)</f>
        <v>-42.07</v>
      </c>
      <c r="Q267" s="43"/>
      <c r="R267" s="52">
        <f t="shared" si="4"/>
        <v>1</v>
      </c>
      <c r="T267" s="23" t="s">
        <v>1289</v>
      </c>
    </row>
    <row r="268" spans="1:20" ht="12.75" x14ac:dyDescent="0.2">
      <c r="A268" s="40" t="s">
        <v>1750</v>
      </c>
      <c r="B268" s="40" t="s">
        <v>1853</v>
      </c>
      <c r="C268" s="41">
        <v>44941</v>
      </c>
      <c r="D268" s="36">
        <v>-64.47</v>
      </c>
      <c r="E268" s="37">
        <v>0</v>
      </c>
      <c r="F268" s="37">
        <v>-64.47</v>
      </c>
      <c r="G268" s="41">
        <v>44941</v>
      </c>
      <c r="H268" s="40" t="s">
        <v>1758</v>
      </c>
      <c r="I268" s="26">
        <v>1585797</v>
      </c>
      <c r="J268" s="26" t="s">
        <v>1305</v>
      </c>
      <c r="K268" s="26">
        <v>170435</v>
      </c>
      <c r="L268" s="38">
        <v>44944</v>
      </c>
      <c r="M268" s="40" t="str">
        <f>VLOOKUP(I268,'ITEM#'!A:B,2,0)</f>
        <v>Costco01</v>
      </c>
      <c r="N268" s="43" t="s">
        <v>1291</v>
      </c>
      <c r="O268" s="23"/>
      <c r="P268" s="44">
        <f>VLOOKUP(I268,'ITEM#'!A:D,4,0)</f>
        <v>-64.47</v>
      </c>
      <c r="Q268" s="43"/>
      <c r="R268" s="52">
        <f t="shared" si="4"/>
        <v>1</v>
      </c>
      <c r="T268" s="23" t="s">
        <v>1289</v>
      </c>
    </row>
    <row r="269" spans="1:20" ht="12.75" x14ac:dyDescent="0.2">
      <c r="A269" s="40" t="s">
        <v>1750</v>
      </c>
      <c r="B269" s="40" t="s">
        <v>1854</v>
      </c>
      <c r="C269" s="41">
        <v>44939</v>
      </c>
      <c r="D269" s="36">
        <v>-42.07</v>
      </c>
      <c r="E269" s="37">
        <v>0</v>
      </c>
      <c r="F269" s="37">
        <v>-42.07</v>
      </c>
      <c r="G269" s="41">
        <v>44939</v>
      </c>
      <c r="H269" s="40" t="s">
        <v>1759</v>
      </c>
      <c r="I269" s="26">
        <v>1514688</v>
      </c>
      <c r="J269" s="26" t="s">
        <v>1304</v>
      </c>
      <c r="K269" s="26">
        <v>170435</v>
      </c>
      <c r="L269" s="38">
        <v>44944</v>
      </c>
      <c r="M269" s="40" t="str">
        <f>VLOOKUP(I269,'ITEM#'!A:B,2,0)</f>
        <v>Costco01</v>
      </c>
      <c r="N269" s="43" t="s">
        <v>1291</v>
      </c>
      <c r="O269" s="23"/>
      <c r="P269" s="44">
        <f>VLOOKUP(I269,'ITEM#'!A:D,4,0)</f>
        <v>-42.07</v>
      </c>
      <c r="Q269" s="43"/>
      <c r="R269" s="52">
        <f t="shared" si="4"/>
        <v>1</v>
      </c>
      <c r="T269" s="23" t="s">
        <v>1289</v>
      </c>
    </row>
    <row r="270" spans="1:20" ht="12.75" x14ac:dyDescent="0.2">
      <c r="A270" s="40" t="s">
        <v>1750</v>
      </c>
      <c r="B270" s="40" t="s">
        <v>1855</v>
      </c>
      <c r="C270" s="41">
        <v>44941</v>
      </c>
      <c r="D270" s="36">
        <v>-39</v>
      </c>
      <c r="E270" s="37">
        <v>0</v>
      </c>
      <c r="F270" s="37">
        <v>-39</v>
      </c>
      <c r="G270" s="41">
        <v>44941</v>
      </c>
      <c r="H270" s="40" t="s">
        <v>1760</v>
      </c>
      <c r="I270" s="26">
        <v>1529946</v>
      </c>
      <c r="J270" s="26" t="s">
        <v>1306</v>
      </c>
      <c r="K270" s="26">
        <v>170435</v>
      </c>
      <c r="L270" s="38">
        <v>44944</v>
      </c>
      <c r="M270" s="40" t="str">
        <f>VLOOKUP(I270,'ITEM#'!A:B,2,0)</f>
        <v>Costco01</v>
      </c>
      <c r="N270" s="43" t="s">
        <v>1291</v>
      </c>
      <c r="O270" s="23"/>
      <c r="P270" s="44">
        <f>VLOOKUP(I270,'ITEM#'!A:D,4,0)</f>
        <v>-39</v>
      </c>
      <c r="Q270" s="43"/>
      <c r="R270" s="52">
        <f t="shared" si="4"/>
        <v>1</v>
      </c>
      <c r="T270" s="23" t="s">
        <v>1289</v>
      </c>
    </row>
    <row r="271" spans="1:20" ht="12.75" x14ac:dyDescent="0.2">
      <c r="A271" s="40" t="s">
        <v>1750</v>
      </c>
      <c r="B271" s="40" t="s">
        <v>1856</v>
      </c>
      <c r="C271" s="41">
        <v>44940</v>
      </c>
      <c r="D271" s="36">
        <v>-51.48</v>
      </c>
      <c r="E271" s="37">
        <v>-17.18</v>
      </c>
      <c r="F271" s="37">
        <v>-34.299999999999997</v>
      </c>
      <c r="G271" s="41">
        <v>44940</v>
      </c>
      <c r="H271" s="40" t="s">
        <v>1761</v>
      </c>
      <c r="I271" s="26">
        <v>1408975</v>
      </c>
      <c r="J271" s="26" t="s">
        <v>1335</v>
      </c>
      <c r="K271" s="26">
        <v>170435</v>
      </c>
      <c r="L271" s="38">
        <v>44944</v>
      </c>
      <c r="M271" s="40" t="str">
        <f>VLOOKUP(I271,'ITEM#'!A:B,2,0)</f>
        <v>Costco01</v>
      </c>
      <c r="N271" s="43" t="s">
        <v>1311</v>
      </c>
      <c r="O271" s="23"/>
      <c r="P271" s="44">
        <f>VLOOKUP(I271,'ITEM#'!A:D,4,0)</f>
        <v>-17.149999999999999</v>
      </c>
      <c r="Q271" s="43"/>
      <c r="R271" s="52">
        <f t="shared" si="4"/>
        <v>2</v>
      </c>
      <c r="T271" s="23" t="s">
        <v>1289</v>
      </c>
    </row>
    <row r="272" spans="1:20" ht="12.75" x14ac:dyDescent="0.2">
      <c r="A272" s="40" t="s">
        <v>1750</v>
      </c>
      <c r="B272" s="40" t="s">
        <v>1857</v>
      </c>
      <c r="C272" s="41">
        <v>44939</v>
      </c>
      <c r="D272" s="36">
        <v>-22.78</v>
      </c>
      <c r="E272" s="37">
        <v>0</v>
      </c>
      <c r="F272" s="37">
        <v>-22.78</v>
      </c>
      <c r="G272" s="41">
        <v>44939</v>
      </c>
      <c r="H272" s="40" t="s">
        <v>1762</v>
      </c>
      <c r="I272" s="26">
        <v>1529944</v>
      </c>
      <c r="J272" s="26" t="s">
        <v>1330</v>
      </c>
      <c r="K272" s="26">
        <v>170435</v>
      </c>
      <c r="L272" s="38">
        <v>44944</v>
      </c>
      <c r="M272" s="40" t="str">
        <f>VLOOKUP(I272,'ITEM#'!A:B,2,0)</f>
        <v>Costco01</v>
      </c>
      <c r="N272" s="43" t="s">
        <v>1291</v>
      </c>
      <c r="O272" s="23"/>
      <c r="P272" s="44">
        <f>VLOOKUP(I272,'ITEM#'!A:D,4,0)</f>
        <v>-22.78</v>
      </c>
      <c r="Q272" s="43"/>
      <c r="R272" s="52">
        <f t="shared" si="4"/>
        <v>1</v>
      </c>
      <c r="T272" s="23" t="s">
        <v>1289</v>
      </c>
    </row>
    <row r="273" spans="1:20" ht="12.75" x14ac:dyDescent="0.2">
      <c r="A273" s="40" t="s">
        <v>1750</v>
      </c>
      <c r="B273" s="40" t="s">
        <v>1858</v>
      </c>
      <c r="C273" s="41">
        <v>44939</v>
      </c>
      <c r="D273" s="36">
        <v>-87.6</v>
      </c>
      <c r="E273" s="37">
        <v>-10.25</v>
      </c>
      <c r="F273" s="37">
        <v>-77.349999999999994</v>
      </c>
      <c r="G273" s="41">
        <v>44939</v>
      </c>
      <c r="H273" s="40" t="s">
        <v>1763</v>
      </c>
      <c r="I273" s="26">
        <v>1662420</v>
      </c>
      <c r="J273" s="26" t="s">
        <v>1318</v>
      </c>
      <c r="K273" s="26">
        <v>170435</v>
      </c>
      <c r="L273" s="38">
        <v>44944</v>
      </c>
      <c r="M273" s="40" t="str">
        <f>VLOOKUP(I273,'ITEM#'!A:B,2,0)</f>
        <v>Costco01</v>
      </c>
      <c r="N273" s="43" t="s">
        <v>1301</v>
      </c>
      <c r="O273" s="23"/>
      <c r="P273" s="44">
        <f>VLOOKUP(I273,'ITEM#'!A:D,4,0)</f>
        <v>-77.349999999999994</v>
      </c>
      <c r="Q273" s="43"/>
      <c r="R273" s="52">
        <f t="shared" si="4"/>
        <v>1</v>
      </c>
      <c r="T273" s="23" t="s">
        <v>1289</v>
      </c>
    </row>
    <row r="274" spans="1:20" ht="12.75" x14ac:dyDescent="0.2">
      <c r="A274" s="40" t="s">
        <v>1750</v>
      </c>
      <c r="B274" s="40" t="s">
        <v>1858</v>
      </c>
      <c r="C274" s="41">
        <v>44939</v>
      </c>
      <c r="D274" s="36">
        <v>-192.8</v>
      </c>
      <c r="E274" s="37">
        <v>-21.1</v>
      </c>
      <c r="F274" s="37">
        <v>-171.7</v>
      </c>
      <c r="G274" s="41">
        <v>44939</v>
      </c>
      <c r="H274" s="40" t="s">
        <v>1763</v>
      </c>
      <c r="I274" s="26">
        <v>1662421</v>
      </c>
      <c r="J274" s="26" t="s">
        <v>1300</v>
      </c>
      <c r="K274" s="26">
        <v>170435</v>
      </c>
      <c r="L274" s="38">
        <v>44944</v>
      </c>
      <c r="M274" s="40" t="str">
        <f>VLOOKUP(I274,'ITEM#'!A:B,2,0)</f>
        <v>Costco01</v>
      </c>
      <c r="N274" s="43" t="s">
        <v>1301</v>
      </c>
      <c r="O274" s="23"/>
      <c r="P274" s="44">
        <f>VLOOKUP(I274,'ITEM#'!A:D,4,0)</f>
        <v>-85.85</v>
      </c>
      <c r="Q274" s="43"/>
      <c r="R274" s="52">
        <f t="shared" si="4"/>
        <v>2</v>
      </c>
      <c r="T274" s="23" t="s">
        <v>1289</v>
      </c>
    </row>
    <row r="275" spans="1:20" ht="12.75" x14ac:dyDescent="0.2">
      <c r="A275" s="40" t="s">
        <v>1750</v>
      </c>
      <c r="B275" s="40" t="s">
        <v>1859</v>
      </c>
      <c r="C275" s="41">
        <v>44939</v>
      </c>
      <c r="D275" s="36">
        <v>-96.4</v>
      </c>
      <c r="E275" s="37">
        <v>-10.55</v>
      </c>
      <c r="F275" s="37">
        <v>-85.85</v>
      </c>
      <c r="G275" s="41">
        <v>44939</v>
      </c>
      <c r="H275" s="40" t="s">
        <v>1764</v>
      </c>
      <c r="I275" s="26">
        <v>1662421</v>
      </c>
      <c r="J275" s="26" t="s">
        <v>1300</v>
      </c>
      <c r="K275" s="26">
        <v>170435</v>
      </c>
      <c r="L275" s="38">
        <v>44944</v>
      </c>
      <c r="M275" s="40" t="str">
        <f>VLOOKUP(I275,'ITEM#'!A:B,2,0)</f>
        <v>Costco01</v>
      </c>
      <c r="N275" s="43" t="s">
        <v>1301</v>
      </c>
      <c r="O275" s="23"/>
      <c r="P275" s="44">
        <f>VLOOKUP(I275,'ITEM#'!A:D,4,0)</f>
        <v>-85.85</v>
      </c>
      <c r="Q275" s="43"/>
      <c r="R275" s="52">
        <f t="shared" si="4"/>
        <v>1</v>
      </c>
      <c r="T275" s="23" t="s">
        <v>1289</v>
      </c>
    </row>
    <row r="276" spans="1:20" ht="12.75" x14ac:dyDescent="0.2">
      <c r="A276" s="40" t="s">
        <v>1750</v>
      </c>
      <c r="B276" s="40" t="s">
        <v>1860</v>
      </c>
      <c r="C276" s="41">
        <v>44942</v>
      </c>
      <c r="D276" s="36">
        <v>-42.07</v>
      </c>
      <c r="E276" s="37">
        <v>0</v>
      </c>
      <c r="F276" s="37">
        <v>-42.07</v>
      </c>
      <c r="G276" s="41">
        <v>44942</v>
      </c>
      <c r="H276" s="40" t="s">
        <v>1765</v>
      </c>
      <c r="I276" s="26">
        <v>1514691</v>
      </c>
      <c r="J276" s="26" t="s">
        <v>1293</v>
      </c>
      <c r="K276" s="26">
        <v>170435</v>
      </c>
      <c r="L276" s="38">
        <v>44944</v>
      </c>
      <c r="M276" s="40" t="str">
        <f>VLOOKUP(I276,'ITEM#'!A:B,2,0)</f>
        <v>Costco01</v>
      </c>
      <c r="N276" s="43" t="s">
        <v>1291</v>
      </c>
      <c r="O276" s="23"/>
      <c r="P276" s="44">
        <f>VLOOKUP(I276,'ITEM#'!A:D,4,0)</f>
        <v>-42.07</v>
      </c>
      <c r="Q276" s="43"/>
      <c r="R276" s="52">
        <f t="shared" si="4"/>
        <v>1</v>
      </c>
      <c r="T276" s="23" t="s">
        <v>1289</v>
      </c>
    </row>
    <row r="277" spans="1:20" ht="12.75" x14ac:dyDescent="0.2">
      <c r="A277" s="40" t="s">
        <v>1750</v>
      </c>
      <c r="B277" s="40" t="s">
        <v>1861</v>
      </c>
      <c r="C277" s="41">
        <v>44939</v>
      </c>
      <c r="D277" s="36">
        <v>-175.2</v>
      </c>
      <c r="E277" s="37">
        <v>-20.5</v>
      </c>
      <c r="F277" s="37">
        <v>-154.69999999999999</v>
      </c>
      <c r="G277" s="41">
        <v>44939</v>
      </c>
      <c r="H277" s="40" t="s">
        <v>1766</v>
      </c>
      <c r="I277" s="26">
        <v>1662420</v>
      </c>
      <c r="J277" s="26" t="s">
        <v>1318</v>
      </c>
      <c r="K277" s="26">
        <v>170435</v>
      </c>
      <c r="L277" s="38">
        <v>44944</v>
      </c>
      <c r="M277" s="40" t="str">
        <f>VLOOKUP(I277,'ITEM#'!A:B,2,0)</f>
        <v>Costco01</v>
      </c>
      <c r="N277" s="43" t="s">
        <v>1301</v>
      </c>
      <c r="O277" s="23"/>
      <c r="P277" s="44">
        <f>VLOOKUP(I277,'ITEM#'!A:D,4,0)</f>
        <v>-77.349999999999994</v>
      </c>
      <c r="Q277" s="43"/>
      <c r="R277" s="52">
        <f t="shared" si="4"/>
        <v>2</v>
      </c>
      <c r="T277" s="23" t="s">
        <v>1289</v>
      </c>
    </row>
    <row r="278" spans="1:20" ht="12.75" x14ac:dyDescent="0.2">
      <c r="A278" s="40" t="s">
        <v>1750</v>
      </c>
      <c r="B278" s="40" t="s">
        <v>1861</v>
      </c>
      <c r="C278" s="41">
        <v>44939</v>
      </c>
      <c r="D278" s="36">
        <v>-289.2</v>
      </c>
      <c r="E278" s="37">
        <v>-31.650000000000002</v>
      </c>
      <c r="F278" s="37">
        <v>-257.55</v>
      </c>
      <c r="G278" s="41">
        <v>44939</v>
      </c>
      <c r="H278" s="40" t="s">
        <v>1766</v>
      </c>
      <c r="I278" s="26">
        <v>1662422</v>
      </c>
      <c r="J278" s="26" t="s">
        <v>1327</v>
      </c>
      <c r="K278" s="26">
        <v>170435</v>
      </c>
      <c r="L278" s="38">
        <v>44944</v>
      </c>
      <c r="M278" s="40" t="str">
        <f>VLOOKUP(I278,'ITEM#'!A:B,2,0)</f>
        <v>Costco01</v>
      </c>
      <c r="N278" s="43" t="s">
        <v>1301</v>
      </c>
      <c r="O278" s="23"/>
      <c r="P278" s="44">
        <f>VLOOKUP(I278,'ITEM#'!A:D,4,0)</f>
        <v>-85.85</v>
      </c>
      <c r="Q278" s="43"/>
      <c r="R278" s="52">
        <f t="shared" si="4"/>
        <v>3.0000000000000004</v>
      </c>
      <c r="T278" s="23" t="s">
        <v>1289</v>
      </c>
    </row>
    <row r="279" spans="1:20" ht="12.75" x14ac:dyDescent="0.2">
      <c r="A279" s="40" t="s">
        <v>1750</v>
      </c>
      <c r="B279" s="40" t="s">
        <v>1862</v>
      </c>
      <c r="C279" s="41">
        <v>44939</v>
      </c>
      <c r="D279" s="36">
        <v>-70.62</v>
      </c>
      <c r="E279" s="37">
        <v>0</v>
      </c>
      <c r="F279" s="37">
        <v>-70.62</v>
      </c>
      <c r="G279" s="41">
        <v>44939</v>
      </c>
      <c r="H279" s="40" t="s">
        <v>1767</v>
      </c>
      <c r="I279" s="26">
        <v>1585900</v>
      </c>
      <c r="J279" s="26" t="s">
        <v>1320</v>
      </c>
      <c r="K279" s="26">
        <v>170435</v>
      </c>
      <c r="L279" s="38">
        <v>44944</v>
      </c>
      <c r="M279" s="40" t="str">
        <f>VLOOKUP(I279,'ITEM#'!A:B,2,0)</f>
        <v>Costco01</v>
      </c>
      <c r="N279" s="43" t="s">
        <v>1291</v>
      </c>
      <c r="O279" s="23"/>
      <c r="P279" s="44">
        <f>VLOOKUP(I279,'ITEM#'!A:D,4,0)</f>
        <v>-70.62</v>
      </c>
      <c r="Q279" s="43"/>
      <c r="R279" s="52">
        <f t="shared" si="4"/>
        <v>1</v>
      </c>
      <c r="T279" s="23" t="s">
        <v>1289</v>
      </c>
    </row>
    <row r="280" spans="1:20" ht="12.75" x14ac:dyDescent="0.2">
      <c r="A280" s="40" t="s">
        <v>1750</v>
      </c>
      <c r="B280" s="40" t="s">
        <v>1863</v>
      </c>
      <c r="C280" s="41">
        <v>44942</v>
      </c>
      <c r="D280" s="36">
        <v>-38.08</v>
      </c>
      <c r="E280" s="37">
        <v>-9.93</v>
      </c>
      <c r="F280" s="37">
        <v>-28.15</v>
      </c>
      <c r="G280" s="41">
        <v>44942</v>
      </c>
      <c r="H280" s="40" t="s">
        <v>1768</v>
      </c>
      <c r="I280" s="26">
        <v>1540781</v>
      </c>
      <c r="J280" s="26" t="s">
        <v>1308</v>
      </c>
      <c r="K280" s="26">
        <v>170435</v>
      </c>
      <c r="L280" s="38">
        <v>44944</v>
      </c>
      <c r="M280" s="40" t="str">
        <f>VLOOKUP(I280,'ITEM#'!A:B,2,0)</f>
        <v>Costco01</v>
      </c>
      <c r="N280" s="43" t="s">
        <v>1298</v>
      </c>
      <c r="O280" s="23"/>
      <c r="P280" s="44">
        <f>VLOOKUP(I280,'ITEM#'!A:D,4,0)</f>
        <v>-28.15</v>
      </c>
      <c r="Q280" s="43"/>
      <c r="R280" s="52">
        <f t="shared" si="4"/>
        <v>1</v>
      </c>
      <c r="T280" s="23" t="s">
        <v>1289</v>
      </c>
    </row>
    <row r="281" spans="1:20" ht="12.75" x14ac:dyDescent="0.2">
      <c r="A281" s="40" t="s">
        <v>1750</v>
      </c>
      <c r="B281" s="40" t="s">
        <v>1863</v>
      </c>
      <c r="C281" s="41">
        <v>44942</v>
      </c>
      <c r="D281" s="36">
        <v>-262.8</v>
      </c>
      <c r="E281" s="37">
        <v>-30.75</v>
      </c>
      <c r="F281" s="37">
        <v>-232.05</v>
      </c>
      <c r="G281" s="41">
        <v>44942</v>
      </c>
      <c r="H281" s="40" t="s">
        <v>1768</v>
      </c>
      <c r="I281" s="26">
        <v>1662420</v>
      </c>
      <c r="J281" s="26" t="s">
        <v>1318</v>
      </c>
      <c r="K281" s="26">
        <v>170435</v>
      </c>
      <c r="L281" s="38">
        <v>44944</v>
      </c>
      <c r="M281" s="40" t="str">
        <f>VLOOKUP(I281,'ITEM#'!A:B,2,0)</f>
        <v>Costco01</v>
      </c>
      <c r="N281" s="43" t="s">
        <v>1301</v>
      </c>
      <c r="O281" s="23"/>
      <c r="P281" s="44">
        <f>VLOOKUP(I281,'ITEM#'!A:D,4,0)</f>
        <v>-77.349999999999994</v>
      </c>
      <c r="Q281" s="43"/>
      <c r="R281" s="52">
        <f t="shared" si="4"/>
        <v>3.0000000000000004</v>
      </c>
      <c r="T281" s="23" t="s">
        <v>1289</v>
      </c>
    </row>
    <row r="282" spans="1:20" ht="12.75" x14ac:dyDescent="0.2">
      <c r="A282" s="40" t="s">
        <v>1750</v>
      </c>
      <c r="B282" s="40" t="s">
        <v>1863</v>
      </c>
      <c r="C282" s="41">
        <v>44942</v>
      </c>
      <c r="D282" s="36">
        <v>-96.4</v>
      </c>
      <c r="E282" s="37">
        <v>-10.55</v>
      </c>
      <c r="F282" s="37">
        <v>-85.85</v>
      </c>
      <c r="G282" s="41">
        <v>44942</v>
      </c>
      <c r="H282" s="40" t="s">
        <v>1768</v>
      </c>
      <c r="I282" s="26">
        <v>1662422</v>
      </c>
      <c r="J282" s="26" t="s">
        <v>1327</v>
      </c>
      <c r="K282" s="26">
        <v>170435</v>
      </c>
      <c r="L282" s="38">
        <v>44944</v>
      </c>
      <c r="M282" s="40" t="str">
        <f>VLOOKUP(I282,'ITEM#'!A:B,2,0)</f>
        <v>Costco01</v>
      </c>
      <c r="N282" s="43" t="s">
        <v>1301</v>
      </c>
      <c r="O282" s="23"/>
      <c r="P282" s="44">
        <f>VLOOKUP(I282,'ITEM#'!A:D,4,0)</f>
        <v>-85.85</v>
      </c>
      <c r="Q282" s="43"/>
      <c r="R282" s="52">
        <f t="shared" si="4"/>
        <v>1</v>
      </c>
      <c r="T282" s="23" t="s">
        <v>1289</v>
      </c>
    </row>
    <row r="283" spans="1:20" ht="12.75" x14ac:dyDescent="0.2">
      <c r="A283" s="40" t="s">
        <v>1750</v>
      </c>
      <c r="B283" s="40" t="s">
        <v>1864</v>
      </c>
      <c r="C283" s="41">
        <v>44942</v>
      </c>
      <c r="D283" s="36">
        <v>-39</v>
      </c>
      <c r="E283" s="37">
        <v>0</v>
      </c>
      <c r="F283" s="37">
        <v>-39</v>
      </c>
      <c r="G283" s="41">
        <v>44942</v>
      </c>
      <c r="H283" s="40" t="s">
        <v>1769</v>
      </c>
      <c r="I283" s="26">
        <v>1529947</v>
      </c>
      <c r="J283" s="26" t="s">
        <v>1294</v>
      </c>
      <c r="K283" s="26">
        <v>170435</v>
      </c>
      <c r="L283" s="38">
        <v>44944</v>
      </c>
      <c r="M283" s="40" t="str">
        <f>VLOOKUP(I283,'ITEM#'!A:B,2,0)</f>
        <v>Costco01</v>
      </c>
      <c r="N283" s="43" t="s">
        <v>1291</v>
      </c>
      <c r="O283" s="23"/>
      <c r="P283" s="44">
        <f>VLOOKUP(I283,'ITEM#'!A:D,4,0)</f>
        <v>-39</v>
      </c>
      <c r="Q283" s="43"/>
      <c r="R283" s="52">
        <f t="shared" si="4"/>
        <v>1</v>
      </c>
      <c r="T283" s="23" t="s">
        <v>1289</v>
      </c>
    </row>
    <row r="284" spans="1:20" ht="12.75" x14ac:dyDescent="0.2">
      <c r="A284" s="40" t="s">
        <v>1750</v>
      </c>
      <c r="B284" s="40" t="s">
        <v>1864</v>
      </c>
      <c r="C284" s="41">
        <v>44942</v>
      </c>
      <c r="D284" s="36">
        <v>-211.86</v>
      </c>
      <c r="E284" s="37">
        <v>0</v>
      </c>
      <c r="F284" s="37">
        <v>-211.86</v>
      </c>
      <c r="G284" s="41">
        <v>44942</v>
      </c>
      <c r="H284" s="40" t="s">
        <v>1769</v>
      </c>
      <c r="I284" s="26">
        <v>1585902</v>
      </c>
      <c r="J284" s="26" t="s">
        <v>1343</v>
      </c>
      <c r="K284" s="26">
        <v>170435</v>
      </c>
      <c r="L284" s="38">
        <v>44944</v>
      </c>
      <c r="M284" s="40" t="str">
        <f>VLOOKUP(I284,'ITEM#'!A:B,2,0)</f>
        <v>Costco01</v>
      </c>
      <c r="N284" s="43" t="s">
        <v>1291</v>
      </c>
      <c r="O284" s="23"/>
      <c r="P284" s="44">
        <f>VLOOKUP(I284,'ITEM#'!A:D,4,0)</f>
        <v>-70.62</v>
      </c>
      <c r="Q284" s="43"/>
      <c r="R284" s="52">
        <f t="shared" si="4"/>
        <v>3</v>
      </c>
      <c r="T284" s="23" t="s">
        <v>1289</v>
      </c>
    </row>
    <row r="285" spans="1:20" ht="12.75" x14ac:dyDescent="0.2">
      <c r="A285" s="40" t="s">
        <v>1750</v>
      </c>
      <c r="B285" s="40" t="s">
        <v>1865</v>
      </c>
      <c r="C285" s="41">
        <v>44942</v>
      </c>
      <c r="D285" s="36">
        <v>-87.6</v>
      </c>
      <c r="E285" s="37">
        <v>-10.25</v>
      </c>
      <c r="F285" s="37">
        <v>-77.349999999999994</v>
      </c>
      <c r="G285" s="41">
        <v>44942</v>
      </c>
      <c r="H285" s="40" t="s">
        <v>1770</v>
      </c>
      <c r="I285" s="26">
        <v>1662420</v>
      </c>
      <c r="J285" s="26" t="s">
        <v>1318</v>
      </c>
      <c r="K285" s="26">
        <v>170435</v>
      </c>
      <c r="L285" s="38">
        <v>44944</v>
      </c>
      <c r="M285" s="40" t="str">
        <f>VLOOKUP(I285,'ITEM#'!A:B,2,0)</f>
        <v>Costco01</v>
      </c>
      <c r="N285" s="43" t="s">
        <v>1301</v>
      </c>
      <c r="O285" s="23"/>
      <c r="P285" s="44">
        <f>VLOOKUP(I285,'ITEM#'!A:D,4,0)</f>
        <v>-77.349999999999994</v>
      </c>
      <c r="Q285" s="43"/>
      <c r="R285" s="52">
        <f t="shared" si="4"/>
        <v>1</v>
      </c>
      <c r="T285" s="23" t="s">
        <v>1289</v>
      </c>
    </row>
    <row r="286" spans="1:20" ht="12.75" x14ac:dyDescent="0.2">
      <c r="A286" s="40" t="s">
        <v>1750</v>
      </c>
      <c r="B286" s="40" t="s">
        <v>1865</v>
      </c>
      <c r="C286" s="41">
        <v>44942</v>
      </c>
      <c r="D286" s="36">
        <v>-96.4</v>
      </c>
      <c r="E286" s="37">
        <v>-10.55</v>
      </c>
      <c r="F286" s="37">
        <v>-85.85</v>
      </c>
      <c r="G286" s="41">
        <v>44942</v>
      </c>
      <c r="H286" s="40" t="s">
        <v>1770</v>
      </c>
      <c r="I286" s="26">
        <v>1662422</v>
      </c>
      <c r="J286" s="26" t="s">
        <v>1327</v>
      </c>
      <c r="K286" s="26">
        <v>170435</v>
      </c>
      <c r="L286" s="38">
        <v>44944</v>
      </c>
      <c r="M286" s="40" t="str">
        <f>VLOOKUP(I286,'ITEM#'!A:B,2,0)</f>
        <v>Costco01</v>
      </c>
      <c r="N286" s="43" t="s">
        <v>1301</v>
      </c>
      <c r="O286" s="23"/>
      <c r="P286" s="44">
        <f>VLOOKUP(I286,'ITEM#'!A:D,4,0)</f>
        <v>-85.85</v>
      </c>
      <c r="Q286" s="43"/>
      <c r="R286" s="52">
        <f t="shared" si="4"/>
        <v>1</v>
      </c>
      <c r="T286" s="23" t="s">
        <v>1289</v>
      </c>
    </row>
    <row r="287" spans="1:20" ht="12.75" x14ac:dyDescent="0.2">
      <c r="A287" s="40" t="s">
        <v>1750</v>
      </c>
      <c r="B287" s="40" t="s">
        <v>1866</v>
      </c>
      <c r="C287" s="41">
        <v>44939</v>
      </c>
      <c r="D287" s="36">
        <v>-25.55</v>
      </c>
      <c r="E287" s="37">
        <v>0</v>
      </c>
      <c r="F287" s="37">
        <v>-25.55</v>
      </c>
      <c r="G287" s="41">
        <v>44939</v>
      </c>
      <c r="H287" s="40" t="s">
        <v>1771</v>
      </c>
      <c r="I287" s="26">
        <v>1516594</v>
      </c>
      <c r="J287" s="26" t="s">
        <v>1313</v>
      </c>
      <c r="K287" s="26">
        <v>170435</v>
      </c>
      <c r="L287" s="38">
        <v>44944</v>
      </c>
      <c r="M287" s="40" t="str">
        <f>VLOOKUP(I287,'ITEM#'!A:B,2,0)</f>
        <v>Costco01</v>
      </c>
      <c r="N287" s="43" t="s">
        <v>1291</v>
      </c>
      <c r="O287" s="23"/>
      <c r="P287" s="44">
        <f>VLOOKUP(I287,'ITEM#'!A:D,4,0)</f>
        <v>-25.55</v>
      </c>
      <c r="Q287" s="43"/>
      <c r="R287" s="52">
        <f t="shared" si="4"/>
        <v>1</v>
      </c>
      <c r="T287" s="23" t="s">
        <v>1289</v>
      </c>
    </row>
    <row r="288" spans="1:20" ht="12.75" x14ac:dyDescent="0.2">
      <c r="A288" s="40" t="s">
        <v>1750</v>
      </c>
      <c r="B288" s="40" t="s">
        <v>1867</v>
      </c>
      <c r="C288" s="41">
        <v>44939</v>
      </c>
      <c r="D288" s="36">
        <v>-87.6</v>
      </c>
      <c r="E288" s="37">
        <v>-10.25</v>
      </c>
      <c r="F288" s="37">
        <v>-77.349999999999994</v>
      </c>
      <c r="G288" s="41">
        <v>44939</v>
      </c>
      <c r="H288" s="40" t="s">
        <v>1772</v>
      </c>
      <c r="I288" s="26">
        <v>1662420</v>
      </c>
      <c r="J288" s="26" t="s">
        <v>1318</v>
      </c>
      <c r="K288" s="26">
        <v>170435</v>
      </c>
      <c r="L288" s="38">
        <v>44944</v>
      </c>
      <c r="M288" s="40" t="str">
        <f>VLOOKUP(I288,'ITEM#'!A:B,2,0)</f>
        <v>Costco01</v>
      </c>
      <c r="N288" s="43" t="s">
        <v>1301</v>
      </c>
      <c r="O288" s="23"/>
      <c r="P288" s="44">
        <f>VLOOKUP(I288,'ITEM#'!A:D,4,0)</f>
        <v>-77.349999999999994</v>
      </c>
      <c r="Q288" s="43"/>
      <c r="R288" s="52">
        <f t="shared" si="4"/>
        <v>1</v>
      </c>
      <c r="T288" s="23" t="s">
        <v>1289</v>
      </c>
    </row>
    <row r="289" spans="1:20" ht="12.75" x14ac:dyDescent="0.2">
      <c r="A289" s="40" t="s">
        <v>1750</v>
      </c>
      <c r="B289" s="40" t="s">
        <v>1867</v>
      </c>
      <c r="C289" s="41">
        <v>44939</v>
      </c>
      <c r="D289" s="36">
        <v>-96.4</v>
      </c>
      <c r="E289" s="37">
        <v>-10.55</v>
      </c>
      <c r="F289" s="37">
        <v>-85.85</v>
      </c>
      <c r="G289" s="41">
        <v>44939</v>
      </c>
      <c r="H289" s="40" t="s">
        <v>1772</v>
      </c>
      <c r="I289" s="26">
        <v>1662421</v>
      </c>
      <c r="J289" s="26" t="s">
        <v>1300</v>
      </c>
      <c r="K289" s="26">
        <v>170435</v>
      </c>
      <c r="L289" s="38">
        <v>44944</v>
      </c>
      <c r="M289" s="40" t="str">
        <f>VLOOKUP(I289,'ITEM#'!A:B,2,0)</f>
        <v>Costco01</v>
      </c>
      <c r="N289" s="43" t="s">
        <v>1301</v>
      </c>
      <c r="O289" s="23"/>
      <c r="P289" s="44">
        <f>VLOOKUP(I289,'ITEM#'!A:D,4,0)</f>
        <v>-85.85</v>
      </c>
      <c r="Q289" s="43"/>
      <c r="R289" s="52">
        <f t="shared" si="4"/>
        <v>1</v>
      </c>
      <c r="T289" s="23" t="s">
        <v>1289</v>
      </c>
    </row>
    <row r="290" spans="1:20" ht="12.75" x14ac:dyDescent="0.2">
      <c r="A290" s="40" t="s">
        <v>1750</v>
      </c>
      <c r="B290" s="40" t="s">
        <v>1868</v>
      </c>
      <c r="C290" s="41">
        <v>44939</v>
      </c>
      <c r="D290" s="36">
        <v>-64.47</v>
      </c>
      <c r="E290" s="37">
        <v>0</v>
      </c>
      <c r="F290" s="37">
        <v>-64.47</v>
      </c>
      <c r="G290" s="41">
        <v>44939</v>
      </c>
      <c r="H290" s="40" t="s">
        <v>1773</v>
      </c>
      <c r="I290" s="26">
        <v>1585793</v>
      </c>
      <c r="J290" s="26" t="s">
        <v>1323</v>
      </c>
      <c r="K290" s="26">
        <v>170435</v>
      </c>
      <c r="L290" s="38">
        <v>44944</v>
      </c>
      <c r="M290" s="40" t="str">
        <f>VLOOKUP(I290,'ITEM#'!A:B,2,0)</f>
        <v>Costco01</v>
      </c>
      <c r="N290" s="43" t="s">
        <v>1291</v>
      </c>
      <c r="O290" s="23"/>
      <c r="P290" s="44">
        <f>VLOOKUP(I290,'ITEM#'!A:D,4,0)</f>
        <v>-64.47</v>
      </c>
      <c r="Q290" s="43"/>
      <c r="R290" s="52">
        <f t="shared" si="4"/>
        <v>1</v>
      </c>
      <c r="T290" s="23" t="s">
        <v>1289</v>
      </c>
    </row>
    <row r="291" spans="1:20" ht="12.75" x14ac:dyDescent="0.2">
      <c r="A291" s="40" t="s">
        <v>1750</v>
      </c>
      <c r="B291" s="40" t="s">
        <v>1869</v>
      </c>
      <c r="C291" s="41">
        <v>44939</v>
      </c>
      <c r="D291" s="36">
        <v>-42.04</v>
      </c>
      <c r="E291" s="37">
        <v>-10.44</v>
      </c>
      <c r="F291" s="37">
        <v>-31.6</v>
      </c>
      <c r="G291" s="41">
        <v>44939</v>
      </c>
      <c r="H291" s="40" t="s">
        <v>1774</v>
      </c>
      <c r="I291" s="26">
        <v>1540785</v>
      </c>
      <c r="J291" s="26" t="s">
        <v>1328</v>
      </c>
      <c r="K291" s="26">
        <v>170435</v>
      </c>
      <c r="L291" s="38">
        <v>44944</v>
      </c>
      <c r="M291" s="40" t="str">
        <f>VLOOKUP(I291,'ITEM#'!A:B,2,0)</f>
        <v>Costco01</v>
      </c>
      <c r="N291" s="43" t="s">
        <v>1298</v>
      </c>
      <c r="O291" s="23"/>
      <c r="P291" s="44">
        <f>VLOOKUP(I291,'ITEM#'!A:D,4,0)</f>
        <v>-31.6</v>
      </c>
      <c r="Q291" s="43"/>
      <c r="R291" s="52">
        <f t="shared" si="4"/>
        <v>1</v>
      </c>
      <c r="T291" s="23" t="s">
        <v>1289</v>
      </c>
    </row>
    <row r="292" spans="1:20" ht="12.75" x14ac:dyDescent="0.2">
      <c r="A292" s="40" t="s">
        <v>1750</v>
      </c>
      <c r="B292" s="40" t="s">
        <v>1869</v>
      </c>
      <c r="C292" s="41">
        <v>44939</v>
      </c>
      <c r="D292" s="36">
        <v>-175.2</v>
      </c>
      <c r="E292" s="37">
        <v>-20.5</v>
      </c>
      <c r="F292" s="37">
        <v>-154.69999999999999</v>
      </c>
      <c r="G292" s="41">
        <v>44939</v>
      </c>
      <c r="H292" s="40" t="s">
        <v>1774</v>
      </c>
      <c r="I292" s="26">
        <v>1662420</v>
      </c>
      <c r="J292" s="26" t="s">
        <v>1318</v>
      </c>
      <c r="K292" s="26">
        <v>170435</v>
      </c>
      <c r="L292" s="38">
        <v>44944</v>
      </c>
      <c r="M292" s="40" t="str">
        <f>VLOOKUP(I292,'ITEM#'!A:B,2,0)</f>
        <v>Costco01</v>
      </c>
      <c r="N292" s="43" t="s">
        <v>1301</v>
      </c>
      <c r="O292" s="23"/>
      <c r="P292" s="44">
        <f>VLOOKUP(I292,'ITEM#'!A:D,4,0)</f>
        <v>-77.349999999999994</v>
      </c>
      <c r="Q292" s="43"/>
      <c r="R292" s="52">
        <f t="shared" si="4"/>
        <v>2</v>
      </c>
      <c r="T292" s="23" t="s">
        <v>1289</v>
      </c>
    </row>
    <row r="293" spans="1:20" ht="12.75" x14ac:dyDescent="0.2">
      <c r="A293" s="40" t="s">
        <v>1750</v>
      </c>
      <c r="B293" s="40" t="s">
        <v>1869</v>
      </c>
      <c r="C293" s="41">
        <v>44939</v>
      </c>
      <c r="D293" s="36">
        <v>-192.8</v>
      </c>
      <c r="E293" s="37">
        <v>-21.1</v>
      </c>
      <c r="F293" s="37">
        <v>-171.7</v>
      </c>
      <c r="G293" s="41">
        <v>44939</v>
      </c>
      <c r="H293" s="40" t="s">
        <v>1774</v>
      </c>
      <c r="I293" s="26">
        <v>1662421</v>
      </c>
      <c r="J293" s="26" t="s">
        <v>1300</v>
      </c>
      <c r="K293" s="26">
        <v>170435</v>
      </c>
      <c r="L293" s="38">
        <v>44944</v>
      </c>
      <c r="M293" s="40" t="str">
        <f>VLOOKUP(I293,'ITEM#'!A:B,2,0)</f>
        <v>Costco01</v>
      </c>
      <c r="N293" s="43" t="s">
        <v>1301</v>
      </c>
      <c r="O293" s="23"/>
      <c r="P293" s="44">
        <f>VLOOKUP(I293,'ITEM#'!A:D,4,0)</f>
        <v>-85.85</v>
      </c>
      <c r="Q293" s="43"/>
      <c r="R293" s="52">
        <f t="shared" si="4"/>
        <v>2</v>
      </c>
      <c r="T293" s="23" t="s">
        <v>1289</v>
      </c>
    </row>
    <row r="294" spans="1:20" ht="12.75" x14ac:dyDescent="0.2">
      <c r="A294" s="40" t="s">
        <v>1750</v>
      </c>
      <c r="B294" s="40" t="s">
        <v>1870</v>
      </c>
      <c r="C294" s="41">
        <v>44942</v>
      </c>
      <c r="D294" s="36">
        <v>-39</v>
      </c>
      <c r="E294" s="37">
        <v>0</v>
      </c>
      <c r="F294" s="37">
        <v>-39</v>
      </c>
      <c r="G294" s="41">
        <v>44942</v>
      </c>
      <c r="H294" s="40" t="s">
        <v>1775</v>
      </c>
      <c r="I294" s="26">
        <v>1529947</v>
      </c>
      <c r="J294" s="26" t="s">
        <v>1294</v>
      </c>
      <c r="K294" s="26">
        <v>170435</v>
      </c>
      <c r="L294" s="38">
        <v>44944</v>
      </c>
      <c r="M294" s="40" t="str">
        <f>VLOOKUP(I294,'ITEM#'!A:B,2,0)</f>
        <v>Costco01</v>
      </c>
      <c r="N294" s="43" t="s">
        <v>1291</v>
      </c>
      <c r="O294" s="23"/>
      <c r="P294" s="44">
        <f>VLOOKUP(I294,'ITEM#'!A:D,4,0)</f>
        <v>-39</v>
      </c>
      <c r="Q294" s="43"/>
      <c r="R294" s="52">
        <f t="shared" si="4"/>
        <v>1</v>
      </c>
      <c r="T294" s="23" t="s">
        <v>1289</v>
      </c>
    </row>
    <row r="295" spans="1:20" ht="12.75" x14ac:dyDescent="0.2">
      <c r="A295" s="40" t="s">
        <v>1750</v>
      </c>
      <c r="B295" s="40" t="s">
        <v>1870</v>
      </c>
      <c r="C295" s="41">
        <v>44942</v>
      </c>
      <c r="D295" s="36">
        <v>-64.47</v>
      </c>
      <c r="E295" s="37">
        <v>0</v>
      </c>
      <c r="F295" s="37">
        <v>-64.47</v>
      </c>
      <c r="G295" s="41">
        <v>44942</v>
      </c>
      <c r="H295" s="40" t="s">
        <v>1775</v>
      </c>
      <c r="I295" s="26">
        <v>1585796</v>
      </c>
      <c r="J295" s="26" t="s">
        <v>1309</v>
      </c>
      <c r="K295" s="26">
        <v>170435</v>
      </c>
      <c r="L295" s="38">
        <v>44944</v>
      </c>
      <c r="M295" s="40" t="str">
        <f>VLOOKUP(I295,'ITEM#'!A:B,2,0)</f>
        <v>Costco01</v>
      </c>
      <c r="N295" s="43" t="s">
        <v>1291</v>
      </c>
      <c r="O295" s="23"/>
      <c r="P295" s="44">
        <f>VLOOKUP(I295,'ITEM#'!A:D,4,0)</f>
        <v>-64.47</v>
      </c>
      <c r="Q295" s="43"/>
      <c r="R295" s="52">
        <f t="shared" si="4"/>
        <v>1</v>
      </c>
      <c r="T295" s="23" t="s">
        <v>1289</v>
      </c>
    </row>
    <row r="296" spans="1:20" ht="12.75" x14ac:dyDescent="0.2">
      <c r="A296" s="40" t="s">
        <v>1750</v>
      </c>
      <c r="B296" s="40" t="s">
        <v>1870</v>
      </c>
      <c r="C296" s="41">
        <v>44942</v>
      </c>
      <c r="D296" s="36">
        <v>-64.47</v>
      </c>
      <c r="E296" s="37">
        <v>0</v>
      </c>
      <c r="F296" s="37">
        <v>-64.47</v>
      </c>
      <c r="G296" s="41">
        <v>44942</v>
      </c>
      <c r="H296" s="40" t="s">
        <v>1775</v>
      </c>
      <c r="I296" s="26">
        <v>1585797</v>
      </c>
      <c r="J296" s="26" t="s">
        <v>1305</v>
      </c>
      <c r="K296" s="26">
        <v>170435</v>
      </c>
      <c r="L296" s="38">
        <v>44944</v>
      </c>
      <c r="M296" s="40" t="str">
        <f>VLOOKUP(I296,'ITEM#'!A:B,2,0)</f>
        <v>Costco01</v>
      </c>
      <c r="N296" s="43" t="s">
        <v>1291</v>
      </c>
      <c r="O296" s="23"/>
      <c r="P296" s="44">
        <f>VLOOKUP(I296,'ITEM#'!A:D,4,0)</f>
        <v>-64.47</v>
      </c>
      <c r="Q296" s="43"/>
      <c r="R296" s="52">
        <f t="shared" si="4"/>
        <v>1</v>
      </c>
      <c r="T296" s="23" t="s">
        <v>1289</v>
      </c>
    </row>
    <row r="297" spans="1:20" ht="12.75" x14ac:dyDescent="0.2">
      <c r="A297" s="40" t="s">
        <v>1750</v>
      </c>
      <c r="B297" s="40" t="s">
        <v>1870</v>
      </c>
      <c r="C297" s="41">
        <v>44942</v>
      </c>
      <c r="D297" s="36">
        <v>-211.86</v>
      </c>
      <c r="E297" s="37">
        <v>0</v>
      </c>
      <c r="F297" s="37">
        <v>-211.86</v>
      </c>
      <c r="G297" s="41">
        <v>44942</v>
      </c>
      <c r="H297" s="40" t="s">
        <v>1775</v>
      </c>
      <c r="I297" s="26">
        <v>1585902</v>
      </c>
      <c r="J297" s="26" t="s">
        <v>1343</v>
      </c>
      <c r="K297" s="26">
        <v>170435</v>
      </c>
      <c r="L297" s="38">
        <v>44944</v>
      </c>
      <c r="M297" s="40" t="str">
        <f>VLOOKUP(I297,'ITEM#'!A:B,2,0)</f>
        <v>Costco01</v>
      </c>
      <c r="N297" s="43" t="s">
        <v>1291</v>
      </c>
      <c r="O297" s="23"/>
      <c r="P297" s="44">
        <f>VLOOKUP(I297,'ITEM#'!A:D,4,0)</f>
        <v>-70.62</v>
      </c>
      <c r="Q297" s="43"/>
      <c r="R297" s="52">
        <f t="shared" si="4"/>
        <v>3</v>
      </c>
      <c r="T297" s="23" t="s">
        <v>1289</v>
      </c>
    </row>
    <row r="298" spans="1:20" ht="12.75" x14ac:dyDescent="0.2">
      <c r="A298" s="40" t="s">
        <v>1776</v>
      </c>
      <c r="B298" s="40" t="s">
        <v>1871</v>
      </c>
      <c r="C298" s="41">
        <v>44943</v>
      </c>
      <c r="D298" s="36">
        <v>-159.75</v>
      </c>
      <c r="E298" s="37">
        <v>-49.489999999999995</v>
      </c>
      <c r="F298" s="37">
        <v>-110.26</v>
      </c>
      <c r="G298" s="41">
        <v>44943</v>
      </c>
      <c r="H298" s="40" t="s">
        <v>1777</v>
      </c>
      <c r="I298" s="26">
        <v>1339333</v>
      </c>
      <c r="J298" s="26" t="s">
        <v>1337</v>
      </c>
      <c r="K298" s="26">
        <v>12212060</v>
      </c>
      <c r="L298" s="38">
        <v>44945</v>
      </c>
      <c r="M298" s="40" t="str">
        <f>VLOOKUP(I298,'ITEM#'!A:B,2,0)</f>
        <v>Costco01</v>
      </c>
      <c r="N298" s="43" t="s">
        <v>1301</v>
      </c>
      <c r="P298" s="44">
        <f>VLOOKUP(I298,'ITEM#'!A:D,4,0)</f>
        <v>-55.13</v>
      </c>
      <c r="Q298" s="43"/>
      <c r="R298" s="52">
        <f t="shared" si="4"/>
        <v>2</v>
      </c>
      <c r="T298" s="23" t="s">
        <v>1289</v>
      </c>
    </row>
    <row r="299" spans="1:20" ht="12.75" x14ac:dyDescent="0.2">
      <c r="A299" s="40" t="s">
        <v>1776</v>
      </c>
      <c r="B299" s="40" t="s">
        <v>1872</v>
      </c>
      <c r="C299" s="41">
        <v>44943</v>
      </c>
      <c r="D299" s="36">
        <v>-64.47</v>
      </c>
      <c r="E299" s="37">
        <v>0</v>
      </c>
      <c r="F299" s="37">
        <v>-64.47</v>
      </c>
      <c r="G299" s="41">
        <v>44943</v>
      </c>
      <c r="H299" s="40" t="s">
        <v>1778</v>
      </c>
      <c r="I299" s="26">
        <v>1585793</v>
      </c>
      <c r="J299" s="26" t="s">
        <v>1323</v>
      </c>
      <c r="K299" s="26">
        <v>170440</v>
      </c>
      <c r="L299" s="38">
        <v>44945</v>
      </c>
      <c r="M299" s="40" t="str">
        <f>VLOOKUP(I299,'ITEM#'!A:B,2,0)</f>
        <v>Costco01</v>
      </c>
      <c r="N299" s="43" t="s">
        <v>1291</v>
      </c>
      <c r="O299" s="23"/>
      <c r="P299" s="44">
        <f>VLOOKUP(I299,'ITEM#'!A:D,4,0)</f>
        <v>-64.47</v>
      </c>
      <c r="Q299" s="43"/>
      <c r="R299" s="52">
        <f t="shared" si="4"/>
        <v>1</v>
      </c>
      <c r="T299" s="23" t="s">
        <v>1289</v>
      </c>
    </row>
    <row r="300" spans="1:20" ht="12.75" x14ac:dyDescent="0.2">
      <c r="A300" s="40" t="s">
        <v>1776</v>
      </c>
      <c r="B300" s="40" t="s">
        <v>1873</v>
      </c>
      <c r="C300" s="41">
        <v>44943</v>
      </c>
      <c r="D300" s="36">
        <v>-87.6</v>
      </c>
      <c r="E300" s="37">
        <v>-10.25</v>
      </c>
      <c r="F300" s="37">
        <v>-77.349999999999994</v>
      </c>
      <c r="G300" s="41">
        <v>44943</v>
      </c>
      <c r="H300" s="40" t="s">
        <v>1779</v>
      </c>
      <c r="I300" s="26">
        <v>1662420</v>
      </c>
      <c r="J300" s="26" t="s">
        <v>1318</v>
      </c>
      <c r="K300" s="26">
        <v>170440</v>
      </c>
      <c r="L300" s="38">
        <v>44945</v>
      </c>
      <c r="M300" s="40" t="str">
        <f>VLOOKUP(I300,'ITEM#'!A:B,2,0)</f>
        <v>Costco01</v>
      </c>
      <c r="N300" s="43" t="s">
        <v>1301</v>
      </c>
      <c r="O300" s="23"/>
      <c r="P300" s="44">
        <f>VLOOKUP(I300,'ITEM#'!A:D,4,0)</f>
        <v>-77.349999999999994</v>
      </c>
      <c r="Q300" s="43"/>
      <c r="R300" s="52">
        <f t="shared" si="4"/>
        <v>1</v>
      </c>
      <c r="T300" s="23" t="s">
        <v>1289</v>
      </c>
    </row>
    <row r="301" spans="1:20" ht="12.75" x14ac:dyDescent="0.2">
      <c r="A301" s="40" t="s">
        <v>1776</v>
      </c>
      <c r="B301" s="40" t="s">
        <v>1874</v>
      </c>
      <c r="C301" s="41">
        <v>44943</v>
      </c>
      <c r="D301" s="36">
        <v>-39</v>
      </c>
      <c r="E301" s="37">
        <v>0</v>
      </c>
      <c r="F301" s="37">
        <v>-39</v>
      </c>
      <c r="G301" s="41">
        <v>44943</v>
      </c>
      <c r="H301" s="40" t="s">
        <v>1780</v>
      </c>
      <c r="I301" s="26">
        <v>1529946</v>
      </c>
      <c r="J301" s="26" t="s">
        <v>1306</v>
      </c>
      <c r="K301" s="26">
        <v>170440</v>
      </c>
      <c r="L301" s="38">
        <v>44945</v>
      </c>
      <c r="M301" s="40" t="str">
        <f>VLOOKUP(I301,'ITEM#'!A:B,2,0)</f>
        <v>Costco01</v>
      </c>
      <c r="N301" s="43" t="s">
        <v>1291</v>
      </c>
      <c r="O301" s="23"/>
      <c r="P301" s="44">
        <f>VLOOKUP(I301,'ITEM#'!A:D,4,0)</f>
        <v>-39</v>
      </c>
      <c r="Q301" s="43"/>
      <c r="R301" s="52">
        <f t="shared" si="4"/>
        <v>1</v>
      </c>
      <c r="T301" s="23" t="s">
        <v>1289</v>
      </c>
    </row>
    <row r="302" spans="1:20" ht="12.75" x14ac:dyDescent="0.2">
      <c r="A302" s="40" t="s">
        <v>1776</v>
      </c>
      <c r="B302" s="40" t="s">
        <v>1875</v>
      </c>
      <c r="C302" s="41">
        <v>44943</v>
      </c>
      <c r="D302" s="36">
        <v>-25.55</v>
      </c>
      <c r="E302" s="37">
        <v>0</v>
      </c>
      <c r="F302" s="37">
        <v>-25.55</v>
      </c>
      <c r="G302" s="41">
        <v>44943</v>
      </c>
      <c r="H302" s="40" t="s">
        <v>1781</v>
      </c>
      <c r="I302" s="26">
        <v>1516594</v>
      </c>
      <c r="J302" s="26" t="s">
        <v>1313</v>
      </c>
      <c r="K302" s="26">
        <v>170440</v>
      </c>
      <c r="L302" s="38">
        <v>44945</v>
      </c>
      <c r="M302" s="40" t="str">
        <f>VLOOKUP(I302,'ITEM#'!A:B,2,0)</f>
        <v>Costco01</v>
      </c>
      <c r="N302" s="43" t="s">
        <v>1291</v>
      </c>
      <c r="O302" s="23"/>
      <c r="P302" s="44">
        <f>VLOOKUP(I302,'ITEM#'!A:D,4,0)</f>
        <v>-25.55</v>
      </c>
      <c r="Q302" s="43"/>
      <c r="R302" s="52">
        <f t="shared" si="4"/>
        <v>1</v>
      </c>
      <c r="T302" s="23" t="s">
        <v>1289</v>
      </c>
    </row>
    <row r="303" spans="1:20" ht="12.75" x14ac:dyDescent="0.2">
      <c r="A303" s="40" t="s">
        <v>1776</v>
      </c>
      <c r="B303" s="40" t="s">
        <v>1875</v>
      </c>
      <c r="C303" s="41">
        <v>44943</v>
      </c>
      <c r="D303" s="36">
        <v>-39</v>
      </c>
      <c r="E303" s="37">
        <v>0</v>
      </c>
      <c r="F303" s="37">
        <v>-39</v>
      </c>
      <c r="G303" s="41">
        <v>44943</v>
      </c>
      <c r="H303" s="40" t="s">
        <v>1781</v>
      </c>
      <c r="I303" s="26">
        <v>1529947</v>
      </c>
      <c r="J303" s="26" t="s">
        <v>1294</v>
      </c>
      <c r="K303" s="26">
        <v>170440</v>
      </c>
      <c r="L303" s="38">
        <v>44945</v>
      </c>
      <c r="M303" s="40" t="str">
        <f>VLOOKUP(I303,'ITEM#'!A:B,2,0)</f>
        <v>Costco01</v>
      </c>
      <c r="N303" s="43" t="s">
        <v>1291</v>
      </c>
      <c r="O303" s="23"/>
      <c r="P303" s="44">
        <f>VLOOKUP(I303,'ITEM#'!A:D,4,0)</f>
        <v>-39</v>
      </c>
      <c r="Q303" s="43"/>
      <c r="R303" s="52">
        <f t="shared" si="4"/>
        <v>1</v>
      </c>
      <c r="T303" s="23" t="s">
        <v>1289</v>
      </c>
    </row>
    <row r="304" spans="1:20" ht="12.75" x14ac:dyDescent="0.2">
      <c r="A304" s="40" t="s">
        <v>1776</v>
      </c>
      <c r="B304" s="40" t="s">
        <v>1875</v>
      </c>
      <c r="C304" s="41">
        <v>44943</v>
      </c>
      <c r="D304" s="36">
        <v>-64.47</v>
      </c>
      <c r="E304" s="37">
        <v>0</v>
      </c>
      <c r="F304" s="37">
        <v>-64.47</v>
      </c>
      <c r="G304" s="41">
        <v>44943</v>
      </c>
      <c r="H304" s="40" t="s">
        <v>1781</v>
      </c>
      <c r="I304" s="26">
        <v>1585795</v>
      </c>
      <c r="J304" s="26" t="s">
        <v>1290</v>
      </c>
      <c r="K304" s="26">
        <v>170440</v>
      </c>
      <c r="L304" s="38">
        <v>44945</v>
      </c>
      <c r="M304" s="40" t="str">
        <f>VLOOKUP(I304,'ITEM#'!A:B,2,0)</f>
        <v>Costco01</v>
      </c>
      <c r="N304" s="43" t="s">
        <v>1291</v>
      </c>
      <c r="O304" s="23"/>
      <c r="P304" s="44">
        <f>VLOOKUP(I304,'ITEM#'!A:D,4,0)</f>
        <v>-64.47</v>
      </c>
      <c r="Q304" s="43"/>
      <c r="R304" s="52">
        <f t="shared" si="4"/>
        <v>1</v>
      </c>
      <c r="T304" s="23" t="s">
        <v>1289</v>
      </c>
    </row>
    <row r="305" spans="1:20" ht="12.75" x14ac:dyDescent="0.2">
      <c r="A305" s="40" t="s">
        <v>1776</v>
      </c>
      <c r="B305" s="40" t="s">
        <v>1875</v>
      </c>
      <c r="C305" s="41">
        <v>44943</v>
      </c>
      <c r="D305" s="36">
        <v>-70.62</v>
      </c>
      <c r="E305" s="37">
        <v>0</v>
      </c>
      <c r="F305" s="37">
        <v>-70.62</v>
      </c>
      <c r="G305" s="41">
        <v>44943</v>
      </c>
      <c r="H305" s="40" t="s">
        <v>1781</v>
      </c>
      <c r="I305" s="26">
        <v>1585799</v>
      </c>
      <c r="J305" s="26" t="s">
        <v>1292</v>
      </c>
      <c r="K305" s="26">
        <v>170440</v>
      </c>
      <c r="L305" s="38">
        <v>44945</v>
      </c>
      <c r="M305" s="40" t="str">
        <f>VLOOKUP(I305,'ITEM#'!A:B,2,0)</f>
        <v>Costco01</v>
      </c>
      <c r="N305" s="43" t="s">
        <v>1291</v>
      </c>
      <c r="O305" s="23"/>
      <c r="P305" s="44">
        <f>VLOOKUP(I305,'ITEM#'!A:D,4,0)</f>
        <v>-70.62</v>
      </c>
      <c r="Q305" s="43"/>
      <c r="R305" s="52">
        <f t="shared" si="4"/>
        <v>1</v>
      </c>
      <c r="T305" s="23" t="s">
        <v>1289</v>
      </c>
    </row>
    <row r="306" spans="1:20" ht="12.75" x14ac:dyDescent="0.2">
      <c r="A306" s="40" t="s">
        <v>1776</v>
      </c>
      <c r="B306" s="40" t="s">
        <v>1876</v>
      </c>
      <c r="C306" s="41">
        <v>44943</v>
      </c>
      <c r="D306" s="36">
        <v>-50.1</v>
      </c>
      <c r="E306" s="37">
        <v>-12.22</v>
      </c>
      <c r="F306" s="37">
        <v>-37.880000000000003</v>
      </c>
      <c r="G306" s="41">
        <v>44943</v>
      </c>
      <c r="H306" s="40" t="s">
        <v>1782</v>
      </c>
      <c r="I306" s="26">
        <v>1408971</v>
      </c>
      <c r="J306" s="26" t="s">
        <v>1315</v>
      </c>
      <c r="K306" s="26">
        <v>170440</v>
      </c>
      <c r="L306" s="38">
        <v>44945</v>
      </c>
      <c r="M306" s="40" t="str">
        <f>VLOOKUP(I306,'ITEM#'!A:B,2,0)</f>
        <v>Costco01</v>
      </c>
      <c r="N306" s="43" t="s">
        <v>1311</v>
      </c>
      <c r="O306" s="23"/>
      <c r="P306" s="44">
        <f>VLOOKUP(I306,'ITEM#'!A:D,4,0)</f>
        <v>-37.880000000000003</v>
      </c>
      <c r="Q306" s="43"/>
      <c r="R306" s="52">
        <f t="shared" si="4"/>
        <v>1</v>
      </c>
      <c r="T306" s="23" t="s">
        <v>1289</v>
      </c>
    </row>
    <row r="307" spans="1:20" ht="12.75" x14ac:dyDescent="0.2">
      <c r="A307" s="40" t="s">
        <v>1776</v>
      </c>
      <c r="B307" s="40" t="s">
        <v>1877</v>
      </c>
      <c r="C307" s="41">
        <v>44943</v>
      </c>
      <c r="D307" s="36">
        <v>-128.94</v>
      </c>
      <c r="E307" s="37">
        <v>0</v>
      </c>
      <c r="F307" s="37">
        <v>-128.94</v>
      </c>
      <c r="G307" s="41">
        <v>44943</v>
      </c>
      <c r="H307" s="40" t="s">
        <v>1783</v>
      </c>
      <c r="I307" s="26">
        <v>1585795</v>
      </c>
      <c r="J307" s="26" t="s">
        <v>1290</v>
      </c>
      <c r="K307" s="26">
        <v>170440</v>
      </c>
      <c r="L307" s="38">
        <v>44945</v>
      </c>
      <c r="M307" s="40" t="str">
        <f>VLOOKUP(I307,'ITEM#'!A:B,2,0)</f>
        <v>Costco01</v>
      </c>
      <c r="N307" s="43" t="s">
        <v>1291</v>
      </c>
      <c r="O307" s="23"/>
      <c r="P307" s="44">
        <f>VLOOKUP(I307,'ITEM#'!A:D,4,0)</f>
        <v>-64.47</v>
      </c>
      <c r="Q307" s="43"/>
      <c r="R307" s="52">
        <f t="shared" si="4"/>
        <v>2</v>
      </c>
      <c r="T307" s="23" t="s">
        <v>1289</v>
      </c>
    </row>
    <row r="308" spans="1:20" ht="12.75" x14ac:dyDescent="0.2">
      <c r="A308" s="40" t="s">
        <v>1776</v>
      </c>
      <c r="B308" s="40" t="s">
        <v>1878</v>
      </c>
      <c r="C308" s="41">
        <v>44943</v>
      </c>
      <c r="D308" s="36">
        <v>-152.32</v>
      </c>
      <c r="E308" s="37">
        <v>-39.72</v>
      </c>
      <c r="F308" s="37">
        <v>-112.6</v>
      </c>
      <c r="G308" s="41">
        <v>44943</v>
      </c>
      <c r="H308" s="40" t="s">
        <v>1784</v>
      </c>
      <c r="I308" s="26">
        <v>1593356</v>
      </c>
      <c r="J308" s="26" t="s">
        <v>1329</v>
      </c>
      <c r="K308" s="26">
        <v>170440</v>
      </c>
      <c r="L308" s="38">
        <v>44945</v>
      </c>
      <c r="M308" s="40" t="str">
        <f>VLOOKUP(I308,'ITEM#'!A:B,2,0)</f>
        <v>Costco01</v>
      </c>
      <c r="N308" s="43" t="s">
        <v>1298</v>
      </c>
      <c r="O308" s="23"/>
      <c r="P308" s="44">
        <f>VLOOKUP(I308,'ITEM#'!A:D,4,0)</f>
        <v>-28.15</v>
      </c>
      <c r="Q308" s="43"/>
      <c r="R308" s="52">
        <f t="shared" si="4"/>
        <v>4</v>
      </c>
      <c r="T308" s="23" t="s">
        <v>1289</v>
      </c>
    </row>
    <row r="309" spans="1:20" ht="12.75" x14ac:dyDescent="0.2">
      <c r="A309" s="40" t="s">
        <v>1776</v>
      </c>
      <c r="B309" s="40" t="s">
        <v>1878</v>
      </c>
      <c r="C309" s="41">
        <v>44943</v>
      </c>
      <c r="D309" s="36">
        <v>-87.6</v>
      </c>
      <c r="E309" s="37">
        <v>-10.25</v>
      </c>
      <c r="F309" s="37">
        <v>-77.349999999999994</v>
      </c>
      <c r="G309" s="41">
        <v>44943</v>
      </c>
      <c r="H309" s="40" t="s">
        <v>1784</v>
      </c>
      <c r="I309" s="26">
        <v>1662420</v>
      </c>
      <c r="J309" s="26" t="s">
        <v>1318</v>
      </c>
      <c r="K309" s="26">
        <v>170440</v>
      </c>
      <c r="L309" s="38">
        <v>44945</v>
      </c>
      <c r="M309" s="40" t="str">
        <f>VLOOKUP(I309,'ITEM#'!A:B,2,0)</f>
        <v>Costco01</v>
      </c>
      <c r="N309" s="43" t="s">
        <v>1301</v>
      </c>
      <c r="O309" s="23"/>
      <c r="P309" s="44">
        <f>VLOOKUP(I309,'ITEM#'!A:D,4,0)</f>
        <v>-77.349999999999994</v>
      </c>
      <c r="Q309" s="43"/>
      <c r="R309" s="52">
        <f t="shared" si="4"/>
        <v>1</v>
      </c>
      <c r="T309" s="23" t="s">
        <v>1289</v>
      </c>
    </row>
    <row r="310" spans="1:20" ht="12.75" x14ac:dyDescent="0.2">
      <c r="A310" s="40" t="s">
        <v>1776</v>
      </c>
      <c r="B310" s="40" t="s">
        <v>1878</v>
      </c>
      <c r="C310" s="41">
        <v>44943</v>
      </c>
      <c r="D310" s="36">
        <v>-96.4</v>
      </c>
      <c r="E310" s="37">
        <v>-10.55</v>
      </c>
      <c r="F310" s="37">
        <v>-85.85</v>
      </c>
      <c r="G310" s="41">
        <v>44943</v>
      </c>
      <c r="H310" s="40" t="s">
        <v>1784</v>
      </c>
      <c r="I310" s="26">
        <v>1662421</v>
      </c>
      <c r="J310" s="26" t="s">
        <v>1300</v>
      </c>
      <c r="K310" s="26">
        <v>170440</v>
      </c>
      <c r="L310" s="38">
        <v>44945</v>
      </c>
      <c r="M310" s="40" t="str">
        <f>VLOOKUP(I310,'ITEM#'!A:B,2,0)</f>
        <v>Costco01</v>
      </c>
      <c r="N310" s="43" t="s">
        <v>1301</v>
      </c>
      <c r="O310" s="23"/>
      <c r="P310" s="44">
        <f>VLOOKUP(I310,'ITEM#'!A:D,4,0)</f>
        <v>-85.85</v>
      </c>
      <c r="Q310" s="43"/>
      <c r="R310" s="52">
        <f t="shared" si="4"/>
        <v>1</v>
      </c>
      <c r="T310" s="23" t="s">
        <v>1289</v>
      </c>
    </row>
    <row r="311" spans="1:20" ht="12.75" x14ac:dyDescent="0.2">
      <c r="A311" s="40" t="s">
        <v>1776</v>
      </c>
      <c r="B311" s="40" t="s">
        <v>1879</v>
      </c>
      <c r="C311" s="41">
        <v>44943</v>
      </c>
      <c r="D311" s="36">
        <v>-39</v>
      </c>
      <c r="E311" s="37">
        <v>0</v>
      </c>
      <c r="F311" s="37">
        <v>-39</v>
      </c>
      <c r="G311" s="41">
        <v>44943</v>
      </c>
      <c r="H311" s="40" t="s">
        <v>1785</v>
      </c>
      <c r="I311" s="26">
        <v>1529947</v>
      </c>
      <c r="J311" s="26" t="s">
        <v>1294</v>
      </c>
      <c r="K311" s="26">
        <v>170440</v>
      </c>
      <c r="L311" s="38">
        <v>44945</v>
      </c>
      <c r="M311" s="40" t="str">
        <f>VLOOKUP(I311,'ITEM#'!A:B,2,0)</f>
        <v>Costco01</v>
      </c>
      <c r="N311" s="43" t="s">
        <v>1291</v>
      </c>
      <c r="O311" s="23"/>
      <c r="P311" s="44">
        <f>VLOOKUP(I311,'ITEM#'!A:D,4,0)</f>
        <v>-39</v>
      </c>
      <c r="Q311" s="43"/>
      <c r="R311" s="52">
        <f t="shared" si="4"/>
        <v>1</v>
      </c>
      <c r="T311" s="23" t="s">
        <v>1289</v>
      </c>
    </row>
    <row r="312" spans="1:20" ht="12.75" x14ac:dyDescent="0.2">
      <c r="A312" s="40" t="s">
        <v>1776</v>
      </c>
      <c r="B312" s="40" t="s">
        <v>1880</v>
      </c>
      <c r="C312" s="41">
        <v>44943</v>
      </c>
      <c r="D312" s="36">
        <v>-50.1</v>
      </c>
      <c r="E312" s="37">
        <v>-12.22</v>
      </c>
      <c r="F312" s="37">
        <v>-37.880000000000003</v>
      </c>
      <c r="G312" s="41">
        <v>44943</v>
      </c>
      <c r="H312" s="40" t="s">
        <v>1786</v>
      </c>
      <c r="I312" s="26">
        <v>1408972</v>
      </c>
      <c r="J312" s="26" t="s">
        <v>1342</v>
      </c>
      <c r="K312" s="26">
        <v>170440</v>
      </c>
      <c r="L312" s="38">
        <v>44945</v>
      </c>
      <c r="M312" s="40" t="str">
        <f>VLOOKUP(I312,'ITEM#'!A:B,2,0)</f>
        <v>Costco01</v>
      </c>
      <c r="N312" s="43" t="s">
        <v>1311</v>
      </c>
      <c r="O312" s="23"/>
      <c r="P312" s="44">
        <f>VLOOKUP(I312,'ITEM#'!A:D,4,0)</f>
        <v>-37.880000000000003</v>
      </c>
      <c r="Q312" s="43"/>
      <c r="R312" s="52">
        <f t="shared" si="4"/>
        <v>1</v>
      </c>
      <c r="T312" s="23" t="s">
        <v>1289</v>
      </c>
    </row>
    <row r="313" spans="1:20" ht="12.75" x14ac:dyDescent="0.2">
      <c r="A313" s="40" t="s">
        <v>1776</v>
      </c>
      <c r="B313" s="40" t="s">
        <v>1880</v>
      </c>
      <c r="C313" s="41">
        <v>44943</v>
      </c>
      <c r="D313" s="36">
        <v>-96.4</v>
      </c>
      <c r="E313" s="37">
        <v>-10.55</v>
      </c>
      <c r="F313" s="37">
        <v>-85.85</v>
      </c>
      <c r="G313" s="41">
        <v>44943</v>
      </c>
      <c r="H313" s="40" t="s">
        <v>1786</v>
      </c>
      <c r="I313" s="26">
        <v>1662421</v>
      </c>
      <c r="J313" s="26" t="s">
        <v>1300</v>
      </c>
      <c r="K313" s="26">
        <v>170440</v>
      </c>
      <c r="L313" s="38">
        <v>44945</v>
      </c>
      <c r="M313" s="40" t="str">
        <f>VLOOKUP(I313,'ITEM#'!A:B,2,0)</f>
        <v>Costco01</v>
      </c>
      <c r="N313" s="43" t="s">
        <v>1301</v>
      </c>
      <c r="O313" s="23"/>
      <c r="P313" s="44">
        <f>VLOOKUP(I313,'ITEM#'!A:D,4,0)</f>
        <v>-85.85</v>
      </c>
      <c r="Q313" s="43"/>
      <c r="R313" s="52">
        <f t="shared" si="4"/>
        <v>1</v>
      </c>
      <c r="T313" s="23" t="s">
        <v>1289</v>
      </c>
    </row>
    <row r="314" spans="1:20" ht="12.75" x14ac:dyDescent="0.2">
      <c r="A314" s="40" t="s">
        <v>1776</v>
      </c>
      <c r="B314" s="40" t="s">
        <v>1881</v>
      </c>
      <c r="C314" s="41">
        <v>44943</v>
      </c>
      <c r="D314" s="36">
        <v>-42.07</v>
      </c>
      <c r="E314" s="37">
        <v>0</v>
      </c>
      <c r="F314" s="37">
        <v>-42.07</v>
      </c>
      <c r="G314" s="41">
        <v>44943</v>
      </c>
      <c r="H314" s="40" t="s">
        <v>1787</v>
      </c>
      <c r="I314" s="26">
        <v>1514684</v>
      </c>
      <c r="J314" s="26" t="s">
        <v>1324</v>
      </c>
      <c r="K314" s="26">
        <v>170440</v>
      </c>
      <c r="L314" s="38">
        <v>44945</v>
      </c>
      <c r="M314" s="40" t="str">
        <f>VLOOKUP(I314,'ITEM#'!A:B,2,0)</f>
        <v>Costco01</v>
      </c>
      <c r="N314" s="43" t="s">
        <v>1291</v>
      </c>
      <c r="O314" s="23"/>
      <c r="P314" s="44">
        <f>VLOOKUP(I314,'ITEM#'!A:D,4,0)</f>
        <v>-42.07</v>
      </c>
      <c r="Q314" s="43"/>
      <c r="R314" s="52">
        <f t="shared" si="4"/>
        <v>1</v>
      </c>
      <c r="T314" s="23" t="s">
        <v>1289</v>
      </c>
    </row>
    <row r="315" spans="1:20" ht="12.75" x14ac:dyDescent="0.2">
      <c r="A315" s="40" t="s">
        <v>1776</v>
      </c>
      <c r="B315" s="40" t="s">
        <v>1881</v>
      </c>
      <c r="C315" s="41">
        <v>44943</v>
      </c>
      <c r="D315" s="36">
        <v>-25.55</v>
      </c>
      <c r="E315" s="37">
        <v>0</v>
      </c>
      <c r="F315" s="37">
        <v>-25.55</v>
      </c>
      <c r="G315" s="41">
        <v>44943</v>
      </c>
      <c r="H315" s="40" t="s">
        <v>1787</v>
      </c>
      <c r="I315" s="26">
        <v>1516597</v>
      </c>
      <c r="J315" s="26" t="s">
        <v>1303</v>
      </c>
      <c r="K315" s="26">
        <v>170440</v>
      </c>
      <c r="L315" s="38">
        <v>44945</v>
      </c>
      <c r="M315" s="40" t="str">
        <f>VLOOKUP(I315,'ITEM#'!A:B,2,0)</f>
        <v>Costco01</v>
      </c>
      <c r="N315" s="43" t="s">
        <v>1291</v>
      </c>
      <c r="O315" s="23"/>
      <c r="P315" s="44">
        <f>VLOOKUP(I315,'ITEM#'!A:D,4,0)</f>
        <v>-25.55</v>
      </c>
      <c r="Q315" s="43"/>
      <c r="R315" s="52">
        <f t="shared" si="4"/>
        <v>1</v>
      </c>
      <c r="T315" s="23" t="s">
        <v>1289</v>
      </c>
    </row>
    <row r="316" spans="1:20" ht="12.75" x14ac:dyDescent="0.2">
      <c r="A316" s="40" t="s">
        <v>1776</v>
      </c>
      <c r="B316" s="40" t="s">
        <v>1882</v>
      </c>
      <c r="C316" s="41">
        <v>44943</v>
      </c>
      <c r="D316" s="36">
        <v>-96.4</v>
      </c>
      <c r="E316" s="37">
        <v>-10.55</v>
      </c>
      <c r="F316" s="37">
        <v>-85.85</v>
      </c>
      <c r="G316" s="41">
        <v>44943</v>
      </c>
      <c r="H316" s="40" t="s">
        <v>1788</v>
      </c>
      <c r="I316" s="26">
        <v>1662421</v>
      </c>
      <c r="J316" s="26" t="s">
        <v>1300</v>
      </c>
      <c r="K316" s="26">
        <v>170440</v>
      </c>
      <c r="L316" s="38">
        <v>44945</v>
      </c>
      <c r="M316" s="40" t="str">
        <f>VLOOKUP(I316,'ITEM#'!A:B,2,0)</f>
        <v>Costco01</v>
      </c>
      <c r="N316" s="43" t="s">
        <v>1301</v>
      </c>
      <c r="O316" s="23"/>
      <c r="P316" s="44">
        <f>VLOOKUP(I316,'ITEM#'!A:D,4,0)</f>
        <v>-85.85</v>
      </c>
      <c r="Q316" s="43"/>
      <c r="R316" s="52">
        <f t="shared" si="4"/>
        <v>1</v>
      </c>
      <c r="T316" s="23" t="s">
        <v>1289</v>
      </c>
    </row>
    <row r="317" spans="1:20" ht="12.75" x14ac:dyDescent="0.2">
      <c r="A317" s="40" t="s">
        <v>1776</v>
      </c>
      <c r="B317" s="40" t="s">
        <v>1883</v>
      </c>
      <c r="C317" s="41">
        <v>44943</v>
      </c>
      <c r="D317" s="36">
        <v>-87.6</v>
      </c>
      <c r="E317" s="37">
        <v>-10.25</v>
      </c>
      <c r="F317" s="37">
        <v>-77.349999999999994</v>
      </c>
      <c r="G317" s="41">
        <v>44943</v>
      </c>
      <c r="H317" s="40" t="s">
        <v>1789</v>
      </c>
      <c r="I317" s="26">
        <v>1662420</v>
      </c>
      <c r="J317" s="26" t="s">
        <v>1318</v>
      </c>
      <c r="K317" s="26">
        <v>170440</v>
      </c>
      <c r="L317" s="38">
        <v>44945</v>
      </c>
      <c r="M317" s="40" t="str">
        <f>VLOOKUP(I317,'ITEM#'!A:B,2,0)</f>
        <v>Costco01</v>
      </c>
      <c r="N317" s="43" t="s">
        <v>1301</v>
      </c>
      <c r="O317" s="23"/>
      <c r="P317" s="44">
        <f>VLOOKUP(I317,'ITEM#'!A:D,4,0)</f>
        <v>-77.349999999999994</v>
      </c>
      <c r="Q317" s="43"/>
      <c r="R317" s="52">
        <f t="shared" si="4"/>
        <v>1</v>
      </c>
      <c r="T317" s="23" t="s">
        <v>1289</v>
      </c>
    </row>
    <row r="318" spans="1:20" ht="12.75" x14ac:dyDescent="0.2">
      <c r="A318" s="40" t="s">
        <v>1776</v>
      </c>
      <c r="B318" s="40" t="s">
        <v>1884</v>
      </c>
      <c r="C318" s="41">
        <v>44943</v>
      </c>
      <c r="D318" s="36">
        <v>-36.590000000000003</v>
      </c>
      <c r="E318" s="37">
        <v>0</v>
      </c>
      <c r="F318" s="37">
        <v>-36.590000000000003</v>
      </c>
      <c r="G318" s="41">
        <v>44943</v>
      </c>
      <c r="H318" s="40" t="s">
        <v>1790</v>
      </c>
      <c r="I318" s="26">
        <v>1459092</v>
      </c>
      <c r="J318" s="26" t="s">
        <v>2115</v>
      </c>
      <c r="K318" s="26">
        <v>170440</v>
      </c>
      <c r="L318" s="38">
        <v>44945</v>
      </c>
      <c r="M318" s="40" t="str">
        <f>VLOOKUP(I318,'ITEM#'!A:B,2,0)</f>
        <v>Costco01</v>
      </c>
      <c r="N318" s="43" t="s">
        <v>1291</v>
      </c>
      <c r="O318" s="23"/>
      <c r="P318" s="44">
        <f>VLOOKUP(I318,'ITEM#'!A:D,4,0)</f>
        <v>-36.590000000000003</v>
      </c>
      <c r="Q318" s="43"/>
      <c r="R318" s="52">
        <f t="shared" si="4"/>
        <v>1</v>
      </c>
      <c r="T318" s="23" t="s">
        <v>1289</v>
      </c>
    </row>
    <row r="319" spans="1:20" ht="12.75" x14ac:dyDescent="0.2">
      <c r="A319" s="40" t="s">
        <v>1776</v>
      </c>
      <c r="B319" s="40" t="s">
        <v>1885</v>
      </c>
      <c r="C319" s="41">
        <v>44943</v>
      </c>
      <c r="D319" s="36">
        <v>-96.4</v>
      </c>
      <c r="E319" s="37">
        <v>-10.55</v>
      </c>
      <c r="F319" s="37">
        <v>-85.85</v>
      </c>
      <c r="G319" s="41">
        <v>44943</v>
      </c>
      <c r="H319" s="40" t="s">
        <v>1791</v>
      </c>
      <c r="I319" s="26">
        <v>1662421</v>
      </c>
      <c r="J319" s="26" t="s">
        <v>1300</v>
      </c>
      <c r="K319" s="26">
        <v>170440</v>
      </c>
      <c r="L319" s="38">
        <v>44945</v>
      </c>
      <c r="M319" s="40" t="str">
        <f>VLOOKUP(I319,'ITEM#'!A:B,2,0)</f>
        <v>Costco01</v>
      </c>
      <c r="N319" s="43" t="s">
        <v>1301</v>
      </c>
      <c r="O319" s="23"/>
      <c r="P319" s="44">
        <f>VLOOKUP(I319,'ITEM#'!A:D,4,0)</f>
        <v>-85.85</v>
      </c>
      <c r="Q319" s="43"/>
      <c r="R319" s="52">
        <f t="shared" si="4"/>
        <v>1</v>
      </c>
      <c r="T319" s="23" t="s">
        <v>1289</v>
      </c>
    </row>
    <row r="320" spans="1:20" ht="12.75" x14ac:dyDescent="0.2">
      <c r="A320" s="40" t="s">
        <v>1776</v>
      </c>
      <c r="B320" s="40" t="s">
        <v>1886</v>
      </c>
      <c r="C320" s="41">
        <v>44943</v>
      </c>
      <c r="D320" s="36">
        <v>-175.2</v>
      </c>
      <c r="E320" s="37">
        <v>-20.5</v>
      </c>
      <c r="F320" s="37">
        <v>-154.69999999999999</v>
      </c>
      <c r="G320" s="41">
        <v>44943</v>
      </c>
      <c r="H320" s="40" t="s">
        <v>1792</v>
      </c>
      <c r="I320" s="26">
        <v>1662420</v>
      </c>
      <c r="J320" s="26" t="s">
        <v>1318</v>
      </c>
      <c r="K320" s="26">
        <v>170440</v>
      </c>
      <c r="L320" s="38">
        <v>44945</v>
      </c>
      <c r="M320" s="40" t="str">
        <f>VLOOKUP(I320,'ITEM#'!A:B,2,0)</f>
        <v>Costco01</v>
      </c>
      <c r="N320" s="43" t="s">
        <v>1301</v>
      </c>
      <c r="O320" s="23"/>
      <c r="P320" s="44">
        <f>VLOOKUP(I320,'ITEM#'!A:D,4,0)</f>
        <v>-77.349999999999994</v>
      </c>
      <c r="Q320" s="43"/>
      <c r="R320" s="52">
        <f t="shared" si="4"/>
        <v>2</v>
      </c>
      <c r="T320" s="23" t="s">
        <v>1289</v>
      </c>
    </row>
    <row r="321" spans="1:20" ht="12.75" x14ac:dyDescent="0.2">
      <c r="A321" s="40" t="s">
        <v>1776</v>
      </c>
      <c r="B321" s="40" t="s">
        <v>1886</v>
      </c>
      <c r="C321" s="41">
        <v>44943</v>
      </c>
      <c r="D321" s="36">
        <v>-192.8</v>
      </c>
      <c r="E321" s="37">
        <v>-21.1</v>
      </c>
      <c r="F321" s="37">
        <v>-171.7</v>
      </c>
      <c r="G321" s="41">
        <v>44943</v>
      </c>
      <c r="H321" s="40" t="s">
        <v>1792</v>
      </c>
      <c r="I321" s="26">
        <v>1662421</v>
      </c>
      <c r="J321" s="26" t="s">
        <v>1300</v>
      </c>
      <c r="K321" s="26">
        <v>170440</v>
      </c>
      <c r="L321" s="38">
        <v>44945</v>
      </c>
      <c r="M321" s="40" t="str">
        <f>VLOOKUP(I321,'ITEM#'!A:B,2,0)</f>
        <v>Costco01</v>
      </c>
      <c r="N321" s="43" t="s">
        <v>1301</v>
      </c>
      <c r="O321" s="23"/>
      <c r="P321" s="44">
        <f>VLOOKUP(I321,'ITEM#'!A:D,4,0)</f>
        <v>-85.85</v>
      </c>
      <c r="Q321" s="43"/>
      <c r="R321" s="52">
        <f t="shared" si="4"/>
        <v>2</v>
      </c>
      <c r="T321" s="23" t="s">
        <v>1289</v>
      </c>
    </row>
    <row r="322" spans="1:20" ht="12.75" x14ac:dyDescent="0.2">
      <c r="A322" s="40" t="s">
        <v>1776</v>
      </c>
      <c r="B322" s="40" t="s">
        <v>1886</v>
      </c>
      <c r="C322" s="41">
        <v>44943</v>
      </c>
      <c r="D322" s="36">
        <v>-96.4</v>
      </c>
      <c r="E322" s="37">
        <v>-10.55</v>
      </c>
      <c r="F322" s="37">
        <v>-85.85</v>
      </c>
      <c r="G322" s="41">
        <v>44943</v>
      </c>
      <c r="H322" s="40" t="s">
        <v>1792</v>
      </c>
      <c r="I322" s="26">
        <v>1662422</v>
      </c>
      <c r="J322" s="26" t="s">
        <v>1327</v>
      </c>
      <c r="K322" s="26">
        <v>170440</v>
      </c>
      <c r="L322" s="38">
        <v>44945</v>
      </c>
      <c r="M322" s="40" t="str">
        <f>VLOOKUP(I322,'ITEM#'!A:B,2,0)</f>
        <v>Costco01</v>
      </c>
      <c r="N322" s="43" t="s">
        <v>1301</v>
      </c>
      <c r="O322" s="23"/>
      <c r="P322" s="44">
        <f>VLOOKUP(I322,'ITEM#'!A:D,4,0)</f>
        <v>-85.85</v>
      </c>
      <c r="Q322" s="43"/>
      <c r="R322" s="52">
        <f t="shared" ref="R322:R385" si="5">F322/P322</f>
        <v>1</v>
      </c>
      <c r="T322" s="23" t="s">
        <v>1289</v>
      </c>
    </row>
    <row r="323" spans="1:20" ht="12.75" x14ac:dyDescent="0.2">
      <c r="A323" s="40" t="s">
        <v>1776</v>
      </c>
      <c r="B323" s="40" t="s">
        <v>1887</v>
      </c>
      <c r="C323" s="41">
        <v>44943</v>
      </c>
      <c r="D323" s="36">
        <v>-25.55</v>
      </c>
      <c r="E323" s="37">
        <v>0</v>
      </c>
      <c r="F323" s="37">
        <v>-25.55</v>
      </c>
      <c r="G323" s="41">
        <v>44943</v>
      </c>
      <c r="H323" s="40" t="s">
        <v>1793</v>
      </c>
      <c r="I323" s="26">
        <v>1516592</v>
      </c>
      <c r="J323" s="26" t="s">
        <v>1299</v>
      </c>
      <c r="K323" s="26">
        <v>170440</v>
      </c>
      <c r="L323" s="38">
        <v>44945</v>
      </c>
      <c r="M323" s="40" t="str">
        <f>VLOOKUP(I323,'ITEM#'!A:B,2,0)</f>
        <v>Costco01</v>
      </c>
      <c r="N323" s="43" t="s">
        <v>1291</v>
      </c>
      <c r="O323" s="23"/>
      <c r="P323" s="44">
        <f>VLOOKUP(I323,'ITEM#'!A:D,4,0)</f>
        <v>-25.55</v>
      </c>
      <c r="Q323" s="43"/>
      <c r="R323" s="52">
        <f t="shared" si="5"/>
        <v>1</v>
      </c>
      <c r="T323" s="23" t="s">
        <v>1289</v>
      </c>
    </row>
    <row r="324" spans="1:20" ht="12.75" x14ac:dyDescent="0.2">
      <c r="A324" s="40" t="s">
        <v>1776</v>
      </c>
      <c r="B324" s="40" t="s">
        <v>1887</v>
      </c>
      <c r="C324" s="41">
        <v>44943</v>
      </c>
      <c r="D324" s="36">
        <v>-64.47</v>
      </c>
      <c r="E324" s="37"/>
      <c r="F324" s="37">
        <v>-64.47</v>
      </c>
      <c r="G324" s="41">
        <v>44943</v>
      </c>
      <c r="H324" s="40" t="s">
        <v>1793</v>
      </c>
      <c r="I324" s="26">
        <v>1585795</v>
      </c>
      <c r="J324" s="26" t="s">
        <v>1290</v>
      </c>
      <c r="K324" s="26">
        <v>170440</v>
      </c>
      <c r="L324" s="38">
        <v>44945</v>
      </c>
      <c r="M324" s="40" t="str">
        <f>VLOOKUP(I324,'ITEM#'!A:B,2,0)</f>
        <v>Costco01</v>
      </c>
      <c r="N324" s="43" t="s">
        <v>1291</v>
      </c>
      <c r="O324" s="23"/>
      <c r="P324" s="44">
        <f>VLOOKUP(I324,'ITEM#'!A:D,4,0)</f>
        <v>-64.47</v>
      </c>
      <c r="Q324" s="43"/>
      <c r="R324" s="52">
        <f t="shared" si="5"/>
        <v>1</v>
      </c>
      <c r="T324" s="23" t="s">
        <v>1289</v>
      </c>
    </row>
    <row r="325" spans="1:20" ht="12.75" x14ac:dyDescent="0.2">
      <c r="A325" s="40" t="s">
        <v>1794</v>
      </c>
      <c r="B325" s="40" t="s">
        <v>1888</v>
      </c>
      <c r="C325" s="41">
        <v>44944</v>
      </c>
      <c r="D325" s="36">
        <v>-87.28</v>
      </c>
      <c r="E325" s="37">
        <v>-25.009999999999998</v>
      </c>
      <c r="F325" s="37">
        <v>-62.27</v>
      </c>
      <c r="G325" s="41">
        <v>44944</v>
      </c>
      <c r="H325" s="40" t="s">
        <v>1795</v>
      </c>
      <c r="I325" s="26">
        <v>1339335</v>
      </c>
      <c r="J325" s="26" t="s">
        <v>1314</v>
      </c>
      <c r="K325" s="26">
        <v>170445</v>
      </c>
      <c r="L325" s="38">
        <v>44946</v>
      </c>
      <c r="M325" s="40" t="str">
        <f>VLOOKUP(I325,'ITEM#'!A:B,2,0)</f>
        <v>Costco01</v>
      </c>
      <c r="N325" s="43" t="s">
        <v>1301</v>
      </c>
      <c r="O325" s="23"/>
      <c r="P325" s="44">
        <f>VLOOKUP(I325,'ITEM#'!A:D,4,0)</f>
        <v>-62.27</v>
      </c>
      <c r="Q325" s="43"/>
      <c r="R325" s="52">
        <f t="shared" si="5"/>
        <v>1</v>
      </c>
      <c r="T325" s="23" t="s">
        <v>1289</v>
      </c>
    </row>
    <row r="326" spans="1:20" ht="12.75" x14ac:dyDescent="0.2">
      <c r="A326" s="40" t="s">
        <v>1794</v>
      </c>
      <c r="B326" s="40" t="s">
        <v>1889</v>
      </c>
      <c r="C326" s="41">
        <v>44944</v>
      </c>
      <c r="D326" s="36">
        <v>-64.47</v>
      </c>
      <c r="E326" s="37">
        <v>0</v>
      </c>
      <c r="F326" s="37">
        <v>-64.47</v>
      </c>
      <c r="G326" s="41">
        <v>44944</v>
      </c>
      <c r="H326" s="40" t="s">
        <v>1796</v>
      </c>
      <c r="I326" s="26">
        <v>1585795</v>
      </c>
      <c r="J326" s="26" t="s">
        <v>1290</v>
      </c>
      <c r="K326" s="26">
        <v>170447</v>
      </c>
      <c r="L326" s="38">
        <v>44946</v>
      </c>
      <c r="M326" s="40" t="str">
        <f>VLOOKUP(I326,'ITEM#'!A:B,2,0)</f>
        <v>Costco01</v>
      </c>
      <c r="N326" s="43" t="s">
        <v>1291</v>
      </c>
      <c r="O326" s="23"/>
      <c r="P326" s="44">
        <f>VLOOKUP(I326,'ITEM#'!A:D,4,0)</f>
        <v>-64.47</v>
      </c>
      <c r="Q326" s="43"/>
      <c r="R326" s="52">
        <f t="shared" si="5"/>
        <v>1</v>
      </c>
      <c r="T326" s="23" t="s">
        <v>1289</v>
      </c>
    </row>
    <row r="327" spans="1:20" ht="12.75" x14ac:dyDescent="0.2">
      <c r="A327" s="40" t="s">
        <v>1794</v>
      </c>
      <c r="B327" s="40" t="s">
        <v>1890</v>
      </c>
      <c r="C327" s="41">
        <v>44944</v>
      </c>
      <c r="D327" s="36">
        <v>-87.6</v>
      </c>
      <c r="E327" s="37">
        <v>-10.25</v>
      </c>
      <c r="F327" s="37">
        <v>-77.349999999999994</v>
      </c>
      <c r="G327" s="41">
        <v>44944</v>
      </c>
      <c r="H327" s="40" t="s">
        <v>1797</v>
      </c>
      <c r="I327" s="26">
        <v>1662420</v>
      </c>
      <c r="J327" s="26" t="s">
        <v>1318</v>
      </c>
      <c r="K327" s="26">
        <v>170447</v>
      </c>
      <c r="L327" s="38">
        <v>44946</v>
      </c>
      <c r="M327" s="40" t="str">
        <f>VLOOKUP(I327,'ITEM#'!A:B,2,0)</f>
        <v>Costco01</v>
      </c>
      <c r="N327" s="43" t="s">
        <v>1301</v>
      </c>
      <c r="O327" s="23"/>
      <c r="P327" s="44">
        <f>VLOOKUP(I327,'ITEM#'!A:D,4,0)</f>
        <v>-77.349999999999994</v>
      </c>
      <c r="Q327" s="43"/>
      <c r="R327" s="52">
        <f t="shared" si="5"/>
        <v>1</v>
      </c>
      <c r="T327" s="23" t="s">
        <v>1289</v>
      </c>
    </row>
    <row r="328" spans="1:20" ht="12.75" x14ac:dyDescent="0.2">
      <c r="A328" s="40" t="s">
        <v>1794</v>
      </c>
      <c r="B328" s="40" t="s">
        <v>1891</v>
      </c>
      <c r="C328" s="41">
        <v>44944</v>
      </c>
      <c r="D328" s="36">
        <v>-38.08</v>
      </c>
      <c r="E328" s="37">
        <v>-9.93</v>
      </c>
      <c r="F328" s="37">
        <v>-28.15</v>
      </c>
      <c r="G328" s="41">
        <v>44944</v>
      </c>
      <c r="H328" s="40" t="s">
        <v>1798</v>
      </c>
      <c r="I328" s="26">
        <v>1540783</v>
      </c>
      <c r="J328" s="26" t="s">
        <v>1317</v>
      </c>
      <c r="K328" s="26">
        <v>170447</v>
      </c>
      <c r="L328" s="38">
        <v>44946</v>
      </c>
      <c r="M328" s="40" t="str">
        <f>VLOOKUP(I328,'ITEM#'!A:B,2,0)</f>
        <v>Costco01</v>
      </c>
      <c r="N328" s="43" t="s">
        <v>1298</v>
      </c>
      <c r="O328" s="23"/>
      <c r="P328" s="44">
        <f>VLOOKUP(I328,'ITEM#'!A:D,4,0)</f>
        <v>-28.15</v>
      </c>
      <c r="Q328" s="43"/>
      <c r="R328" s="52">
        <f t="shared" si="5"/>
        <v>1</v>
      </c>
      <c r="T328" s="23" t="s">
        <v>1289</v>
      </c>
    </row>
    <row r="329" spans="1:20" ht="12.75" x14ac:dyDescent="0.2">
      <c r="A329" s="40" t="s">
        <v>1794</v>
      </c>
      <c r="B329" s="40" t="s">
        <v>1891</v>
      </c>
      <c r="C329" s="41">
        <v>44944</v>
      </c>
      <c r="D329" s="36">
        <v>-87.6</v>
      </c>
      <c r="E329" s="37">
        <v>-10.25</v>
      </c>
      <c r="F329" s="37">
        <v>-77.349999999999994</v>
      </c>
      <c r="G329" s="41">
        <v>44944</v>
      </c>
      <c r="H329" s="40" t="s">
        <v>1798</v>
      </c>
      <c r="I329" s="26">
        <v>1662420</v>
      </c>
      <c r="J329" s="26" t="s">
        <v>1318</v>
      </c>
      <c r="K329" s="26">
        <v>170447</v>
      </c>
      <c r="L329" s="38">
        <v>44946</v>
      </c>
      <c r="M329" s="40" t="str">
        <f>VLOOKUP(I329,'ITEM#'!A:B,2,0)</f>
        <v>Costco01</v>
      </c>
      <c r="N329" s="43" t="s">
        <v>1301</v>
      </c>
      <c r="O329" s="23"/>
      <c r="P329" s="44">
        <f>VLOOKUP(I329,'ITEM#'!A:D,4,0)</f>
        <v>-77.349999999999994</v>
      </c>
      <c r="Q329" s="43"/>
      <c r="R329" s="52">
        <f t="shared" si="5"/>
        <v>1</v>
      </c>
      <c r="T329" s="23" t="s">
        <v>1289</v>
      </c>
    </row>
    <row r="330" spans="1:20" ht="12.75" x14ac:dyDescent="0.2">
      <c r="A330" s="40" t="s">
        <v>1794</v>
      </c>
      <c r="B330" s="40" t="s">
        <v>1892</v>
      </c>
      <c r="C330" s="41">
        <v>44944</v>
      </c>
      <c r="D330" s="36">
        <v>-126.21</v>
      </c>
      <c r="E330" s="37">
        <v>0</v>
      </c>
      <c r="F330" s="37">
        <v>-126.21</v>
      </c>
      <c r="G330" s="41">
        <v>44944</v>
      </c>
      <c r="H330" s="40" t="s">
        <v>1799</v>
      </c>
      <c r="I330" s="26">
        <v>1514683</v>
      </c>
      <c r="J330" s="26" t="s">
        <v>1346</v>
      </c>
      <c r="K330" s="26">
        <v>170447</v>
      </c>
      <c r="L330" s="38">
        <v>44946</v>
      </c>
      <c r="M330" s="40" t="str">
        <f>VLOOKUP(I330,'ITEM#'!A:B,2,0)</f>
        <v>Costco01</v>
      </c>
      <c r="N330" s="43" t="s">
        <v>1291</v>
      </c>
      <c r="O330" s="23"/>
      <c r="P330" s="44">
        <f>VLOOKUP(I330,'ITEM#'!A:D,4,0)</f>
        <v>-42.07</v>
      </c>
      <c r="Q330" s="43"/>
      <c r="R330" s="52">
        <f t="shared" si="5"/>
        <v>3</v>
      </c>
      <c r="T330" s="23" t="s">
        <v>1289</v>
      </c>
    </row>
    <row r="331" spans="1:20" ht="12.75" x14ac:dyDescent="0.2">
      <c r="A331" s="40" t="s">
        <v>1794</v>
      </c>
      <c r="B331" s="40" t="s">
        <v>1892</v>
      </c>
      <c r="C331" s="41">
        <v>44944</v>
      </c>
      <c r="D331" s="36">
        <v>-51.1</v>
      </c>
      <c r="E331" s="37"/>
      <c r="F331" s="37">
        <v>-51.1</v>
      </c>
      <c r="G331" s="41">
        <v>44944</v>
      </c>
      <c r="H331" s="40" t="s">
        <v>1799</v>
      </c>
      <c r="I331" s="26">
        <v>1516597</v>
      </c>
      <c r="J331" s="26" t="s">
        <v>1303</v>
      </c>
      <c r="K331" s="26">
        <v>170447</v>
      </c>
      <c r="L331" s="38">
        <v>44946</v>
      </c>
      <c r="M331" s="40" t="str">
        <f>VLOOKUP(I331,'ITEM#'!A:B,2,0)</f>
        <v>Costco01</v>
      </c>
      <c r="N331" s="43" t="s">
        <v>1291</v>
      </c>
      <c r="O331" s="23"/>
      <c r="P331" s="44">
        <f>VLOOKUP(I331,'ITEM#'!A:D,4,0)</f>
        <v>-25.55</v>
      </c>
      <c r="Q331" s="43"/>
      <c r="R331" s="52">
        <f t="shared" si="5"/>
        <v>2</v>
      </c>
      <c r="T331" s="23" t="s">
        <v>1289</v>
      </c>
    </row>
    <row r="332" spans="1:20" ht="12.75" x14ac:dyDescent="0.2">
      <c r="A332" s="40" t="s">
        <v>1794</v>
      </c>
      <c r="B332" s="40" t="s">
        <v>1893</v>
      </c>
      <c r="C332" s="41">
        <v>44944</v>
      </c>
      <c r="D332" s="36">
        <v>-70.62</v>
      </c>
      <c r="E332" s="37">
        <v>0</v>
      </c>
      <c r="F332" s="37">
        <v>-70.62</v>
      </c>
      <c r="G332" s="41">
        <v>44944</v>
      </c>
      <c r="H332" s="40" t="s">
        <v>1800</v>
      </c>
      <c r="I332" s="26">
        <v>1585900</v>
      </c>
      <c r="J332" s="26" t="s">
        <v>1320</v>
      </c>
      <c r="K332" s="26">
        <v>170447</v>
      </c>
      <c r="L332" s="38">
        <v>44946</v>
      </c>
      <c r="M332" s="40" t="str">
        <f>VLOOKUP(I332,'ITEM#'!A:B,2,0)</f>
        <v>Costco01</v>
      </c>
      <c r="N332" s="43" t="s">
        <v>1291</v>
      </c>
      <c r="O332" s="23"/>
      <c r="P332" s="44">
        <f>VLOOKUP(I332,'ITEM#'!A:D,4,0)</f>
        <v>-70.62</v>
      </c>
      <c r="Q332" s="43"/>
      <c r="R332" s="52">
        <f t="shared" si="5"/>
        <v>1</v>
      </c>
      <c r="T332" s="23" t="s">
        <v>1289</v>
      </c>
    </row>
    <row r="333" spans="1:20" ht="12.75" x14ac:dyDescent="0.2">
      <c r="A333" s="40" t="s">
        <v>1794</v>
      </c>
      <c r="B333" s="40" t="s">
        <v>1894</v>
      </c>
      <c r="C333" s="41">
        <v>44944</v>
      </c>
      <c r="D333" s="36">
        <v>-25.74</v>
      </c>
      <c r="E333" s="37">
        <v>-8.59</v>
      </c>
      <c r="F333" s="37">
        <v>-17.149999999999999</v>
      </c>
      <c r="G333" s="41">
        <v>44944</v>
      </c>
      <c r="H333" s="40" t="s">
        <v>1801</v>
      </c>
      <c r="I333" s="26">
        <v>1408974</v>
      </c>
      <c r="J333" s="26" t="s">
        <v>1333</v>
      </c>
      <c r="K333" s="26">
        <v>170447</v>
      </c>
      <c r="L333" s="38">
        <v>44946</v>
      </c>
      <c r="M333" s="40" t="str">
        <f>VLOOKUP(I333,'ITEM#'!A:B,2,0)</f>
        <v>Costco01</v>
      </c>
      <c r="N333" s="43" t="s">
        <v>1311</v>
      </c>
      <c r="O333" s="23"/>
      <c r="P333" s="44">
        <f>VLOOKUP(I333,'ITEM#'!A:D,4,0)</f>
        <v>-17.149999999999999</v>
      </c>
      <c r="Q333" s="43"/>
      <c r="R333" s="52">
        <f t="shared" si="5"/>
        <v>1</v>
      </c>
      <c r="T333" s="23" t="s">
        <v>1289</v>
      </c>
    </row>
    <row r="334" spans="1:20" ht="12.75" x14ac:dyDescent="0.2">
      <c r="A334" s="40" t="s">
        <v>1794</v>
      </c>
      <c r="B334" s="40" t="s">
        <v>1894</v>
      </c>
      <c r="C334" s="41">
        <v>44944</v>
      </c>
      <c r="D334" s="36">
        <v>-87.6</v>
      </c>
      <c r="E334" s="37">
        <v>-10.25</v>
      </c>
      <c r="F334" s="37">
        <v>-77.349999999999994</v>
      </c>
      <c r="G334" s="41">
        <v>44944</v>
      </c>
      <c r="H334" s="40" t="s">
        <v>1801</v>
      </c>
      <c r="I334" s="26">
        <v>1662420</v>
      </c>
      <c r="J334" s="26" t="s">
        <v>1318</v>
      </c>
      <c r="K334" s="26">
        <v>170447</v>
      </c>
      <c r="L334" s="38">
        <v>44946</v>
      </c>
      <c r="M334" s="40" t="str">
        <f>VLOOKUP(I334,'ITEM#'!A:B,2,0)</f>
        <v>Costco01</v>
      </c>
      <c r="N334" s="43" t="s">
        <v>1301</v>
      </c>
      <c r="O334" s="23"/>
      <c r="P334" s="44">
        <f>VLOOKUP(I334,'ITEM#'!A:D,4,0)</f>
        <v>-77.349999999999994</v>
      </c>
      <c r="Q334" s="43"/>
      <c r="R334" s="52">
        <f t="shared" si="5"/>
        <v>1</v>
      </c>
      <c r="T334" s="23" t="s">
        <v>1289</v>
      </c>
    </row>
    <row r="335" spans="1:20" ht="12.75" x14ac:dyDescent="0.2">
      <c r="A335" s="40" t="s">
        <v>1794</v>
      </c>
      <c r="B335" s="40" t="s">
        <v>1895</v>
      </c>
      <c r="C335" s="41">
        <v>44944</v>
      </c>
      <c r="D335" s="36">
        <v>-42.07</v>
      </c>
      <c r="E335" s="37">
        <v>0</v>
      </c>
      <c r="F335" s="37">
        <v>-42.07</v>
      </c>
      <c r="G335" s="41">
        <v>44944</v>
      </c>
      <c r="H335" s="40" t="s">
        <v>1802</v>
      </c>
      <c r="I335" s="26">
        <v>1514691</v>
      </c>
      <c r="J335" s="26" t="s">
        <v>1293</v>
      </c>
      <c r="K335" s="26">
        <v>170447</v>
      </c>
      <c r="L335" s="38">
        <v>44946</v>
      </c>
      <c r="M335" s="40" t="str">
        <f>VLOOKUP(I335,'ITEM#'!A:B,2,0)</f>
        <v>Costco01</v>
      </c>
      <c r="N335" s="43" t="s">
        <v>1291</v>
      </c>
      <c r="O335" s="23"/>
      <c r="P335" s="44">
        <f>VLOOKUP(I335,'ITEM#'!A:D,4,0)</f>
        <v>-42.07</v>
      </c>
      <c r="Q335" s="43"/>
      <c r="R335" s="52">
        <f t="shared" si="5"/>
        <v>1</v>
      </c>
      <c r="T335" s="23" t="s">
        <v>1289</v>
      </c>
    </row>
    <row r="336" spans="1:20" ht="12.75" x14ac:dyDescent="0.2">
      <c r="A336" s="40" t="s">
        <v>1794</v>
      </c>
      <c r="B336" s="40" t="s">
        <v>1895</v>
      </c>
      <c r="C336" s="41">
        <v>44944</v>
      </c>
      <c r="D336" s="36">
        <v>-70.62</v>
      </c>
      <c r="E336" s="37">
        <v>0</v>
      </c>
      <c r="F336" s="37">
        <v>-70.62</v>
      </c>
      <c r="G336" s="41">
        <v>44944</v>
      </c>
      <c r="H336" s="40" t="s">
        <v>1802</v>
      </c>
      <c r="I336" s="26">
        <v>1585900</v>
      </c>
      <c r="J336" s="26" t="s">
        <v>1320</v>
      </c>
      <c r="K336" s="26">
        <v>170447</v>
      </c>
      <c r="L336" s="38">
        <v>44946</v>
      </c>
      <c r="M336" s="40" t="str">
        <f>VLOOKUP(I336,'ITEM#'!A:B,2,0)</f>
        <v>Costco01</v>
      </c>
      <c r="N336" s="43" t="s">
        <v>1291</v>
      </c>
      <c r="O336" s="23"/>
      <c r="P336" s="44">
        <f>VLOOKUP(I336,'ITEM#'!A:D,4,0)</f>
        <v>-70.62</v>
      </c>
      <c r="Q336" s="43"/>
      <c r="R336" s="52">
        <f t="shared" si="5"/>
        <v>1</v>
      </c>
      <c r="T336" s="23" t="s">
        <v>1289</v>
      </c>
    </row>
    <row r="337" spans="1:20" ht="12.75" x14ac:dyDescent="0.2">
      <c r="A337" s="40" t="s">
        <v>1794</v>
      </c>
      <c r="B337" s="40" t="s">
        <v>1896</v>
      </c>
      <c r="C337" s="41">
        <v>44944</v>
      </c>
      <c r="D337" s="36">
        <v>-96.4</v>
      </c>
      <c r="E337" s="37">
        <v>-10.55</v>
      </c>
      <c r="F337" s="37">
        <v>-85.85</v>
      </c>
      <c r="G337" s="41">
        <v>44944</v>
      </c>
      <c r="H337" s="40" t="s">
        <v>1803</v>
      </c>
      <c r="I337" s="26">
        <v>1662421</v>
      </c>
      <c r="J337" s="26" t="s">
        <v>1300</v>
      </c>
      <c r="K337" s="26">
        <v>170447</v>
      </c>
      <c r="L337" s="38">
        <v>44946</v>
      </c>
      <c r="M337" s="40" t="str">
        <f>VLOOKUP(I337,'ITEM#'!A:B,2,0)</f>
        <v>Costco01</v>
      </c>
      <c r="N337" s="43" t="s">
        <v>1301</v>
      </c>
      <c r="O337" s="23"/>
      <c r="P337" s="44">
        <f>VLOOKUP(I337,'ITEM#'!A:D,4,0)</f>
        <v>-85.85</v>
      </c>
      <c r="Q337" s="43"/>
      <c r="R337" s="52">
        <f t="shared" si="5"/>
        <v>1</v>
      </c>
      <c r="T337" s="23" t="s">
        <v>1289</v>
      </c>
    </row>
    <row r="338" spans="1:20" ht="12.75" x14ac:dyDescent="0.2">
      <c r="A338" s="40" t="s">
        <v>1794</v>
      </c>
      <c r="B338" s="40" t="s">
        <v>1897</v>
      </c>
      <c r="C338" s="41">
        <v>44944</v>
      </c>
      <c r="D338" s="36">
        <v>-64.47</v>
      </c>
      <c r="E338" s="37">
        <v>0</v>
      </c>
      <c r="F338" s="37">
        <v>-64.47</v>
      </c>
      <c r="G338" s="41">
        <v>44944</v>
      </c>
      <c r="H338" s="40" t="s">
        <v>1804</v>
      </c>
      <c r="I338" s="26">
        <v>1585793</v>
      </c>
      <c r="J338" s="26" t="s">
        <v>1323</v>
      </c>
      <c r="K338" s="26">
        <v>170447</v>
      </c>
      <c r="L338" s="38">
        <v>44946</v>
      </c>
      <c r="M338" s="40" t="str">
        <f>VLOOKUP(I338,'ITEM#'!A:B,2,0)</f>
        <v>Costco01</v>
      </c>
      <c r="N338" s="43" t="s">
        <v>1291</v>
      </c>
      <c r="O338" s="23"/>
      <c r="P338" s="44">
        <f>VLOOKUP(I338,'ITEM#'!A:D,4,0)</f>
        <v>-64.47</v>
      </c>
      <c r="Q338" s="43"/>
      <c r="R338" s="52">
        <f t="shared" si="5"/>
        <v>1</v>
      </c>
      <c r="T338" s="23" t="s">
        <v>1289</v>
      </c>
    </row>
    <row r="339" spans="1:20" ht="12.75" x14ac:dyDescent="0.2">
      <c r="A339" s="40" t="s">
        <v>1794</v>
      </c>
      <c r="B339" s="40" t="s">
        <v>1898</v>
      </c>
      <c r="C339" s="41">
        <v>44944</v>
      </c>
      <c r="D339" s="36">
        <v>-64.47</v>
      </c>
      <c r="E339" s="37">
        <v>0</v>
      </c>
      <c r="F339" s="37">
        <v>-64.47</v>
      </c>
      <c r="G339" s="41">
        <v>44944</v>
      </c>
      <c r="H339" s="40" t="s">
        <v>1805</v>
      </c>
      <c r="I339" s="26">
        <v>1585797</v>
      </c>
      <c r="J339" s="26" t="s">
        <v>1305</v>
      </c>
      <c r="K339" s="26">
        <v>170447</v>
      </c>
      <c r="L339" s="38">
        <v>44946</v>
      </c>
      <c r="M339" s="40" t="str">
        <f>VLOOKUP(I339,'ITEM#'!A:B,2,0)</f>
        <v>Costco01</v>
      </c>
      <c r="N339" s="43" t="s">
        <v>1291</v>
      </c>
      <c r="O339" s="23"/>
      <c r="P339" s="44">
        <f>VLOOKUP(I339,'ITEM#'!A:D,4,0)</f>
        <v>-64.47</v>
      </c>
      <c r="Q339" s="43"/>
      <c r="R339" s="52">
        <f t="shared" si="5"/>
        <v>1</v>
      </c>
      <c r="T339" s="23" t="s">
        <v>1289</v>
      </c>
    </row>
    <row r="340" spans="1:20" ht="12.75" x14ac:dyDescent="0.2">
      <c r="A340" s="40" t="s">
        <v>1794</v>
      </c>
      <c r="B340" s="40" t="s">
        <v>1899</v>
      </c>
      <c r="C340" s="41">
        <v>44944</v>
      </c>
      <c r="D340" s="36">
        <v>-38.08</v>
      </c>
      <c r="E340" s="37">
        <v>-9.93</v>
      </c>
      <c r="F340" s="37">
        <v>-28.15</v>
      </c>
      <c r="G340" s="41">
        <v>44944</v>
      </c>
      <c r="H340" s="40" t="s">
        <v>1806</v>
      </c>
      <c r="I340" s="26">
        <v>1540781</v>
      </c>
      <c r="J340" s="26" t="s">
        <v>1308</v>
      </c>
      <c r="K340" s="26">
        <v>170447</v>
      </c>
      <c r="L340" s="38">
        <v>44946</v>
      </c>
      <c r="M340" s="40" t="str">
        <f>VLOOKUP(I340,'ITEM#'!A:B,2,0)</f>
        <v>Costco01</v>
      </c>
      <c r="N340" s="43" t="s">
        <v>1298</v>
      </c>
      <c r="O340" s="23"/>
      <c r="P340" s="44">
        <f>VLOOKUP(I340,'ITEM#'!A:D,4,0)</f>
        <v>-28.15</v>
      </c>
      <c r="Q340" s="43"/>
      <c r="R340" s="52">
        <f t="shared" si="5"/>
        <v>1</v>
      </c>
      <c r="T340" s="23" t="s">
        <v>1289</v>
      </c>
    </row>
    <row r="341" spans="1:20" ht="12.75" x14ac:dyDescent="0.2">
      <c r="A341" s="40" t="s">
        <v>1794</v>
      </c>
      <c r="B341" s="40" t="s">
        <v>1900</v>
      </c>
      <c r="C341" s="41">
        <v>44944</v>
      </c>
      <c r="D341" s="36">
        <v>-64.47</v>
      </c>
      <c r="E341" s="37">
        <v>0</v>
      </c>
      <c r="F341" s="37">
        <v>-64.47</v>
      </c>
      <c r="G341" s="41">
        <v>44944</v>
      </c>
      <c r="H341" s="40" t="s">
        <v>1807</v>
      </c>
      <c r="I341" s="26">
        <v>1585793</v>
      </c>
      <c r="J341" s="26" t="s">
        <v>1323</v>
      </c>
      <c r="K341" s="26">
        <v>170447</v>
      </c>
      <c r="L341" s="38">
        <v>44946</v>
      </c>
      <c r="M341" s="40" t="str">
        <f>VLOOKUP(I341,'ITEM#'!A:B,2,0)</f>
        <v>Costco01</v>
      </c>
      <c r="N341" s="43" t="s">
        <v>1291</v>
      </c>
      <c r="O341" s="23"/>
      <c r="P341" s="44">
        <f>VLOOKUP(I341,'ITEM#'!A:D,4,0)</f>
        <v>-64.47</v>
      </c>
      <c r="Q341" s="43"/>
      <c r="R341" s="52">
        <f t="shared" si="5"/>
        <v>1</v>
      </c>
      <c r="T341" s="23" t="s">
        <v>1289</v>
      </c>
    </row>
    <row r="342" spans="1:20" ht="12.75" x14ac:dyDescent="0.2">
      <c r="A342" s="40" t="s">
        <v>1794</v>
      </c>
      <c r="B342" s="40" t="s">
        <v>1901</v>
      </c>
      <c r="C342" s="41">
        <v>44944</v>
      </c>
      <c r="D342" s="36">
        <v>-175.2</v>
      </c>
      <c r="E342" s="37">
        <v>-20.5</v>
      </c>
      <c r="F342" s="37">
        <v>-154.69999999999999</v>
      </c>
      <c r="G342" s="41">
        <v>44944</v>
      </c>
      <c r="H342" s="40" t="s">
        <v>1808</v>
      </c>
      <c r="I342" s="26">
        <v>1662420</v>
      </c>
      <c r="J342" s="26" t="s">
        <v>1318</v>
      </c>
      <c r="K342" s="26">
        <v>170447</v>
      </c>
      <c r="L342" s="38">
        <v>44946</v>
      </c>
      <c r="M342" s="40" t="str">
        <f>VLOOKUP(I342,'ITEM#'!A:B,2,0)</f>
        <v>Costco01</v>
      </c>
      <c r="N342" s="43" t="s">
        <v>1301</v>
      </c>
      <c r="O342" s="23"/>
      <c r="P342" s="44">
        <f>VLOOKUP(I342,'ITEM#'!A:D,4,0)</f>
        <v>-77.349999999999994</v>
      </c>
      <c r="Q342" s="43"/>
      <c r="R342" s="52">
        <f t="shared" si="5"/>
        <v>2</v>
      </c>
      <c r="T342" s="23" t="s">
        <v>1289</v>
      </c>
    </row>
    <row r="343" spans="1:20" ht="12.75" x14ac:dyDescent="0.2">
      <c r="A343" s="40" t="s">
        <v>1794</v>
      </c>
      <c r="B343" s="40" t="s">
        <v>1902</v>
      </c>
      <c r="C343" s="41">
        <v>44944</v>
      </c>
      <c r="D343" s="36">
        <v>-141.24</v>
      </c>
      <c r="E343" s="37">
        <v>0</v>
      </c>
      <c r="F343" s="37">
        <v>-141.24</v>
      </c>
      <c r="G343" s="41">
        <v>44944</v>
      </c>
      <c r="H343" s="40" t="s">
        <v>1809</v>
      </c>
      <c r="I343" s="26">
        <v>1585902</v>
      </c>
      <c r="J343" s="26" t="s">
        <v>1343</v>
      </c>
      <c r="K343" s="26">
        <v>170447</v>
      </c>
      <c r="L343" s="38">
        <v>44946</v>
      </c>
      <c r="M343" s="40" t="str">
        <f>VLOOKUP(I343,'ITEM#'!A:B,2,0)</f>
        <v>Costco01</v>
      </c>
      <c r="N343" s="43" t="s">
        <v>1291</v>
      </c>
      <c r="O343" s="23"/>
      <c r="P343" s="44">
        <f>VLOOKUP(I343,'ITEM#'!A:D,4,0)</f>
        <v>-70.62</v>
      </c>
      <c r="Q343" s="43"/>
      <c r="R343" s="52">
        <f t="shared" si="5"/>
        <v>2</v>
      </c>
      <c r="T343" s="23" t="s">
        <v>1289</v>
      </c>
    </row>
    <row r="344" spans="1:20" ht="12.75" x14ac:dyDescent="0.2">
      <c r="A344" s="40" t="s">
        <v>1794</v>
      </c>
      <c r="B344" s="40" t="s">
        <v>1903</v>
      </c>
      <c r="C344" s="41">
        <v>44944</v>
      </c>
      <c r="D344" s="36">
        <v>-175.2</v>
      </c>
      <c r="E344" s="37">
        <v>-20.5</v>
      </c>
      <c r="F344" s="37">
        <v>-154.69999999999999</v>
      </c>
      <c r="G344" s="41">
        <v>44944</v>
      </c>
      <c r="H344" s="40" t="s">
        <v>1810</v>
      </c>
      <c r="I344" s="26">
        <v>1662420</v>
      </c>
      <c r="J344" s="26" t="s">
        <v>1318</v>
      </c>
      <c r="K344" s="26">
        <v>170447</v>
      </c>
      <c r="L344" s="38">
        <v>44946</v>
      </c>
      <c r="M344" s="40" t="str">
        <f>VLOOKUP(I344,'ITEM#'!A:B,2,0)</f>
        <v>Costco01</v>
      </c>
      <c r="N344" s="43" t="s">
        <v>1301</v>
      </c>
      <c r="O344" s="23"/>
      <c r="P344" s="44">
        <f>VLOOKUP(I344,'ITEM#'!A:D,4,0)</f>
        <v>-77.349999999999994</v>
      </c>
      <c r="Q344" s="43"/>
      <c r="R344" s="52">
        <f t="shared" si="5"/>
        <v>2</v>
      </c>
      <c r="T344" s="23" t="s">
        <v>1289</v>
      </c>
    </row>
    <row r="345" spans="1:20" ht="12.75" x14ac:dyDescent="0.2">
      <c r="A345" s="40" t="s">
        <v>1794</v>
      </c>
      <c r="B345" s="40" t="s">
        <v>1904</v>
      </c>
      <c r="C345" s="41">
        <v>44944</v>
      </c>
      <c r="D345" s="36">
        <v>-87.6</v>
      </c>
      <c r="E345" s="37">
        <v>-10.25</v>
      </c>
      <c r="F345" s="37">
        <v>-77.349999999999994</v>
      </c>
      <c r="G345" s="41">
        <v>44944</v>
      </c>
      <c r="H345" s="40" t="s">
        <v>1811</v>
      </c>
      <c r="I345" s="26">
        <v>1662420</v>
      </c>
      <c r="J345" s="26" t="s">
        <v>1318</v>
      </c>
      <c r="K345" s="26">
        <v>170447</v>
      </c>
      <c r="L345" s="38">
        <v>44946</v>
      </c>
      <c r="M345" s="40" t="str">
        <f>VLOOKUP(I345,'ITEM#'!A:B,2,0)</f>
        <v>Costco01</v>
      </c>
      <c r="N345" s="43" t="s">
        <v>1301</v>
      </c>
      <c r="O345" s="23"/>
      <c r="P345" s="44">
        <f>VLOOKUP(I345,'ITEM#'!A:D,4,0)</f>
        <v>-77.349999999999994</v>
      </c>
      <c r="Q345" s="43"/>
      <c r="R345" s="52">
        <f t="shared" si="5"/>
        <v>1</v>
      </c>
      <c r="T345" s="23" t="s">
        <v>1289</v>
      </c>
    </row>
    <row r="346" spans="1:20" ht="12.75" x14ac:dyDescent="0.2">
      <c r="A346" s="40" t="s">
        <v>1794</v>
      </c>
      <c r="B346" s="40" t="s">
        <v>1905</v>
      </c>
      <c r="C346" s="41">
        <v>44944</v>
      </c>
      <c r="D346" s="36">
        <v>-76.16</v>
      </c>
      <c r="E346" s="37">
        <v>-19.86</v>
      </c>
      <c r="F346" s="37">
        <v>-56.3</v>
      </c>
      <c r="G346" s="41">
        <v>44944</v>
      </c>
      <c r="H346" s="40" t="s">
        <v>1812</v>
      </c>
      <c r="I346" s="26">
        <v>1540780</v>
      </c>
      <c r="J346" s="26" t="s">
        <v>1334</v>
      </c>
      <c r="K346" s="26">
        <v>170447</v>
      </c>
      <c r="L346" s="38">
        <v>44946</v>
      </c>
      <c r="M346" s="40" t="str">
        <f>VLOOKUP(I346,'ITEM#'!A:B,2,0)</f>
        <v>Costco01</v>
      </c>
      <c r="N346" s="43" t="s">
        <v>1298</v>
      </c>
      <c r="O346" s="23"/>
      <c r="P346" s="44">
        <f>VLOOKUP(I346,'ITEM#'!A:D,4,0)</f>
        <v>-28.15</v>
      </c>
      <c r="Q346" s="43"/>
      <c r="R346" s="52">
        <f t="shared" si="5"/>
        <v>2</v>
      </c>
      <c r="T346" s="23" t="s">
        <v>1289</v>
      </c>
    </row>
    <row r="347" spans="1:20" ht="12.75" x14ac:dyDescent="0.2">
      <c r="A347" s="40" t="s">
        <v>1794</v>
      </c>
      <c r="B347" s="40" t="s">
        <v>1905</v>
      </c>
      <c r="C347" s="41">
        <v>44944</v>
      </c>
      <c r="D347" s="36">
        <v>-96.4</v>
      </c>
      <c r="E347" s="37">
        <v>-10.55</v>
      </c>
      <c r="F347" s="37">
        <v>-85.85</v>
      </c>
      <c r="G347" s="41">
        <v>44944</v>
      </c>
      <c r="H347" s="40" t="s">
        <v>1812</v>
      </c>
      <c r="I347" s="26">
        <v>1662421</v>
      </c>
      <c r="J347" s="26" t="s">
        <v>1300</v>
      </c>
      <c r="K347" s="26">
        <v>170447</v>
      </c>
      <c r="L347" s="38">
        <v>44946</v>
      </c>
      <c r="M347" s="40" t="str">
        <f>VLOOKUP(I347,'ITEM#'!A:B,2,0)</f>
        <v>Costco01</v>
      </c>
      <c r="N347" s="43" t="s">
        <v>1301</v>
      </c>
      <c r="O347" s="23"/>
      <c r="P347" s="44">
        <f>VLOOKUP(I347,'ITEM#'!A:D,4,0)</f>
        <v>-85.85</v>
      </c>
      <c r="Q347" s="43"/>
      <c r="R347" s="52">
        <f t="shared" si="5"/>
        <v>1</v>
      </c>
      <c r="T347" s="23" t="s">
        <v>1289</v>
      </c>
    </row>
    <row r="348" spans="1:20" ht="12.75" x14ac:dyDescent="0.2">
      <c r="A348" s="40" t="s">
        <v>1794</v>
      </c>
      <c r="B348" s="40" t="s">
        <v>1906</v>
      </c>
      <c r="C348" s="41">
        <v>44944</v>
      </c>
      <c r="D348" s="36">
        <v>-25.55</v>
      </c>
      <c r="E348" s="37">
        <v>0</v>
      </c>
      <c r="F348" s="37">
        <v>-25.55</v>
      </c>
      <c r="G348" s="41">
        <v>44944</v>
      </c>
      <c r="H348" s="40" t="s">
        <v>1813</v>
      </c>
      <c r="I348" s="26">
        <v>1516597</v>
      </c>
      <c r="J348" s="26" t="s">
        <v>1303</v>
      </c>
      <c r="K348" s="26">
        <v>170447</v>
      </c>
      <c r="L348" s="38">
        <v>44946</v>
      </c>
      <c r="M348" s="40" t="str">
        <f>VLOOKUP(I348,'ITEM#'!A:B,2,0)</f>
        <v>Costco01</v>
      </c>
      <c r="N348" s="43" t="s">
        <v>1291</v>
      </c>
      <c r="O348" s="23"/>
      <c r="P348" s="44">
        <f>VLOOKUP(I348,'ITEM#'!A:D,4,0)</f>
        <v>-25.55</v>
      </c>
      <c r="Q348" s="43"/>
      <c r="R348" s="52">
        <f t="shared" si="5"/>
        <v>1</v>
      </c>
      <c r="T348" s="23" t="s">
        <v>1289</v>
      </c>
    </row>
    <row r="349" spans="1:20" ht="12.75" x14ac:dyDescent="0.2">
      <c r="A349" s="40" t="s">
        <v>1794</v>
      </c>
      <c r="B349" s="40" t="s">
        <v>1906</v>
      </c>
      <c r="C349" s="41">
        <v>44944</v>
      </c>
      <c r="D349" s="36">
        <v>-39</v>
      </c>
      <c r="E349" s="37">
        <v>0</v>
      </c>
      <c r="F349" s="37">
        <v>-39</v>
      </c>
      <c r="G349" s="41">
        <v>44944</v>
      </c>
      <c r="H349" s="40" t="s">
        <v>1813</v>
      </c>
      <c r="I349" s="26">
        <v>1529947</v>
      </c>
      <c r="J349" s="26" t="s">
        <v>1294</v>
      </c>
      <c r="K349" s="26">
        <v>170447</v>
      </c>
      <c r="L349" s="38">
        <v>44946</v>
      </c>
      <c r="M349" s="40" t="str">
        <f>VLOOKUP(I349,'ITEM#'!A:B,2,0)</f>
        <v>Costco01</v>
      </c>
      <c r="N349" s="43" t="s">
        <v>1291</v>
      </c>
      <c r="O349" s="23"/>
      <c r="P349" s="44">
        <f>VLOOKUP(I349,'ITEM#'!A:D,4,0)</f>
        <v>-39</v>
      </c>
      <c r="Q349" s="43"/>
      <c r="R349" s="52">
        <f t="shared" si="5"/>
        <v>1</v>
      </c>
      <c r="T349" s="23" t="s">
        <v>1289</v>
      </c>
    </row>
    <row r="350" spans="1:20" ht="12.75" x14ac:dyDescent="0.2">
      <c r="A350" s="40" t="s">
        <v>1794</v>
      </c>
      <c r="B350" s="40" t="s">
        <v>1907</v>
      </c>
      <c r="C350" s="41">
        <v>44944</v>
      </c>
      <c r="D350" s="36">
        <v>-87.6</v>
      </c>
      <c r="E350" s="37">
        <v>-10.25</v>
      </c>
      <c r="F350" s="37">
        <v>-77.349999999999994</v>
      </c>
      <c r="G350" s="41">
        <v>44944</v>
      </c>
      <c r="H350" s="40" t="s">
        <v>1814</v>
      </c>
      <c r="I350" s="26">
        <v>1662420</v>
      </c>
      <c r="J350" s="26" t="s">
        <v>1318</v>
      </c>
      <c r="K350" s="26">
        <v>170447</v>
      </c>
      <c r="L350" s="38">
        <v>44946</v>
      </c>
      <c r="M350" s="40" t="str">
        <f>VLOOKUP(I350,'ITEM#'!A:B,2,0)</f>
        <v>Costco01</v>
      </c>
      <c r="N350" s="43" t="s">
        <v>1301</v>
      </c>
      <c r="O350" s="23"/>
      <c r="P350" s="44">
        <f>VLOOKUP(I350,'ITEM#'!A:D,4,0)</f>
        <v>-77.349999999999994</v>
      </c>
      <c r="Q350" s="43"/>
      <c r="R350" s="52">
        <f t="shared" si="5"/>
        <v>1</v>
      </c>
      <c r="T350" s="23" t="s">
        <v>1289</v>
      </c>
    </row>
    <row r="351" spans="1:20" ht="12.75" x14ac:dyDescent="0.2">
      <c r="A351" s="40" t="s">
        <v>1794</v>
      </c>
      <c r="B351" s="40" t="s">
        <v>1907</v>
      </c>
      <c r="C351" s="41">
        <v>44944</v>
      </c>
      <c r="D351" s="36">
        <v>-192.8</v>
      </c>
      <c r="E351" s="37">
        <v>-21.1</v>
      </c>
      <c r="F351" s="37">
        <v>-171.7</v>
      </c>
      <c r="G351" s="41">
        <v>44944</v>
      </c>
      <c r="H351" s="40" t="s">
        <v>1814</v>
      </c>
      <c r="I351" s="26">
        <v>1662421</v>
      </c>
      <c r="J351" s="26" t="s">
        <v>1300</v>
      </c>
      <c r="K351" s="26">
        <v>170447</v>
      </c>
      <c r="L351" s="38">
        <v>44946</v>
      </c>
      <c r="M351" s="40" t="str">
        <f>VLOOKUP(I351,'ITEM#'!A:B,2,0)</f>
        <v>Costco01</v>
      </c>
      <c r="N351" s="43" t="s">
        <v>1301</v>
      </c>
      <c r="O351" s="23"/>
      <c r="P351" s="44">
        <f>VLOOKUP(I351,'ITEM#'!A:D,4,0)</f>
        <v>-85.85</v>
      </c>
      <c r="Q351" s="43"/>
      <c r="R351" s="52">
        <f t="shared" si="5"/>
        <v>2</v>
      </c>
      <c r="T351" s="23" t="s">
        <v>1289</v>
      </c>
    </row>
    <row r="352" spans="1:20" ht="12.75" x14ac:dyDescent="0.2">
      <c r="A352" s="40" t="s">
        <v>1794</v>
      </c>
      <c r="B352" s="40" t="s">
        <v>1908</v>
      </c>
      <c r="C352" s="41">
        <v>44944</v>
      </c>
      <c r="D352" s="36">
        <v>-42.07</v>
      </c>
      <c r="E352" s="37">
        <v>0</v>
      </c>
      <c r="F352" s="37">
        <v>-42.07</v>
      </c>
      <c r="G352" s="41">
        <v>44944</v>
      </c>
      <c r="H352" s="40" t="s">
        <v>1815</v>
      </c>
      <c r="I352" s="26">
        <v>1514688</v>
      </c>
      <c r="J352" s="26" t="s">
        <v>1304</v>
      </c>
      <c r="K352" s="26">
        <v>170447</v>
      </c>
      <c r="L352" s="38">
        <v>44946</v>
      </c>
      <c r="M352" s="40" t="str">
        <f>VLOOKUP(I352,'ITEM#'!A:B,2,0)</f>
        <v>Costco01</v>
      </c>
      <c r="N352" s="43" t="s">
        <v>1291</v>
      </c>
      <c r="O352" s="23"/>
      <c r="P352" s="44">
        <f>VLOOKUP(I352,'ITEM#'!A:D,4,0)</f>
        <v>-42.07</v>
      </c>
      <c r="Q352" s="43"/>
      <c r="R352" s="52">
        <f t="shared" si="5"/>
        <v>1</v>
      </c>
      <c r="T352" s="23" t="s">
        <v>1289</v>
      </c>
    </row>
    <row r="353" spans="1:20" ht="12.75" x14ac:dyDescent="0.2">
      <c r="A353" s="40" t="s">
        <v>1794</v>
      </c>
      <c r="B353" s="40" t="s">
        <v>1909</v>
      </c>
      <c r="C353" s="41">
        <v>44944</v>
      </c>
      <c r="D353" s="36">
        <v>-175.2</v>
      </c>
      <c r="E353" s="37">
        <v>-20.5</v>
      </c>
      <c r="F353" s="37">
        <v>-154.69999999999999</v>
      </c>
      <c r="G353" s="41">
        <v>44944</v>
      </c>
      <c r="H353" s="40" t="s">
        <v>1816</v>
      </c>
      <c r="I353" s="26">
        <v>1662420</v>
      </c>
      <c r="J353" s="26" t="s">
        <v>1318</v>
      </c>
      <c r="K353" s="26">
        <v>170447</v>
      </c>
      <c r="L353" s="38">
        <v>44946</v>
      </c>
      <c r="M353" s="40" t="str">
        <f>VLOOKUP(I353,'ITEM#'!A:B,2,0)</f>
        <v>Costco01</v>
      </c>
      <c r="N353" s="43" t="s">
        <v>1301</v>
      </c>
      <c r="O353" s="23"/>
      <c r="P353" s="44">
        <f>VLOOKUP(I353,'ITEM#'!A:D,4,0)</f>
        <v>-77.349999999999994</v>
      </c>
      <c r="Q353" s="43"/>
      <c r="R353" s="52">
        <f t="shared" si="5"/>
        <v>2</v>
      </c>
      <c r="T353" s="23" t="s">
        <v>1289</v>
      </c>
    </row>
    <row r="354" spans="1:20" ht="12.75" x14ac:dyDescent="0.2">
      <c r="A354" s="40" t="s">
        <v>1794</v>
      </c>
      <c r="B354" s="40" t="s">
        <v>1909</v>
      </c>
      <c r="C354" s="41">
        <v>44944</v>
      </c>
      <c r="D354" s="36">
        <v>-96.4</v>
      </c>
      <c r="E354" s="37">
        <v>-10.55</v>
      </c>
      <c r="F354" s="37">
        <v>-85.85</v>
      </c>
      <c r="G354" s="41">
        <v>44944</v>
      </c>
      <c r="H354" s="40" t="s">
        <v>1816</v>
      </c>
      <c r="I354" s="26">
        <v>1662421</v>
      </c>
      <c r="J354" s="26" t="s">
        <v>1300</v>
      </c>
      <c r="K354" s="26">
        <v>170447</v>
      </c>
      <c r="L354" s="38">
        <v>44946</v>
      </c>
      <c r="M354" s="40" t="str">
        <f>VLOOKUP(I354,'ITEM#'!A:B,2,0)</f>
        <v>Costco01</v>
      </c>
      <c r="N354" s="43" t="s">
        <v>1301</v>
      </c>
      <c r="O354" s="23"/>
      <c r="P354" s="44">
        <f>VLOOKUP(I354,'ITEM#'!A:D,4,0)</f>
        <v>-85.85</v>
      </c>
      <c r="Q354" s="43"/>
      <c r="R354" s="52">
        <f t="shared" si="5"/>
        <v>1</v>
      </c>
      <c r="T354" s="23" t="s">
        <v>1289</v>
      </c>
    </row>
    <row r="355" spans="1:20" ht="12.75" x14ac:dyDescent="0.2">
      <c r="A355" s="40" t="s">
        <v>1817</v>
      </c>
      <c r="B355" s="40" t="s">
        <v>1910</v>
      </c>
      <c r="C355" s="41">
        <v>44945</v>
      </c>
      <c r="D355" s="36">
        <v>-64.47</v>
      </c>
      <c r="E355" s="37">
        <v>0</v>
      </c>
      <c r="F355" s="37">
        <v>-64.47</v>
      </c>
      <c r="G355" s="41">
        <v>44945</v>
      </c>
      <c r="H355" s="40" t="s">
        <v>1818</v>
      </c>
      <c r="I355" s="26">
        <v>1585797</v>
      </c>
      <c r="J355" s="26" t="s">
        <v>1305</v>
      </c>
      <c r="K355" s="26">
        <v>170452</v>
      </c>
      <c r="L355" s="38">
        <v>44949</v>
      </c>
      <c r="M355" s="40" t="str">
        <f>VLOOKUP(I355,'ITEM#'!A:B,2,0)</f>
        <v>Costco01</v>
      </c>
      <c r="N355" s="43" t="s">
        <v>1291</v>
      </c>
      <c r="O355" s="23"/>
      <c r="P355" s="44">
        <f>VLOOKUP(I355,'ITEM#'!A:D,4,0)</f>
        <v>-64.47</v>
      </c>
      <c r="Q355" s="43"/>
      <c r="R355" s="52">
        <f t="shared" si="5"/>
        <v>1</v>
      </c>
      <c r="T355" s="23" t="s">
        <v>1289</v>
      </c>
    </row>
    <row r="356" spans="1:20" ht="12.75" x14ac:dyDescent="0.2">
      <c r="A356" s="40" t="s">
        <v>1817</v>
      </c>
      <c r="B356" s="40" t="s">
        <v>1911</v>
      </c>
      <c r="C356" s="41">
        <v>44945</v>
      </c>
      <c r="D356" s="36">
        <v>-39</v>
      </c>
      <c r="E356" s="37">
        <v>0</v>
      </c>
      <c r="F356" s="37">
        <v>-39</v>
      </c>
      <c r="G356" s="41">
        <v>44945</v>
      </c>
      <c r="H356" s="40" t="s">
        <v>1819</v>
      </c>
      <c r="I356" s="26">
        <v>1529947</v>
      </c>
      <c r="J356" s="26" t="s">
        <v>1294</v>
      </c>
      <c r="K356" s="26">
        <v>170452</v>
      </c>
      <c r="L356" s="38">
        <v>44949</v>
      </c>
      <c r="M356" s="40" t="str">
        <f>VLOOKUP(I356,'ITEM#'!A:B,2,0)</f>
        <v>Costco01</v>
      </c>
      <c r="N356" s="43" t="s">
        <v>1291</v>
      </c>
      <c r="O356" s="23"/>
      <c r="P356" s="44">
        <f>VLOOKUP(I356,'ITEM#'!A:D,4,0)</f>
        <v>-39</v>
      </c>
      <c r="Q356" s="43"/>
      <c r="R356" s="52">
        <f t="shared" si="5"/>
        <v>1</v>
      </c>
      <c r="T356" s="23" t="s">
        <v>1289</v>
      </c>
    </row>
    <row r="357" spans="1:20" ht="12.75" x14ac:dyDescent="0.2">
      <c r="A357" s="40" t="s">
        <v>1817</v>
      </c>
      <c r="B357" s="40" t="s">
        <v>1912</v>
      </c>
      <c r="C357" s="41">
        <v>44945</v>
      </c>
      <c r="D357" s="36">
        <v>-70.62</v>
      </c>
      <c r="E357" s="37">
        <v>0</v>
      </c>
      <c r="F357" s="37">
        <v>-70.62</v>
      </c>
      <c r="G357" s="41">
        <v>44945</v>
      </c>
      <c r="H357" s="40" t="s">
        <v>1820</v>
      </c>
      <c r="I357" s="26">
        <v>1585902</v>
      </c>
      <c r="J357" s="26" t="s">
        <v>1343</v>
      </c>
      <c r="K357" s="26">
        <v>170452</v>
      </c>
      <c r="L357" s="38">
        <v>44949</v>
      </c>
      <c r="M357" s="40" t="str">
        <f>VLOOKUP(I357,'ITEM#'!A:B,2,0)</f>
        <v>Costco01</v>
      </c>
      <c r="N357" s="43" t="s">
        <v>1291</v>
      </c>
      <c r="O357" s="23"/>
      <c r="P357" s="44">
        <f>VLOOKUP(I357,'ITEM#'!A:D,4,0)</f>
        <v>-70.62</v>
      </c>
      <c r="Q357" s="43"/>
      <c r="R357" s="52">
        <f t="shared" si="5"/>
        <v>1</v>
      </c>
      <c r="T357" s="23" t="s">
        <v>1289</v>
      </c>
    </row>
    <row r="358" spans="1:20" ht="12.75" x14ac:dyDescent="0.2">
      <c r="A358" s="40" t="s">
        <v>1817</v>
      </c>
      <c r="B358" s="40" t="s">
        <v>1913</v>
      </c>
      <c r="C358" s="41">
        <v>44945</v>
      </c>
      <c r="D358" s="36">
        <v>-64.47</v>
      </c>
      <c r="E358" s="37">
        <v>0</v>
      </c>
      <c r="F358" s="37">
        <v>-64.47</v>
      </c>
      <c r="G358" s="41">
        <v>44945</v>
      </c>
      <c r="H358" s="40" t="s">
        <v>1821</v>
      </c>
      <c r="I358" s="26">
        <v>1585673</v>
      </c>
      <c r="J358" s="26" t="s">
        <v>1349</v>
      </c>
      <c r="K358" s="26">
        <v>170452</v>
      </c>
      <c r="L358" s="38">
        <v>44949</v>
      </c>
      <c r="M358" s="40" t="str">
        <f>VLOOKUP(I358,'ITEM#'!A:B,2,0)</f>
        <v>Costco01</v>
      </c>
      <c r="N358" s="43" t="s">
        <v>1291</v>
      </c>
      <c r="O358" s="23"/>
      <c r="P358" s="44">
        <f>VLOOKUP(I358,'ITEM#'!A:D,4,0)</f>
        <v>-64.47</v>
      </c>
      <c r="Q358" s="43"/>
      <c r="R358" s="52">
        <f t="shared" si="5"/>
        <v>1</v>
      </c>
      <c r="T358" s="23" t="s">
        <v>1289</v>
      </c>
    </row>
    <row r="359" spans="1:20" ht="12.75" x14ac:dyDescent="0.2">
      <c r="A359" s="40" t="s">
        <v>1817</v>
      </c>
      <c r="B359" s="40" t="s">
        <v>1914</v>
      </c>
      <c r="C359" s="41">
        <v>44945</v>
      </c>
      <c r="D359" s="36">
        <v>-87.6</v>
      </c>
      <c r="E359" s="37">
        <v>-10.25</v>
      </c>
      <c r="F359" s="37">
        <v>-77.349999999999994</v>
      </c>
      <c r="G359" s="41">
        <v>44945</v>
      </c>
      <c r="H359" s="40" t="s">
        <v>1822</v>
      </c>
      <c r="I359" s="26">
        <v>1662420</v>
      </c>
      <c r="J359" s="26" t="s">
        <v>1318</v>
      </c>
      <c r="K359" s="26">
        <v>170452</v>
      </c>
      <c r="L359" s="38">
        <v>44949</v>
      </c>
      <c r="M359" s="40" t="str">
        <f>VLOOKUP(I359,'ITEM#'!A:B,2,0)</f>
        <v>Costco01</v>
      </c>
      <c r="N359" s="43" t="s">
        <v>1301</v>
      </c>
      <c r="O359" s="23"/>
      <c r="P359" s="44">
        <f>VLOOKUP(I359,'ITEM#'!A:D,4,0)</f>
        <v>-77.349999999999994</v>
      </c>
      <c r="Q359" s="43"/>
      <c r="R359" s="52">
        <f t="shared" si="5"/>
        <v>1</v>
      </c>
      <c r="T359" s="23" t="s">
        <v>1289</v>
      </c>
    </row>
    <row r="360" spans="1:20" ht="12.75" x14ac:dyDescent="0.2">
      <c r="A360" s="40" t="s">
        <v>1817</v>
      </c>
      <c r="B360" s="40" t="s">
        <v>1915</v>
      </c>
      <c r="C360" s="41">
        <v>44945</v>
      </c>
      <c r="D360" s="36">
        <v>-192.8</v>
      </c>
      <c r="E360" s="37">
        <v>-21.1</v>
      </c>
      <c r="F360" s="37">
        <v>-171.7</v>
      </c>
      <c r="G360" s="41">
        <v>44945</v>
      </c>
      <c r="H360" s="40" t="s">
        <v>1823</v>
      </c>
      <c r="I360" s="26">
        <v>1662421</v>
      </c>
      <c r="J360" s="26" t="s">
        <v>1300</v>
      </c>
      <c r="K360" s="26">
        <v>170452</v>
      </c>
      <c r="L360" s="38">
        <v>44949</v>
      </c>
      <c r="M360" s="40" t="str">
        <f>VLOOKUP(I360,'ITEM#'!A:B,2,0)</f>
        <v>Costco01</v>
      </c>
      <c r="N360" s="43" t="s">
        <v>1301</v>
      </c>
      <c r="O360" s="23"/>
      <c r="P360" s="44">
        <f>VLOOKUP(I360,'ITEM#'!A:D,4,0)</f>
        <v>-85.85</v>
      </c>
      <c r="Q360" s="43"/>
      <c r="R360" s="52">
        <f t="shared" si="5"/>
        <v>2</v>
      </c>
      <c r="T360" s="23" t="s">
        <v>1289</v>
      </c>
    </row>
    <row r="361" spans="1:20" ht="12.75" x14ac:dyDescent="0.2">
      <c r="A361" s="40" t="s">
        <v>1817</v>
      </c>
      <c r="B361" s="40" t="s">
        <v>1916</v>
      </c>
      <c r="C361" s="41">
        <v>44945</v>
      </c>
      <c r="D361" s="36">
        <v>-64.47</v>
      </c>
      <c r="E361" s="37">
        <v>0</v>
      </c>
      <c r="F361" s="37">
        <v>-64.47</v>
      </c>
      <c r="G361" s="41">
        <v>44945</v>
      </c>
      <c r="H361" s="40" t="s">
        <v>1824</v>
      </c>
      <c r="I361" s="26">
        <v>1585796</v>
      </c>
      <c r="J361" s="26" t="s">
        <v>1309</v>
      </c>
      <c r="K361" s="26">
        <v>170452</v>
      </c>
      <c r="L361" s="38">
        <v>44949</v>
      </c>
      <c r="M361" s="40" t="str">
        <f>VLOOKUP(I361,'ITEM#'!A:B,2,0)</f>
        <v>Costco01</v>
      </c>
      <c r="N361" s="43" t="s">
        <v>1291</v>
      </c>
      <c r="O361" s="23"/>
      <c r="P361" s="44">
        <f>VLOOKUP(I361,'ITEM#'!A:D,4,0)</f>
        <v>-64.47</v>
      </c>
      <c r="Q361" s="43"/>
      <c r="R361" s="52">
        <f t="shared" si="5"/>
        <v>1</v>
      </c>
      <c r="T361" s="23" t="s">
        <v>1289</v>
      </c>
    </row>
    <row r="362" spans="1:20" ht="12.75" x14ac:dyDescent="0.2">
      <c r="A362" s="40" t="s">
        <v>1817</v>
      </c>
      <c r="B362" s="40" t="s">
        <v>1917</v>
      </c>
      <c r="C362" s="41">
        <v>44945</v>
      </c>
      <c r="D362" s="36">
        <v>-262.8</v>
      </c>
      <c r="E362" s="37">
        <v>-30.75</v>
      </c>
      <c r="F362" s="37">
        <v>-232.05</v>
      </c>
      <c r="G362" s="41">
        <v>44945</v>
      </c>
      <c r="H362" s="40" t="s">
        <v>1825</v>
      </c>
      <c r="I362" s="26">
        <v>1662420</v>
      </c>
      <c r="J362" s="26" t="s">
        <v>1318</v>
      </c>
      <c r="K362" s="26">
        <v>170452</v>
      </c>
      <c r="L362" s="38">
        <v>44949</v>
      </c>
      <c r="M362" s="40" t="str">
        <f>VLOOKUP(I362,'ITEM#'!A:B,2,0)</f>
        <v>Costco01</v>
      </c>
      <c r="N362" s="43" t="s">
        <v>1301</v>
      </c>
      <c r="O362" s="23"/>
      <c r="P362" s="44">
        <f>VLOOKUP(I362,'ITEM#'!A:D,4,0)</f>
        <v>-77.349999999999994</v>
      </c>
      <c r="Q362" s="43"/>
      <c r="R362" s="52">
        <f t="shared" si="5"/>
        <v>3.0000000000000004</v>
      </c>
      <c r="T362" s="23" t="s">
        <v>1289</v>
      </c>
    </row>
    <row r="363" spans="1:20" ht="12.75" x14ac:dyDescent="0.2">
      <c r="A363" s="40" t="s">
        <v>1817</v>
      </c>
      <c r="B363" s="40" t="s">
        <v>1918</v>
      </c>
      <c r="C363" s="41">
        <v>44945</v>
      </c>
      <c r="D363" s="36">
        <v>-42.07</v>
      </c>
      <c r="E363" s="37">
        <v>0</v>
      </c>
      <c r="F363" s="37">
        <v>-42.07</v>
      </c>
      <c r="G363" s="41">
        <v>44945</v>
      </c>
      <c r="H363" s="40" t="s">
        <v>1826</v>
      </c>
      <c r="I363" s="26">
        <v>1514684</v>
      </c>
      <c r="J363" s="26" t="s">
        <v>1324</v>
      </c>
      <c r="K363" s="26">
        <v>170452</v>
      </c>
      <c r="L363" s="38">
        <v>44949</v>
      </c>
      <c r="M363" s="40" t="str">
        <f>VLOOKUP(I363,'ITEM#'!A:B,2,0)</f>
        <v>Costco01</v>
      </c>
      <c r="N363" s="43" t="s">
        <v>1291</v>
      </c>
      <c r="O363" s="23"/>
      <c r="P363" s="44">
        <f>VLOOKUP(I363,'ITEM#'!A:D,4,0)</f>
        <v>-42.07</v>
      </c>
      <c r="Q363" s="43"/>
      <c r="R363" s="52">
        <f t="shared" si="5"/>
        <v>1</v>
      </c>
      <c r="T363" s="23" t="s">
        <v>1289</v>
      </c>
    </row>
    <row r="364" spans="1:20" ht="12.75" x14ac:dyDescent="0.2">
      <c r="A364" s="40" t="s">
        <v>1817</v>
      </c>
      <c r="B364" s="40" t="s">
        <v>1919</v>
      </c>
      <c r="C364" s="41">
        <v>44945</v>
      </c>
      <c r="D364" s="36">
        <v>-87.6</v>
      </c>
      <c r="E364" s="37">
        <v>-10.25</v>
      </c>
      <c r="F364" s="37">
        <v>-77.349999999999994</v>
      </c>
      <c r="G364" s="41">
        <v>44945</v>
      </c>
      <c r="H364" s="40" t="s">
        <v>1827</v>
      </c>
      <c r="I364" s="26">
        <v>1662420</v>
      </c>
      <c r="J364" s="26" t="s">
        <v>1318</v>
      </c>
      <c r="K364" s="26">
        <v>170452</v>
      </c>
      <c r="L364" s="38">
        <v>44949</v>
      </c>
      <c r="M364" s="40" t="str">
        <f>VLOOKUP(I364,'ITEM#'!A:B,2,0)</f>
        <v>Costco01</v>
      </c>
      <c r="N364" s="43" t="s">
        <v>1301</v>
      </c>
      <c r="O364" s="23"/>
      <c r="P364" s="44">
        <f>VLOOKUP(I364,'ITEM#'!A:D,4,0)</f>
        <v>-77.349999999999994</v>
      </c>
      <c r="Q364" s="43"/>
      <c r="R364" s="52">
        <f t="shared" si="5"/>
        <v>1</v>
      </c>
      <c r="T364" s="23" t="s">
        <v>1289</v>
      </c>
    </row>
    <row r="365" spans="1:20" ht="12.75" x14ac:dyDescent="0.2">
      <c r="A365" s="40" t="s">
        <v>1817</v>
      </c>
      <c r="B365" s="40" t="s">
        <v>1920</v>
      </c>
      <c r="C365" s="41">
        <v>44945</v>
      </c>
      <c r="D365" s="36">
        <v>-96.4</v>
      </c>
      <c r="E365" s="37">
        <v>-10.55</v>
      </c>
      <c r="F365" s="37">
        <v>-85.85</v>
      </c>
      <c r="G365" s="41">
        <v>44945</v>
      </c>
      <c r="H365" s="40" t="s">
        <v>1828</v>
      </c>
      <c r="I365" s="26">
        <v>1662421</v>
      </c>
      <c r="J365" s="26" t="s">
        <v>1300</v>
      </c>
      <c r="K365" s="26">
        <v>170452</v>
      </c>
      <c r="L365" s="38">
        <v>44949</v>
      </c>
      <c r="M365" s="40" t="str">
        <f>VLOOKUP(I365,'ITEM#'!A:B,2,0)</f>
        <v>Costco01</v>
      </c>
      <c r="N365" s="43" t="s">
        <v>1301</v>
      </c>
      <c r="O365" s="23"/>
      <c r="P365" s="44">
        <f>VLOOKUP(I365,'ITEM#'!A:D,4,0)</f>
        <v>-85.85</v>
      </c>
      <c r="Q365" s="43"/>
      <c r="R365" s="52">
        <f t="shared" si="5"/>
        <v>1</v>
      </c>
      <c r="T365" s="23" t="s">
        <v>1289</v>
      </c>
    </row>
    <row r="366" spans="1:20" ht="12.75" x14ac:dyDescent="0.2">
      <c r="A366" s="40" t="s">
        <v>1817</v>
      </c>
      <c r="B366" s="40" t="s">
        <v>1921</v>
      </c>
      <c r="C366" s="41">
        <v>44945</v>
      </c>
      <c r="D366" s="36">
        <v>-64.47</v>
      </c>
      <c r="E366" s="37">
        <v>0</v>
      </c>
      <c r="F366" s="37">
        <v>-64.47</v>
      </c>
      <c r="G366" s="41">
        <v>44945</v>
      </c>
      <c r="H366" s="40" t="s">
        <v>1829</v>
      </c>
      <c r="I366" s="26">
        <v>1585793</v>
      </c>
      <c r="J366" s="26" t="s">
        <v>1323</v>
      </c>
      <c r="K366" s="26">
        <v>170452</v>
      </c>
      <c r="L366" s="38">
        <v>44949</v>
      </c>
      <c r="M366" s="40" t="str">
        <f>VLOOKUP(I366,'ITEM#'!A:B,2,0)</f>
        <v>Costco01</v>
      </c>
      <c r="N366" s="43" t="s">
        <v>1291</v>
      </c>
      <c r="O366" s="23"/>
      <c r="P366" s="44">
        <f>VLOOKUP(I366,'ITEM#'!A:D,4,0)</f>
        <v>-64.47</v>
      </c>
      <c r="Q366" s="43"/>
      <c r="R366" s="52">
        <f t="shared" si="5"/>
        <v>1</v>
      </c>
      <c r="T366" s="23" t="s">
        <v>1289</v>
      </c>
    </row>
    <row r="367" spans="1:20" ht="12.75" x14ac:dyDescent="0.2">
      <c r="A367" s="40" t="s">
        <v>1817</v>
      </c>
      <c r="B367" s="40" t="s">
        <v>1922</v>
      </c>
      <c r="C367" s="41">
        <v>44945</v>
      </c>
      <c r="D367" s="36">
        <v>-25.55</v>
      </c>
      <c r="E367" s="37">
        <v>0</v>
      </c>
      <c r="F367" s="37">
        <v>-25.55</v>
      </c>
      <c r="G367" s="41">
        <v>44945</v>
      </c>
      <c r="H367" s="40" t="s">
        <v>1830</v>
      </c>
      <c r="I367" s="26">
        <v>1516594</v>
      </c>
      <c r="J367" s="26" t="s">
        <v>1313</v>
      </c>
      <c r="K367" s="26">
        <v>170452</v>
      </c>
      <c r="L367" s="38">
        <v>44949</v>
      </c>
      <c r="M367" s="40" t="str">
        <f>VLOOKUP(I367,'ITEM#'!A:B,2,0)</f>
        <v>Costco01</v>
      </c>
      <c r="N367" s="43" t="s">
        <v>1291</v>
      </c>
      <c r="O367" s="23"/>
      <c r="P367" s="44">
        <f>VLOOKUP(I367,'ITEM#'!A:D,4,0)</f>
        <v>-25.55</v>
      </c>
      <c r="Q367" s="43"/>
      <c r="R367" s="52">
        <f t="shared" si="5"/>
        <v>1</v>
      </c>
      <c r="T367" s="23" t="s">
        <v>1289</v>
      </c>
    </row>
    <row r="368" spans="1:20" ht="12.75" x14ac:dyDescent="0.2">
      <c r="A368" s="40" t="s">
        <v>1817</v>
      </c>
      <c r="B368" s="40" t="s">
        <v>1923</v>
      </c>
      <c r="C368" s="41">
        <v>44945</v>
      </c>
      <c r="D368" s="36">
        <v>-42.07</v>
      </c>
      <c r="E368" s="37">
        <v>0</v>
      </c>
      <c r="F368" s="37">
        <v>-42.07</v>
      </c>
      <c r="G368" s="41">
        <v>44945</v>
      </c>
      <c r="H368" s="40" t="s">
        <v>1831</v>
      </c>
      <c r="I368" s="26">
        <v>1514684</v>
      </c>
      <c r="J368" s="26" t="s">
        <v>1324</v>
      </c>
      <c r="K368" s="26">
        <v>170452</v>
      </c>
      <c r="L368" s="38">
        <v>44949</v>
      </c>
      <c r="M368" s="40" t="str">
        <f>VLOOKUP(I368,'ITEM#'!A:B,2,0)</f>
        <v>Costco01</v>
      </c>
      <c r="N368" s="43" t="s">
        <v>1291</v>
      </c>
      <c r="O368" s="23"/>
      <c r="P368" s="44">
        <f>VLOOKUP(I368,'ITEM#'!A:D,4,0)</f>
        <v>-42.07</v>
      </c>
      <c r="Q368" s="43"/>
      <c r="R368" s="52">
        <f t="shared" si="5"/>
        <v>1</v>
      </c>
      <c r="T368" s="23" t="s">
        <v>1289</v>
      </c>
    </row>
    <row r="369" spans="1:20" ht="12.75" x14ac:dyDescent="0.2">
      <c r="A369" s="40" t="s">
        <v>1817</v>
      </c>
      <c r="B369" s="40" t="s">
        <v>1923</v>
      </c>
      <c r="C369" s="41">
        <v>44945</v>
      </c>
      <c r="D369" s="36">
        <v>-39</v>
      </c>
      <c r="E369" s="37">
        <v>0</v>
      </c>
      <c r="F369" s="37">
        <v>-39</v>
      </c>
      <c r="G369" s="41">
        <v>44945</v>
      </c>
      <c r="H369" s="40" t="s">
        <v>1831</v>
      </c>
      <c r="I369" s="26">
        <v>1529946</v>
      </c>
      <c r="J369" s="26" t="s">
        <v>1306</v>
      </c>
      <c r="K369" s="26">
        <v>170452</v>
      </c>
      <c r="L369" s="38">
        <v>44949</v>
      </c>
      <c r="M369" s="40" t="str">
        <f>VLOOKUP(I369,'ITEM#'!A:B,2,0)</f>
        <v>Costco01</v>
      </c>
      <c r="N369" s="43" t="s">
        <v>1291</v>
      </c>
      <c r="O369" s="23"/>
      <c r="P369" s="44">
        <f>VLOOKUP(I369,'ITEM#'!A:D,4,0)</f>
        <v>-39</v>
      </c>
      <c r="Q369" s="43"/>
      <c r="R369" s="52">
        <f t="shared" si="5"/>
        <v>1</v>
      </c>
      <c r="T369" s="23" t="s">
        <v>1289</v>
      </c>
    </row>
    <row r="370" spans="1:20" ht="12.75" x14ac:dyDescent="0.2">
      <c r="A370" s="40" t="s">
        <v>1832</v>
      </c>
      <c r="B370" s="40" t="s">
        <v>1924</v>
      </c>
      <c r="C370" s="41">
        <v>44946</v>
      </c>
      <c r="D370" s="36">
        <v>-92.93</v>
      </c>
      <c r="E370" s="37">
        <v>-30.66</v>
      </c>
      <c r="F370" s="37">
        <v>-62.27</v>
      </c>
      <c r="G370" s="41">
        <v>44946</v>
      </c>
      <c r="H370" s="40" t="s">
        <v>1833</v>
      </c>
      <c r="I370" s="26">
        <v>1339335</v>
      </c>
      <c r="J370" s="26" t="s">
        <v>1314</v>
      </c>
      <c r="K370" s="26">
        <v>170457</v>
      </c>
      <c r="L370" s="38">
        <v>44950</v>
      </c>
      <c r="M370" s="40" t="str">
        <f>VLOOKUP(I370,'ITEM#'!A:B,2,0)</f>
        <v>Costco01</v>
      </c>
      <c r="N370" s="43" t="s">
        <v>1301</v>
      </c>
      <c r="O370" s="23"/>
      <c r="P370" s="44">
        <f>VLOOKUP(I370,'ITEM#'!A:D,4,0)</f>
        <v>-62.27</v>
      </c>
      <c r="Q370" s="43"/>
      <c r="R370" s="52">
        <f t="shared" si="5"/>
        <v>1</v>
      </c>
      <c r="T370" s="23" t="s">
        <v>1289</v>
      </c>
    </row>
    <row r="371" spans="1:20" ht="12.75" x14ac:dyDescent="0.2">
      <c r="A371" s="40" t="s">
        <v>1832</v>
      </c>
      <c r="B371" s="40" t="s">
        <v>1925</v>
      </c>
      <c r="C371" s="41">
        <v>44946</v>
      </c>
      <c r="D371" s="36">
        <v>-87.28</v>
      </c>
      <c r="E371" s="37">
        <v>-25.009999999999998</v>
      </c>
      <c r="F371" s="37">
        <v>-62.27</v>
      </c>
      <c r="G371" s="41">
        <v>44946</v>
      </c>
      <c r="H371" s="40" t="s">
        <v>1834</v>
      </c>
      <c r="I371" s="26">
        <v>1339335</v>
      </c>
      <c r="J371" s="26" t="s">
        <v>1314</v>
      </c>
      <c r="K371" s="26">
        <v>170457</v>
      </c>
      <c r="L371" s="38">
        <v>44950</v>
      </c>
      <c r="M371" s="40" t="str">
        <f>VLOOKUP(I371,'ITEM#'!A:B,2,0)</f>
        <v>Costco01</v>
      </c>
      <c r="N371" s="43" t="s">
        <v>1301</v>
      </c>
      <c r="O371" s="23"/>
      <c r="P371" s="44">
        <f>VLOOKUP(I371,'ITEM#'!A:D,4,0)</f>
        <v>-62.27</v>
      </c>
      <c r="Q371" s="43"/>
      <c r="R371" s="52">
        <f t="shared" si="5"/>
        <v>1</v>
      </c>
      <c r="T371" s="23" t="s">
        <v>1289</v>
      </c>
    </row>
    <row r="372" spans="1:20" ht="12.75" x14ac:dyDescent="0.2">
      <c r="A372" s="40" t="s">
        <v>1832</v>
      </c>
      <c r="B372" s="40" t="s">
        <v>1926</v>
      </c>
      <c r="C372" s="41">
        <v>44947</v>
      </c>
      <c r="D372" s="36">
        <v>-96.4</v>
      </c>
      <c r="E372" s="37">
        <v>-10.55</v>
      </c>
      <c r="F372" s="37">
        <v>-85.85</v>
      </c>
      <c r="G372" s="41">
        <v>44947</v>
      </c>
      <c r="H372" s="40" t="s">
        <v>1835</v>
      </c>
      <c r="I372" s="26">
        <v>1662422</v>
      </c>
      <c r="J372" s="26" t="s">
        <v>1327</v>
      </c>
      <c r="K372" s="26">
        <v>170459</v>
      </c>
      <c r="L372" s="38">
        <v>44950</v>
      </c>
      <c r="M372" s="40" t="str">
        <f>VLOOKUP(I372,'ITEM#'!A:B,2,0)</f>
        <v>Costco01</v>
      </c>
      <c r="N372" s="43" t="s">
        <v>1301</v>
      </c>
      <c r="O372" s="23"/>
      <c r="P372" s="44">
        <f>VLOOKUP(I372,'ITEM#'!A:D,4,0)</f>
        <v>-85.85</v>
      </c>
      <c r="Q372" s="43"/>
      <c r="R372" s="52">
        <f t="shared" si="5"/>
        <v>1</v>
      </c>
      <c r="T372" s="23" t="s">
        <v>1289</v>
      </c>
    </row>
    <row r="373" spans="1:20" ht="12.75" x14ac:dyDescent="0.2">
      <c r="A373" s="40" t="s">
        <v>1832</v>
      </c>
      <c r="B373" s="40" t="s">
        <v>1927</v>
      </c>
      <c r="C373" s="41">
        <v>44946</v>
      </c>
      <c r="D373" s="36">
        <v>-70.62</v>
      </c>
      <c r="E373" s="37">
        <v>0</v>
      </c>
      <c r="F373" s="37">
        <v>-70.62</v>
      </c>
      <c r="G373" s="41">
        <v>44946</v>
      </c>
      <c r="H373" s="40" t="s">
        <v>1836</v>
      </c>
      <c r="I373" s="26">
        <v>1585900</v>
      </c>
      <c r="J373" s="26" t="s">
        <v>1320</v>
      </c>
      <c r="K373" s="26">
        <v>170459</v>
      </c>
      <c r="L373" s="38">
        <v>44950</v>
      </c>
      <c r="M373" s="40" t="str">
        <f>VLOOKUP(I373,'ITEM#'!A:B,2,0)</f>
        <v>Costco01</v>
      </c>
      <c r="N373" s="43" t="s">
        <v>1291</v>
      </c>
      <c r="O373" s="23"/>
      <c r="P373" s="44">
        <f>VLOOKUP(I373,'ITEM#'!A:D,4,0)</f>
        <v>-70.62</v>
      </c>
      <c r="Q373" s="43"/>
      <c r="R373" s="52">
        <f t="shared" si="5"/>
        <v>1</v>
      </c>
      <c r="T373" s="23" t="s">
        <v>1289</v>
      </c>
    </row>
    <row r="374" spans="1:20" ht="12.75" x14ac:dyDescent="0.2">
      <c r="A374" s="40" t="s">
        <v>1832</v>
      </c>
      <c r="B374" s="40" t="s">
        <v>1928</v>
      </c>
      <c r="C374" s="41">
        <v>44947</v>
      </c>
      <c r="D374" s="36">
        <v>-96.4</v>
      </c>
      <c r="E374" s="37">
        <v>-10.55</v>
      </c>
      <c r="F374" s="37">
        <v>-85.85</v>
      </c>
      <c r="G374" s="41">
        <v>44947</v>
      </c>
      <c r="H374" s="40" t="s">
        <v>1837</v>
      </c>
      <c r="I374" s="26">
        <v>1662422</v>
      </c>
      <c r="J374" s="26" t="s">
        <v>1327</v>
      </c>
      <c r="K374" s="26">
        <v>170459</v>
      </c>
      <c r="L374" s="38">
        <v>44950</v>
      </c>
      <c r="M374" s="40" t="str">
        <f>VLOOKUP(I374,'ITEM#'!A:B,2,0)</f>
        <v>Costco01</v>
      </c>
      <c r="N374" s="43" t="s">
        <v>1301</v>
      </c>
      <c r="O374" s="23"/>
      <c r="P374" s="44">
        <f>VLOOKUP(I374,'ITEM#'!A:D,4,0)</f>
        <v>-85.85</v>
      </c>
      <c r="Q374" s="43"/>
      <c r="R374" s="52">
        <f t="shared" si="5"/>
        <v>1</v>
      </c>
      <c r="T374" s="23" t="s">
        <v>1289</v>
      </c>
    </row>
    <row r="375" spans="1:20" ht="12.75" x14ac:dyDescent="0.2">
      <c r="A375" s="40" t="s">
        <v>1832</v>
      </c>
      <c r="B375" s="40" t="s">
        <v>1929</v>
      </c>
      <c r="C375" s="41">
        <v>44946</v>
      </c>
      <c r="D375" s="36">
        <v>-50.1</v>
      </c>
      <c r="E375" s="37">
        <v>-12.22</v>
      </c>
      <c r="F375" s="37">
        <v>-37.880000000000003</v>
      </c>
      <c r="G375" s="41">
        <v>44946</v>
      </c>
      <c r="H375" s="40" t="s">
        <v>1838</v>
      </c>
      <c r="I375" s="26">
        <v>1408971</v>
      </c>
      <c r="J375" s="26" t="s">
        <v>1315</v>
      </c>
      <c r="K375" s="26">
        <v>170459</v>
      </c>
      <c r="L375" s="38">
        <v>44950</v>
      </c>
      <c r="M375" s="40" t="str">
        <f>VLOOKUP(I375,'ITEM#'!A:B,2,0)</f>
        <v>Costco01</v>
      </c>
      <c r="N375" s="43" t="s">
        <v>1311</v>
      </c>
      <c r="O375" s="23"/>
      <c r="P375" s="44">
        <f>VLOOKUP(I375,'ITEM#'!A:D,4,0)</f>
        <v>-37.880000000000003</v>
      </c>
      <c r="Q375" s="43"/>
      <c r="R375" s="52">
        <f t="shared" si="5"/>
        <v>1</v>
      </c>
      <c r="T375" s="23" t="s">
        <v>1289</v>
      </c>
    </row>
    <row r="376" spans="1:20" ht="12.75" x14ac:dyDescent="0.2">
      <c r="A376" s="40" t="s">
        <v>1832</v>
      </c>
      <c r="B376" s="40" t="s">
        <v>1930</v>
      </c>
      <c r="C376" s="41">
        <v>44946</v>
      </c>
      <c r="D376" s="36">
        <v>-70.62</v>
      </c>
      <c r="E376" s="37">
        <v>0</v>
      </c>
      <c r="F376" s="37">
        <v>-70.62</v>
      </c>
      <c r="G376" s="41">
        <v>44946</v>
      </c>
      <c r="H376" s="40" t="s">
        <v>1839</v>
      </c>
      <c r="I376" s="26">
        <v>1585902</v>
      </c>
      <c r="J376" s="26" t="s">
        <v>1343</v>
      </c>
      <c r="K376" s="26">
        <v>170459</v>
      </c>
      <c r="L376" s="38">
        <v>44950</v>
      </c>
      <c r="M376" s="40" t="str">
        <f>VLOOKUP(I376,'ITEM#'!A:B,2,0)</f>
        <v>Costco01</v>
      </c>
      <c r="N376" s="43" t="s">
        <v>1291</v>
      </c>
      <c r="O376" s="23"/>
      <c r="P376" s="44">
        <f>VLOOKUP(I376,'ITEM#'!A:D,4,0)</f>
        <v>-70.62</v>
      </c>
      <c r="Q376" s="43"/>
      <c r="R376" s="52">
        <f t="shared" si="5"/>
        <v>1</v>
      </c>
      <c r="T376" s="23" t="s">
        <v>1289</v>
      </c>
    </row>
    <row r="377" spans="1:20" ht="12.75" x14ac:dyDescent="0.2">
      <c r="A377" s="40" t="s">
        <v>1832</v>
      </c>
      <c r="B377" s="40" t="s">
        <v>1931</v>
      </c>
      <c r="C377" s="41">
        <v>44947</v>
      </c>
      <c r="D377" s="36">
        <v>-39</v>
      </c>
      <c r="E377" s="37">
        <v>0</v>
      </c>
      <c r="F377" s="37">
        <v>-39</v>
      </c>
      <c r="G377" s="41">
        <v>44947</v>
      </c>
      <c r="H377" s="40" t="s">
        <v>1840</v>
      </c>
      <c r="I377" s="26">
        <v>1529946</v>
      </c>
      <c r="J377" s="26" t="s">
        <v>1306</v>
      </c>
      <c r="K377" s="26">
        <v>170459</v>
      </c>
      <c r="L377" s="38">
        <v>44950</v>
      </c>
      <c r="M377" s="40" t="str">
        <f>VLOOKUP(I377,'ITEM#'!A:B,2,0)</f>
        <v>Costco01</v>
      </c>
      <c r="N377" s="43" t="s">
        <v>1291</v>
      </c>
      <c r="O377" s="23"/>
      <c r="P377" s="44">
        <f>VLOOKUP(I377,'ITEM#'!A:D,4,0)</f>
        <v>-39</v>
      </c>
      <c r="Q377" s="43"/>
      <c r="R377" s="52">
        <f t="shared" si="5"/>
        <v>1</v>
      </c>
      <c r="T377" s="23" t="s">
        <v>1289</v>
      </c>
    </row>
    <row r="378" spans="1:20" ht="12.75" x14ac:dyDescent="0.2">
      <c r="A378" s="40" t="s">
        <v>1832</v>
      </c>
      <c r="B378" s="40" t="s">
        <v>1931</v>
      </c>
      <c r="C378" s="41">
        <v>44947</v>
      </c>
      <c r="D378" s="36">
        <v>-70.62</v>
      </c>
      <c r="E378" s="37">
        <v>0</v>
      </c>
      <c r="F378" s="37">
        <v>-70.62</v>
      </c>
      <c r="G378" s="41">
        <v>44947</v>
      </c>
      <c r="H378" s="40" t="s">
        <v>1840</v>
      </c>
      <c r="I378" s="26">
        <v>1585799</v>
      </c>
      <c r="J378" s="26" t="s">
        <v>1292</v>
      </c>
      <c r="K378" s="26">
        <v>170459</v>
      </c>
      <c r="L378" s="38">
        <v>44950</v>
      </c>
      <c r="M378" s="40" t="str">
        <f>VLOOKUP(I378,'ITEM#'!A:B,2,0)</f>
        <v>Costco01</v>
      </c>
      <c r="N378" s="43" t="s">
        <v>1291</v>
      </c>
      <c r="O378" s="23"/>
      <c r="P378" s="44">
        <f>VLOOKUP(I378,'ITEM#'!A:D,4,0)</f>
        <v>-70.62</v>
      </c>
      <c r="Q378" s="43"/>
      <c r="R378" s="52">
        <f t="shared" si="5"/>
        <v>1</v>
      </c>
      <c r="T378" s="23" t="s">
        <v>1289</v>
      </c>
    </row>
    <row r="379" spans="1:20" ht="12.75" x14ac:dyDescent="0.2">
      <c r="A379" s="40" t="s">
        <v>1832</v>
      </c>
      <c r="B379" s="40" t="s">
        <v>1932</v>
      </c>
      <c r="C379" s="41">
        <v>44947</v>
      </c>
      <c r="D379" s="36">
        <v>-76.16</v>
      </c>
      <c r="E379" s="37">
        <v>-19.86</v>
      </c>
      <c r="F379" s="37">
        <v>-56.3</v>
      </c>
      <c r="G379" s="41">
        <v>44947</v>
      </c>
      <c r="H379" s="40" t="s">
        <v>1841</v>
      </c>
      <c r="I379" s="26">
        <v>1540780</v>
      </c>
      <c r="J379" s="26" t="s">
        <v>1334</v>
      </c>
      <c r="K379" s="26">
        <v>170459</v>
      </c>
      <c r="L379" s="38">
        <v>44950</v>
      </c>
      <c r="M379" s="40" t="str">
        <f>VLOOKUP(I379,'ITEM#'!A:B,2,0)</f>
        <v>Costco01</v>
      </c>
      <c r="N379" s="43" t="s">
        <v>1298</v>
      </c>
      <c r="O379" s="23"/>
      <c r="P379" s="44">
        <f>VLOOKUP(I379,'ITEM#'!A:D,4,0)</f>
        <v>-28.15</v>
      </c>
      <c r="Q379" s="43"/>
      <c r="R379" s="52">
        <f t="shared" si="5"/>
        <v>2</v>
      </c>
      <c r="T379" s="23" t="s">
        <v>1289</v>
      </c>
    </row>
    <row r="380" spans="1:20" ht="12.75" x14ac:dyDescent="0.2">
      <c r="A380" s="40" t="s">
        <v>1832</v>
      </c>
      <c r="B380" s="40" t="s">
        <v>1932</v>
      </c>
      <c r="C380" s="41">
        <v>44947</v>
      </c>
      <c r="D380" s="36">
        <v>-87.6</v>
      </c>
      <c r="E380" s="37">
        <v>-10.25</v>
      </c>
      <c r="F380" s="37">
        <v>-77.349999999999994</v>
      </c>
      <c r="G380" s="41">
        <v>44947</v>
      </c>
      <c r="H380" s="40" t="s">
        <v>1841</v>
      </c>
      <c r="I380" s="26">
        <v>1662420</v>
      </c>
      <c r="J380" s="26" t="s">
        <v>1318</v>
      </c>
      <c r="K380" s="26">
        <v>170459</v>
      </c>
      <c r="L380" s="38">
        <v>44950</v>
      </c>
      <c r="M380" s="40" t="str">
        <f>VLOOKUP(I380,'ITEM#'!A:B,2,0)</f>
        <v>Costco01</v>
      </c>
      <c r="N380" s="43" t="s">
        <v>1301</v>
      </c>
      <c r="O380" s="23"/>
      <c r="P380" s="44">
        <f>VLOOKUP(I380,'ITEM#'!A:D,4,0)</f>
        <v>-77.349999999999994</v>
      </c>
      <c r="Q380" s="43"/>
      <c r="R380" s="52">
        <f t="shared" si="5"/>
        <v>1</v>
      </c>
      <c r="T380" s="23" t="s">
        <v>1289</v>
      </c>
    </row>
    <row r="381" spans="1:20" ht="12.75" x14ac:dyDescent="0.2">
      <c r="A381" s="40" t="s">
        <v>1832</v>
      </c>
      <c r="B381" s="40" t="s">
        <v>1933</v>
      </c>
      <c r="C381" s="41">
        <v>44947</v>
      </c>
      <c r="D381" s="36">
        <v>-64.47</v>
      </c>
      <c r="E381" s="37">
        <v>0</v>
      </c>
      <c r="F381" s="37">
        <v>-64.47</v>
      </c>
      <c r="G381" s="41">
        <v>44947</v>
      </c>
      <c r="H381" s="40" t="s">
        <v>1842</v>
      </c>
      <c r="I381" s="26">
        <v>1585793</v>
      </c>
      <c r="J381" s="26" t="s">
        <v>1323</v>
      </c>
      <c r="K381" s="26">
        <v>170459</v>
      </c>
      <c r="L381" s="38">
        <v>44950</v>
      </c>
      <c r="M381" s="40" t="str">
        <f>VLOOKUP(I381,'ITEM#'!A:B,2,0)</f>
        <v>Costco01</v>
      </c>
      <c r="N381" s="43" t="s">
        <v>1291</v>
      </c>
      <c r="O381" s="23"/>
      <c r="P381" s="44">
        <f>VLOOKUP(I381,'ITEM#'!A:D,4,0)</f>
        <v>-64.47</v>
      </c>
      <c r="Q381" s="43"/>
      <c r="R381" s="52">
        <f t="shared" si="5"/>
        <v>1</v>
      </c>
      <c r="T381" s="23" t="s">
        <v>1289</v>
      </c>
    </row>
    <row r="382" spans="1:20" ht="12.75" x14ac:dyDescent="0.2">
      <c r="A382" s="40" t="s">
        <v>1832</v>
      </c>
      <c r="B382" s="40" t="s">
        <v>1933</v>
      </c>
      <c r="C382" s="41">
        <v>44947</v>
      </c>
      <c r="D382" s="36">
        <v>-64.47</v>
      </c>
      <c r="E382" s="37">
        <v>0</v>
      </c>
      <c r="F382" s="37">
        <v>-64.47</v>
      </c>
      <c r="G382" s="41">
        <v>44947</v>
      </c>
      <c r="H382" s="40" t="s">
        <v>1842</v>
      </c>
      <c r="I382" s="26">
        <v>1585797</v>
      </c>
      <c r="J382" s="26" t="s">
        <v>1305</v>
      </c>
      <c r="K382" s="26">
        <v>170459</v>
      </c>
      <c r="L382" s="38">
        <v>44950</v>
      </c>
      <c r="M382" s="40" t="str">
        <f>VLOOKUP(I382,'ITEM#'!A:B,2,0)</f>
        <v>Costco01</v>
      </c>
      <c r="N382" s="43" t="s">
        <v>1291</v>
      </c>
      <c r="O382" s="23"/>
      <c r="P382" s="44">
        <f>VLOOKUP(I382,'ITEM#'!A:D,4,0)</f>
        <v>-64.47</v>
      </c>
      <c r="Q382" s="43"/>
      <c r="R382" s="52">
        <f t="shared" si="5"/>
        <v>1</v>
      </c>
      <c r="T382" s="23" t="s">
        <v>1289</v>
      </c>
    </row>
    <row r="383" spans="1:20" ht="12.75" x14ac:dyDescent="0.2">
      <c r="A383" s="40" t="s">
        <v>1832</v>
      </c>
      <c r="B383" s="40" t="s">
        <v>1934</v>
      </c>
      <c r="C383" s="41">
        <v>44947</v>
      </c>
      <c r="D383" s="36">
        <v>-42.04</v>
      </c>
      <c r="E383" s="37">
        <v>-10.44</v>
      </c>
      <c r="F383" s="37">
        <v>-31.6</v>
      </c>
      <c r="G383" s="41">
        <v>44947</v>
      </c>
      <c r="H383" s="40" t="s">
        <v>1843</v>
      </c>
      <c r="I383" s="26">
        <v>1540787</v>
      </c>
      <c r="J383" s="26" t="s">
        <v>1341</v>
      </c>
      <c r="K383" s="26">
        <v>170459</v>
      </c>
      <c r="L383" s="38">
        <v>44950</v>
      </c>
      <c r="M383" s="40" t="str">
        <f>VLOOKUP(I383,'ITEM#'!A:B,2,0)</f>
        <v>Costco01</v>
      </c>
      <c r="N383" s="43" t="s">
        <v>1298</v>
      </c>
      <c r="O383" s="23"/>
      <c r="P383" s="44">
        <f>VLOOKUP(I383,'ITEM#'!A:D,4,0)</f>
        <v>-31.6</v>
      </c>
      <c r="Q383" s="43"/>
      <c r="R383" s="52">
        <f t="shared" si="5"/>
        <v>1</v>
      </c>
      <c r="T383" s="23" t="s">
        <v>1289</v>
      </c>
    </row>
    <row r="384" spans="1:20" ht="12.75" x14ac:dyDescent="0.2">
      <c r="A384" s="40" t="s">
        <v>1832</v>
      </c>
      <c r="B384" s="40" t="s">
        <v>1934</v>
      </c>
      <c r="C384" s="41">
        <v>44947</v>
      </c>
      <c r="D384" s="36">
        <v>-175.2</v>
      </c>
      <c r="E384" s="37">
        <v>-20.5</v>
      </c>
      <c r="F384" s="37">
        <v>-154.69999999999999</v>
      </c>
      <c r="G384" s="41">
        <v>44947</v>
      </c>
      <c r="H384" s="40" t="s">
        <v>1843</v>
      </c>
      <c r="I384" s="26">
        <v>1662420</v>
      </c>
      <c r="J384" s="26" t="s">
        <v>1318</v>
      </c>
      <c r="K384" s="26">
        <v>170459</v>
      </c>
      <c r="L384" s="38">
        <v>44950</v>
      </c>
      <c r="M384" s="40" t="str">
        <f>VLOOKUP(I384,'ITEM#'!A:B,2,0)</f>
        <v>Costco01</v>
      </c>
      <c r="N384" s="43" t="s">
        <v>1301</v>
      </c>
      <c r="O384" s="23"/>
      <c r="P384" s="44">
        <f>VLOOKUP(I384,'ITEM#'!A:D,4,0)</f>
        <v>-77.349999999999994</v>
      </c>
      <c r="Q384" s="43"/>
      <c r="R384" s="52">
        <f t="shared" si="5"/>
        <v>2</v>
      </c>
      <c r="T384" s="23" t="s">
        <v>1289</v>
      </c>
    </row>
    <row r="385" spans="1:20" ht="12.75" x14ac:dyDescent="0.2">
      <c r="A385" s="40" t="s">
        <v>1832</v>
      </c>
      <c r="B385" s="40" t="s">
        <v>1935</v>
      </c>
      <c r="C385" s="41">
        <v>44947</v>
      </c>
      <c r="D385" s="36">
        <v>-70.62</v>
      </c>
      <c r="E385" s="37">
        <v>0</v>
      </c>
      <c r="F385" s="37">
        <v>-70.62</v>
      </c>
      <c r="G385" s="41">
        <v>44947</v>
      </c>
      <c r="H385" s="40" t="s">
        <v>1844</v>
      </c>
      <c r="I385" s="26">
        <v>1585902</v>
      </c>
      <c r="J385" s="26" t="s">
        <v>1343</v>
      </c>
      <c r="K385" s="26">
        <v>170459</v>
      </c>
      <c r="L385" s="38">
        <v>44950</v>
      </c>
      <c r="M385" s="40" t="str">
        <f>VLOOKUP(I385,'ITEM#'!A:B,2,0)</f>
        <v>Costco01</v>
      </c>
      <c r="N385" s="43" t="s">
        <v>1291</v>
      </c>
      <c r="O385" s="23"/>
      <c r="P385" s="44">
        <f>VLOOKUP(I385,'ITEM#'!A:D,4,0)</f>
        <v>-70.62</v>
      </c>
      <c r="Q385" s="43"/>
      <c r="R385" s="52">
        <f t="shared" si="5"/>
        <v>1</v>
      </c>
      <c r="T385" s="23" t="s">
        <v>1289</v>
      </c>
    </row>
    <row r="386" spans="1:20" ht="12.75" x14ac:dyDescent="0.2">
      <c r="A386" s="40" t="s">
        <v>1832</v>
      </c>
      <c r="B386" s="40" t="s">
        <v>1936</v>
      </c>
      <c r="C386" s="41">
        <v>44947</v>
      </c>
      <c r="D386" s="36">
        <v>-96.4</v>
      </c>
      <c r="E386" s="37">
        <v>-10.55</v>
      </c>
      <c r="F386" s="37">
        <v>-85.85</v>
      </c>
      <c r="G386" s="41">
        <v>44947</v>
      </c>
      <c r="H386" s="40" t="s">
        <v>1845</v>
      </c>
      <c r="I386" s="26">
        <v>1662421</v>
      </c>
      <c r="J386" s="26" t="s">
        <v>1300</v>
      </c>
      <c r="K386" s="26">
        <v>170459</v>
      </c>
      <c r="L386" s="38">
        <v>44950</v>
      </c>
      <c r="M386" s="40" t="str">
        <f>VLOOKUP(I386,'ITEM#'!A:B,2,0)</f>
        <v>Costco01</v>
      </c>
      <c r="N386" s="43" t="s">
        <v>1301</v>
      </c>
      <c r="O386" s="23"/>
      <c r="P386" s="44">
        <f>VLOOKUP(I386,'ITEM#'!A:D,4,0)</f>
        <v>-85.85</v>
      </c>
      <c r="Q386" s="43"/>
      <c r="R386" s="52">
        <f t="shared" ref="R386:R449" si="6">F386/P386</f>
        <v>1</v>
      </c>
      <c r="T386" s="23" t="s">
        <v>1289</v>
      </c>
    </row>
    <row r="387" spans="1:20" ht="12.75" x14ac:dyDescent="0.2">
      <c r="A387" s="40" t="s">
        <v>1937</v>
      </c>
      <c r="B387" s="40" t="s">
        <v>1998</v>
      </c>
      <c r="C387" s="41">
        <v>44949</v>
      </c>
      <c r="D387" s="36">
        <v>-42.07</v>
      </c>
      <c r="E387" s="37">
        <v>0</v>
      </c>
      <c r="F387" s="37">
        <v>-42.07</v>
      </c>
      <c r="G387" s="41">
        <v>44949</v>
      </c>
      <c r="H387" s="40" t="s">
        <v>1938</v>
      </c>
      <c r="I387" s="26">
        <v>1514684</v>
      </c>
      <c r="J387" s="26" t="s">
        <v>1324</v>
      </c>
      <c r="K387" s="26">
        <v>171010</v>
      </c>
      <c r="L387" s="38">
        <v>44951</v>
      </c>
      <c r="M387" s="40" t="str">
        <f>VLOOKUP(I387,'ITEM#'!A:B,2,0)</f>
        <v>Costco01</v>
      </c>
      <c r="N387" s="43" t="s">
        <v>1291</v>
      </c>
      <c r="O387" s="23"/>
      <c r="P387" s="44">
        <f>VLOOKUP(I387,'ITEM#'!A:D,4,0)</f>
        <v>-42.07</v>
      </c>
      <c r="Q387" s="43"/>
      <c r="R387" s="52">
        <f t="shared" si="6"/>
        <v>1</v>
      </c>
      <c r="T387" s="23" t="s">
        <v>1289</v>
      </c>
    </row>
    <row r="388" spans="1:20" ht="12.75" x14ac:dyDescent="0.2">
      <c r="A388" s="40" t="s">
        <v>1937</v>
      </c>
      <c r="B388" s="40" t="s">
        <v>1999</v>
      </c>
      <c r="C388" s="41">
        <v>44949</v>
      </c>
      <c r="D388" s="36">
        <v>-70.62</v>
      </c>
      <c r="E388" s="37">
        <v>0</v>
      </c>
      <c r="F388" s="37">
        <v>-70.62</v>
      </c>
      <c r="G388" s="41">
        <v>44949</v>
      </c>
      <c r="H388" s="40" t="s">
        <v>1939</v>
      </c>
      <c r="I388" s="26">
        <v>1585901</v>
      </c>
      <c r="J388" s="26" t="s">
        <v>1347</v>
      </c>
      <c r="K388" s="26">
        <v>171010</v>
      </c>
      <c r="L388" s="38">
        <v>44951</v>
      </c>
      <c r="M388" s="40" t="str">
        <f>VLOOKUP(I388,'ITEM#'!A:B,2,0)</f>
        <v>Costco01</v>
      </c>
      <c r="N388" s="43" t="s">
        <v>1291</v>
      </c>
      <c r="O388" s="23"/>
      <c r="P388" s="44">
        <f>VLOOKUP(I388,'ITEM#'!A:D,4,0)</f>
        <v>-70.62</v>
      </c>
      <c r="Q388" s="43"/>
      <c r="R388" s="52">
        <f t="shared" si="6"/>
        <v>1</v>
      </c>
      <c r="T388" s="23" t="s">
        <v>1289</v>
      </c>
    </row>
    <row r="389" spans="1:20" ht="12.75" x14ac:dyDescent="0.2">
      <c r="A389" s="40" t="s">
        <v>1937</v>
      </c>
      <c r="B389" s="40" t="s">
        <v>2000</v>
      </c>
      <c r="C389" s="41">
        <v>44949</v>
      </c>
      <c r="D389" s="36">
        <v>-96.4</v>
      </c>
      <c r="E389" s="37">
        <v>-10.55</v>
      </c>
      <c r="F389" s="37">
        <v>-85.85</v>
      </c>
      <c r="G389" s="41">
        <v>44949</v>
      </c>
      <c r="H389" s="40" t="s">
        <v>1940</v>
      </c>
      <c r="I389" s="26">
        <v>1662421</v>
      </c>
      <c r="J389" s="26" t="s">
        <v>1300</v>
      </c>
      <c r="K389" s="26">
        <v>171010</v>
      </c>
      <c r="L389" s="38">
        <v>44951</v>
      </c>
      <c r="M389" s="40" t="str">
        <f>VLOOKUP(I389,'ITEM#'!A:B,2,0)</f>
        <v>Costco01</v>
      </c>
      <c r="N389" s="43" t="s">
        <v>1301</v>
      </c>
      <c r="O389" s="23"/>
      <c r="P389" s="44">
        <f>VLOOKUP(I389,'ITEM#'!A:D,4,0)</f>
        <v>-85.85</v>
      </c>
      <c r="Q389" s="43"/>
      <c r="R389" s="52">
        <f t="shared" si="6"/>
        <v>1</v>
      </c>
      <c r="T389" s="23" t="s">
        <v>1289</v>
      </c>
    </row>
    <row r="390" spans="1:20" ht="12.75" x14ac:dyDescent="0.2">
      <c r="A390" s="40" t="s">
        <v>1937</v>
      </c>
      <c r="B390" s="40" t="s">
        <v>2001</v>
      </c>
      <c r="C390" s="41">
        <v>44949</v>
      </c>
      <c r="D390" s="36">
        <v>-25.55</v>
      </c>
      <c r="E390" s="37">
        <v>0</v>
      </c>
      <c r="F390" s="37">
        <v>-25.55</v>
      </c>
      <c r="G390" s="41">
        <v>44949</v>
      </c>
      <c r="H390" s="40" t="s">
        <v>1941</v>
      </c>
      <c r="I390" s="26">
        <v>1516597</v>
      </c>
      <c r="J390" s="26" t="s">
        <v>1303</v>
      </c>
      <c r="K390" s="26">
        <v>171010</v>
      </c>
      <c r="L390" s="38">
        <v>44951</v>
      </c>
      <c r="M390" s="40" t="str">
        <f>VLOOKUP(I390,'ITEM#'!A:B,2,0)</f>
        <v>Costco01</v>
      </c>
      <c r="N390" s="43" t="s">
        <v>1291</v>
      </c>
      <c r="O390" s="23"/>
      <c r="P390" s="44">
        <f>VLOOKUP(I390,'ITEM#'!A:D,4,0)</f>
        <v>-25.55</v>
      </c>
      <c r="Q390" s="43"/>
      <c r="R390" s="52">
        <f t="shared" si="6"/>
        <v>1</v>
      </c>
      <c r="T390" s="23" t="s">
        <v>1289</v>
      </c>
    </row>
    <row r="391" spans="1:20" ht="12.75" x14ac:dyDescent="0.2">
      <c r="A391" s="40" t="s">
        <v>1937</v>
      </c>
      <c r="B391" s="40" t="s">
        <v>2002</v>
      </c>
      <c r="C391" s="41">
        <v>44949</v>
      </c>
      <c r="D391" s="36">
        <v>-64.47</v>
      </c>
      <c r="E391" s="37">
        <v>0</v>
      </c>
      <c r="F391" s="37">
        <v>-64.47</v>
      </c>
      <c r="G391" s="41">
        <v>44949</v>
      </c>
      <c r="H391" s="40" t="s">
        <v>1942</v>
      </c>
      <c r="I391" s="26">
        <v>1585673</v>
      </c>
      <c r="J391" s="26" t="s">
        <v>1349</v>
      </c>
      <c r="K391" s="26">
        <v>171010</v>
      </c>
      <c r="L391" s="38">
        <v>44951</v>
      </c>
      <c r="M391" s="40" t="str">
        <f>VLOOKUP(I391,'ITEM#'!A:B,2,0)</f>
        <v>Costco01</v>
      </c>
      <c r="N391" s="43" t="s">
        <v>1291</v>
      </c>
      <c r="O391" s="23"/>
      <c r="P391" s="44">
        <f>VLOOKUP(I391,'ITEM#'!A:D,4,0)</f>
        <v>-64.47</v>
      </c>
      <c r="Q391" s="43"/>
      <c r="R391" s="52">
        <f t="shared" si="6"/>
        <v>1</v>
      </c>
      <c r="T391" s="23" t="s">
        <v>1289</v>
      </c>
    </row>
    <row r="392" spans="1:20" ht="12.75" x14ac:dyDescent="0.2">
      <c r="A392" s="40" t="s">
        <v>1937</v>
      </c>
      <c r="B392" s="40" t="s">
        <v>2003</v>
      </c>
      <c r="C392" s="41">
        <v>44949</v>
      </c>
      <c r="D392" s="36">
        <v>-87.6</v>
      </c>
      <c r="E392" s="37">
        <v>-10.25</v>
      </c>
      <c r="F392" s="37">
        <v>-77.349999999999994</v>
      </c>
      <c r="G392" s="41">
        <v>44949</v>
      </c>
      <c r="H392" s="40" t="s">
        <v>1943</v>
      </c>
      <c r="I392" s="26">
        <v>1662420</v>
      </c>
      <c r="J392" s="26" t="s">
        <v>1318</v>
      </c>
      <c r="K392" s="26">
        <v>171010</v>
      </c>
      <c r="L392" s="38">
        <v>44951</v>
      </c>
      <c r="M392" s="40" t="str">
        <f>VLOOKUP(I392,'ITEM#'!A:B,2,0)</f>
        <v>Costco01</v>
      </c>
      <c r="N392" s="43" t="s">
        <v>1301</v>
      </c>
      <c r="O392" s="23"/>
      <c r="P392" s="44">
        <f>VLOOKUP(I392,'ITEM#'!A:D,4,0)</f>
        <v>-77.349999999999994</v>
      </c>
      <c r="Q392" s="43"/>
      <c r="R392" s="52">
        <f t="shared" si="6"/>
        <v>1</v>
      </c>
      <c r="T392" s="23" t="s">
        <v>1289</v>
      </c>
    </row>
    <row r="393" spans="1:20" ht="12.75" x14ac:dyDescent="0.2">
      <c r="A393" s="40" t="s">
        <v>1937</v>
      </c>
      <c r="B393" s="40" t="s">
        <v>2004</v>
      </c>
      <c r="C393" s="41">
        <v>44949</v>
      </c>
      <c r="D393" s="36">
        <v>-141.24</v>
      </c>
      <c r="E393" s="37">
        <v>0</v>
      </c>
      <c r="F393" s="37">
        <v>-141.24</v>
      </c>
      <c r="G393" s="41">
        <v>44949</v>
      </c>
      <c r="H393" s="40" t="s">
        <v>1944</v>
      </c>
      <c r="I393" s="26">
        <v>1585902</v>
      </c>
      <c r="J393" s="26" t="s">
        <v>1343</v>
      </c>
      <c r="K393" s="26">
        <v>171010</v>
      </c>
      <c r="L393" s="38">
        <v>44951</v>
      </c>
      <c r="M393" s="40" t="str">
        <f>VLOOKUP(I393,'ITEM#'!A:B,2,0)</f>
        <v>Costco01</v>
      </c>
      <c r="N393" s="43" t="s">
        <v>1291</v>
      </c>
      <c r="O393" s="23"/>
      <c r="P393" s="44">
        <f>VLOOKUP(I393,'ITEM#'!A:D,4,0)</f>
        <v>-70.62</v>
      </c>
      <c r="Q393" s="43"/>
      <c r="R393" s="52">
        <f t="shared" si="6"/>
        <v>2</v>
      </c>
      <c r="T393" s="23" t="s">
        <v>1289</v>
      </c>
    </row>
    <row r="394" spans="1:20" ht="12.75" x14ac:dyDescent="0.2">
      <c r="A394" s="40" t="s">
        <v>1937</v>
      </c>
      <c r="B394" s="40" t="s">
        <v>2005</v>
      </c>
      <c r="C394" s="41">
        <v>44949</v>
      </c>
      <c r="D394" s="36">
        <v>-50.1</v>
      </c>
      <c r="E394" s="37">
        <v>-12.22</v>
      </c>
      <c r="F394" s="37">
        <v>-37.880000000000003</v>
      </c>
      <c r="G394" s="41">
        <v>44949</v>
      </c>
      <c r="H394" s="40" t="s">
        <v>1945</v>
      </c>
      <c r="I394" s="26">
        <v>1408973</v>
      </c>
      <c r="J394" s="26" t="s">
        <v>1310</v>
      </c>
      <c r="K394" s="26">
        <v>171010</v>
      </c>
      <c r="L394" s="38">
        <v>44951</v>
      </c>
      <c r="M394" s="40" t="str">
        <f>VLOOKUP(I394,'ITEM#'!A:B,2,0)</f>
        <v>Costco01</v>
      </c>
      <c r="N394" s="43" t="s">
        <v>1311</v>
      </c>
      <c r="O394" s="23"/>
      <c r="P394" s="44">
        <f>VLOOKUP(I394,'ITEM#'!A:D,4,0)</f>
        <v>-37.880000000000003</v>
      </c>
      <c r="Q394" s="43"/>
      <c r="R394" s="52">
        <f t="shared" si="6"/>
        <v>1</v>
      </c>
      <c r="T394" s="23" t="s">
        <v>1289</v>
      </c>
    </row>
    <row r="395" spans="1:20" ht="12.75" x14ac:dyDescent="0.2">
      <c r="A395" s="40" t="s">
        <v>1937</v>
      </c>
      <c r="B395" s="40" t="s">
        <v>2005</v>
      </c>
      <c r="C395" s="41">
        <v>44949</v>
      </c>
      <c r="D395" s="36">
        <v>-25.74</v>
      </c>
      <c r="E395" s="37">
        <v>-8.59</v>
      </c>
      <c r="F395" s="37">
        <v>-17.149999999999999</v>
      </c>
      <c r="G395" s="41">
        <v>44949</v>
      </c>
      <c r="H395" s="40" t="s">
        <v>1945</v>
      </c>
      <c r="I395" s="26">
        <v>1408977</v>
      </c>
      <c r="J395" s="26" t="s">
        <v>1312</v>
      </c>
      <c r="K395" s="26">
        <v>171010</v>
      </c>
      <c r="L395" s="38">
        <v>44951</v>
      </c>
      <c r="M395" s="40" t="str">
        <f>VLOOKUP(I395,'ITEM#'!A:B,2,0)</f>
        <v>Costco01</v>
      </c>
      <c r="N395" s="43" t="s">
        <v>1311</v>
      </c>
      <c r="O395" s="23"/>
      <c r="P395" s="44">
        <f>VLOOKUP(I395,'ITEM#'!A:D,4,0)</f>
        <v>-17.149999999999999</v>
      </c>
      <c r="Q395" s="43"/>
      <c r="R395" s="52">
        <f t="shared" si="6"/>
        <v>1</v>
      </c>
      <c r="T395" s="23" t="s">
        <v>1289</v>
      </c>
    </row>
    <row r="396" spans="1:20" ht="12.75" x14ac:dyDescent="0.2">
      <c r="A396" s="40" t="s">
        <v>1937</v>
      </c>
      <c r="B396" s="40" t="s">
        <v>2005</v>
      </c>
      <c r="C396" s="41">
        <v>44949</v>
      </c>
      <c r="D396" s="36">
        <v>-175.2</v>
      </c>
      <c r="E396" s="37">
        <v>-20.5</v>
      </c>
      <c r="F396" s="37">
        <v>-154.69999999999999</v>
      </c>
      <c r="G396" s="41">
        <v>44949</v>
      </c>
      <c r="H396" s="40" t="s">
        <v>1945</v>
      </c>
      <c r="I396" s="26">
        <v>1662420</v>
      </c>
      <c r="J396" s="26" t="s">
        <v>1318</v>
      </c>
      <c r="K396" s="26">
        <v>171010</v>
      </c>
      <c r="L396" s="38">
        <v>44951</v>
      </c>
      <c r="M396" s="40" t="str">
        <f>VLOOKUP(I396,'ITEM#'!A:B,2,0)</f>
        <v>Costco01</v>
      </c>
      <c r="N396" s="43" t="s">
        <v>1301</v>
      </c>
      <c r="O396" s="23"/>
      <c r="P396" s="44">
        <f>VLOOKUP(I396,'ITEM#'!A:D,4,0)</f>
        <v>-77.349999999999994</v>
      </c>
      <c r="Q396" s="43"/>
      <c r="R396" s="52">
        <f t="shared" si="6"/>
        <v>2</v>
      </c>
      <c r="T396" s="23" t="s">
        <v>1289</v>
      </c>
    </row>
    <row r="397" spans="1:20" ht="12.75" x14ac:dyDescent="0.2">
      <c r="A397" s="40" t="s">
        <v>1937</v>
      </c>
      <c r="B397" s="40" t="s">
        <v>2006</v>
      </c>
      <c r="C397" s="41">
        <v>44949</v>
      </c>
      <c r="D397" s="36">
        <v>-39</v>
      </c>
      <c r="E397" s="37">
        <v>0</v>
      </c>
      <c r="F397" s="37">
        <v>-39</v>
      </c>
      <c r="G397" s="41">
        <v>44949</v>
      </c>
      <c r="H397" s="40" t="s">
        <v>1946</v>
      </c>
      <c r="I397" s="26">
        <v>1529947</v>
      </c>
      <c r="J397" s="26" t="s">
        <v>1294</v>
      </c>
      <c r="K397" s="26">
        <v>171010</v>
      </c>
      <c r="L397" s="38">
        <v>44951</v>
      </c>
      <c r="M397" s="40" t="str">
        <f>VLOOKUP(I397,'ITEM#'!A:B,2,0)</f>
        <v>Costco01</v>
      </c>
      <c r="N397" s="43" t="s">
        <v>1291</v>
      </c>
      <c r="O397" s="23"/>
      <c r="P397" s="44">
        <f>VLOOKUP(I397,'ITEM#'!A:D,4,0)</f>
        <v>-39</v>
      </c>
      <c r="Q397" s="43"/>
      <c r="R397" s="52">
        <f t="shared" si="6"/>
        <v>1</v>
      </c>
      <c r="T397" s="23" t="s">
        <v>1289</v>
      </c>
    </row>
    <row r="398" spans="1:20" ht="12.75" x14ac:dyDescent="0.2">
      <c r="A398" s="40" t="s">
        <v>1937</v>
      </c>
      <c r="B398" s="40" t="s">
        <v>2007</v>
      </c>
      <c r="C398" s="41">
        <v>44949</v>
      </c>
      <c r="D398" s="36">
        <v>-42.04</v>
      </c>
      <c r="E398" s="37">
        <v>-10.44</v>
      </c>
      <c r="F398" s="37">
        <v>-31.6</v>
      </c>
      <c r="G398" s="41">
        <v>44949</v>
      </c>
      <c r="H398" s="40" t="s">
        <v>1947</v>
      </c>
      <c r="I398" s="26">
        <v>1540787</v>
      </c>
      <c r="J398" s="26" t="s">
        <v>1341</v>
      </c>
      <c r="K398" s="26">
        <v>171010</v>
      </c>
      <c r="L398" s="38">
        <v>44951</v>
      </c>
      <c r="M398" s="40" t="str">
        <f>VLOOKUP(I398,'ITEM#'!A:B,2,0)</f>
        <v>Costco01</v>
      </c>
      <c r="N398" s="43" t="s">
        <v>1298</v>
      </c>
      <c r="O398" s="23"/>
      <c r="P398" s="44">
        <f>VLOOKUP(I398,'ITEM#'!A:D,4,0)</f>
        <v>-31.6</v>
      </c>
      <c r="Q398" s="43"/>
      <c r="R398" s="52">
        <f t="shared" si="6"/>
        <v>1</v>
      </c>
      <c r="T398" s="23" t="s">
        <v>1289</v>
      </c>
    </row>
    <row r="399" spans="1:20" ht="12.75" x14ac:dyDescent="0.2">
      <c r="A399" s="40" t="s">
        <v>1937</v>
      </c>
      <c r="B399" s="40" t="s">
        <v>2007</v>
      </c>
      <c r="C399" s="41">
        <v>44949</v>
      </c>
      <c r="D399" s="36">
        <v>-289.2</v>
      </c>
      <c r="E399" s="37">
        <v>-31.65</v>
      </c>
      <c r="F399" s="37">
        <v>-257.55</v>
      </c>
      <c r="G399" s="41">
        <v>44949</v>
      </c>
      <c r="H399" s="40" t="s">
        <v>1947</v>
      </c>
      <c r="I399" s="26">
        <v>1662421</v>
      </c>
      <c r="J399" s="26" t="s">
        <v>1300</v>
      </c>
      <c r="K399" s="26">
        <v>171010</v>
      </c>
      <c r="L399" s="38">
        <v>44951</v>
      </c>
      <c r="M399" s="40" t="str">
        <f>VLOOKUP(I399,'ITEM#'!A:B,2,0)</f>
        <v>Costco01</v>
      </c>
      <c r="N399" s="43" t="s">
        <v>1301</v>
      </c>
      <c r="O399" s="23"/>
      <c r="P399" s="44">
        <f>VLOOKUP(I399,'ITEM#'!A:D,4,0)</f>
        <v>-85.85</v>
      </c>
      <c r="Q399" s="43"/>
      <c r="R399" s="52">
        <f t="shared" si="6"/>
        <v>3.0000000000000004</v>
      </c>
      <c r="T399" s="23" t="s">
        <v>1289</v>
      </c>
    </row>
    <row r="400" spans="1:20" ht="12.75" x14ac:dyDescent="0.2">
      <c r="A400" s="40" t="s">
        <v>1937</v>
      </c>
      <c r="B400" s="40" t="s">
        <v>2008</v>
      </c>
      <c r="C400" s="41">
        <v>44949</v>
      </c>
      <c r="D400" s="36">
        <v>-70.62</v>
      </c>
      <c r="E400" s="37">
        <v>0</v>
      </c>
      <c r="F400" s="37">
        <v>-70.62</v>
      </c>
      <c r="G400" s="41">
        <v>44949</v>
      </c>
      <c r="H400" s="40" t="s">
        <v>1948</v>
      </c>
      <c r="I400" s="26">
        <v>1585902</v>
      </c>
      <c r="J400" s="26" t="s">
        <v>1343</v>
      </c>
      <c r="K400" s="26">
        <v>171010</v>
      </c>
      <c r="L400" s="38">
        <v>44951</v>
      </c>
      <c r="M400" s="40" t="str">
        <f>VLOOKUP(I400,'ITEM#'!A:B,2,0)</f>
        <v>Costco01</v>
      </c>
      <c r="N400" s="43" t="s">
        <v>1291</v>
      </c>
      <c r="O400" s="23"/>
      <c r="P400" s="44">
        <f>VLOOKUP(I400,'ITEM#'!A:D,4,0)</f>
        <v>-70.62</v>
      </c>
      <c r="Q400" s="43"/>
      <c r="R400" s="52">
        <f t="shared" si="6"/>
        <v>1</v>
      </c>
      <c r="T400" s="23" t="s">
        <v>1289</v>
      </c>
    </row>
    <row r="401" spans="1:20" ht="12.75" x14ac:dyDescent="0.2">
      <c r="A401" s="40" t="s">
        <v>1937</v>
      </c>
      <c r="B401" s="40" t="s">
        <v>2009</v>
      </c>
      <c r="C401" s="41">
        <v>44949</v>
      </c>
      <c r="D401" s="36">
        <v>-96.4</v>
      </c>
      <c r="E401" s="37">
        <v>-10.55</v>
      </c>
      <c r="F401" s="37">
        <v>-85.85</v>
      </c>
      <c r="G401" s="41">
        <v>44949</v>
      </c>
      <c r="H401" s="40" t="s">
        <v>1949</v>
      </c>
      <c r="I401" s="26">
        <v>1662421</v>
      </c>
      <c r="J401" s="26" t="s">
        <v>1300</v>
      </c>
      <c r="K401" s="26">
        <v>171010</v>
      </c>
      <c r="L401" s="38">
        <v>44951</v>
      </c>
      <c r="M401" s="40" t="str">
        <f>VLOOKUP(I401,'ITEM#'!A:B,2,0)</f>
        <v>Costco01</v>
      </c>
      <c r="N401" s="43" t="s">
        <v>1301</v>
      </c>
      <c r="O401" s="23"/>
      <c r="P401" s="44">
        <f>VLOOKUP(I401,'ITEM#'!A:D,4,0)</f>
        <v>-85.85</v>
      </c>
      <c r="Q401" s="43"/>
      <c r="R401" s="52">
        <f t="shared" si="6"/>
        <v>1</v>
      </c>
      <c r="T401" s="23" t="s">
        <v>1289</v>
      </c>
    </row>
    <row r="402" spans="1:20" ht="12.75" x14ac:dyDescent="0.2">
      <c r="A402" s="40" t="s">
        <v>1937</v>
      </c>
      <c r="B402" s="40" t="s">
        <v>2010</v>
      </c>
      <c r="C402" s="41">
        <v>44949</v>
      </c>
      <c r="D402" s="36">
        <v>-96.4</v>
      </c>
      <c r="E402" s="37">
        <v>-10.55</v>
      </c>
      <c r="F402" s="37">
        <v>-85.85</v>
      </c>
      <c r="G402" s="41">
        <v>44949</v>
      </c>
      <c r="H402" s="40" t="s">
        <v>1950</v>
      </c>
      <c r="I402" s="26">
        <v>1662421</v>
      </c>
      <c r="J402" s="26" t="s">
        <v>1300</v>
      </c>
      <c r="K402" s="26">
        <v>171010</v>
      </c>
      <c r="L402" s="38">
        <v>44951</v>
      </c>
      <c r="M402" s="40" t="str">
        <f>VLOOKUP(I402,'ITEM#'!A:B,2,0)</f>
        <v>Costco01</v>
      </c>
      <c r="N402" s="43" t="s">
        <v>1301</v>
      </c>
      <c r="O402" s="23"/>
      <c r="P402" s="44">
        <f>VLOOKUP(I402,'ITEM#'!A:D,4,0)</f>
        <v>-85.85</v>
      </c>
      <c r="Q402" s="43"/>
      <c r="R402" s="52">
        <f t="shared" si="6"/>
        <v>1</v>
      </c>
      <c r="T402" s="23" t="s">
        <v>1289</v>
      </c>
    </row>
    <row r="403" spans="1:20" ht="12.75" x14ac:dyDescent="0.2">
      <c r="A403" s="40" t="s">
        <v>1937</v>
      </c>
      <c r="B403" s="40" t="s">
        <v>2011</v>
      </c>
      <c r="C403" s="41">
        <v>44949</v>
      </c>
      <c r="D403" s="36">
        <v>-70.62</v>
      </c>
      <c r="E403" s="37">
        <v>0</v>
      </c>
      <c r="F403" s="37">
        <v>-70.62</v>
      </c>
      <c r="G403" s="41">
        <v>44949</v>
      </c>
      <c r="H403" s="40" t="s">
        <v>1951</v>
      </c>
      <c r="I403" s="26">
        <v>1585901</v>
      </c>
      <c r="J403" s="26" t="s">
        <v>1347</v>
      </c>
      <c r="K403" s="26">
        <v>171010</v>
      </c>
      <c r="L403" s="38">
        <v>44951</v>
      </c>
      <c r="M403" s="40" t="str">
        <f>VLOOKUP(I403,'ITEM#'!A:B,2,0)</f>
        <v>Costco01</v>
      </c>
      <c r="N403" s="43" t="s">
        <v>1291</v>
      </c>
      <c r="O403" s="23"/>
      <c r="P403" s="44">
        <f>VLOOKUP(I403,'ITEM#'!A:D,4,0)</f>
        <v>-70.62</v>
      </c>
      <c r="Q403" s="43"/>
      <c r="R403" s="52">
        <f t="shared" si="6"/>
        <v>1</v>
      </c>
      <c r="T403" s="23" t="s">
        <v>1289</v>
      </c>
    </row>
    <row r="404" spans="1:20" ht="12.75" x14ac:dyDescent="0.2">
      <c r="A404" s="40" t="s">
        <v>1937</v>
      </c>
      <c r="B404" s="40" t="s">
        <v>2012</v>
      </c>
      <c r="C404" s="41">
        <v>44949</v>
      </c>
      <c r="D404" s="36">
        <v>-96.4</v>
      </c>
      <c r="E404" s="37">
        <v>-10.55</v>
      </c>
      <c r="F404" s="37">
        <v>-85.85</v>
      </c>
      <c r="G404" s="41">
        <v>44949</v>
      </c>
      <c r="H404" s="40" t="s">
        <v>1952</v>
      </c>
      <c r="I404" s="26">
        <v>1662422</v>
      </c>
      <c r="J404" s="26" t="s">
        <v>1327</v>
      </c>
      <c r="K404" s="26">
        <v>171010</v>
      </c>
      <c r="L404" s="38">
        <v>44951</v>
      </c>
      <c r="M404" s="40" t="str">
        <f>VLOOKUP(I404,'ITEM#'!A:B,2,0)</f>
        <v>Costco01</v>
      </c>
      <c r="N404" s="43" t="s">
        <v>1301</v>
      </c>
      <c r="O404" s="23"/>
      <c r="P404" s="44">
        <f>VLOOKUP(I404,'ITEM#'!A:D,4,0)</f>
        <v>-85.85</v>
      </c>
      <c r="Q404" s="43"/>
      <c r="R404" s="52">
        <f t="shared" si="6"/>
        <v>1</v>
      </c>
      <c r="T404" s="23" t="s">
        <v>1289</v>
      </c>
    </row>
    <row r="405" spans="1:20" ht="12.75" x14ac:dyDescent="0.2">
      <c r="A405" s="40" t="s">
        <v>1937</v>
      </c>
      <c r="B405" s="40" t="s">
        <v>2013</v>
      </c>
      <c r="C405" s="41">
        <v>44949</v>
      </c>
      <c r="D405" s="36">
        <v>-87.6</v>
      </c>
      <c r="E405" s="37">
        <v>-10.25</v>
      </c>
      <c r="F405" s="37">
        <v>-77.349999999999994</v>
      </c>
      <c r="G405" s="41">
        <v>44949</v>
      </c>
      <c r="H405" s="40" t="s">
        <v>1953</v>
      </c>
      <c r="I405" s="26">
        <v>1662420</v>
      </c>
      <c r="J405" s="26" t="s">
        <v>1318</v>
      </c>
      <c r="K405" s="26">
        <v>171010</v>
      </c>
      <c r="L405" s="38">
        <v>44951</v>
      </c>
      <c r="M405" s="40" t="str">
        <f>VLOOKUP(I405,'ITEM#'!A:B,2,0)</f>
        <v>Costco01</v>
      </c>
      <c r="N405" s="43" t="s">
        <v>1301</v>
      </c>
      <c r="O405" s="23"/>
      <c r="P405" s="44">
        <f>VLOOKUP(I405,'ITEM#'!A:D,4,0)</f>
        <v>-77.349999999999994</v>
      </c>
      <c r="Q405" s="43"/>
      <c r="R405" s="52">
        <f t="shared" si="6"/>
        <v>1</v>
      </c>
      <c r="T405" s="23" t="s">
        <v>1289</v>
      </c>
    </row>
    <row r="406" spans="1:20" ht="12.75" x14ac:dyDescent="0.2">
      <c r="A406" s="40" t="s">
        <v>1937</v>
      </c>
      <c r="B406" s="40" t="s">
        <v>2014</v>
      </c>
      <c r="C406" s="41">
        <v>44949</v>
      </c>
      <c r="D406" s="36">
        <v>-39</v>
      </c>
      <c r="E406" s="37">
        <v>0</v>
      </c>
      <c r="F406" s="37">
        <v>-39</v>
      </c>
      <c r="G406" s="41">
        <v>44949</v>
      </c>
      <c r="H406" s="40" t="s">
        <v>1954</v>
      </c>
      <c r="I406" s="26">
        <v>1529947</v>
      </c>
      <c r="J406" s="26" t="s">
        <v>1294</v>
      </c>
      <c r="K406" s="26">
        <v>171010</v>
      </c>
      <c r="L406" s="38">
        <v>44951</v>
      </c>
      <c r="M406" s="40" t="str">
        <f>VLOOKUP(I406,'ITEM#'!A:B,2,0)</f>
        <v>Costco01</v>
      </c>
      <c r="N406" s="43" t="s">
        <v>1291</v>
      </c>
      <c r="O406" s="23"/>
      <c r="P406" s="44">
        <f>VLOOKUP(I406,'ITEM#'!A:D,4,0)</f>
        <v>-39</v>
      </c>
      <c r="Q406" s="43"/>
      <c r="R406" s="52">
        <f t="shared" si="6"/>
        <v>1</v>
      </c>
      <c r="T406" s="23" t="s">
        <v>1289</v>
      </c>
    </row>
    <row r="407" spans="1:20" ht="12.75" x14ac:dyDescent="0.2">
      <c r="A407" s="40" t="s">
        <v>1937</v>
      </c>
      <c r="B407" s="40" t="s">
        <v>2015</v>
      </c>
      <c r="C407" s="41">
        <v>44949</v>
      </c>
      <c r="D407" s="36">
        <v>-78</v>
      </c>
      <c r="E407" s="37">
        <v>0</v>
      </c>
      <c r="F407" s="37">
        <v>-78</v>
      </c>
      <c r="G407" s="41">
        <v>44949</v>
      </c>
      <c r="H407" s="40" t="s">
        <v>1955</v>
      </c>
      <c r="I407" s="26">
        <v>1529946</v>
      </c>
      <c r="J407" s="26" t="s">
        <v>1306</v>
      </c>
      <c r="K407" s="26">
        <v>171010</v>
      </c>
      <c r="L407" s="38">
        <v>44951</v>
      </c>
      <c r="M407" s="40" t="str">
        <f>VLOOKUP(I407,'ITEM#'!A:B,2,0)</f>
        <v>Costco01</v>
      </c>
      <c r="N407" s="43" t="s">
        <v>1291</v>
      </c>
      <c r="O407" s="23"/>
      <c r="P407" s="44">
        <f>VLOOKUP(I407,'ITEM#'!A:D,4,0)</f>
        <v>-39</v>
      </c>
      <c r="Q407" s="43"/>
      <c r="R407" s="52">
        <f t="shared" si="6"/>
        <v>2</v>
      </c>
      <c r="T407" s="23" t="s">
        <v>1289</v>
      </c>
    </row>
    <row r="408" spans="1:20" ht="12.75" x14ac:dyDescent="0.2">
      <c r="A408" s="40" t="s">
        <v>1937</v>
      </c>
      <c r="B408" s="40" t="s">
        <v>2016</v>
      </c>
      <c r="C408" s="41">
        <v>44949</v>
      </c>
      <c r="D408" s="36">
        <v>-87.6</v>
      </c>
      <c r="E408" s="37">
        <v>-10.25</v>
      </c>
      <c r="F408" s="37">
        <v>-77.349999999999994</v>
      </c>
      <c r="G408" s="41">
        <v>44949</v>
      </c>
      <c r="H408" s="40" t="s">
        <v>1956</v>
      </c>
      <c r="I408" s="26">
        <v>1662420</v>
      </c>
      <c r="J408" s="26" t="s">
        <v>1318</v>
      </c>
      <c r="K408" s="26">
        <v>171010</v>
      </c>
      <c r="L408" s="38">
        <v>44951</v>
      </c>
      <c r="M408" s="40" t="str">
        <f>VLOOKUP(I408,'ITEM#'!A:B,2,0)</f>
        <v>Costco01</v>
      </c>
      <c r="N408" s="43" t="s">
        <v>1301</v>
      </c>
      <c r="O408" s="23"/>
      <c r="P408" s="44">
        <f>VLOOKUP(I408,'ITEM#'!A:D,4,0)</f>
        <v>-77.349999999999994</v>
      </c>
      <c r="Q408" s="43"/>
      <c r="R408" s="52">
        <f t="shared" si="6"/>
        <v>1</v>
      </c>
      <c r="T408" s="23" t="s">
        <v>1289</v>
      </c>
    </row>
    <row r="409" spans="1:20" ht="12.75" x14ac:dyDescent="0.2">
      <c r="A409" s="40" t="s">
        <v>1957</v>
      </c>
      <c r="B409" s="40" t="s">
        <v>2017</v>
      </c>
      <c r="C409" s="41">
        <v>44950</v>
      </c>
      <c r="D409" s="36">
        <v>-91.18</v>
      </c>
      <c r="E409" s="37">
        <v>-28.91</v>
      </c>
      <c r="F409" s="37">
        <v>-62.27</v>
      </c>
      <c r="G409" s="41">
        <v>44950</v>
      </c>
      <c r="H409" s="40" t="s">
        <v>1958</v>
      </c>
      <c r="I409" s="26">
        <v>1339334</v>
      </c>
      <c r="J409" s="26" t="s">
        <v>1331</v>
      </c>
      <c r="K409" s="26">
        <v>171015</v>
      </c>
      <c r="L409" s="38">
        <v>44952</v>
      </c>
      <c r="M409" s="40" t="str">
        <f>VLOOKUP(I409,'ITEM#'!A:B,2,0)</f>
        <v>Costco01</v>
      </c>
      <c r="N409" s="43" t="s">
        <v>1301</v>
      </c>
      <c r="O409" s="23"/>
      <c r="P409" s="44">
        <f>VLOOKUP(I409,'ITEM#'!A:D,4,0)</f>
        <v>-62.27</v>
      </c>
      <c r="Q409" s="43"/>
      <c r="R409" s="52">
        <f t="shared" si="6"/>
        <v>1</v>
      </c>
      <c r="T409" s="23" t="s">
        <v>1289</v>
      </c>
    </row>
    <row r="410" spans="1:20" ht="12.75" x14ac:dyDescent="0.2">
      <c r="A410" s="40" t="s">
        <v>1957</v>
      </c>
      <c r="B410" s="40" t="s">
        <v>2018</v>
      </c>
      <c r="C410" s="41">
        <v>44950</v>
      </c>
      <c r="D410" s="36">
        <v>-89.37</v>
      </c>
      <c r="E410" s="37">
        <v>-27.1</v>
      </c>
      <c r="F410" s="37">
        <v>-62.27</v>
      </c>
      <c r="G410" s="41">
        <v>44950</v>
      </c>
      <c r="H410" s="40" t="s">
        <v>1959</v>
      </c>
      <c r="I410" s="26">
        <v>1339335</v>
      </c>
      <c r="J410" s="26" t="s">
        <v>1314</v>
      </c>
      <c r="K410" s="26">
        <v>171015</v>
      </c>
      <c r="L410" s="38">
        <v>44952</v>
      </c>
      <c r="M410" s="40" t="str">
        <f>VLOOKUP(I410,'ITEM#'!A:B,2,0)</f>
        <v>Costco01</v>
      </c>
      <c r="N410" s="43" t="s">
        <v>1301</v>
      </c>
      <c r="O410" s="23"/>
      <c r="P410" s="44">
        <f>VLOOKUP(I410,'ITEM#'!A:D,4,0)</f>
        <v>-62.27</v>
      </c>
      <c r="Q410" s="43"/>
      <c r="R410" s="52">
        <f t="shared" si="6"/>
        <v>1</v>
      </c>
      <c r="T410" s="23" t="s">
        <v>1289</v>
      </c>
    </row>
    <row r="411" spans="1:20" ht="12.75" x14ac:dyDescent="0.2">
      <c r="A411" s="40" t="s">
        <v>1957</v>
      </c>
      <c r="B411" s="40" t="s">
        <v>2019</v>
      </c>
      <c r="C411" s="41">
        <v>44950</v>
      </c>
      <c r="D411" s="36">
        <v>-87.44</v>
      </c>
      <c r="E411" s="37">
        <v>-25.17</v>
      </c>
      <c r="F411" s="37">
        <v>-62.27</v>
      </c>
      <c r="G411" s="41">
        <v>44950</v>
      </c>
      <c r="H411" s="40" t="s">
        <v>1960</v>
      </c>
      <c r="I411" s="26">
        <v>1339334</v>
      </c>
      <c r="J411" s="26" t="s">
        <v>1331</v>
      </c>
      <c r="K411" s="26">
        <v>171015</v>
      </c>
      <c r="L411" s="38">
        <v>44952</v>
      </c>
      <c r="M411" s="40" t="str">
        <f>VLOOKUP(I411,'ITEM#'!A:B,2,0)</f>
        <v>Costco01</v>
      </c>
      <c r="N411" s="43" t="s">
        <v>1301</v>
      </c>
      <c r="O411" s="23"/>
      <c r="P411" s="44">
        <f>VLOOKUP(I411,'ITEM#'!A:D,4,0)</f>
        <v>-62.27</v>
      </c>
      <c r="Q411" s="43"/>
      <c r="R411" s="52">
        <f t="shared" si="6"/>
        <v>1</v>
      </c>
      <c r="T411" s="23" t="s">
        <v>1289</v>
      </c>
    </row>
    <row r="412" spans="1:20" ht="12.75" x14ac:dyDescent="0.2">
      <c r="A412" s="40" t="s">
        <v>1957</v>
      </c>
      <c r="B412" s="40" t="s">
        <v>2020</v>
      </c>
      <c r="C412" s="41">
        <v>44950</v>
      </c>
      <c r="D412" s="36">
        <v>-70.62</v>
      </c>
      <c r="E412" s="37">
        <v>0</v>
      </c>
      <c r="F412" s="37">
        <v>-70.62</v>
      </c>
      <c r="G412" s="41">
        <v>44950</v>
      </c>
      <c r="H412" s="40" t="s">
        <v>1961</v>
      </c>
      <c r="I412" s="26">
        <v>1585900</v>
      </c>
      <c r="J412" s="26" t="s">
        <v>1320</v>
      </c>
      <c r="K412" s="26">
        <v>171017</v>
      </c>
      <c r="L412" s="38">
        <v>44952</v>
      </c>
      <c r="M412" s="40" t="str">
        <f>VLOOKUP(I412,'ITEM#'!A:B,2,0)</f>
        <v>Costco01</v>
      </c>
      <c r="N412" s="43" t="s">
        <v>1291</v>
      </c>
      <c r="O412" s="23"/>
      <c r="P412" s="44">
        <f>VLOOKUP(I412,'ITEM#'!A:D,4,0)</f>
        <v>-70.62</v>
      </c>
      <c r="Q412" s="43"/>
      <c r="R412" s="52">
        <f t="shared" si="6"/>
        <v>1</v>
      </c>
      <c r="T412" s="23" t="s">
        <v>1289</v>
      </c>
    </row>
    <row r="413" spans="1:20" ht="12.75" x14ac:dyDescent="0.2">
      <c r="A413" s="40" t="s">
        <v>1957</v>
      </c>
      <c r="B413" s="40" t="s">
        <v>2021</v>
      </c>
      <c r="C413" s="41">
        <v>44950</v>
      </c>
      <c r="D413" s="36">
        <v>-39</v>
      </c>
      <c r="E413" s="37">
        <v>0</v>
      </c>
      <c r="F413" s="37">
        <v>-39</v>
      </c>
      <c r="G413" s="41">
        <v>44950</v>
      </c>
      <c r="H413" s="40" t="s">
        <v>1962</v>
      </c>
      <c r="I413" s="26">
        <v>1529947</v>
      </c>
      <c r="J413" s="26" t="s">
        <v>1294</v>
      </c>
      <c r="K413" s="26">
        <v>171017</v>
      </c>
      <c r="L413" s="38">
        <v>44952</v>
      </c>
      <c r="M413" s="40" t="str">
        <f>VLOOKUP(I413,'ITEM#'!A:B,2,0)</f>
        <v>Costco01</v>
      </c>
      <c r="N413" s="43" t="s">
        <v>1291</v>
      </c>
      <c r="O413" s="23"/>
      <c r="P413" s="44">
        <f>VLOOKUP(I413,'ITEM#'!A:D,4,0)</f>
        <v>-39</v>
      </c>
      <c r="Q413" s="43"/>
      <c r="R413" s="52">
        <f t="shared" si="6"/>
        <v>1</v>
      </c>
      <c r="T413" s="23" t="s">
        <v>1289</v>
      </c>
    </row>
    <row r="414" spans="1:20" ht="12.75" x14ac:dyDescent="0.2">
      <c r="A414" s="40" t="s">
        <v>1957</v>
      </c>
      <c r="B414" s="40" t="s">
        <v>2022</v>
      </c>
      <c r="C414" s="41">
        <v>44950</v>
      </c>
      <c r="D414" s="36">
        <v>-25.55</v>
      </c>
      <c r="E414" s="37">
        <v>0</v>
      </c>
      <c r="F414" s="37">
        <v>-25.55</v>
      </c>
      <c r="G414" s="41">
        <v>44950</v>
      </c>
      <c r="H414" s="40" t="s">
        <v>1963</v>
      </c>
      <c r="I414" s="26">
        <v>1516597</v>
      </c>
      <c r="J414" s="26" t="s">
        <v>1303</v>
      </c>
      <c r="K414" s="26">
        <v>171017</v>
      </c>
      <c r="L414" s="38">
        <v>44952</v>
      </c>
      <c r="M414" s="40" t="str">
        <f>VLOOKUP(I414,'ITEM#'!A:B,2,0)</f>
        <v>Costco01</v>
      </c>
      <c r="N414" s="43" t="s">
        <v>1291</v>
      </c>
      <c r="O414" s="23"/>
      <c r="P414" s="44">
        <f>VLOOKUP(I414,'ITEM#'!A:D,4,0)</f>
        <v>-25.55</v>
      </c>
      <c r="Q414" s="43"/>
      <c r="R414" s="52">
        <f t="shared" si="6"/>
        <v>1</v>
      </c>
      <c r="T414" s="23" t="s">
        <v>1289</v>
      </c>
    </row>
    <row r="415" spans="1:20" ht="12.75" x14ac:dyDescent="0.2">
      <c r="A415" s="40" t="s">
        <v>1957</v>
      </c>
      <c r="B415" s="40" t="s">
        <v>2023</v>
      </c>
      <c r="C415" s="41">
        <v>44950</v>
      </c>
      <c r="D415" s="36">
        <v>-64.47</v>
      </c>
      <c r="E415" s="37">
        <v>0</v>
      </c>
      <c r="F415" s="37">
        <v>-64.47</v>
      </c>
      <c r="G415" s="41">
        <v>44950</v>
      </c>
      <c r="H415" s="40" t="s">
        <v>1964</v>
      </c>
      <c r="I415" s="26">
        <v>1585796</v>
      </c>
      <c r="J415" s="26" t="s">
        <v>1309</v>
      </c>
      <c r="K415" s="26">
        <v>171017</v>
      </c>
      <c r="L415" s="38">
        <v>44952</v>
      </c>
      <c r="M415" s="40" t="str">
        <f>VLOOKUP(I415,'ITEM#'!A:B,2,0)</f>
        <v>Costco01</v>
      </c>
      <c r="N415" s="43" t="s">
        <v>1291</v>
      </c>
      <c r="O415" s="23"/>
      <c r="P415" s="44">
        <f>VLOOKUP(I415,'ITEM#'!A:D,4,0)</f>
        <v>-64.47</v>
      </c>
      <c r="Q415" s="43"/>
      <c r="R415" s="52">
        <f t="shared" si="6"/>
        <v>1</v>
      </c>
      <c r="T415" s="23" t="s">
        <v>1289</v>
      </c>
    </row>
    <row r="416" spans="1:20" ht="12.75" x14ac:dyDescent="0.2">
      <c r="A416" s="40" t="s">
        <v>1957</v>
      </c>
      <c r="B416" s="40" t="s">
        <v>2024</v>
      </c>
      <c r="C416" s="41">
        <v>44950</v>
      </c>
      <c r="D416" s="36">
        <v>-64.47</v>
      </c>
      <c r="E416" s="37">
        <v>0</v>
      </c>
      <c r="F416" s="37">
        <v>-64.47</v>
      </c>
      <c r="G416" s="41">
        <v>44950</v>
      </c>
      <c r="H416" s="40" t="s">
        <v>1965</v>
      </c>
      <c r="I416" s="26">
        <v>1585795</v>
      </c>
      <c r="J416" s="26" t="s">
        <v>1290</v>
      </c>
      <c r="K416" s="26">
        <v>171017</v>
      </c>
      <c r="L416" s="38">
        <v>44952</v>
      </c>
      <c r="M416" s="40" t="str">
        <f>VLOOKUP(I416,'ITEM#'!A:B,2,0)</f>
        <v>Costco01</v>
      </c>
      <c r="N416" s="43" t="s">
        <v>1291</v>
      </c>
      <c r="O416" s="23"/>
      <c r="P416" s="44">
        <f>VLOOKUP(I416,'ITEM#'!A:D,4,0)</f>
        <v>-64.47</v>
      </c>
      <c r="Q416" s="43"/>
      <c r="R416" s="52">
        <f t="shared" si="6"/>
        <v>1</v>
      </c>
      <c r="T416" s="23" t="s">
        <v>1289</v>
      </c>
    </row>
    <row r="417" spans="1:20" ht="12.75" x14ac:dyDescent="0.2">
      <c r="A417" s="40" t="s">
        <v>1957</v>
      </c>
      <c r="B417" s="40" t="s">
        <v>2024</v>
      </c>
      <c r="C417" s="41">
        <v>44950</v>
      </c>
      <c r="D417" s="36">
        <v>-64.47</v>
      </c>
      <c r="E417" s="37">
        <v>0</v>
      </c>
      <c r="F417" s="37">
        <v>-64.47</v>
      </c>
      <c r="G417" s="41">
        <v>44950</v>
      </c>
      <c r="H417" s="40" t="s">
        <v>1965</v>
      </c>
      <c r="I417" s="26">
        <v>1585797</v>
      </c>
      <c r="J417" s="26" t="s">
        <v>1305</v>
      </c>
      <c r="K417" s="26">
        <v>171017</v>
      </c>
      <c r="L417" s="38">
        <v>44952</v>
      </c>
      <c r="M417" s="40" t="str">
        <f>VLOOKUP(I417,'ITEM#'!A:B,2,0)</f>
        <v>Costco01</v>
      </c>
      <c r="N417" s="43" t="s">
        <v>1291</v>
      </c>
      <c r="O417" s="23"/>
      <c r="P417" s="44">
        <f>VLOOKUP(I417,'ITEM#'!A:D,4,0)</f>
        <v>-64.47</v>
      </c>
      <c r="Q417" s="43"/>
      <c r="R417" s="52">
        <f t="shared" si="6"/>
        <v>1</v>
      </c>
      <c r="T417" s="23" t="s">
        <v>1289</v>
      </c>
    </row>
    <row r="418" spans="1:20" ht="12.75" x14ac:dyDescent="0.2">
      <c r="A418" s="40" t="s">
        <v>1957</v>
      </c>
      <c r="B418" s="40" t="s">
        <v>2025</v>
      </c>
      <c r="C418" s="41">
        <v>44950</v>
      </c>
      <c r="D418" s="36">
        <v>-42.04</v>
      </c>
      <c r="E418" s="37">
        <v>-10.44</v>
      </c>
      <c r="F418" s="37">
        <v>-31.6</v>
      </c>
      <c r="G418" s="41">
        <v>44950</v>
      </c>
      <c r="H418" s="40" t="s">
        <v>1966</v>
      </c>
      <c r="I418" s="26">
        <v>1540787</v>
      </c>
      <c r="J418" s="26" t="s">
        <v>1341</v>
      </c>
      <c r="K418" s="26">
        <v>171017</v>
      </c>
      <c r="L418" s="38">
        <v>44952</v>
      </c>
      <c r="M418" s="40" t="str">
        <f>VLOOKUP(I418,'ITEM#'!A:B,2,0)</f>
        <v>Costco01</v>
      </c>
      <c r="N418" s="43" t="s">
        <v>1298</v>
      </c>
      <c r="O418" s="23"/>
      <c r="P418" s="44">
        <f>VLOOKUP(I418,'ITEM#'!A:D,4,0)</f>
        <v>-31.6</v>
      </c>
      <c r="Q418" s="43"/>
      <c r="R418" s="52">
        <f t="shared" si="6"/>
        <v>1</v>
      </c>
      <c r="T418" s="23" t="s">
        <v>1289</v>
      </c>
    </row>
    <row r="419" spans="1:20" ht="12.75" x14ac:dyDescent="0.2">
      <c r="A419" s="40" t="s">
        <v>1957</v>
      </c>
      <c r="B419" s="40" t="s">
        <v>2025</v>
      </c>
      <c r="C419" s="41">
        <v>44950</v>
      </c>
      <c r="D419" s="36">
        <v>-42.04</v>
      </c>
      <c r="E419" s="37">
        <v>-10.44</v>
      </c>
      <c r="F419" s="37">
        <v>-31.6</v>
      </c>
      <c r="G419" s="41">
        <v>44950</v>
      </c>
      <c r="H419" s="40" t="s">
        <v>1966</v>
      </c>
      <c r="I419" s="26">
        <v>1593358</v>
      </c>
      <c r="J419" s="26" t="s">
        <v>1322</v>
      </c>
      <c r="K419" s="26">
        <v>171017</v>
      </c>
      <c r="L419" s="38">
        <v>44952</v>
      </c>
      <c r="M419" s="40" t="str">
        <f>VLOOKUP(I419,'ITEM#'!A:B,2,0)</f>
        <v>Costco01</v>
      </c>
      <c r="N419" s="43" t="s">
        <v>1298</v>
      </c>
      <c r="O419" s="23"/>
      <c r="P419" s="44">
        <f>VLOOKUP(I419,'ITEM#'!A:D,4,0)</f>
        <v>-31.6</v>
      </c>
      <c r="Q419" s="43"/>
      <c r="R419" s="52">
        <f t="shared" si="6"/>
        <v>1</v>
      </c>
      <c r="T419" s="23" t="s">
        <v>1289</v>
      </c>
    </row>
    <row r="420" spans="1:20" ht="12.75" x14ac:dyDescent="0.2">
      <c r="A420" s="40" t="s">
        <v>1957</v>
      </c>
      <c r="B420" s="40" t="s">
        <v>2025</v>
      </c>
      <c r="C420" s="41">
        <v>44950</v>
      </c>
      <c r="D420" s="36">
        <v>-96.4</v>
      </c>
      <c r="E420" s="37">
        <v>-10.55</v>
      </c>
      <c r="F420" s="37">
        <v>-85.85</v>
      </c>
      <c r="G420" s="41">
        <v>44950</v>
      </c>
      <c r="H420" s="40" t="s">
        <v>1966</v>
      </c>
      <c r="I420" s="26">
        <v>1662421</v>
      </c>
      <c r="J420" s="26" t="s">
        <v>1300</v>
      </c>
      <c r="K420" s="26">
        <v>171017</v>
      </c>
      <c r="L420" s="38">
        <v>44952</v>
      </c>
      <c r="M420" s="40" t="str">
        <f>VLOOKUP(I420,'ITEM#'!A:B,2,0)</f>
        <v>Costco01</v>
      </c>
      <c r="N420" s="43" t="s">
        <v>1301</v>
      </c>
      <c r="O420" s="23"/>
      <c r="P420" s="44">
        <f>VLOOKUP(I420,'ITEM#'!A:D,4,0)</f>
        <v>-85.85</v>
      </c>
      <c r="Q420" s="43"/>
      <c r="R420" s="52">
        <f t="shared" si="6"/>
        <v>1</v>
      </c>
      <c r="T420" s="23" t="s">
        <v>1289</v>
      </c>
    </row>
    <row r="421" spans="1:20" ht="12.75" x14ac:dyDescent="0.2">
      <c r="A421" s="40" t="s">
        <v>1957</v>
      </c>
      <c r="B421" s="40" t="s">
        <v>2026</v>
      </c>
      <c r="C421" s="41">
        <v>44950</v>
      </c>
      <c r="D421" s="36">
        <v>-70.62</v>
      </c>
      <c r="E421" s="37">
        <v>0</v>
      </c>
      <c r="F421" s="37">
        <v>-70.62</v>
      </c>
      <c r="G421" s="41">
        <v>44950</v>
      </c>
      <c r="H421" s="40" t="s">
        <v>1967</v>
      </c>
      <c r="I421" s="26">
        <v>1585900</v>
      </c>
      <c r="J421" s="26" t="s">
        <v>1320</v>
      </c>
      <c r="K421" s="26">
        <v>171017</v>
      </c>
      <c r="L421" s="38">
        <v>44952</v>
      </c>
      <c r="M421" s="40" t="str">
        <f>VLOOKUP(I421,'ITEM#'!A:B,2,0)</f>
        <v>Costco01</v>
      </c>
      <c r="N421" s="43" t="s">
        <v>1291</v>
      </c>
      <c r="O421" s="23"/>
      <c r="P421" s="44">
        <f>VLOOKUP(I421,'ITEM#'!A:D,4,0)</f>
        <v>-70.62</v>
      </c>
      <c r="Q421" s="43"/>
      <c r="R421" s="52">
        <f t="shared" si="6"/>
        <v>1</v>
      </c>
      <c r="T421" s="23" t="s">
        <v>1289</v>
      </c>
    </row>
    <row r="422" spans="1:20" ht="12.75" x14ac:dyDescent="0.2">
      <c r="A422" s="40" t="s">
        <v>1957</v>
      </c>
      <c r="B422" s="40" t="s">
        <v>2027</v>
      </c>
      <c r="C422" s="41">
        <v>44950</v>
      </c>
      <c r="D422" s="36">
        <v>-96.4</v>
      </c>
      <c r="E422" s="37">
        <v>-10.55</v>
      </c>
      <c r="F422" s="37">
        <v>-85.85</v>
      </c>
      <c r="G422" s="41">
        <v>44950</v>
      </c>
      <c r="H422" s="40" t="s">
        <v>1968</v>
      </c>
      <c r="I422" s="26">
        <v>1662421</v>
      </c>
      <c r="J422" s="26" t="s">
        <v>1300</v>
      </c>
      <c r="K422" s="26">
        <v>171017</v>
      </c>
      <c r="L422" s="38">
        <v>44952</v>
      </c>
      <c r="M422" s="40" t="str">
        <f>VLOOKUP(I422,'ITEM#'!A:B,2,0)</f>
        <v>Costco01</v>
      </c>
      <c r="N422" s="43" t="s">
        <v>1301</v>
      </c>
      <c r="O422" s="23"/>
      <c r="P422" s="44">
        <f>VLOOKUP(I422,'ITEM#'!A:D,4,0)</f>
        <v>-85.85</v>
      </c>
      <c r="Q422" s="43"/>
      <c r="R422" s="52">
        <f t="shared" si="6"/>
        <v>1</v>
      </c>
      <c r="T422" s="23" t="s">
        <v>1289</v>
      </c>
    </row>
    <row r="423" spans="1:20" ht="12.75" x14ac:dyDescent="0.2">
      <c r="A423" s="40" t="s">
        <v>1957</v>
      </c>
      <c r="B423" s="40" t="s">
        <v>2028</v>
      </c>
      <c r="C423" s="41">
        <v>44950</v>
      </c>
      <c r="D423" s="36">
        <v>-175.2</v>
      </c>
      <c r="E423" s="37">
        <v>-20.5</v>
      </c>
      <c r="F423" s="37">
        <v>-154.69999999999999</v>
      </c>
      <c r="G423" s="41">
        <v>44950</v>
      </c>
      <c r="H423" s="40" t="s">
        <v>1969</v>
      </c>
      <c r="I423" s="26">
        <v>1662420</v>
      </c>
      <c r="J423" s="26" t="s">
        <v>1318</v>
      </c>
      <c r="K423" s="26">
        <v>171017</v>
      </c>
      <c r="L423" s="38">
        <v>44952</v>
      </c>
      <c r="M423" s="40" t="str">
        <f>VLOOKUP(I423,'ITEM#'!A:B,2,0)</f>
        <v>Costco01</v>
      </c>
      <c r="N423" s="43" t="s">
        <v>1301</v>
      </c>
      <c r="O423" s="23"/>
      <c r="P423" s="44">
        <f>VLOOKUP(I423,'ITEM#'!A:D,4,0)</f>
        <v>-77.349999999999994</v>
      </c>
      <c r="Q423" s="43"/>
      <c r="R423" s="52">
        <f t="shared" si="6"/>
        <v>2</v>
      </c>
      <c r="T423" s="23" t="s">
        <v>1289</v>
      </c>
    </row>
    <row r="424" spans="1:20" ht="12.75" x14ac:dyDescent="0.2">
      <c r="A424" s="40" t="s">
        <v>1957</v>
      </c>
      <c r="B424" s="40" t="s">
        <v>2028</v>
      </c>
      <c r="C424" s="41">
        <v>44950</v>
      </c>
      <c r="D424" s="36">
        <v>-96.4</v>
      </c>
      <c r="E424" s="37">
        <v>-10.55</v>
      </c>
      <c r="F424" s="37">
        <v>-85.85</v>
      </c>
      <c r="G424" s="41">
        <v>44950</v>
      </c>
      <c r="H424" s="40" t="s">
        <v>1969</v>
      </c>
      <c r="I424" s="26">
        <v>1662421</v>
      </c>
      <c r="J424" s="26" t="s">
        <v>1300</v>
      </c>
      <c r="K424" s="26">
        <v>171017</v>
      </c>
      <c r="L424" s="38">
        <v>44952</v>
      </c>
      <c r="M424" s="40" t="str">
        <f>VLOOKUP(I424,'ITEM#'!A:B,2,0)</f>
        <v>Costco01</v>
      </c>
      <c r="N424" s="43" t="s">
        <v>1301</v>
      </c>
      <c r="O424" s="23"/>
      <c r="P424" s="44">
        <f>VLOOKUP(I424,'ITEM#'!A:D,4,0)</f>
        <v>-85.85</v>
      </c>
      <c r="Q424" s="43"/>
      <c r="R424" s="52">
        <f t="shared" si="6"/>
        <v>1</v>
      </c>
      <c r="T424" s="23" t="s">
        <v>1289</v>
      </c>
    </row>
    <row r="425" spans="1:20" ht="12.75" x14ac:dyDescent="0.2">
      <c r="A425" s="40" t="s">
        <v>1957</v>
      </c>
      <c r="B425" s="40" t="s">
        <v>2028</v>
      </c>
      <c r="C425" s="41">
        <v>44950</v>
      </c>
      <c r="D425" s="36">
        <v>-192.8</v>
      </c>
      <c r="E425" s="37">
        <v>-21.1</v>
      </c>
      <c r="F425" s="37">
        <v>-171.7</v>
      </c>
      <c r="G425" s="41">
        <v>44950</v>
      </c>
      <c r="H425" s="40" t="s">
        <v>1969</v>
      </c>
      <c r="I425" s="26">
        <v>1662422</v>
      </c>
      <c r="J425" s="26" t="s">
        <v>1327</v>
      </c>
      <c r="K425" s="26">
        <v>171017</v>
      </c>
      <c r="L425" s="38">
        <v>44952</v>
      </c>
      <c r="M425" s="40" t="str">
        <f>VLOOKUP(I425,'ITEM#'!A:B,2,0)</f>
        <v>Costco01</v>
      </c>
      <c r="N425" s="43" t="s">
        <v>1301</v>
      </c>
      <c r="O425" s="23"/>
      <c r="P425" s="44">
        <f>VLOOKUP(I425,'ITEM#'!A:D,4,0)</f>
        <v>-85.85</v>
      </c>
      <c r="Q425" s="43"/>
      <c r="R425" s="52">
        <f t="shared" si="6"/>
        <v>2</v>
      </c>
      <c r="T425" s="23" t="s">
        <v>1289</v>
      </c>
    </row>
    <row r="426" spans="1:20" ht="12.75" x14ac:dyDescent="0.2">
      <c r="A426" s="40" t="s">
        <v>1957</v>
      </c>
      <c r="B426" s="40" t="s">
        <v>2029</v>
      </c>
      <c r="C426" s="41">
        <v>44950</v>
      </c>
      <c r="D426" s="36">
        <v>-42.07</v>
      </c>
      <c r="E426" s="37">
        <v>0</v>
      </c>
      <c r="F426" s="37">
        <v>-42.07</v>
      </c>
      <c r="G426" s="41">
        <v>44950</v>
      </c>
      <c r="H426" s="40" t="s">
        <v>1970</v>
      </c>
      <c r="I426" s="26">
        <v>1514691</v>
      </c>
      <c r="J426" s="26" t="s">
        <v>1293</v>
      </c>
      <c r="K426" s="26">
        <v>171017</v>
      </c>
      <c r="L426" s="38">
        <v>44952</v>
      </c>
      <c r="M426" s="40" t="str">
        <f>VLOOKUP(I426,'ITEM#'!A:B,2,0)</f>
        <v>Costco01</v>
      </c>
      <c r="N426" s="43" t="s">
        <v>1291</v>
      </c>
      <c r="O426" s="23"/>
      <c r="P426" s="44">
        <f>VLOOKUP(I426,'ITEM#'!A:D,4,0)</f>
        <v>-42.07</v>
      </c>
      <c r="Q426" s="43"/>
      <c r="R426" s="52">
        <f t="shared" si="6"/>
        <v>1</v>
      </c>
      <c r="T426" s="23" t="s">
        <v>1289</v>
      </c>
    </row>
    <row r="427" spans="1:20" ht="12.75" x14ac:dyDescent="0.2">
      <c r="A427" s="40" t="s">
        <v>1957</v>
      </c>
      <c r="B427" s="40" t="s">
        <v>2030</v>
      </c>
      <c r="C427" s="41">
        <v>44950</v>
      </c>
      <c r="D427" s="36">
        <v>-84.08</v>
      </c>
      <c r="E427" s="37">
        <v>-20.88</v>
      </c>
      <c r="F427" s="37">
        <v>-63.2</v>
      </c>
      <c r="G427" s="41">
        <v>44950</v>
      </c>
      <c r="H427" s="40" t="s">
        <v>1971</v>
      </c>
      <c r="I427" s="26">
        <v>1540784</v>
      </c>
      <c r="J427" s="26" t="s">
        <v>1297</v>
      </c>
      <c r="K427" s="26">
        <v>171017</v>
      </c>
      <c r="L427" s="38">
        <v>44952</v>
      </c>
      <c r="M427" s="40" t="str">
        <f>VLOOKUP(I427,'ITEM#'!A:B,2,0)</f>
        <v>Costco01</v>
      </c>
      <c r="N427" s="43" t="s">
        <v>1298</v>
      </c>
      <c r="O427" s="23"/>
      <c r="P427" s="44">
        <f>VLOOKUP(I427,'ITEM#'!A:D,4,0)</f>
        <v>-31.6</v>
      </c>
      <c r="Q427" s="43"/>
      <c r="R427" s="52">
        <f t="shared" si="6"/>
        <v>2</v>
      </c>
      <c r="T427" s="23" t="s">
        <v>1289</v>
      </c>
    </row>
    <row r="428" spans="1:20" ht="12.75" x14ac:dyDescent="0.2">
      <c r="A428" s="40" t="s">
        <v>1957</v>
      </c>
      <c r="B428" s="40" t="s">
        <v>2031</v>
      </c>
      <c r="C428" s="41">
        <v>44950</v>
      </c>
      <c r="D428" s="36">
        <v>-42.04</v>
      </c>
      <c r="E428" s="37">
        <v>-10.44</v>
      </c>
      <c r="F428" s="37">
        <v>-31.6</v>
      </c>
      <c r="G428" s="41">
        <v>44950</v>
      </c>
      <c r="H428" s="40" t="s">
        <v>1972</v>
      </c>
      <c r="I428" s="26">
        <v>1540785</v>
      </c>
      <c r="J428" s="26" t="s">
        <v>1328</v>
      </c>
      <c r="K428" s="26">
        <v>171017</v>
      </c>
      <c r="L428" s="38">
        <v>44952</v>
      </c>
      <c r="M428" s="40" t="str">
        <f>VLOOKUP(I428,'ITEM#'!A:B,2,0)</f>
        <v>Costco01</v>
      </c>
      <c r="N428" s="43" t="s">
        <v>1298</v>
      </c>
      <c r="O428" s="23"/>
      <c r="P428" s="44">
        <f>VLOOKUP(I428,'ITEM#'!A:D,4,0)</f>
        <v>-31.6</v>
      </c>
      <c r="Q428" s="43"/>
      <c r="R428" s="52">
        <f t="shared" si="6"/>
        <v>1</v>
      </c>
      <c r="T428" s="23" t="s">
        <v>1289</v>
      </c>
    </row>
    <row r="429" spans="1:20" ht="12.75" x14ac:dyDescent="0.2">
      <c r="A429" s="40" t="s">
        <v>1957</v>
      </c>
      <c r="B429" s="40" t="s">
        <v>2031</v>
      </c>
      <c r="C429" s="41">
        <v>44950</v>
      </c>
      <c r="D429" s="36">
        <v>-84.08</v>
      </c>
      <c r="E429" s="37">
        <v>-20.88</v>
      </c>
      <c r="F429" s="37">
        <v>-63.2</v>
      </c>
      <c r="G429" s="41">
        <v>44950</v>
      </c>
      <c r="H429" s="40" t="s">
        <v>1972</v>
      </c>
      <c r="I429" s="26">
        <v>1593358</v>
      </c>
      <c r="J429" s="26" t="s">
        <v>1322</v>
      </c>
      <c r="K429" s="26">
        <v>171017</v>
      </c>
      <c r="L429" s="38">
        <v>44952</v>
      </c>
      <c r="M429" s="40" t="str">
        <f>VLOOKUP(I429,'ITEM#'!A:B,2,0)</f>
        <v>Costco01</v>
      </c>
      <c r="N429" s="43" t="s">
        <v>1298</v>
      </c>
      <c r="O429" s="23"/>
      <c r="P429" s="44">
        <f>VLOOKUP(I429,'ITEM#'!A:D,4,0)</f>
        <v>-31.6</v>
      </c>
      <c r="Q429" s="43"/>
      <c r="R429" s="52">
        <f t="shared" si="6"/>
        <v>2</v>
      </c>
      <c r="T429" s="23" t="s">
        <v>1289</v>
      </c>
    </row>
    <row r="430" spans="1:20" ht="12.75" x14ac:dyDescent="0.2">
      <c r="A430" s="40" t="s">
        <v>1957</v>
      </c>
      <c r="B430" s="40" t="s">
        <v>2032</v>
      </c>
      <c r="C430" s="41">
        <v>44950</v>
      </c>
      <c r="D430" s="36">
        <v>-42.04</v>
      </c>
      <c r="E430" s="37">
        <v>-10.44</v>
      </c>
      <c r="F430" s="37">
        <v>-31.6</v>
      </c>
      <c r="G430" s="41">
        <v>44950</v>
      </c>
      <c r="H430" s="40" t="s">
        <v>1973</v>
      </c>
      <c r="I430" s="26">
        <v>1540785</v>
      </c>
      <c r="J430" s="26" t="s">
        <v>1328</v>
      </c>
      <c r="K430" s="26">
        <v>171017</v>
      </c>
      <c r="L430" s="38">
        <v>44952</v>
      </c>
      <c r="M430" s="40" t="str">
        <f>VLOOKUP(I430,'ITEM#'!A:B,2,0)</f>
        <v>Costco01</v>
      </c>
      <c r="N430" s="43" t="s">
        <v>1298</v>
      </c>
      <c r="O430" s="23"/>
      <c r="P430" s="44">
        <f>VLOOKUP(I430,'ITEM#'!A:D,4,0)</f>
        <v>-31.6</v>
      </c>
      <c r="Q430" s="43"/>
      <c r="R430" s="52">
        <f t="shared" si="6"/>
        <v>1</v>
      </c>
      <c r="T430" s="23" t="s">
        <v>1289</v>
      </c>
    </row>
    <row r="431" spans="1:20" ht="12.75" x14ac:dyDescent="0.2">
      <c r="A431" s="40" t="s">
        <v>1957</v>
      </c>
      <c r="B431" s="40" t="s">
        <v>2033</v>
      </c>
      <c r="C431" s="41">
        <v>44950</v>
      </c>
      <c r="D431" s="36">
        <v>-42.07</v>
      </c>
      <c r="E431" s="37">
        <v>0</v>
      </c>
      <c r="F431" s="37">
        <v>-42.07</v>
      </c>
      <c r="G431" s="41">
        <v>44950</v>
      </c>
      <c r="H431" s="40" t="s">
        <v>1974</v>
      </c>
      <c r="I431" s="26">
        <v>1514691</v>
      </c>
      <c r="J431" s="26" t="s">
        <v>1293</v>
      </c>
      <c r="K431" s="26">
        <v>171017</v>
      </c>
      <c r="L431" s="38">
        <v>44952</v>
      </c>
      <c r="M431" s="40" t="str">
        <f>VLOOKUP(I431,'ITEM#'!A:B,2,0)</f>
        <v>Costco01</v>
      </c>
      <c r="N431" s="43" t="s">
        <v>1291</v>
      </c>
      <c r="O431" s="23"/>
      <c r="P431" s="44">
        <f>VLOOKUP(I431,'ITEM#'!A:D,4,0)</f>
        <v>-42.07</v>
      </c>
      <c r="Q431" s="43"/>
      <c r="R431" s="52">
        <f t="shared" si="6"/>
        <v>1</v>
      </c>
      <c r="T431" s="23" t="s">
        <v>1289</v>
      </c>
    </row>
    <row r="432" spans="1:20" ht="12.75" x14ac:dyDescent="0.2">
      <c r="A432" s="40" t="s">
        <v>1957</v>
      </c>
      <c r="B432" s="40" t="s">
        <v>2033</v>
      </c>
      <c r="C432" s="41">
        <v>44950</v>
      </c>
      <c r="D432" s="36">
        <v>-39</v>
      </c>
      <c r="E432" s="37">
        <v>0</v>
      </c>
      <c r="F432" s="37">
        <v>-39</v>
      </c>
      <c r="G432" s="41">
        <v>44950</v>
      </c>
      <c r="H432" s="40" t="s">
        <v>1974</v>
      </c>
      <c r="I432" s="26">
        <v>1529946</v>
      </c>
      <c r="J432" s="26" t="s">
        <v>1306</v>
      </c>
      <c r="K432" s="26">
        <v>171017</v>
      </c>
      <c r="L432" s="38">
        <v>44952</v>
      </c>
      <c r="M432" s="40" t="str">
        <f>VLOOKUP(I432,'ITEM#'!A:B,2,0)</f>
        <v>Costco01</v>
      </c>
      <c r="N432" s="43" t="s">
        <v>1291</v>
      </c>
      <c r="O432" s="23"/>
      <c r="P432" s="44">
        <f>VLOOKUP(I432,'ITEM#'!A:D,4,0)</f>
        <v>-39</v>
      </c>
      <c r="Q432" s="43"/>
      <c r="R432" s="52">
        <f t="shared" si="6"/>
        <v>1</v>
      </c>
      <c r="T432" s="23" t="s">
        <v>1289</v>
      </c>
    </row>
    <row r="433" spans="1:20" ht="12.75" x14ac:dyDescent="0.2">
      <c r="A433" s="40" t="s">
        <v>1957</v>
      </c>
      <c r="B433" s="40" t="s">
        <v>2034</v>
      </c>
      <c r="C433" s="41">
        <v>44950</v>
      </c>
      <c r="D433" s="36">
        <v>-38.08</v>
      </c>
      <c r="E433" s="37">
        <v>-9.93</v>
      </c>
      <c r="F433" s="37">
        <v>-28.15</v>
      </c>
      <c r="G433" s="41">
        <v>44950</v>
      </c>
      <c r="H433" s="40" t="s">
        <v>1975</v>
      </c>
      <c r="I433" s="26">
        <v>1593356</v>
      </c>
      <c r="J433" s="26" t="s">
        <v>1329</v>
      </c>
      <c r="K433" s="26">
        <v>171017</v>
      </c>
      <c r="L433" s="38">
        <v>44952</v>
      </c>
      <c r="M433" s="40" t="str">
        <f>VLOOKUP(I433,'ITEM#'!A:B,2,0)</f>
        <v>Costco01</v>
      </c>
      <c r="N433" s="43" t="s">
        <v>1298</v>
      </c>
      <c r="O433" s="23"/>
      <c r="P433" s="44">
        <f>VLOOKUP(I433,'ITEM#'!A:D,4,0)</f>
        <v>-28.15</v>
      </c>
      <c r="Q433" s="43"/>
      <c r="R433" s="52">
        <f t="shared" si="6"/>
        <v>1</v>
      </c>
      <c r="T433" s="23" t="s">
        <v>1289</v>
      </c>
    </row>
    <row r="434" spans="1:20" ht="12.75" x14ac:dyDescent="0.2">
      <c r="A434" s="40" t="s">
        <v>1957</v>
      </c>
      <c r="B434" s="40" t="s">
        <v>2035</v>
      </c>
      <c r="C434" s="41">
        <v>44950</v>
      </c>
      <c r="D434" s="36">
        <v>-168.16</v>
      </c>
      <c r="E434" s="37">
        <v>-41.76</v>
      </c>
      <c r="F434" s="37">
        <v>-126.4</v>
      </c>
      <c r="G434" s="41">
        <v>44950</v>
      </c>
      <c r="H434" s="40" t="s">
        <v>1976</v>
      </c>
      <c r="I434" s="26">
        <v>1540785</v>
      </c>
      <c r="J434" s="26" t="s">
        <v>1328</v>
      </c>
      <c r="K434" s="26">
        <v>171017</v>
      </c>
      <c r="L434" s="38">
        <v>44952</v>
      </c>
      <c r="M434" s="40" t="str">
        <f>VLOOKUP(I434,'ITEM#'!A:B,2,0)</f>
        <v>Costco01</v>
      </c>
      <c r="N434" s="43" t="s">
        <v>1298</v>
      </c>
      <c r="O434" s="23"/>
      <c r="P434" s="44">
        <f>VLOOKUP(I434,'ITEM#'!A:D,4,0)</f>
        <v>-31.6</v>
      </c>
      <c r="Q434" s="43"/>
      <c r="R434" s="52">
        <f t="shared" si="6"/>
        <v>4</v>
      </c>
      <c r="T434" s="23" t="s">
        <v>1289</v>
      </c>
    </row>
    <row r="435" spans="1:20" ht="12.75" x14ac:dyDescent="0.2">
      <c r="A435" s="40" t="s">
        <v>1957</v>
      </c>
      <c r="B435" s="40" t="s">
        <v>2035</v>
      </c>
      <c r="C435" s="41">
        <v>44950</v>
      </c>
      <c r="D435" s="36">
        <v>-96.4</v>
      </c>
      <c r="E435" s="37">
        <v>-10.55</v>
      </c>
      <c r="F435" s="37">
        <v>-85.85</v>
      </c>
      <c r="G435" s="41">
        <v>44950</v>
      </c>
      <c r="H435" s="40" t="s">
        <v>1976</v>
      </c>
      <c r="I435" s="26">
        <v>1662421</v>
      </c>
      <c r="J435" s="26" t="s">
        <v>1300</v>
      </c>
      <c r="K435" s="26">
        <v>171017</v>
      </c>
      <c r="L435" s="38">
        <v>44952</v>
      </c>
      <c r="M435" s="40" t="str">
        <f>VLOOKUP(I435,'ITEM#'!A:B,2,0)</f>
        <v>Costco01</v>
      </c>
      <c r="N435" s="43" t="s">
        <v>1301</v>
      </c>
      <c r="O435" s="23"/>
      <c r="P435" s="44">
        <f>VLOOKUP(I435,'ITEM#'!A:D,4,0)</f>
        <v>-85.85</v>
      </c>
      <c r="Q435" s="43"/>
      <c r="R435" s="52">
        <f t="shared" si="6"/>
        <v>1</v>
      </c>
      <c r="T435" s="23" t="s">
        <v>1289</v>
      </c>
    </row>
    <row r="436" spans="1:20" ht="12.75" x14ac:dyDescent="0.2">
      <c r="A436" s="40" t="s">
        <v>1957</v>
      </c>
      <c r="B436" s="40" t="s">
        <v>2036</v>
      </c>
      <c r="C436" s="41">
        <v>44950</v>
      </c>
      <c r="D436" s="36">
        <v>-42.07</v>
      </c>
      <c r="E436" s="37">
        <v>0</v>
      </c>
      <c r="F436" s="37">
        <v>-42.07</v>
      </c>
      <c r="G436" s="41">
        <v>44950</v>
      </c>
      <c r="H436" s="40" t="s">
        <v>1977</v>
      </c>
      <c r="I436" s="26">
        <v>1514691</v>
      </c>
      <c r="J436" s="26" t="s">
        <v>1293</v>
      </c>
      <c r="K436" s="26">
        <v>171017</v>
      </c>
      <c r="L436" s="38">
        <v>44952</v>
      </c>
      <c r="M436" s="40" t="str">
        <f>VLOOKUP(I436,'ITEM#'!A:B,2,0)</f>
        <v>Costco01</v>
      </c>
      <c r="N436" s="43" t="s">
        <v>1291</v>
      </c>
      <c r="O436" s="23"/>
      <c r="P436" s="44">
        <f>VLOOKUP(I436,'ITEM#'!A:D,4,0)</f>
        <v>-42.07</v>
      </c>
      <c r="Q436" s="43"/>
      <c r="R436" s="52">
        <f t="shared" si="6"/>
        <v>1</v>
      </c>
      <c r="T436" s="23" t="s">
        <v>1289</v>
      </c>
    </row>
    <row r="437" spans="1:20" ht="12.75" x14ac:dyDescent="0.2">
      <c r="A437" s="40" t="s">
        <v>1957</v>
      </c>
      <c r="B437" s="40" t="s">
        <v>2036</v>
      </c>
      <c r="C437" s="41">
        <v>44950</v>
      </c>
      <c r="D437" s="36">
        <v>-64.47</v>
      </c>
      <c r="E437" s="37">
        <v>0</v>
      </c>
      <c r="F437" s="37">
        <v>-64.47</v>
      </c>
      <c r="G437" s="41">
        <v>44950</v>
      </c>
      <c r="H437" s="40" t="s">
        <v>1977</v>
      </c>
      <c r="I437" s="26">
        <v>1585795</v>
      </c>
      <c r="J437" s="26" t="s">
        <v>1290</v>
      </c>
      <c r="K437" s="26">
        <v>171017</v>
      </c>
      <c r="L437" s="38">
        <v>44952</v>
      </c>
      <c r="M437" s="40" t="str">
        <f>VLOOKUP(I437,'ITEM#'!A:B,2,0)</f>
        <v>Costco01</v>
      </c>
      <c r="N437" s="43" t="s">
        <v>1291</v>
      </c>
      <c r="O437" s="23"/>
      <c r="P437" s="44">
        <f>VLOOKUP(I437,'ITEM#'!A:D,4,0)</f>
        <v>-64.47</v>
      </c>
      <c r="Q437" s="43"/>
      <c r="R437" s="52">
        <f t="shared" si="6"/>
        <v>1</v>
      </c>
      <c r="T437" s="23" t="s">
        <v>1289</v>
      </c>
    </row>
    <row r="438" spans="1:20" ht="12.75" x14ac:dyDescent="0.2">
      <c r="A438" s="40" t="s">
        <v>1957</v>
      </c>
      <c r="B438" s="40" t="s">
        <v>2036</v>
      </c>
      <c r="C438" s="41">
        <v>44950</v>
      </c>
      <c r="D438" s="36">
        <v>-70.62</v>
      </c>
      <c r="E438" s="37">
        <v>0</v>
      </c>
      <c r="F438" s="37">
        <v>-70.62</v>
      </c>
      <c r="G438" s="41">
        <v>44950</v>
      </c>
      <c r="H438" s="40" t="s">
        <v>1977</v>
      </c>
      <c r="I438" s="26">
        <v>1585799</v>
      </c>
      <c r="J438" s="26" t="s">
        <v>1292</v>
      </c>
      <c r="K438" s="26">
        <v>171017</v>
      </c>
      <c r="L438" s="38">
        <v>44952</v>
      </c>
      <c r="M438" s="40" t="str">
        <f>VLOOKUP(I438,'ITEM#'!A:B,2,0)</f>
        <v>Costco01</v>
      </c>
      <c r="N438" s="43" t="s">
        <v>1291</v>
      </c>
      <c r="O438" s="23"/>
      <c r="P438" s="44">
        <f>VLOOKUP(I438,'ITEM#'!A:D,4,0)</f>
        <v>-70.62</v>
      </c>
      <c r="Q438" s="43"/>
      <c r="R438" s="52">
        <f t="shared" si="6"/>
        <v>1</v>
      </c>
      <c r="T438" s="23" t="s">
        <v>1289</v>
      </c>
    </row>
    <row r="439" spans="1:20" ht="12.75" x14ac:dyDescent="0.2">
      <c r="A439" s="40" t="s">
        <v>1957</v>
      </c>
      <c r="B439" s="40" t="s">
        <v>2037</v>
      </c>
      <c r="C439" s="41">
        <v>44950</v>
      </c>
      <c r="D439" s="36">
        <v>-38.08</v>
      </c>
      <c r="E439" s="37">
        <v>-9.93</v>
      </c>
      <c r="F439" s="37">
        <v>-28.15</v>
      </c>
      <c r="G439" s="41">
        <v>44950</v>
      </c>
      <c r="H439" s="40" t="s">
        <v>1978</v>
      </c>
      <c r="I439" s="26">
        <v>1540783</v>
      </c>
      <c r="J439" s="26" t="s">
        <v>1317</v>
      </c>
      <c r="K439" s="26">
        <v>171017</v>
      </c>
      <c r="L439" s="38">
        <v>44952</v>
      </c>
      <c r="M439" s="40" t="str">
        <f>VLOOKUP(I439,'ITEM#'!A:B,2,0)</f>
        <v>Costco01</v>
      </c>
      <c r="N439" s="43" t="s">
        <v>1298</v>
      </c>
      <c r="O439" s="23"/>
      <c r="P439" s="44">
        <f>VLOOKUP(I439,'ITEM#'!A:D,4,0)</f>
        <v>-28.15</v>
      </c>
      <c r="Q439" s="43"/>
      <c r="R439" s="52">
        <f t="shared" si="6"/>
        <v>1</v>
      </c>
      <c r="T439" s="23" t="s">
        <v>1289</v>
      </c>
    </row>
    <row r="440" spans="1:20" ht="12.75" x14ac:dyDescent="0.2">
      <c r="A440" s="40" t="s">
        <v>1957</v>
      </c>
      <c r="B440" s="40" t="s">
        <v>2038</v>
      </c>
      <c r="C440" s="41">
        <v>44950</v>
      </c>
      <c r="D440" s="36">
        <v>-84.14</v>
      </c>
      <c r="E440" s="37">
        <v>0</v>
      </c>
      <c r="F440" s="37">
        <v>-84.14</v>
      </c>
      <c r="G440" s="41">
        <v>44950</v>
      </c>
      <c r="H440" s="40" t="s">
        <v>1979</v>
      </c>
      <c r="I440" s="26">
        <v>1514688</v>
      </c>
      <c r="J440" s="26" t="s">
        <v>1304</v>
      </c>
      <c r="K440" s="26">
        <v>171017</v>
      </c>
      <c r="L440" s="38">
        <v>44952</v>
      </c>
      <c r="M440" s="40" t="str">
        <f>VLOOKUP(I440,'ITEM#'!A:B,2,0)</f>
        <v>Costco01</v>
      </c>
      <c r="N440" s="43" t="s">
        <v>1291</v>
      </c>
      <c r="O440" s="23"/>
      <c r="P440" s="44">
        <f>VLOOKUP(I440,'ITEM#'!A:D,4,0)</f>
        <v>-42.07</v>
      </c>
      <c r="Q440" s="43"/>
      <c r="R440" s="52">
        <f t="shared" si="6"/>
        <v>2</v>
      </c>
      <c r="T440" s="23" t="s">
        <v>1289</v>
      </c>
    </row>
    <row r="441" spans="1:20" ht="12.75" x14ac:dyDescent="0.2">
      <c r="A441" s="40" t="s">
        <v>1957</v>
      </c>
      <c r="B441" s="40" t="s">
        <v>2038</v>
      </c>
      <c r="C441" s="41">
        <v>44950</v>
      </c>
      <c r="D441" s="36">
        <v>-51.1</v>
      </c>
      <c r="E441" s="37">
        <v>0</v>
      </c>
      <c r="F441" s="37">
        <v>-51.1</v>
      </c>
      <c r="G441" s="41">
        <v>44950</v>
      </c>
      <c r="H441" s="40" t="s">
        <v>1979</v>
      </c>
      <c r="I441" s="26">
        <v>1516592</v>
      </c>
      <c r="J441" s="26" t="s">
        <v>1299</v>
      </c>
      <c r="K441" s="26">
        <v>171017</v>
      </c>
      <c r="L441" s="38">
        <v>44952</v>
      </c>
      <c r="M441" s="40" t="str">
        <f>VLOOKUP(I441,'ITEM#'!A:B,2,0)</f>
        <v>Costco01</v>
      </c>
      <c r="N441" s="43" t="s">
        <v>1291</v>
      </c>
      <c r="O441" s="23"/>
      <c r="P441" s="44">
        <f>VLOOKUP(I441,'ITEM#'!A:D,4,0)</f>
        <v>-25.55</v>
      </c>
      <c r="Q441" s="43"/>
      <c r="R441" s="52">
        <f t="shared" si="6"/>
        <v>2</v>
      </c>
      <c r="T441" s="23" t="s">
        <v>1289</v>
      </c>
    </row>
    <row r="442" spans="1:20" ht="12.75" x14ac:dyDescent="0.2">
      <c r="A442" s="40" t="s">
        <v>1957</v>
      </c>
      <c r="B442" s="40" t="s">
        <v>2038</v>
      </c>
      <c r="C442" s="41">
        <v>44950</v>
      </c>
      <c r="D442" s="36">
        <v>-39</v>
      </c>
      <c r="E442" s="37">
        <v>0</v>
      </c>
      <c r="F442" s="37">
        <v>-39</v>
      </c>
      <c r="G442" s="41">
        <v>44950</v>
      </c>
      <c r="H442" s="40" t="s">
        <v>1979</v>
      </c>
      <c r="I442" s="26">
        <v>1529947</v>
      </c>
      <c r="J442" s="26" t="s">
        <v>1294</v>
      </c>
      <c r="K442" s="26">
        <v>171017</v>
      </c>
      <c r="L442" s="38">
        <v>44952</v>
      </c>
      <c r="M442" s="40" t="str">
        <f>VLOOKUP(I442,'ITEM#'!A:B,2,0)</f>
        <v>Costco01</v>
      </c>
      <c r="N442" s="43" t="s">
        <v>1291</v>
      </c>
      <c r="O442" s="23"/>
      <c r="P442" s="44">
        <f>VLOOKUP(I442,'ITEM#'!A:D,4,0)</f>
        <v>-39</v>
      </c>
      <c r="Q442" s="43"/>
      <c r="R442" s="52">
        <f t="shared" si="6"/>
        <v>1</v>
      </c>
      <c r="T442" s="23" t="s">
        <v>1289</v>
      </c>
    </row>
    <row r="443" spans="1:20" ht="12.75" x14ac:dyDescent="0.2">
      <c r="A443" s="40" t="s">
        <v>1980</v>
      </c>
      <c r="B443" s="40" t="s">
        <v>2039</v>
      </c>
      <c r="C443" s="41">
        <v>44951</v>
      </c>
      <c r="D443" s="36">
        <v>-25.55</v>
      </c>
      <c r="E443" s="37">
        <v>0</v>
      </c>
      <c r="F443" s="37">
        <v>-25.55</v>
      </c>
      <c r="G443" s="41">
        <v>44951</v>
      </c>
      <c r="H443" s="40" t="s">
        <v>1981</v>
      </c>
      <c r="I443" s="26">
        <v>1516597</v>
      </c>
      <c r="J443" s="26" t="s">
        <v>1303</v>
      </c>
      <c r="K443" s="26">
        <v>171022</v>
      </c>
      <c r="L443" s="38">
        <v>44953</v>
      </c>
      <c r="M443" s="40" t="str">
        <f>VLOOKUP(I443,'ITEM#'!A:B,2,0)</f>
        <v>Costco01</v>
      </c>
      <c r="N443" s="43" t="s">
        <v>1291</v>
      </c>
      <c r="O443" s="23"/>
      <c r="P443" s="44">
        <f>VLOOKUP(I443,'ITEM#'!A:D,4,0)</f>
        <v>-25.55</v>
      </c>
      <c r="Q443" s="43"/>
      <c r="R443" s="52">
        <f t="shared" si="6"/>
        <v>1</v>
      </c>
      <c r="T443" s="23" t="s">
        <v>1289</v>
      </c>
    </row>
    <row r="444" spans="1:20" ht="12.75" x14ac:dyDescent="0.2">
      <c r="A444" s="40" t="s">
        <v>1980</v>
      </c>
      <c r="B444" s="40" t="s">
        <v>2040</v>
      </c>
      <c r="C444" s="41">
        <v>44951</v>
      </c>
      <c r="D444" s="36">
        <v>-77.430000000000007</v>
      </c>
      <c r="E444" s="37">
        <v>-15.16</v>
      </c>
      <c r="F444" s="37">
        <v>-62.27</v>
      </c>
      <c r="G444" s="41">
        <v>44951</v>
      </c>
      <c r="H444" s="40" t="s">
        <v>1982</v>
      </c>
      <c r="I444" s="26">
        <v>1339335</v>
      </c>
      <c r="J444" s="26" t="s">
        <v>1314</v>
      </c>
      <c r="K444" s="26">
        <v>171022</v>
      </c>
      <c r="L444" s="38">
        <v>44953</v>
      </c>
      <c r="M444" s="40" t="str">
        <f>VLOOKUP(I444,'ITEM#'!A:B,2,0)</f>
        <v>Costco01</v>
      </c>
      <c r="N444" s="43" t="s">
        <v>1301</v>
      </c>
      <c r="O444" s="23"/>
      <c r="P444" s="44">
        <f>VLOOKUP(I444,'ITEM#'!A:D,4,0)</f>
        <v>-62.27</v>
      </c>
      <c r="Q444" s="43"/>
      <c r="R444" s="52">
        <f t="shared" si="6"/>
        <v>1</v>
      </c>
      <c r="T444" s="23" t="s">
        <v>1289</v>
      </c>
    </row>
    <row r="445" spans="1:20" ht="12.75" x14ac:dyDescent="0.2">
      <c r="A445" s="40" t="s">
        <v>1980</v>
      </c>
      <c r="B445" s="40" t="s">
        <v>2041</v>
      </c>
      <c r="C445" s="41">
        <v>44951</v>
      </c>
      <c r="D445" s="36">
        <v>-39</v>
      </c>
      <c r="E445" s="37">
        <v>0</v>
      </c>
      <c r="F445" s="37">
        <v>-39</v>
      </c>
      <c r="G445" s="41">
        <v>44951</v>
      </c>
      <c r="H445" s="40" t="s">
        <v>1983</v>
      </c>
      <c r="I445" s="26">
        <v>1529946</v>
      </c>
      <c r="J445" s="26" t="s">
        <v>1306</v>
      </c>
      <c r="K445" s="26">
        <v>171022</v>
      </c>
      <c r="L445" s="38">
        <v>44953</v>
      </c>
      <c r="M445" s="40" t="str">
        <f>VLOOKUP(I445,'ITEM#'!A:B,2,0)</f>
        <v>Costco01</v>
      </c>
      <c r="N445" s="43" t="s">
        <v>1291</v>
      </c>
      <c r="O445" s="23"/>
      <c r="P445" s="44">
        <f>VLOOKUP(I445,'ITEM#'!A:D,4,0)</f>
        <v>-39</v>
      </c>
      <c r="Q445" s="43"/>
      <c r="R445" s="52">
        <f t="shared" si="6"/>
        <v>1</v>
      </c>
      <c r="T445" s="23" t="s">
        <v>1289</v>
      </c>
    </row>
    <row r="446" spans="1:20" ht="12.75" x14ac:dyDescent="0.2">
      <c r="A446" s="40" t="s">
        <v>1980</v>
      </c>
      <c r="B446" s="40" t="s">
        <v>2042</v>
      </c>
      <c r="C446" s="41">
        <v>44951</v>
      </c>
      <c r="D446" s="36">
        <v>-25.55</v>
      </c>
      <c r="E446" s="37">
        <v>0</v>
      </c>
      <c r="F446" s="37">
        <v>-25.55</v>
      </c>
      <c r="G446" s="41">
        <v>44951</v>
      </c>
      <c r="H446" s="40" t="s">
        <v>1984</v>
      </c>
      <c r="I446" s="26">
        <v>1516592</v>
      </c>
      <c r="J446" s="26" t="s">
        <v>1299</v>
      </c>
      <c r="K446" s="26">
        <v>171022</v>
      </c>
      <c r="L446" s="38">
        <v>44953</v>
      </c>
      <c r="M446" s="40" t="str">
        <f>VLOOKUP(I446,'ITEM#'!A:B,2,0)</f>
        <v>Costco01</v>
      </c>
      <c r="N446" s="43" t="s">
        <v>1291</v>
      </c>
      <c r="O446" s="23"/>
      <c r="P446" s="44">
        <f>VLOOKUP(I446,'ITEM#'!A:D,4,0)</f>
        <v>-25.55</v>
      </c>
      <c r="Q446" s="43"/>
      <c r="R446" s="52">
        <f t="shared" si="6"/>
        <v>1</v>
      </c>
      <c r="T446" s="23" t="s">
        <v>1289</v>
      </c>
    </row>
    <row r="447" spans="1:20" ht="12.75" x14ac:dyDescent="0.2">
      <c r="A447" s="40" t="s">
        <v>1980</v>
      </c>
      <c r="B447" s="40" t="s">
        <v>2043</v>
      </c>
      <c r="C447" s="41">
        <v>44951</v>
      </c>
      <c r="D447" s="36">
        <v>-70.62</v>
      </c>
      <c r="E447" s="37">
        <v>0</v>
      </c>
      <c r="F447" s="37">
        <v>-70.62</v>
      </c>
      <c r="G447" s="41">
        <v>44951</v>
      </c>
      <c r="H447" s="40" t="s">
        <v>1985</v>
      </c>
      <c r="I447" s="26">
        <v>1585902</v>
      </c>
      <c r="J447" s="26" t="s">
        <v>1343</v>
      </c>
      <c r="K447" s="26">
        <v>171022</v>
      </c>
      <c r="L447" s="38">
        <v>44953</v>
      </c>
      <c r="M447" s="40" t="str">
        <f>VLOOKUP(I447,'ITEM#'!A:B,2,0)</f>
        <v>Costco01</v>
      </c>
      <c r="N447" s="43" t="s">
        <v>1291</v>
      </c>
      <c r="O447" s="23"/>
      <c r="P447" s="44">
        <f>VLOOKUP(I447,'ITEM#'!A:D,4,0)</f>
        <v>-70.62</v>
      </c>
      <c r="Q447" s="43"/>
      <c r="R447" s="52">
        <f t="shared" si="6"/>
        <v>1</v>
      </c>
      <c r="T447" s="23" t="s">
        <v>1289</v>
      </c>
    </row>
    <row r="448" spans="1:20" ht="12.75" x14ac:dyDescent="0.2">
      <c r="A448" s="40" t="s">
        <v>1980</v>
      </c>
      <c r="B448" s="40" t="s">
        <v>2044</v>
      </c>
      <c r="C448" s="41">
        <v>44951</v>
      </c>
      <c r="D448" s="36">
        <v>-42.6</v>
      </c>
      <c r="E448" s="37">
        <v>0</v>
      </c>
      <c r="F448" s="37">
        <v>-42.6</v>
      </c>
      <c r="G448" s="41">
        <v>44951</v>
      </c>
      <c r="H448" s="40" t="s">
        <v>1986</v>
      </c>
      <c r="I448" s="26">
        <v>1677241</v>
      </c>
      <c r="J448" s="26" t="s">
        <v>2116</v>
      </c>
      <c r="K448" s="26">
        <v>171022</v>
      </c>
      <c r="L448" s="38">
        <v>44953</v>
      </c>
      <c r="M448" s="40" t="str">
        <f>VLOOKUP(I448,'ITEM#'!A:B,2,0)</f>
        <v>Costco01</v>
      </c>
      <c r="N448" s="43" t="s">
        <v>1291</v>
      </c>
      <c r="O448" s="23"/>
      <c r="P448" s="44">
        <f>VLOOKUP(I448,'ITEM#'!A:D,4,0)</f>
        <v>-42.6</v>
      </c>
      <c r="Q448" s="43"/>
      <c r="R448" s="52">
        <f t="shared" si="6"/>
        <v>1</v>
      </c>
      <c r="T448" s="23" t="s">
        <v>1289</v>
      </c>
    </row>
    <row r="449" spans="1:20" ht="12.75" x14ac:dyDescent="0.2">
      <c r="A449" s="40" t="s">
        <v>1980</v>
      </c>
      <c r="B449" s="40" t="s">
        <v>2045</v>
      </c>
      <c r="C449" s="41">
        <v>44951</v>
      </c>
      <c r="D449" s="36">
        <v>-87.6</v>
      </c>
      <c r="E449" s="37">
        <v>-10.25</v>
      </c>
      <c r="F449" s="37">
        <v>-77.349999999999994</v>
      </c>
      <c r="G449" s="41">
        <v>44951</v>
      </c>
      <c r="H449" s="40" t="s">
        <v>1987</v>
      </c>
      <c r="I449" s="26">
        <v>1662420</v>
      </c>
      <c r="J449" s="26" t="s">
        <v>1318</v>
      </c>
      <c r="K449" s="26">
        <v>171022</v>
      </c>
      <c r="L449" s="38">
        <v>44953</v>
      </c>
      <c r="M449" s="40" t="str">
        <f>VLOOKUP(I449,'ITEM#'!A:B,2,0)</f>
        <v>Costco01</v>
      </c>
      <c r="N449" s="43" t="s">
        <v>1301</v>
      </c>
      <c r="O449" s="23"/>
      <c r="P449" s="44">
        <f>VLOOKUP(I449,'ITEM#'!A:D,4,0)</f>
        <v>-77.349999999999994</v>
      </c>
      <c r="Q449" s="43"/>
      <c r="R449" s="52">
        <f t="shared" si="6"/>
        <v>1</v>
      </c>
      <c r="T449" s="23" t="s">
        <v>1289</v>
      </c>
    </row>
    <row r="450" spans="1:20" ht="12.75" x14ac:dyDescent="0.2">
      <c r="A450" s="40" t="s">
        <v>1980</v>
      </c>
      <c r="B450" s="40" t="s">
        <v>2046</v>
      </c>
      <c r="C450" s="41">
        <v>44951</v>
      </c>
      <c r="D450" s="36">
        <v>-100.19</v>
      </c>
      <c r="E450" s="37">
        <v>-24.44</v>
      </c>
      <c r="F450" s="37">
        <v>-75.75</v>
      </c>
      <c r="G450" s="41">
        <v>44951</v>
      </c>
      <c r="H450" s="40" t="s">
        <v>1988</v>
      </c>
      <c r="I450" s="26">
        <v>1408971</v>
      </c>
      <c r="J450" s="26" t="s">
        <v>1315</v>
      </c>
      <c r="K450" s="26">
        <v>171022</v>
      </c>
      <c r="L450" s="38">
        <v>44953</v>
      </c>
      <c r="M450" s="40" t="str">
        <f>VLOOKUP(I450,'ITEM#'!A:B,2,0)</f>
        <v>Costco01</v>
      </c>
      <c r="N450" s="43" t="s">
        <v>1311</v>
      </c>
      <c r="O450" s="23"/>
      <c r="P450" s="44">
        <f>VLOOKUP(I450,'ITEM#'!A:D,4,0)</f>
        <v>-37.880000000000003</v>
      </c>
      <c r="Q450" s="43"/>
      <c r="R450" s="52">
        <f t="shared" ref="R450:R503" si="7">F450/P450</f>
        <v>1.9997360084477296</v>
      </c>
      <c r="T450" s="23" t="s">
        <v>1289</v>
      </c>
    </row>
    <row r="451" spans="1:20" ht="12.75" x14ac:dyDescent="0.2">
      <c r="A451" s="40" t="s">
        <v>1980</v>
      </c>
      <c r="B451" s="40" t="s">
        <v>2046</v>
      </c>
      <c r="C451" s="41">
        <v>44951</v>
      </c>
      <c r="D451" s="36">
        <v>-50.1</v>
      </c>
      <c r="E451" s="37">
        <v>-12.22</v>
      </c>
      <c r="F451" s="37">
        <v>-37.880000000000003</v>
      </c>
      <c r="G451" s="41">
        <v>44951</v>
      </c>
      <c r="H451" s="40" t="s">
        <v>1988</v>
      </c>
      <c r="I451" s="26">
        <v>1408973</v>
      </c>
      <c r="J451" s="26" t="s">
        <v>1310</v>
      </c>
      <c r="K451" s="26">
        <v>171022</v>
      </c>
      <c r="L451" s="38">
        <v>44953</v>
      </c>
      <c r="M451" s="40" t="str">
        <f>VLOOKUP(I451,'ITEM#'!A:B,2,0)</f>
        <v>Costco01</v>
      </c>
      <c r="N451" s="43" t="s">
        <v>1311</v>
      </c>
      <c r="O451" s="23"/>
      <c r="P451" s="44">
        <f>VLOOKUP(I451,'ITEM#'!A:D,4,0)</f>
        <v>-37.880000000000003</v>
      </c>
      <c r="Q451" s="43"/>
      <c r="R451" s="52">
        <f t="shared" si="7"/>
        <v>1</v>
      </c>
      <c r="T451" s="23" t="s">
        <v>1289</v>
      </c>
    </row>
    <row r="452" spans="1:20" ht="12.75" x14ac:dyDescent="0.2">
      <c r="A452" s="40" t="s">
        <v>1980</v>
      </c>
      <c r="B452" s="40" t="s">
        <v>2047</v>
      </c>
      <c r="C452" s="41">
        <v>44951</v>
      </c>
      <c r="D452" s="36">
        <v>-25.55</v>
      </c>
      <c r="E452" s="37">
        <v>0</v>
      </c>
      <c r="F452" s="37">
        <v>-25.55</v>
      </c>
      <c r="G452" s="41">
        <v>44951</v>
      </c>
      <c r="H452" s="40" t="s">
        <v>1989</v>
      </c>
      <c r="I452" s="26">
        <v>1516592</v>
      </c>
      <c r="J452" s="26" t="s">
        <v>1299</v>
      </c>
      <c r="K452" s="26">
        <v>171022</v>
      </c>
      <c r="L452" s="38">
        <v>44953</v>
      </c>
      <c r="M452" s="40" t="str">
        <f>VLOOKUP(I452,'ITEM#'!A:B,2,0)</f>
        <v>Costco01</v>
      </c>
      <c r="N452" s="43" t="s">
        <v>1291</v>
      </c>
      <c r="O452" s="23"/>
      <c r="P452" s="44">
        <f>VLOOKUP(I452,'ITEM#'!A:D,4,0)</f>
        <v>-25.55</v>
      </c>
      <c r="Q452" s="43"/>
      <c r="R452" s="52">
        <f t="shared" si="7"/>
        <v>1</v>
      </c>
      <c r="T452" s="23" t="s">
        <v>1289</v>
      </c>
    </row>
    <row r="453" spans="1:20" ht="12.75" x14ac:dyDescent="0.2">
      <c r="A453" s="40" t="s">
        <v>1980</v>
      </c>
      <c r="B453" s="40" t="s">
        <v>2048</v>
      </c>
      <c r="C453" s="41">
        <v>44951</v>
      </c>
      <c r="D453" s="36">
        <v>-96.4</v>
      </c>
      <c r="E453" s="37">
        <v>-10.55</v>
      </c>
      <c r="F453" s="37">
        <v>-85.85</v>
      </c>
      <c r="G453" s="41">
        <v>44951</v>
      </c>
      <c r="H453" s="40" t="s">
        <v>1990</v>
      </c>
      <c r="I453" s="26">
        <v>1662422</v>
      </c>
      <c r="J453" s="26" t="s">
        <v>1327</v>
      </c>
      <c r="K453" s="26">
        <v>171022</v>
      </c>
      <c r="L453" s="38">
        <v>44953</v>
      </c>
      <c r="M453" s="40" t="str">
        <f>VLOOKUP(I453,'ITEM#'!A:B,2,0)</f>
        <v>Costco01</v>
      </c>
      <c r="N453" s="43" t="s">
        <v>1301</v>
      </c>
      <c r="O453" s="23"/>
      <c r="P453" s="44">
        <f>VLOOKUP(I453,'ITEM#'!A:D,4,0)</f>
        <v>-85.85</v>
      </c>
      <c r="Q453" s="43"/>
      <c r="R453" s="52">
        <f t="shared" si="7"/>
        <v>1</v>
      </c>
      <c r="T453" s="23" t="s">
        <v>1289</v>
      </c>
    </row>
    <row r="454" spans="1:20" ht="12.75" x14ac:dyDescent="0.2">
      <c r="A454" s="40" t="s">
        <v>1980</v>
      </c>
      <c r="B454" s="40" t="s">
        <v>2049</v>
      </c>
      <c r="C454" s="41">
        <v>44951</v>
      </c>
      <c r="D454" s="36">
        <v>-76.16</v>
      </c>
      <c r="E454" s="37">
        <v>-19.86</v>
      </c>
      <c r="F454" s="37">
        <v>-56.3</v>
      </c>
      <c r="G454" s="41">
        <v>44951</v>
      </c>
      <c r="H454" s="40" t="s">
        <v>1991</v>
      </c>
      <c r="I454" s="26">
        <v>1540780</v>
      </c>
      <c r="J454" s="26" t="s">
        <v>1334</v>
      </c>
      <c r="K454" s="26">
        <v>171022</v>
      </c>
      <c r="L454" s="38">
        <v>44953</v>
      </c>
      <c r="M454" s="40" t="str">
        <f>VLOOKUP(I454,'ITEM#'!A:B,2,0)</f>
        <v>Costco01</v>
      </c>
      <c r="N454" s="43" t="s">
        <v>1298</v>
      </c>
      <c r="O454" s="23"/>
      <c r="P454" s="44">
        <f>VLOOKUP(I454,'ITEM#'!A:D,4,0)</f>
        <v>-28.15</v>
      </c>
      <c r="Q454" s="43"/>
      <c r="R454" s="52">
        <f t="shared" si="7"/>
        <v>2</v>
      </c>
      <c r="T454" s="23" t="s">
        <v>1289</v>
      </c>
    </row>
    <row r="455" spans="1:20" ht="12.75" x14ac:dyDescent="0.2">
      <c r="A455" s="40" t="s">
        <v>1980</v>
      </c>
      <c r="B455" s="40" t="s">
        <v>2049</v>
      </c>
      <c r="C455" s="41">
        <v>44951</v>
      </c>
      <c r="D455" s="36">
        <v>-192.8</v>
      </c>
      <c r="E455" s="37">
        <v>-21.1</v>
      </c>
      <c r="F455" s="37">
        <v>-171.7</v>
      </c>
      <c r="G455" s="41">
        <v>44951</v>
      </c>
      <c r="H455" s="40" t="s">
        <v>1991</v>
      </c>
      <c r="I455" s="26">
        <v>1662422</v>
      </c>
      <c r="J455" s="26" t="s">
        <v>1327</v>
      </c>
      <c r="K455" s="26">
        <v>171022</v>
      </c>
      <c r="L455" s="38">
        <v>44953</v>
      </c>
      <c r="M455" s="40" t="str">
        <f>VLOOKUP(I455,'ITEM#'!A:B,2,0)</f>
        <v>Costco01</v>
      </c>
      <c r="N455" s="43" t="s">
        <v>1301</v>
      </c>
      <c r="O455" s="23"/>
      <c r="P455" s="44">
        <f>VLOOKUP(I455,'ITEM#'!A:D,4,0)</f>
        <v>-85.85</v>
      </c>
      <c r="Q455" s="43"/>
      <c r="R455" s="52">
        <f t="shared" si="7"/>
        <v>2</v>
      </c>
      <c r="T455" s="23" t="s">
        <v>1289</v>
      </c>
    </row>
    <row r="456" spans="1:20" ht="12.75" x14ac:dyDescent="0.2">
      <c r="A456" s="40" t="s">
        <v>1980</v>
      </c>
      <c r="B456" s="40" t="s">
        <v>2050</v>
      </c>
      <c r="C456" s="41">
        <v>44951</v>
      </c>
      <c r="D456" s="36">
        <v>-39</v>
      </c>
      <c r="E456" s="37">
        <v>0</v>
      </c>
      <c r="F456" s="37">
        <v>-39</v>
      </c>
      <c r="G456" s="41">
        <v>44951</v>
      </c>
      <c r="H456" s="40" t="s">
        <v>1992</v>
      </c>
      <c r="I456" s="26">
        <v>1529947</v>
      </c>
      <c r="J456" s="26" t="s">
        <v>1294</v>
      </c>
      <c r="K456" s="26">
        <v>171022</v>
      </c>
      <c r="L456" s="38">
        <v>44953</v>
      </c>
      <c r="M456" s="40" t="str">
        <f>VLOOKUP(I456,'ITEM#'!A:B,2,0)</f>
        <v>Costco01</v>
      </c>
      <c r="N456" s="43" t="s">
        <v>1291</v>
      </c>
      <c r="O456" s="23"/>
      <c r="P456" s="44">
        <f>VLOOKUP(I456,'ITEM#'!A:D,4,0)</f>
        <v>-39</v>
      </c>
      <c r="Q456" s="43"/>
      <c r="R456" s="52">
        <f t="shared" si="7"/>
        <v>1</v>
      </c>
      <c r="T456" s="23" t="s">
        <v>1289</v>
      </c>
    </row>
    <row r="457" spans="1:20" ht="12.75" x14ac:dyDescent="0.2">
      <c r="A457" s="40" t="s">
        <v>1980</v>
      </c>
      <c r="B457" s="40" t="s">
        <v>2051</v>
      </c>
      <c r="C457" s="41">
        <v>44951</v>
      </c>
      <c r="D457" s="36">
        <v>-87.6</v>
      </c>
      <c r="E457" s="37">
        <v>-10.25</v>
      </c>
      <c r="F457" s="37">
        <v>-77.349999999999994</v>
      </c>
      <c r="G457" s="41">
        <v>44951</v>
      </c>
      <c r="H457" s="40" t="s">
        <v>1993</v>
      </c>
      <c r="I457" s="26">
        <v>1662420</v>
      </c>
      <c r="J457" s="26" t="s">
        <v>1318</v>
      </c>
      <c r="K457" s="26">
        <v>171022</v>
      </c>
      <c r="L457" s="38">
        <v>44953</v>
      </c>
      <c r="M457" s="40" t="str">
        <f>VLOOKUP(I457,'ITEM#'!A:B,2,0)</f>
        <v>Costco01</v>
      </c>
      <c r="N457" s="43" t="s">
        <v>1301</v>
      </c>
      <c r="O457" s="23"/>
      <c r="P457" s="44">
        <f>VLOOKUP(I457,'ITEM#'!A:D,4,0)</f>
        <v>-77.349999999999994</v>
      </c>
      <c r="Q457" s="43"/>
      <c r="R457" s="52">
        <f t="shared" si="7"/>
        <v>1</v>
      </c>
      <c r="T457" s="23" t="s">
        <v>1289</v>
      </c>
    </row>
    <row r="458" spans="1:20" ht="12.75" x14ac:dyDescent="0.2">
      <c r="A458" s="40" t="s">
        <v>1980</v>
      </c>
      <c r="B458" s="40" t="s">
        <v>2052</v>
      </c>
      <c r="C458" s="41">
        <v>44951</v>
      </c>
      <c r="D458" s="36">
        <v>-25.55</v>
      </c>
      <c r="E458" s="37">
        <v>0</v>
      </c>
      <c r="F458" s="37">
        <v>-25.55</v>
      </c>
      <c r="G458" s="41">
        <v>44951</v>
      </c>
      <c r="H458" s="40" t="s">
        <v>1994</v>
      </c>
      <c r="I458" s="26">
        <v>1516597</v>
      </c>
      <c r="J458" s="26" t="s">
        <v>1303</v>
      </c>
      <c r="K458" s="26">
        <v>171022</v>
      </c>
      <c r="L458" s="38">
        <v>44953</v>
      </c>
      <c r="M458" s="40" t="str">
        <f>VLOOKUP(I458,'ITEM#'!A:B,2,0)</f>
        <v>Costco01</v>
      </c>
      <c r="N458" s="43" t="s">
        <v>1291</v>
      </c>
      <c r="O458" s="23"/>
      <c r="P458" s="44">
        <f>VLOOKUP(I458,'ITEM#'!A:D,4,0)</f>
        <v>-25.55</v>
      </c>
      <c r="Q458" s="43"/>
      <c r="R458" s="52">
        <f t="shared" si="7"/>
        <v>1</v>
      </c>
      <c r="T458" s="23" t="s">
        <v>1289</v>
      </c>
    </row>
    <row r="459" spans="1:20" ht="12.75" x14ac:dyDescent="0.2">
      <c r="A459" s="40" t="s">
        <v>1980</v>
      </c>
      <c r="B459" s="40" t="s">
        <v>2052</v>
      </c>
      <c r="C459" s="41">
        <v>44951</v>
      </c>
      <c r="D459" s="36">
        <v>-64.47</v>
      </c>
      <c r="E459" s="37">
        <v>0</v>
      </c>
      <c r="F459" s="37">
        <v>-64.47</v>
      </c>
      <c r="G459" s="41">
        <v>44951</v>
      </c>
      <c r="H459" s="40" t="s">
        <v>1994</v>
      </c>
      <c r="I459" s="26">
        <v>1585673</v>
      </c>
      <c r="J459" s="26" t="s">
        <v>1349</v>
      </c>
      <c r="K459" s="26">
        <v>171022</v>
      </c>
      <c r="L459" s="38">
        <v>44953</v>
      </c>
      <c r="M459" s="40" t="str">
        <f>VLOOKUP(I459,'ITEM#'!A:B,2,0)</f>
        <v>Costco01</v>
      </c>
      <c r="N459" s="43" t="s">
        <v>1291</v>
      </c>
      <c r="O459" s="23"/>
      <c r="P459" s="44">
        <f>VLOOKUP(I459,'ITEM#'!A:D,4,0)</f>
        <v>-64.47</v>
      </c>
      <c r="Q459" s="43"/>
      <c r="R459" s="52">
        <f t="shared" si="7"/>
        <v>1</v>
      </c>
      <c r="T459" s="23" t="s">
        <v>1289</v>
      </c>
    </row>
    <row r="460" spans="1:20" ht="12.75" x14ac:dyDescent="0.2">
      <c r="A460" s="24" t="s">
        <v>1980</v>
      </c>
      <c r="B460" s="24" t="s">
        <v>2053</v>
      </c>
      <c r="C460" s="25">
        <v>44951</v>
      </c>
      <c r="D460" s="36">
        <v>-175.2</v>
      </c>
      <c r="E460" s="37">
        <v>-20.5</v>
      </c>
      <c r="F460" s="37">
        <v>-154.69999999999999</v>
      </c>
      <c r="G460" s="25">
        <v>44951</v>
      </c>
      <c r="H460" s="24" t="s">
        <v>1995</v>
      </c>
      <c r="I460" s="26">
        <v>1662420</v>
      </c>
      <c r="J460" s="26" t="s">
        <v>1318</v>
      </c>
      <c r="K460" s="26">
        <v>171022</v>
      </c>
      <c r="L460" s="38">
        <v>44953</v>
      </c>
      <c r="M460" s="40" t="str">
        <f>VLOOKUP(I460,'ITEM#'!A:B,2,0)</f>
        <v>Costco01</v>
      </c>
      <c r="N460" s="43" t="s">
        <v>1301</v>
      </c>
      <c r="O460" s="23"/>
      <c r="P460" s="44">
        <f>VLOOKUP(I460,'ITEM#'!A:D,4,0)</f>
        <v>-77.349999999999994</v>
      </c>
      <c r="Q460" s="43"/>
      <c r="R460" s="52">
        <f t="shared" si="7"/>
        <v>2</v>
      </c>
      <c r="T460" s="23" t="s">
        <v>1289</v>
      </c>
    </row>
    <row r="461" spans="1:20" ht="12.75" x14ac:dyDescent="0.2">
      <c r="A461" s="24" t="s">
        <v>1980</v>
      </c>
      <c r="B461" s="24" t="s">
        <v>2054</v>
      </c>
      <c r="C461" s="25">
        <v>44951</v>
      </c>
      <c r="D461" s="36">
        <v>-51.1</v>
      </c>
      <c r="E461" s="37">
        <v>0</v>
      </c>
      <c r="F461" s="37">
        <v>-51.1</v>
      </c>
      <c r="G461" s="25">
        <v>44951</v>
      </c>
      <c r="H461" s="24" t="s">
        <v>1996</v>
      </c>
      <c r="I461" s="26">
        <v>1516597</v>
      </c>
      <c r="J461" s="26" t="s">
        <v>1303</v>
      </c>
      <c r="K461" s="26">
        <v>171022</v>
      </c>
      <c r="L461" s="38">
        <v>44953</v>
      </c>
      <c r="M461" s="40" t="str">
        <f>VLOOKUP(I461,'ITEM#'!A:B,2,0)</f>
        <v>Costco01</v>
      </c>
      <c r="N461" s="43" t="s">
        <v>1291</v>
      </c>
      <c r="O461" s="23"/>
      <c r="P461" s="44">
        <f>VLOOKUP(I461,'ITEM#'!A:D,4,0)</f>
        <v>-25.55</v>
      </c>
      <c r="Q461" s="43"/>
      <c r="R461" s="52">
        <f t="shared" si="7"/>
        <v>2</v>
      </c>
      <c r="T461" s="23" t="s">
        <v>1289</v>
      </c>
    </row>
    <row r="462" spans="1:20" ht="12.75" x14ac:dyDescent="0.2">
      <c r="A462" s="40" t="s">
        <v>1980</v>
      </c>
      <c r="B462" s="40" t="s">
        <v>2055</v>
      </c>
      <c r="C462" s="41">
        <v>44951</v>
      </c>
      <c r="D462" s="36">
        <v>-25.74</v>
      </c>
      <c r="E462" s="37">
        <v>-8.59</v>
      </c>
      <c r="F462" s="37">
        <v>-17.149999999999999</v>
      </c>
      <c r="G462" s="41">
        <v>44951</v>
      </c>
      <c r="H462" s="40" t="s">
        <v>1997</v>
      </c>
      <c r="I462" s="26">
        <v>1408977</v>
      </c>
      <c r="J462" s="26" t="s">
        <v>1312</v>
      </c>
      <c r="K462" s="26">
        <v>171022</v>
      </c>
      <c r="L462" s="38">
        <v>44953</v>
      </c>
      <c r="M462" s="40" t="str">
        <f>VLOOKUP(I462,'ITEM#'!A:B,2,0)</f>
        <v>Costco01</v>
      </c>
      <c r="N462" s="43" t="s">
        <v>1311</v>
      </c>
      <c r="O462" s="23"/>
      <c r="P462" s="44">
        <f>VLOOKUP(I462,'ITEM#'!A:D,4,0)</f>
        <v>-17.149999999999999</v>
      </c>
      <c r="Q462" s="43"/>
      <c r="R462" s="52">
        <f t="shared" si="7"/>
        <v>1</v>
      </c>
      <c r="T462" s="23" t="s">
        <v>1289</v>
      </c>
    </row>
    <row r="463" spans="1:20" ht="12.75" x14ac:dyDescent="0.2">
      <c r="A463" s="40" t="s">
        <v>1980</v>
      </c>
      <c r="B463" s="40" t="s">
        <v>2055</v>
      </c>
      <c r="C463" s="41">
        <v>44951</v>
      </c>
      <c r="D463" s="36">
        <v>-87.6</v>
      </c>
      <c r="E463" s="37">
        <v>-10.25</v>
      </c>
      <c r="F463" s="37">
        <v>-77.349999999999994</v>
      </c>
      <c r="G463" s="41">
        <v>44951</v>
      </c>
      <c r="H463" s="40" t="s">
        <v>1997</v>
      </c>
      <c r="I463" s="26">
        <v>1662420</v>
      </c>
      <c r="J463" s="26" t="s">
        <v>1318</v>
      </c>
      <c r="K463" s="26">
        <v>171022</v>
      </c>
      <c r="L463" s="38">
        <v>44953</v>
      </c>
      <c r="M463" s="40" t="str">
        <f>VLOOKUP(I463,'ITEM#'!A:B,2,0)</f>
        <v>Costco01</v>
      </c>
      <c r="N463" s="43" t="s">
        <v>1301</v>
      </c>
      <c r="O463" s="23"/>
      <c r="P463" s="44">
        <f>VLOOKUP(I463,'ITEM#'!A:D,4,0)</f>
        <v>-77.349999999999994</v>
      </c>
      <c r="Q463" s="43"/>
      <c r="R463" s="52">
        <f t="shared" si="7"/>
        <v>1</v>
      </c>
      <c r="T463" s="23" t="s">
        <v>1289</v>
      </c>
    </row>
    <row r="464" spans="1:20" ht="12.75" x14ac:dyDescent="0.2">
      <c r="A464" s="40" t="s">
        <v>2056</v>
      </c>
      <c r="B464" s="40" t="s">
        <v>2086</v>
      </c>
      <c r="C464" s="41">
        <v>44952</v>
      </c>
      <c r="D464" s="36">
        <v>-87.28</v>
      </c>
      <c r="E464" s="37">
        <v>-25.01</v>
      </c>
      <c r="F464" s="37">
        <v>-62.27</v>
      </c>
      <c r="G464" s="41">
        <v>44952</v>
      </c>
      <c r="H464" s="40" t="s">
        <v>2057</v>
      </c>
      <c r="I464" s="26">
        <v>1339335</v>
      </c>
      <c r="J464" s="26" t="s">
        <v>1314</v>
      </c>
      <c r="K464" s="26">
        <v>12212457</v>
      </c>
      <c r="L464" s="38">
        <v>44956</v>
      </c>
      <c r="M464" s="40" t="str">
        <f>VLOOKUP(I464,'ITEM#'!A:B,2,0)</f>
        <v>Costco01</v>
      </c>
      <c r="N464" s="43" t="s">
        <v>1301</v>
      </c>
      <c r="O464" s="23"/>
      <c r="P464" s="44">
        <f>VLOOKUP(I464,'ITEM#'!A:D,4,0)</f>
        <v>-62.27</v>
      </c>
      <c r="Q464" s="43"/>
      <c r="R464" s="52">
        <f t="shared" si="7"/>
        <v>1</v>
      </c>
      <c r="T464" s="23" t="s">
        <v>1289</v>
      </c>
    </row>
    <row r="465" spans="1:20" ht="12.75" x14ac:dyDescent="0.2">
      <c r="A465" s="40" t="s">
        <v>2056</v>
      </c>
      <c r="B465" s="40" t="s">
        <v>2087</v>
      </c>
      <c r="C465" s="41">
        <v>44952</v>
      </c>
      <c r="D465" s="36">
        <v>-50.1</v>
      </c>
      <c r="E465" s="37">
        <v>-12.22</v>
      </c>
      <c r="F465" s="37">
        <v>-37.880000000000003</v>
      </c>
      <c r="G465" s="41">
        <v>44952</v>
      </c>
      <c r="H465" s="40" t="s">
        <v>2058</v>
      </c>
      <c r="I465" s="26">
        <v>1408973</v>
      </c>
      <c r="J465" s="26" t="s">
        <v>1310</v>
      </c>
      <c r="K465" s="26">
        <v>171188</v>
      </c>
      <c r="L465" s="38">
        <v>44956</v>
      </c>
      <c r="M465" s="40" t="str">
        <f>VLOOKUP(I465,'ITEM#'!A:B,2,0)</f>
        <v>Costco01</v>
      </c>
      <c r="N465" s="43" t="s">
        <v>1311</v>
      </c>
      <c r="O465" s="23"/>
      <c r="P465" s="44">
        <f>VLOOKUP(I465,'ITEM#'!A:D,4,0)</f>
        <v>-37.880000000000003</v>
      </c>
      <c r="Q465" s="43"/>
      <c r="R465" s="52">
        <f t="shared" si="7"/>
        <v>1</v>
      </c>
      <c r="T465" s="23" t="s">
        <v>1289</v>
      </c>
    </row>
    <row r="466" spans="1:20" ht="12.75" x14ac:dyDescent="0.2">
      <c r="A466" s="40" t="s">
        <v>2056</v>
      </c>
      <c r="B466" s="40" t="s">
        <v>2087</v>
      </c>
      <c r="C466" s="41">
        <v>44952</v>
      </c>
      <c r="D466" s="36">
        <v>-51.48</v>
      </c>
      <c r="E466" s="37">
        <v>-17.18</v>
      </c>
      <c r="F466" s="37">
        <v>-34.299999999999997</v>
      </c>
      <c r="G466" s="41">
        <v>44952</v>
      </c>
      <c r="H466" s="40" t="s">
        <v>2058</v>
      </c>
      <c r="I466" s="26">
        <v>1408977</v>
      </c>
      <c r="J466" s="26" t="s">
        <v>1312</v>
      </c>
      <c r="K466" s="26">
        <v>171188</v>
      </c>
      <c r="L466" s="38">
        <v>44956</v>
      </c>
      <c r="M466" s="40" t="str">
        <f>VLOOKUP(I466,'ITEM#'!A:B,2,0)</f>
        <v>Costco01</v>
      </c>
      <c r="N466" s="43" t="s">
        <v>1311</v>
      </c>
      <c r="O466" s="23"/>
      <c r="P466" s="44">
        <f>VLOOKUP(I466,'ITEM#'!A:D,4,0)</f>
        <v>-17.149999999999999</v>
      </c>
      <c r="Q466" s="43"/>
      <c r="R466" s="52">
        <f t="shared" si="7"/>
        <v>2</v>
      </c>
      <c r="T466" s="23" t="s">
        <v>1289</v>
      </c>
    </row>
    <row r="467" spans="1:20" ht="12.75" x14ac:dyDescent="0.2">
      <c r="A467" s="40" t="s">
        <v>2056</v>
      </c>
      <c r="B467" s="40" t="s">
        <v>2088</v>
      </c>
      <c r="C467" s="41">
        <v>44952</v>
      </c>
      <c r="D467" s="36">
        <v>-38.08</v>
      </c>
      <c r="E467" s="37">
        <v>-9.93</v>
      </c>
      <c r="F467" s="37">
        <v>-28.15</v>
      </c>
      <c r="G467" s="41">
        <v>44952</v>
      </c>
      <c r="H467" s="40" t="s">
        <v>2059</v>
      </c>
      <c r="I467" s="26">
        <v>1540783</v>
      </c>
      <c r="J467" s="26" t="s">
        <v>1317</v>
      </c>
      <c r="K467" s="26">
        <v>171188</v>
      </c>
      <c r="L467" s="38">
        <v>44956</v>
      </c>
      <c r="M467" s="40" t="str">
        <f>VLOOKUP(I467,'ITEM#'!A:B,2,0)</f>
        <v>Costco01</v>
      </c>
      <c r="N467" s="43" t="s">
        <v>1298</v>
      </c>
      <c r="O467" s="23"/>
      <c r="P467" s="44">
        <f>VLOOKUP(I467,'ITEM#'!A:D,4,0)</f>
        <v>-28.15</v>
      </c>
      <c r="Q467" s="43"/>
      <c r="R467" s="52">
        <f t="shared" si="7"/>
        <v>1</v>
      </c>
      <c r="T467" s="23" t="s">
        <v>1289</v>
      </c>
    </row>
    <row r="468" spans="1:20" ht="12.75" x14ac:dyDescent="0.2">
      <c r="A468" s="40" t="s">
        <v>2056</v>
      </c>
      <c r="B468" s="40" t="s">
        <v>2089</v>
      </c>
      <c r="C468" s="41">
        <v>44952</v>
      </c>
      <c r="D468" s="36">
        <v>-93.79</v>
      </c>
      <c r="E468" s="37">
        <v>-38.659999999999997</v>
      </c>
      <c r="F468" s="37">
        <v>-55.13</v>
      </c>
      <c r="G468" s="41">
        <v>44952</v>
      </c>
      <c r="H468" s="40" t="s">
        <v>2060</v>
      </c>
      <c r="I468" s="26">
        <v>1339333</v>
      </c>
      <c r="J468" s="26" t="s">
        <v>1337</v>
      </c>
      <c r="K468" s="26">
        <v>171188</v>
      </c>
      <c r="L468" s="38">
        <v>44956</v>
      </c>
      <c r="M468" s="40" t="str">
        <f>VLOOKUP(I468,'ITEM#'!A:B,2,0)</f>
        <v>Costco01</v>
      </c>
      <c r="N468" s="43" t="s">
        <v>1301</v>
      </c>
      <c r="O468" s="23"/>
      <c r="P468" s="44">
        <f>VLOOKUP(I468,'ITEM#'!A:D,4,0)</f>
        <v>-55.13</v>
      </c>
      <c r="Q468" s="43"/>
      <c r="R468" s="52">
        <f t="shared" si="7"/>
        <v>1</v>
      </c>
      <c r="T468" s="23" t="s">
        <v>1289</v>
      </c>
    </row>
    <row r="469" spans="1:20" ht="12.75" x14ac:dyDescent="0.2">
      <c r="A469" s="40" t="s">
        <v>2056</v>
      </c>
      <c r="B469" s="40" t="s">
        <v>2090</v>
      </c>
      <c r="C469" s="41">
        <v>44952</v>
      </c>
      <c r="D469" s="36">
        <v>-107.8</v>
      </c>
      <c r="E469" s="37">
        <v>-45.53</v>
      </c>
      <c r="F469" s="37">
        <v>-62.27</v>
      </c>
      <c r="G469" s="41">
        <v>44952</v>
      </c>
      <c r="H469" s="40" t="s">
        <v>2061</v>
      </c>
      <c r="I469" s="26">
        <v>1339335</v>
      </c>
      <c r="J469" s="26" t="s">
        <v>1314</v>
      </c>
      <c r="K469" s="26">
        <v>171188</v>
      </c>
      <c r="L469" s="38">
        <v>44956</v>
      </c>
      <c r="M469" s="40" t="str">
        <f>VLOOKUP(I469,'ITEM#'!A:B,2,0)</f>
        <v>Costco01</v>
      </c>
      <c r="N469" s="43" t="s">
        <v>1301</v>
      </c>
      <c r="O469" s="23"/>
      <c r="P469" s="44">
        <f>VLOOKUP(I469,'ITEM#'!A:D,4,0)</f>
        <v>-62.27</v>
      </c>
      <c r="Q469" s="43"/>
      <c r="R469" s="52">
        <f t="shared" si="7"/>
        <v>1</v>
      </c>
      <c r="T469" s="23" t="s">
        <v>1289</v>
      </c>
    </row>
    <row r="470" spans="1:20" ht="12.75" x14ac:dyDescent="0.2">
      <c r="A470" s="40" t="s">
        <v>2056</v>
      </c>
      <c r="B470" s="40" t="s">
        <v>2091</v>
      </c>
      <c r="C470" s="41">
        <v>44952</v>
      </c>
      <c r="D470" s="36">
        <v>-51.1</v>
      </c>
      <c r="E470" s="37">
        <v>0</v>
      </c>
      <c r="F470" s="37">
        <v>-51.1</v>
      </c>
      <c r="G470" s="41">
        <v>44952</v>
      </c>
      <c r="H470" s="40" t="s">
        <v>2062</v>
      </c>
      <c r="I470" s="26">
        <v>1516594</v>
      </c>
      <c r="J470" s="26" t="s">
        <v>1313</v>
      </c>
      <c r="K470" s="26">
        <v>171188</v>
      </c>
      <c r="L470" s="38">
        <v>44956</v>
      </c>
      <c r="M470" s="40" t="str">
        <f>VLOOKUP(I470,'ITEM#'!A:B,2,0)</f>
        <v>Costco01</v>
      </c>
      <c r="N470" s="43" t="s">
        <v>1291</v>
      </c>
      <c r="O470" s="23"/>
      <c r="P470" s="44">
        <f>VLOOKUP(I470,'ITEM#'!A:D,4,0)</f>
        <v>-25.55</v>
      </c>
      <c r="Q470" s="43"/>
      <c r="R470" s="52">
        <f t="shared" si="7"/>
        <v>2</v>
      </c>
      <c r="T470" s="23" t="s">
        <v>1289</v>
      </c>
    </row>
    <row r="471" spans="1:20" ht="12.75" x14ac:dyDescent="0.2">
      <c r="A471" s="40" t="s">
        <v>2056</v>
      </c>
      <c r="B471" s="40" t="s">
        <v>2091</v>
      </c>
      <c r="C471" s="41">
        <v>44952</v>
      </c>
      <c r="D471" s="36">
        <v>-22.78</v>
      </c>
      <c r="E471" s="37">
        <v>0</v>
      </c>
      <c r="F471" s="37">
        <v>-22.78</v>
      </c>
      <c r="G471" s="41">
        <v>44952</v>
      </c>
      <c r="H471" s="40" t="s">
        <v>2062</v>
      </c>
      <c r="I471" s="26">
        <v>1529944</v>
      </c>
      <c r="J471" s="26" t="s">
        <v>1330</v>
      </c>
      <c r="K471" s="26">
        <v>171188</v>
      </c>
      <c r="L471" s="38">
        <v>44956</v>
      </c>
      <c r="M471" s="40" t="str">
        <f>VLOOKUP(I471,'ITEM#'!A:B,2,0)</f>
        <v>Costco01</v>
      </c>
      <c r="N471" s="43" t="s">
        <v>1291</v>
      </c>
      <c r="O471" s="23"/>
      <c r="P471" s="44">
        <f>VLOOKUP(I471,'ITEM#'!A:D,4,0)</f>
        <v>-22.78</v>
      </c>
      <c r="Q471" s="43"/>
      <c r="R471" s="52">
        <f t="shared" si="7"/>
        <v>1</v>
      </c>
      <c r="T471" s="23" t="s">
        <v>1289</v>
      </c>
    </row>
    <row r="472" spans="1:20" ht="12.75" x14ac:dyDescent="0.2">
      <c r="A472" s="40" t="s">
        <v>2056</v>
      </c>
      <c r="B472" s="40" t="s">
        <v>2091</v>
      </c>
      <c r="C472" s="41">
        <v>44952</v>
      </c>
      <c r="D472" s="36">
        <v>-64.47</v>
      </c>
      <c r="E472" s="37">
        <v>0</v>
      </c>
      <c r="F472" s="37">
        <v>-64.47</v>
      </c>
      <c r="G472" s="41">
        <v>44952</v>
      </c>
      <c r="H472" s="40" t="s">
        <v>2062</v>
      </c>
      <c r="I472" s="26">
        <v>1585795</v>
      </c>
      <c r="J472" s="26" t="s">
        <v>1290</v>
      </c>
      <c r="K472" s="26">
        <v>171188</v>
      </c>
      <c r="L472" s="38">
        <v>44956</v>
      </c>
      <c r="M472" s="40" t="str">
        <f>VLOOKUP(I472,'ITEM#'!A:B,2,0)</f>
        <v>Costco01</v>
      </c>
      <c r="N472" s="43" t="s">
        <v>1291</v>
      </c>
      <c r="O472" s="23"/>
      <c r="P472" s="44">
        <f>VLOOKUP(I472,'ITEM#'!A:D,4,0)</f>
        <v>-64.47</v>
      </c>
      <c r="Q472" s="43"/>
      <c r="R472" s="52">
        <f t="shared" si="7"/>
        <v>1</v>
      </c>
      <c r="T472" s="23" t="s">
        <v>1289</v>
      </c>
    </row>
    <row r="473" spans="1:20" ht="12.75" x14ac:dyDescent="0.2">
      <c r="A473" s="40" t="s">
        <v>2056</v>
      </c>
      <c r="B473" s="40" t="s">
        <v>2092</v>
      </c>
      <c r="C473" s="41">
        <v>44952</v>
      </c>
      <c r="D473" s="36">
        <v>-96.4</v>
      </c>
      <c r="E473" s="37">
        <v>-10.55</v>
      </c>
      <c r="F473" s="37">
        <v>-85.85</v>
      </c>
      <c r="G473" s="41">
        <v>44952</v>
      </c>
      <c r="H473" s="40" t="s">
        <v>2063</v>
      </c>
      <c r="I473" s="26">
        <v>1662421</v>
      </c>
      <c r="J473" s="26" t="s">
        <v>1300</v>
      </c>
      <c r="K473" s="26">
        <v>171188</v>
      </c>
      <c r="L473" s="38">
        <v>44956</v>
      </c>
      <c r="M473" s="40" t="str">
        <f>VLOOKUP(I473,'ITEM#'!A:B,2,0)</f>
        <v>Costco01</v>
      </c>
      <c r="N473" s="43" t="s">
        <v>1301</v>
      </c>
      <c r="O473" s="23"/>
      <c r="P473" s="44">
        <f>VLOOKUP(I473,'ITEM#'!A:D,4,0)</f>
        <v>-85.85</v>
      </c>
      <c r="Q473" s="43"/>
      <c r="R473" s="52">
        <f t="shared" si="7"/>
        <v>1</v>
      </c>
      <c r="T473" s="23" t="s">
        <v>1289</v>
      </c>
    </row>
    <row r="474" spans="1:20" ht="12.75" x14ac:dyDescent="0.2">
      <c r="A474" s="40" t="s">
        <v>2056</v>
      </c>
      <c r="B474" s="40" t="s">
        <v>2093</v>
      </c>
      <c r="C474" s="41">
        <v>44952</v>
      </c>
      <c r="D474" s="36">
        <v>-87.6</v>
      </c>
      <c r="E474" s="37">
        <v>-10.25</v>
      </c>
      <c r="F474" s="37">
        <v>-77.349999999999994</v>
      </c>
      <c r="G474" s="41">
        <v>44952</v>
      </c>
      <c r="H474" s="40" t="s">
        <v>2064</v>
      </c>
      <c r="I474" s="26">
        <v>1662420</v>
      </c>
      <c r="J474" s="26" t="s">
        <v>1318</v>
      </c>
      <c r="K474" s="26">
        <v>171188</v>
      </c>
      <c r="L474" s="38">
        <v>44956</v>
      </c>
      <c r="M474" s="40" t="str">
        <f>VLOOKUP(I474,'ITEM#'!A:B,2,0)</f>
        <v>Costco01</v>
      </c>
      <c r="N474" s="43" t="s">
        <v>1301</v>
      </c>
      <c r="O474" s="23"/>
      <c r="P474" s="44">
        <f>VLOOKUP(I474,'ITEM#'!A:D,4,0)</f>
        <v>-77.349999999999994</v>
      </c>
      <c r="Q474" s="43"/>
      <c r="R474" s="52">
        <f t="shared" si="7"/>
        <v>1</v>
      </c>
      <c r="T474" s="23" t="s">
        <v>1289</v>
      </c>
    </row>
    <row r="475" spans="1:20" ht="12.75" x14ac:dyDescent="0.2">
      <c r="A475" s="40" t="s">
        <v>2056</v>
      </c>
      <c r="B475" s="40" t="s">
        <v>2093</v>
      </c>
      <c r="C475" s="41">
        <v>44952</v>
      </c>
      <c r="D475" s="36">
        <v>-192.8</v>
      </c>
      <c r="E475" s="37">
        <v>-21.1</v>
      </c>
      <c r="F475" s="37">
        <v>-171.7</v>
      </c>
      <c r="G475" s="41">
        <v>44952</v>
      </c>
      <c r="H475" s="40" t="s">
        <v>2064</v>
      </c>
      <c r="I475" s="26">
        <v>1662422</v>
      </c>
      <c r="J475" s="26" t="s">
        <v>1327</v>
      </c>
      <c r="K475" s="26">
        <v>171188</v>
      </c>
      <c r="L475" s="38">
        <v>44956</v>
      </c>
      <c r="M475" s="40" t="str">
        <f>VLOOKUP(I475,'ITEM#'!A:B,2,0)</f>
        <v>Costco01</v>
      </c>
      <c r="N475" s="43" t="s">
        <v>1301</v>
      </c>
      <c r="O475" s="23"/>
      <c r="P475" s="44">
        <f>VLOOKUP(I475,'ITEM#'!A:D,4,0)</f>
        <v>-85.85</v>
      </c>
      <c r="Q475" s="43"/>
      <c r="R475" s="52">
        <f t="shared" si="7"/>
        <v>2</v>
      </c>
      <c r="T475" s="23" t="s">
        <v>1289</v>
      </c>
    </row>
    <row r="476" spans="1:20" ht="12.75" x14ac:dyDescent="0.2">
      <c r="A476" s="40" t="s">
        <v>2056</v>
      </c>
      <c r="B476" s="40" t="s">
        <v>2094</v>
      </c>
      <c r="C476" s="41">
        <v>44952</v>
      </c>
      <c r="D476" s="36">
        <v>-25.55</v>
      </c>
      <c r="E476" s="37">
        <v>0</v>
      </c>
      <c r="F476" s="37">
        <v>-25.55</v>
      </c>
      <c r="G476" s="41">
        <v>44952</v>
      </c>
      <c r="H476" s="40" t="s">
        <v>2065</v>
      </c>
      <c r="I476" s="26">
        <v>1516594</v>
      </c>
      <c r="J476" s="26" t="s">
        <v>1313</v>
      </c>
      <c r="K476" s="26">
        <v>171188</v>
      </c>
      <c r="L476" s="38">
        <v>44956</v>
      </c>
      <c r="M476" s="40" t="str">
        <f>VLOOKUP(I476,'ITEM#'!A:B,2,0)</f>
        <v>Costco01</v>
      </c>
      <c r="N476" s="43" t="s">
        <v>1291</v>
      </c>
      <c r="O476" s="23"/>
      <c r="P476" s="44">
        <f>VLOOKUP(I476,'ITEM#'!A:D,4,0)</f>
        <v>-25.55</v>
      </c>
      <c r="Q476" s="43"/>
      <c r="R476" s="52">
        <f t="shared" si="7"/>
        <v>1</v>
      </c>
      <c r="T476" s="23" t="s">
        <v>1289</v>
      </c>
    </row>
    <row r="477" spans="1:20" ht="12.75" x14ac:dyDescent="0.2">
      <c r="A477" s="40" t="s">
        <v>2056</v>
      </c>
      <c r="B477" s="40" t="s">
        <v>2095</v>
      </c>
      <c r="C477" s="41">
        <v>44952</v>
      </c>
      <c r="D477" s="36">
        <v>-100.19</v>
      </c>
      <c r="E477" s="37">
        <v>-24.44</v>
      </c>
      <c r="F477" s="37">
        <v>-75.75</v>
      </c>
      <c r="G477" s="41">
        <v>44952</v>
      </c>
      <c r="H477" s="40" t="s">
        <v>2066</v>
      </c>
      <c r="I477" s="26">
        <v>1408972</v>
      </c>
      <c r="J477" s="26" t="s">
        <v>1342</v>
      </c>
      <c r="K477" s="26">
        <v>171188</v>
      </c>
      <c r="L477" s="38">
        <v>44956</v>
      </c>
      <c r="M477" s="40" t="str">
        <f>VLOOKUP(I477,'ITEM#'!A:B,2,0)</f>
        <v>Costco01</v>
      </c>
      <c r="N477" s="43" t="s">
        <v>1311</v>
      </c>
      <c r="O477" s="23"/>
      <c r="P477" s="44">
        <f>VLOOKUP(I477,'ITEM#'!A:D,4,0)</f>
        <v>-37.880000000000003</v>
      </c>
      <c r="Q477" s="43"/>
      <c r="R477" s="52">
        <f t="shared" si="7"/>
        <v>1.9997360084477296</v>
      </c>
      <c r="T477" s="23" t="s">
        <v>1289</v>
      </c>
    </row>
    <row r="478" spans="1:20" ht="12.75" x14ac:dyDescent="0.2">
      <c r="A478" s="40" t="s">
        <v>2056</v>
      </c>
      <c r="B478" s="40" t="s">
        <v>2095</v>
      </c>
      <c r="C478" s="41">
        <v>44952</v>
      </c>
      <c r="D478" s="36">
        <v>-96.4</v>
      </c>
      <c r="E478" s="37">
        <v>-10.55</v>
      </c>
      <c r="F478" s="37">
        <v>-85.85</v>
      </c>
      <c r="G478" s="41">
        <v>44952</v>
      </c>
      <c r="H478" s="40" t="s">
        <v>2066</v>
      </c>
      <c r="I478" s="26">
        <v>1662422</v>
      </c>
      <c r="J478" s="26" t="s">
        <v>1327</v>
      </c>
      <c r="K478" s="26">
        <v>171188</v>
      </c>
      <c r="L478" s="38">
        <v>44956</v>
      </c>
      <c r="M478" s="40" t="str">
        <f>VLOOKUP(I478,'ITEM#'!A:B,2,0)</f>
        <v>Costco01</v>
      </c>
      <c r="N478" s="43" t="s">
        <v>1301</v>
      </c>
      <c r="O478" s="23"/>
      <c r="P478" s="44">
        <f>VLOOKUP(I478,'ITEM#'!A:D,4,0)</f>
        <v>-85.85</v>
      </c>
      <c r="Q478" s="43"/>
      <c r="R478" s="52">
        <f t="shared" si="7"/>
        <v>1</v>
      </c>
      <c r="T478" s="23" t="s">
        <v>1289</v>
      </c>
    </row>
    <row r="479" spans="1:20" ht="12.75" x14ac:dyDescent="0.2">
      <c r="A479" s="40" t="s">
        <v>2056</v>
      </c>
      <c r="B479" s="40" t="s">
        <v>2096</v>
      </c>
      <c r="C479" s="41">
        <v>44952</v>
      </c>
      <c r="D479" s="36">
        <v>-100.19</v>
      </c>
      <c r="E479" s="37">
        <v>-24.44</v>
      </c>
      <c r="F479" s="37">
        <v>-75.75</v>
      </c>
      <c r="G479" s="41">
        <v>44952</v>
      </c>
      <c r="H479" s="40" t="s">
        <v>2067</v>
      </c>
      <c r="I479" s="26">
        <v>1408971</v>
      </c>
      <c r="J479" s="26" t="s">
        <v>1315</v>
      </c>
      <c r="K479" s="26">
        <v>171188</v>
      </c>
      <c r="L479" s="38">
        <v>44956</v>
      </c>
      <c r="M479" s="40" t="str">
        <f>VLOOKUP(I479,'ITEM#'!A:B,2,0)</f>
        <v>Costco01</v>
      </c>
      <c r="N479" s="43" t="s">
        <v>1311</v>
      </c>
      <c r="O479" s="23"/>
      <c r="P479" s="44">
        <f>VLOOKUP(I479,'ITEM#'!A:D,4,0)</f>
        <v>-37.880000000000003</v>
      </c>
      <c r="Q479" s="43"/>
      <c r="R479" s="52">
        <f t="shared" si="7"/>
        <v>1.9997360084477296</v>
      </c>
      <c r="T479" s="23" t="s">
        <v>1289</v>
      </c>
    </row>
    <row r="480" spans="1:20" ht="12.75" x14ac:dyDescent="0.2">
      <c r="A480" s="40" t="s">
        <v>2056</v>
      </c>
      <c r="B480" s="40" t="s">
        <v>2096</v>
      </c>
      <c r="C480" s="41">
        <v>44952</v>
      </c>
      <c r="D480" s="36">
        <v>-87.6</v>
      </c>
      <c r="E480" s="37">
        <v>-10.25</v>
      </c>
      <c r="F480" s="37">
        <v>-77.349999999999994</v>
      </c>
      <c r="G480" s="41">
        <v>44952</v>
      </c>
      <c r="H480" s="40" t="s">
        <v>2067</v>
      </c>
      <c r="I480" s="26">
        <v>1662420</v>
      </c>
      <c r="J480" s="26" t="s">
        <v>1318</v>
      </c>
      <c r="K480" s="26">
        <v>171188</v>
      </c>
      <c r="L480" s="38">
        <v>44956</v>
      </c>
      <c r="M480" s="40" t="str">
        <f>VLOOKUP(I480,'ITEM#'!A:B,2,0)</f>
        <v>Costco01</v>
      </c>
      <c r="N480" s="43" t="s">
        <v>1301</v>
      </c>
      <c r="O480" s="23"/>
      <c r="P480" s="44">
        <f>VLOOKUP(I480,'ITEM#'!A:D,4,0)</f>
        <v>-77.349999999999994</v>
      </c>
      <c r="Q480" s="43"/>
      <c r="R480" s="52">
        <f t="shared" si="7"/>
        <v>1</v>
      </c>
      <c r="T480" s="23" t="s">
        <v>1289</v>
      </c>
    </row>
    <row r="481" spans="1:20" ht="12.75" x14ac:dyDescent="0.2">
      <c r="A481" s="40" t="s">
        <v>2056</v>
      </c>
      <c r="B481" s="40" t="s">
        <v>2097</v>
      </c>
      <c r="C481" s="41">
        <v>44952</v>
      </c>
      <c r="D481" s="36">
        <v>-96.4</v>
      </c>
      <c r="E481" s="37">
        <v>-10.55</v>
      </c>
      <c r="F481" s="37">
        <v>-85.85</v>
      </c>
      <c r="G481" s="41">
        <v>44952</v>
      </c>
      <c r="H481" s="40" t="s">
        <v>2068</v>
      </c>
      <c r="I481" s="26">
        <v>1662421</v>
      </c>
      <c r="J481" s="26" t="s">
        <v>1300</v>
      </c>
      <c r="K481" s="26">
        <v>171188</v>
      </c>
      <c r="L481" s="38">
        <v>44956</v>
      </c>
      <c r="M481" s="40" t="str">
        <f>VLOOKUP(I481,'ITEM#'!A:B,2,0)</f>
        <v>Costco01</v>
      </c>
      <c r="N481" s="43" t="s">
        <v>1301</v>
      </c>
      <c r="O481" s="23"/>
      <c r="P481" s="44">
        <f>VLOOKUP(I481,'ITEM#'!A:D,4,0)</f>
        <v>-85.85</v>
      </c>
      <c r="Q481" s="43"/>
      <c r="R481" s="52">
        <f t="shared" si="7"/>
        <v>1</v>
      </c>
      <c r="T481" s="23" t="s">
        <v>1289</v>
      </c>
    </row>
    <row r="482" spans="1:20" ht="12.75" x14ac:dyDescent="0.2">
      <c r="A482" s="40" t="s">
        <v>2056</v>
      </c>
      <c r="B482" s="40" t="s">
        <v>2097</v>
      </c>
      <c r="C482" s="41">
        <v>44952</v>
      </c>
      <c r="D482" s="36">
        <v>-96.4</v>
      </c>
      <c r="E482" s="37">
        <v>-10.55</v>
      </c>
      <c r="F482" s="37">
        <v>-85.85</v>
      </c>
      <c r="G482" s="41">
        <v>44952</v>
      </c>
      <c r="H482" s="40" t="s">
        <v>2068</v>
      </c>
      <c r="I482" s="26">
        <v>1662422</v>
      </c>
      <c r="J482" s="26" t="s">
        <v>1327</v>
      </c>
      <c r="K482" s="26">
        <v>171188</v>
      </c>
      <c r="L482" s="38">
        <v>44956</v>
      </c>
      <c r="M482" s="40" t="str">
        <f>VLOOKUP(I482,'ITEM#'!A:B,2,0)</f>
        <v>Costco01</v>
      </c>
      <c r="N482" s="43" t="s">
        <v>1301</v>
      </c>
      <c r="O482" s="23"/>
      <c r="P482" s="44">
        <f>VLOOKUP(I482,'ITEM#'!A:D,4,0)</f>
        <v>-85.85</v>
      </c>
      <c r="Q482" s="43"/>
      <c r="R482" s="52">
        <f t="shared" si="7"/>
        <v>1</v>
      </c>
      <c r="T482" s="23" t="s">
        <v>1289</v>
      </c>
    </row>
    <row r="483" spans="1:20" ht="12.75" x14ac:dyDescent="0.2">
      <c r="A483" s="40" t="s">
        <v>2056</v>
      </c>
      <c r="B483" s="40" t="s">
        <v>2098</v>
      </c>
      <c r="C483" s="41">
        <v>44952</v>
      </c>
      <c r="D483" s="36">
        <v>-96.4</v>
      </c>
      <c r="E483" s="37">
        <v>-10.55</v>
      </c>
      <c r="F483" s="37">
        <v>-85.85</v>
      </c>
      <c r="G483" s="41">
        <v>44952</v>
      </c>
      <c r="H483" s="40" t="s">
        <v>2069</v>
      </c>
      <c r="I483" s="26">
        <v>1662422</v>
      </c>
      <c r="J483" s="26" t="s">
        <v>1327</v>
      </c>
      <c r="K483" s="26">
        <v>171188</v>
      </c>
      <c r="L483" s="38">
        <v>44956</v>
      </c>
      <c r="M483" s="40" t="str">
        <f>VLOOKUP(I483,'ITEM#'!A:B,2,0)</f>
        <v>Costco01</v>
      </c>
      <c r="N483" s="43" t="s">
        <v>1301</v>
      </c>
      <c r="O483" s="23"/>
      <c r="P483" s="44">
        <f>VLOOKUP(I483,'ITEM#'!A:D,4,0)</f>
        <v>-85.85</v>
      </c>
      <c r="Q483" s="43"/>
      <c r="R483" s="52">
        <f t="shared" si="7"/>
        <v>1</v>
      </c>
      <c r="T483" s="23" t="s">
        <v>1289</v>
      </c>
    </row>
    <row r="484" spans="1:20" ht="12.75" x14ac:dyDescent="0.2">
      <c r="A484" s="40" t="s">
        <v>2056</v>
      </c>
      <c r="B484" s="40" t="s">
        <v>2099</v>
      </c>
      <c r="C484" s="41">
        <v>44952</v>
      </c>
      <c r="D484" s="36">
        <v>-87.6</v>
      </c>
      <c r="E484" s="37">
        <v>-10.25</v>
      </c>
      <c r="F484" s="37">
        <v>-77.349999999999994</v>
      </c>
      <c r="G484" s="41">
        <v>44952</v>
      </c>
      <c r="H484" s="40" t="s">
        <v>2070</v>
      </c>
      <c r="I484" s="26">
        <v>1662420</v>
      </c>
      <c r="J484" s="26" t="s">
        <v>1318</v>
      </c>
      <c r="K484" s="26">
        <v>171188</v>
      </c>
      <c r="L484" s="38">
        <v>44956</v>
      </c>
      <c r="M484" s="40" t="str">
        <f>VLOOKUP(I484,'ITEM#'!A:B,2,0)</f>
        <v>Costco01</v>
      </c>
      <c r="N484" s="43" t="s">
        <v>1301</v>
      </c>
      <c r="O484" s="23"/>
      <c r="P484" s="44">
        <f>VLOOKUP(I484,'ITEM#'!A:D,4,0)</f>
        <v>-77.349999999999994</v>
      </c>
      <c r="Q484" s="43"/>
      <c r="R484" s="52">
        <f t="shared" si="7"/>
        <v>1</v>
      </c>
      <c r="T484" s="23" t="s">
        <v>1289</v>
      </c>
    </row>
    <row r="485" spans="1:20" ht="12.75" x14ac:dyDescent="0.2">
      <c r="A485" s="40" t="s">
        <v>2071</v>
      </c>
      <c r="B485" s="40" t="s">
        <v>2100</v>
      </c>
      <c r="C485" s="41">
        <v>44955</v>
      </c>
      <c r="D485" s="36">
        <v>-42.07</v>
      </c>
      <c r="E485" s="37">
        <v>0</v>
      </c>
      <c r="F485" s="37">
        <v>-42.07</v>
      </c>
      <c r="G485" s="41">
        <v>44955</v>
      </c>
      <c r="H485" s="40" t="s">
        <v>2072</v>
      </c>
      <c r="I485" s="26">
        <v>1514691</v>
      </c>
      <c r="J485" s="26" t="s">
        <v>1293</v>
      </c>
      <c r="K485" s="26">
        <v>171203</v>
      </c>
      <c r="L485" s="38">
        <v>44957</v>
      </c>
      <c r="M485" s="40" t="str">
        <f>VLOOKUP(I485,'ITEM#'!A:B,2,0)</f>
        <v>Costco01</v>
      </c>
      <c r="N485" s="43" t="s">
        <v>1291</v>
      </c>
      <c r="O485" s="23"/>
      <c r="P485" s="44">
        <f>VLOOKUP(I485,'ITEM#'!A:D,4,0)</f>
        <v>-42.07</v>
      </c>
      <c r="Q485" s="43"/>
      <c r="R485" s="52">
        <f t="shared" si="7"/>
        <v>1</v>
      </c>
      <c r="T485" s="23" t="s">
        <v>1289</v>
      </c>
    </row>
    <row r="486" spans="1:20" ht="12.75" x14ac:dyDescent="0.2">
      <c r="A486" s="40" t="s">
        <v>2071</v>
      </c>
      <c r="B486" s="40" t="s">
        <v>2101</v>
      </c>
      <c r="C486" s="41">
        <v>44955</v>
      </c>
      <c r="D486" s="36">
        <v>-64.47</v>
      </c>
      <c r="E486" s="37">
        <v>0</v>
      </c>
      <c r="F486" s="37">
        <v>-64.47</v>
      </c>
      <c r="G486" s="41">
        <v>44955</v>
      </c>
      <c r="H486" s="40" t="s">
        <v>2073</v>
      </c>
      <c r="I486" s="26">
        <v>1585795</v>
      </c>
      <c r="J486" s="26" t="s">
        <v>1290</v>
      </c>
      <c r="K486" s="26">
        <v>171203</v>
      </c>
      <c r="L486" s="38">
        <v>44957</v>
      </c>
      <c r="M486" s="40" t="str">
        <f>VLOOKUP(I486,'ITEM#'!A:B,2,0)</f>
        <v>Costco01</v>
      </c>
      <c r="N486" s="43" t="s">
        <v>1291</v>
      </c>
      <c r="O486" s="23"/>
      <c r="P486" s="44">
        <f>VLOOKUP(I486,'ITEM#'!A:D,4,0)</f>
        <v>-64.47</v>
      </c>
      <c r="Q486" s="43"/>
      <c r="R486" s="52">
        <f t="shared" si="7"/>
        <v>1</v>
      </c>
      <c r="T486" s="23" t="s">
        <v>1289</v>
      </c>
    </row>
    <row r="487" spans="1:20" ht="12.75" x14ac:dyDescent="0.2">
      <c r="A487" s="40" t="s">
        <v>2071</v>
      </c>
      <c r="B487" s="40" t="s">
        <v>2102</v>
      </c>
      <c r="C487" s="41">
        <v>44953</v>
      </c>
      <c r="D487" s="36">
        <v>-87.6</v>
      </c>
      <c r="E487" s="37">
        <v>-10.25</v>
      </c>
      <c r="F487" s="37">
        <v>-77.349999999999994</v>
      </c>
      <c r="G487" s="41">
        <v>44953</v>
      </c>
      <c r="H487" s="40" t="s">
        <v>2074</v>
      </c>
      <c r="I487" s="26">
        <v>1662420</v>
      </c>
      <c r="J487" s="26" t="s">
        <v>1318</v>
      </c>
      <c r="K487" s="26">
        <v>171203</v>
      </c>
      <c r="L487" s="38">
        <v>44957</v>
      </c>
      <c r="M487" s="40" t="str">
        <f>VLOOKUP(I487,'ITEM#'!A:B,2,0)</f>
        <v>Costco01</v>
      </c>
      <c r="N487" s="43" t="s">
        <v>1301</v>
      </c>
      <c r="O487" s="23"/>
      <c r="P487" s="44">
        <f>VLOOKUP(I487,'ITEM#'!A:D,4,0)</f>
        <v>-77.349999999999994</v>
      </c>
      <c r="Q487" s="43"/>
      <c r="R487" s="52">
        <f t="shared" si="7"/>
        <v>1</v>
      </c>
      <c r="T487" s="23" t="s">
        <v>1289</v>
      </c>
    </row>
    <row r="488" spans="1:20" ht="12.75" x14ac:dyDescent="0.2">
      <c r="A488" s="40" t="s">
        <v>2071</v>
      </c>
      <c r="B488" s="40" t="s">
        <v>2103</v>
      </c>
      <c r="C488" s="41">
        <v>44953</v>
      </c>
      <c r="D488" s="36">
        <v>-70.62</v>
      </c>
      <c r="E488" s="37">
        <v>0</v>
      </c>
      <c r="F488" s="37">
        <v>-70.62</v>
      </c>
      <c r="G488" s="41">
        <v>44953</v>
      </c>
      <c r="H488" s="40" t="s">
        <v>2075</v>
      </c>
      <c r="I488" s="26">
        <v>1585900</v>
      </c>
      <c r="J488" s="26" t="s">
        <v>1320</v>
      </c>
      <c r="K488" s="26">
        <v>171203</v>
      </c>
      <c r="L488" s="38">
        <v>44957</v>
      </c>
      <c r="M488" s="40" t="str">
        <f>VLOOKUP(I488,'ITEM#'!A:B,2,0)</f>
        <v>Costco01</v>
      </c>
      <c r="N488" s="43" t="s">
        <v>1291</v>
      </c>
      <c r="O488" s="23"/>
      <c r="P488" s="44">
        <f>VLOOKUP(I488,'ITEM#'!A:D,4,0)</f>
        <v>-70.62</v>
      </c>
      <c r="Q488" s="43"/>
      <c r="R488" s="52">
        <f t="shared" si="7"/>
        <v>1</v>
      </c>
      <c r="T488" s="23" t="s">
        <v>1289</v>
      </c>
    </row>
    <row r="489" spans="1:20" ht="12.75" x14ac:dyDescent="0.2">
      <c r="A489" s="40" t="s">
        <v>2071</v>
      </c>
      <c r="B489" s="40" t="s">
        <v>2104</v>
      </c>
      <c r="C489" s="41">
        <v>44955</v>
      </c>
      <c r="D489" s="36">
        <v>-87.6</v>
      </c>
      <c r="E489" s="37">
        <v>-10.25</v>
      </c>
      <c r="F489" s="37">
        <v>-77.349999999999994</v>
      </c>
      <c r="G489" s="41">
        <v>44955</v>
      </c>
      <c r="H489" s="40" t="s">
        <v>2076</v>
      </c>
      <c r="I489" s="26">
        <v>1662420</v>
      </c>
      <c r="J489" s="26" t="s">
        <v>1318</v>
      </c>
      <c r="K489" s="26">
        <v>171203</v>
      </c>
      <c r="L489" s="38">
        <v>44957</v>
      </c>
      <c r="M489" s="40" t="str">
        <f>VLOOKUP(I489,'ITEM#'!A:B,2,0)</f>
        <v>Costco01</v>
      </c>
      <c r="N489" s="43" t="s">
        <v>1301</v>
      </c>
      <c r="O489" s="23"/>
      <c r="P489" s="44">
        <f>VLOOKUP(I489,'ITEM#'!A:D,4,0)</f>
        <v>-77.349999999999994</v>
      </c>
      <c r="Q489" s="43"/>
      <c r="R489" s="52">
        <f t="shared" si="7"/>
        <v>1</v>
      </c>
      <c r="T489" s="23" t="s">
        <v>1289</v>
      </c>
    </row>
    <row r="490" spans="1:20" ht="12.75" x14ac:dyDescent="0.2">
      <c r="A490" s="40" t="s">
        <v>2071</v>
      </c>
      <c r="B490" s="40" t="s">
        <v>2105</v>
      </c>
      <c r="C490" s="41">
        <v>44955</v>
      </c>
      <c r="D490" s="36">
        <v>-96.4</v>
      </c>
      <c r="E490" s="37">
        <v>-10.55</v>
      </c>
      <c r="F490" s="37">
        <v>-85.85</v>
      </c>
      <c r="G490" s="41">
        <v>44955</v>
      </c>
      <c r="H490" s="40" t="s">
        <v>2077</v>
      </c>
      <c r="I490" s="26">
        <v>1662422</v>
      </c>
      <c r="J490" s="26" t="s">
        <v>1327</v>
      </c>
      <c r="K490" s="26">
        <v>171203</v>
      </c>
      <c r="L490" s="38">
        <v>44957</v>
      </c>
      <c r="M490" s="40" t="str">
        <f>VLOOKUP(I490,'ITEM#'!A:B,2,0)</f>
        <v>Costco01</v>
      </c>
      <c r="N490" s="43" t="s">
        <v>1301</v>
      </c>
      <c r="O490" s="23"/>
      <c r="P490" s="44">
        <f>VLOOKUP(I490,'ITEM#'!A:D,4,0)</f>
        <v>-85.85</v>
      </c>
      <c r="Q490" s="43"/>
      <c r="R490" s="52">
        <f t="shared" si="7"/>
        <v>1</v>
      </c>
      <c r="T490" s="23" t="s">
        <v>1289</v>
      </c>
    </row>
    <row r="491" spans="1:20" ht="12.75" x14ac:dyDescent="0.2">
      <c r="A491" s="40" t="s">
        <v>2071</v>
      </c>
      <c r="B491" s="40" t="s">
        <v>2106</v>
      </c>
      <c r="C491" s="41">
        <v>44953</v>
      </c>
      <c r="D491" s="36">
        <v>-42.07</v>
      </c>
      <c r="E491" s="37">
        <v>0</v>
      </c>
      <c r="F491" s="37">
        <v>-42.07</v>
      </c>
      <c r="G491" s="41">
        <v>44953</v>
      </c>
      <c r="H491" s="40" t="s">
        <v>2078</v>
      </c>
      <c r="I491" s="26">
        <v>1514688</v>
      </c>
      <c r="J491" s="26" t="s">
        <v>1304</v>
      </c>
      <c r="K491" s="26">
        <v>171203</v>
      </c>
      <c r="L491" s="38">
        <v>44957</v>
      </c>
      <c r="M491" s="40" t="str">
        <f>VLOOKUP(I491,'ITEM#'!A:B,2,0)</f>
        <v>Costco01</v>
      </c>
      <c r="N491" s="43" t="s">
        <v>1291</v>
      </c>
      <c r="O491" s="23"/>
      <c r="P491" s="44">
        <f>VLOOKUP(I491,'ITEM#'!A:D,4,0)</f>
        <v>-42.07</v>
      </c>
      <c r="Q491" s="43"/>
      <c r="R491" s="52">
        <f t="shared" si="7"/>
        <v>1</v>
      </c>
      <c r="T491" s="23" t="s">
        <v>1289</v>
      </c>
    </row>
    <row r="492" spans="1:20" ht="12.75" x14ac:dyDescent="0.2">
      <c r="A492" s="40" t="s">
        <v>2071</v>
      </c>
      <c r="B492" s="40" t="s">
        <v>2107</v>
      </c>
      <c r="C492" s="41">
        <v>44953</v>
      </c>
      <c r="D492" s="36">
        <v>-42.04</v>
      </c>
      <c r="E492" s="37">
        <v>-10.44</v>
      </c>
      <c r="F492" s="37">
        <v>-31.6</v>
      </c>
      <c r="G492" s="41">
        <v>44953</v>
      </c>
      <c r="H492" s="40" t="s">
        <v>2079</v>
      </c>
      <c r="I492" s="26">
        <v>1540787</v>
      </c>
      <c r="J492" s="26" t="s">
        <v>1341</v>
      </c>
      <c r="K492" s="26">
        <v>171203</v>
      </c>
      <c r="L492" s="38">
        <v>44957</v>
      </c>
      <c r="M492" s="40" t="str">
        <f>VLOOKUP(I492,'ITEM#'!A:B,2,0)</f>
        <v>Costco01</v>
      </c>
      <c r="N492" s="43" t="s">
        <v>1298</v>
      </c>
      <c r="O492" s="23"/>
      <c r="P492" s="44">
        <f>VLOOKUP(I492,'ITEM#'!A:D,4,0)</f>
        <v>-31.6</v>
      </c>
      <c r="Q492" s="43"/>
      <c r="R492" s="52">
        <f t="shared" si="7"/>
        <v>1</v>
      </c>
      <c r="T492" s="23" t="s">
        <v>1289</v>
      </c>
    </row>
    <row r="493" spans="1:20" ht="12.75" x14ac:dyDescent="0.2">
      <c r="A493" s="40" t="s">
        <v>2071</v>
      </c>
      <c r="B493" s="40" t="s">
        <v>2108</v>
      </c>
      <c r="C493" s="41">
        <v>44953</v>
      </c>
      <c r="D493" s="36">
        <v>-25.74</v>
      </c>
      <c r="E493" s="37">
        <v>-8.59</v>
      </c>
      <c r="F493" s="37">
        <v>-17.149999999999999</v>
      </c>
      <c r="G493" s="41">
        <v>44953</v>
      </c>
      <c r="H493" s="40" t="s">
        <v>2080</v>
      </c>
      <c r="I493" s="26">
        <v>1408977</v>
      </c>
      <c r="J493" s="26" t="s">
        <v>1312</v>
      </c>
      <c r="K493" s="26">
        <v>171203</v>
      </c>
      <c r="L493" s="38">
        <v>44957</v>
      </c>
      <c r="M493" s="40" t="str">
        <f>VLOOKUP(I493,'ITEM#'!A:B,2,0)</f>
        <v>Costco01</v>
      </c>
      <c r="N493" s="43" t="s">
        <v>1311</v>
      </c>
      <c r="O493" s="23"/>
      <c r="P493" s="44">
        <f>VLOOKUP(I493,'ITEM#'!A:D,4,0)</f>
        <v>-17.149999999999999</v>
      </c>
      <c r="Q493" s="43"/>
      <c r="R493" s="52">
        <f t="shared" si="7"/>
        <v>1</v>
      </c>
      <c r="T493" s="23" t="s">
        <v>1289</v>
      </c>
    </row>
    <row r="494" spans="1:20" x14ac:dyDescent="0.3">
      <c r="A494" s="40" t="s">
        <v>2071</v>
      </c>
      <c r="B494" s="40" t="s">
        <v>2108</v>
      </c>
      <c r="C494" s="41">
        <v>44953</v>
      </c>
      <c r="D494" s="36">
        <v>-38.08</v>
      </c>
      <c r="E494" s="37">
        <v>-9.93</v>
      </c>
      <c r="F494" s="37">
        <v>-28.15</v>
      </c>
      <c r="G494" s="41">
        <v>44953</v>
      </c>
      <c r="H494" s="40" t="s">
        <v>2080</v>
      </c>
      <c r="I494" s="26">
        <v>1540780</v>
      </c>
      <c r="J494" s="26" t="s">
        <v>1334</v>
      </c>
      <c r="K494" s="26">
        <v>171203</v>
      </c>
      <c r="L494" s="38">
        <v>44957</v>
      </c>
      <c r="M494" s="40" t="str">
        <f>VLOOKUP(I494,'ITEM#'!A:B,2,0)</f>
        <v>Costco01</v>
      </c>
      <c r="N494" s="43" t="s">
        <v>1298</v>
      </c>
      <c r="O494" s="23"/>
      <c r="P494" s="44">
        <f>VLOOKUP(I494,'ITEM#'!A:D,4,0)</f>
        <v>-28.15</v>
      </c>
      <c r="Q494" s="43"/>
      <c r="R494" s="52">
        <f t="shared" si="7"/>
        <v>1</v>
      </c>
      <c r="T494" s="23" t="s">
        <v>1289</v>
      </c>
    </row>
    <row r="495" spans="1:20" x14ac:dyDescent="0.3">
      <c r="A495" s="40" t="s">
        <v>2071</v>
      </c>
      <c r="B495" s="40" t="s">
        <v>2108</v>
      </c>
      <c r="C495" s="41">
        <v>44953</v>
      </c>
      <c r="D495" s="36">
        <v>-175.2</v>
      </c>
      <c r="E495" s="37">
        <v>-20.5</v>
      </c>
      <c r="F495" s="37">
        <v>-154.69999999999999</v>
      </c>
      <c r="G495" s="41">
        <v>44953</v>
      </c>
      <c r="H495" s="40" t="s">
        <v>2080</v>
      </c>
      <c r="I495" s="26">
        <v>1662420</v>
      </c>
      <c r="J495" s="26" t="s">
        <v>1318</v>
      </c>
      <c r="K495" s="26">
        <v>171203</v>
      </c>
      <c r="L495" s="38">
        <v>44957</v>
      </c>
      <c r="M495" s="40" t="str">
        <f>VLOOKUP(I495,'ITEM#'!A:B,2,0)</f>
        <v>Costco01</v>
      </c>
      <c r="N495" s="43" t="s">
        <v>1301</v>
      </c>
      <c r="O495" s="23"/>
      <c r="P495" s="44">
        <f>VLOOKUP(I495,'ITEM#'!A:D,4,0)</f>
        <v>-77.349999999999994</v>
      </c>
      <c r="Q495" s="43"/>
      <c r="R495" s="52">
        <f t="shared" si="7"/>
        <v>2</v>
      </c>
      <c r="T495" s="23" t="s">
        <v>1289</v>
      </c>
    </row>
    <row r="496" spans="1:20" x14ac:dyDescent="0.3">
      <c r="A496" s="40" t="s">
        <v>2071</v>
      </c>
      <c r="B496" s="40" t="s">
        <v>2108</v>
      </c>
      <c r="C496" s="41">
        <v>44953</v>
      </c>
      <c r="D496" s="36">
        <v>-96.4</v>
      </c>
      <c r="E496" s="37">
        <v>-10.55</v>
      </c>
      <c r="F496" s="37">
        <v>-85.85</v>
      </c>
      <c r="G496" s="41">
        <v>44953</v>
      </c>
      <c r="H496" s="40" t="s">
        <v>2080</v>
      </c>
      <c r="I496" s="26">
        <v>1662421</v>
      </c>
      <c r="J496" s="26" t="s">
        <v>1300</v>
      </c>
      <c r="K496" s="26">
        <v>171203</v>
      </c>
      <c r="L496" s="38">
        <v>44957</v>
      </c>
      <c r="M496" s="40" t="str">
        <f>VLOOKUP(I496,'ITEM#'!A:B,2,0)</f>
        <v>Costco01</v>
      </c>
      <c r="N496" s="43" t="s">
        <v>1301</v>
      </c>
      <c r="O496" s="23"/>
      <c r="P496" s="44">
        <f>VLOOKUP(I496,'ITEM#'!A:D,4,0)</f>
        <v>-85.85</v>
      </c>
      <c r="Q496" s="43"/>
      <c r="R496" s="52">
        <f t="shared" si="7"/>
        <v>1</v>
      </c>
      <c r="T496" s="23" t="s">
        <v>1289</v>
      </c>
    </row>
    <row r="497" spans="1:20" x14ac:dyDescent="0.3">
      <c r="A497" s="40" t="s">
        <v>2071</v>
      </c>
      <c r="B497" s="40" t="s">
        <v>2109</v>
      </c>
      <c r="C497" s="41">
        <v>44953</v>
      </c>
      <c r="D497" s="36">
        <v>-42.07</v>
      </c>
      <c r="E497" s="37">
        <v>0</v>
      </c>
      <c r="F497" s="37">
        <v>-42.07</v>
      </c>
      <c r="G497" s="41">
        <v>44953</v>
      </c>
      <c r="H497" s="40" t="s">
        <v>2081</v>
      </c>
      <c r="I497" s="26">
        <v>1514691</v>
      </c>
      <c r="J497" s="26" t="s">
        <v>1293</v>
      </c>
      <c r="K497" s="26">
        <v>171203</v>
      </c>
      <c r="L497" s="38">
        <v>44957</v>
      </c>
      <c r="M497" s="40" t="str">
        <f>VLOOKUP(I497,'ITEM#'!A:B,2,0)</f>
        <v>Costco01</v>
      </c>
      <c r="N497" s="43" t="s">
        <v>1291</v>
      </c>
      <c r="O497" s="23"/>
      <c r="P497" s="44">
        <f>VLOOKUP(I497,'ITEM#'!A:D,4,0)</f>
        <v>-42.07</v>
      </c>
      <c r="Q497" s="43"/>
      <c r="R497" s="52">
        <f t="shared" si="7"/>
        <v>1</v>
      </c>
      <c r="T497" s="23" t="s">
        <v>1289</v>
      </c>
    </row>
    <row r="498" spans="1:20" x14ac:dyDescent="0.3">
      <c r="A498" s="40" t="s">
        <v>2071</v>
      </c>
      <c r="B498" s="40" t="s">
        <v>2109</v>
      </c>
      <c r="C498" s="41">
        <v>44953</v>
      </c>
      <c r="D498" s="36">
        <v>-25.55</v>
      </c>
      <c r="E498" s="37">
        <v>0</v>
      </c>
      <c r="F498" s="37">
        <v>-25.55</v>
      </c>
      <c r="G498" s="41">
        <v>44953</v>
      </c>
      <c r="H498" s="40" t="s">
        <v>2081</v>
      </c>
      <c r="I498" s="26">
        <v>1516597</v>
      </c>
      <c r="J498" s="26" t="s">
        <v>1303</v>
      </c>
      <c r="K498" s="26">
        <v>171203</v>
      </c>
      <c r="L498" s="38">
        <v>44957</v>
      </c>
      <c r="M498" s="40" t="str">
        <f>VLOOKUP(I498,'ITEM#'!A:B,2,0)</f>
        <v>Costco01</v>
      </c>
      <c r="N498" s="43" t="s">
        <v>1291</v>
      </c>
      <c r="O498" s="23"/>
      <c r="P498" s="44">
        <f>VLOOKUP(I498,'ITEM#'!A:D,4,0)</f>
        <v>-25.55</v>
      </c>
      <c r="Q498" s="43"/>
      <c r="R498" s="52">
        <f t="shared" si="7"/>
        <v>1</v>
      </c>
      <c r="T498" s="23" t="s">
        <v>1289</v>
      </c>
    </row>
    <row r="499" spans="1:20" x14ac:dyDescent="0.3">
      <c r="A499" s="40" t="s">
        <v>2071</v>
      </c>
      <c r="B499" s="40" t="s">
        <v>2110</v>
      </c>
      <c r="C499" s="41">
        <v>44953</v>
      </c>
      <c r="D499" s="36">
        <v>-50.1</v>
      </c>
      <c r="E499" s="37">
        <v>-12.22</v>
      </c>
      <c r="F499" s="37">
        <v>-37.880000000000003</v>
      </c>
      <c r="G499" s="41">
        <v>44953</v>
      </c>
      <c r="H499" s="40" t="s">
        <v>2082</v>
      </c>
      <c r="I499" s="26">
        <v>1408970</v>
      </c>
      <c r="J499" s="26" t="s">
        <v>1332</v>
      </c>
      <c r="K499" s="26">
        <v>171203</v>
      </c>
      <c r="L499" s="38">
        <v>44957</v>
      </c>
      <c r="M499" s="40" t="str">
        <f>VLOOKUP(I499,'ITEM#'!A:B,2,0)</f>
        <v>Costco01</v>
      </c>
      <c r="N499" s="43" t="s">
        <v>1311</v>
      </c>
      <c r="O499" s="23"/>
      <c r="P499" s="44">
        <f>VLOOKUP(I499,'ITEM#'!A:D,4,0)</f>
        <v>-37.880000000000003</v>
      </c>
      <c r="Q499" s="43"/>
      <c r="R499" s="52">
        <f t="shared" si="7"/>
        <v>1</v>
      </c>
      <c r="T499" s="23" t="s">
        <v>1289</v>
      </c>
    </row>
    <row r="500" spans="1:20" x14ac:dyDescent="0.3">
      <c r="A500" s="40" t="s">
        <v>2071</v>
      </c>
      <c r="B500" s="40" t="s">
        <v>2110</v>
      </c>
      <c r="C500" s="41">
        <v>44953</v>
      </c>
      <c r="D500" s="36">
        <v>-25.74</v>
      </c>
      <c r="E500" s="37">
        <v>-8.59</v>
      </c>
      <c r="F500" s="37">
        <v>-17.149999999999999</v>
      </c>
      <c r="G500" s="41">
        <v>44953</v>
      </c>
      <c r="H500" s="40" t="s">
        <v>2082</v>
      </c>
      <c r="I500" s="26">
        <v>1408974</v>
      </c>
      <c r="J500" s="26" t="s">
        <v>1333</v>
      </c>
      <c r="K500" s="26">
        <v>171203</v>
      </c>
      <c r="L500" s="38">
        <v>44957</v>
      </c>
      <c r="M500" s="40" t="str">
        <f>VLOOKUP(I500,'ITEM#'!A:B,2,0)</f>
        <v>Costco01</v>
      </c>
      <c r="N500" s="43" t="s">
        <v>1311</v>
      </c>
      <c r="O500" s="23"/>
      <c r="P500" s="44">
        <f>VLOOKUP(I500,'ITEM#'!A:D,4,0)</f>
        <v>-17.149999999999999</v>
      </c>
      <c r="Q500" s="43"/>
      <c r="R500" s="52">
        <f t="shared" si="7"/>
        <v>1</v>
      </c>
      <c r="T500" s="23" t="s">
        <v>1289</v>
      </c>
    </row>
    <row r="501" spans="1:20" x14ac:dyDescent="0.3">
      <c r="A501" s="40" t="s">
        <v>2071</v>
      </c>
      <c r="B501" s="40" t="s">
        <v>2111</v>
      </c>
      <c r="C501" s="41">
        <v>44953</v>
      </c>
      <c r="D501" s="36">
        <v>-96.4</v>
      </c>
      <c r="E501" s="37">
        <v>-10.55</v>
      </c>
      <c r="F501" s="37">
        <v>-85.85</v>
      </c>
      <c r="G501" s="41">
        <v>44953</v>
      </c>
      <c r="H501" s="40" t="s">
        <v>2083</v>
      </c>
      <c r="I501" s="26">
        <v>1662421</v>
      </c>
      <c r="J501" s="26" t="s">
        <v>1300</v>
      </c>
      <c r="K501" s="26">
        <v>171203</v>
      </c>
      <c r="L501" s="38">
        <v>44957</v>
      </c>
      <c r="M501" s="40" t="str">
        <f>VLOOKUP(I501,'ITEM#'!A:B,2,0)</f>
        <v>Costco01</v>
      </c>
      <c r="N501" s="43" t="s">
        <v>1301</v>
      </c>
      <c r="O501" s="23"/>
      <c r="P501" s="44">
        <f>VLOOKUP(I501,'ITEM#'!A:D,4,0)</f>
        <v>-85.85</v>
      </c>
      <c r="Q501" s="43"/>
      <c r="R501" s="52">
        <f t="shared" si="7"/>
        <v>1</v>
      </c>
      <c r="T501" s="23" t="s">
        <v>1289</v>
      </c>
    </row>
    <row r="502" spans="1:20" x14ac:dyDescent="0.3">
      <c r="A502" s="40" t="s">
        <v>2071</v>
      </c>
      <c r="B502" s="40" t="s">
        <v>2112</v>
      </c>
      <c r="C502" s="41">
        <v>44953</v>
      </c>
      <c r="D502" s="36">
        <v>-96.4</v>
      </c>
      <c r="E502" s="37">
        <v>-10.55</v>
      </c>
      <c r="F502" s="37">
        <v>-85.85</v>
      </c>
      <c r="G502" s="41">
        <v>44953</v>
      </c>
      <c r="H502" s="40" t="s">
        <v>2084</v>
      </c>
      <c r="I502" s="26">
        <v>1662421</v>
      </c>
      <c r="J502" s="26" t="s">
        <v>1300</v>
      </c>
      <c r="K502" s="26">
        <v>171203</v>
      </c>
      <c r="L502" s="38">
        <v>44957</v>
      </c>
      <c r="M502" s="40" t="str">
        <f>VLOOKUP(I502,'ITEM#'!A:B,2,0)</f>
        <v>Costco01</v>
      </c>
      <c r="N502" s="43" t="s">
        <v>1301</v>
      </c>
      <c r="O502" s="23"/>
      <c r="P502" s="44">
        <f>VLOOKUP(I502,'ITEM#'!A:D,4,0)</f>
        <v>-85.85</v>
      </c>
      <c r="Q502" s="43"/>
      <c r="R502" s="52">
        <f t="shared" si="7"/>
        <v>1</v>
      </c>
      <c r="T502" s="23" t="s">
        <v>1289</v>
      </c>
    </row>
    <row r="503" spans="1:20" x14ac:dyDescent="0.3">
      <c r="A503" s="40" t="s">
        <v>2071</v>
      </c>
      <c r="B503" s="40" t="s">
        <v>2113</v>
      </c>
      <c r="C503" s="41">
        <v>44953</v>
      </c>
      <c r="D503" s="36">
        <v>-126.12</v>
      </c>
      <c r="E503" s="37">
        <v>-31.32</v>
      </c>
      <c r="F503" s="37">
        <v>-94.8</v>
      </c>
      <c r="G503" s="41">
        <v>44953</v>
      </c>
      <c r="H503" s="40" t="s">
        <v>2085</v>
      </c>
      <c r="I503" s="26">
        <v>1540787</v>
      </c>
      <c r="J503" s="26" t="s">
        <v>1341</v>
      </c>
      <c r="K503" s="26">
        <v>171203</v>
      </c>
      <c r="L503" s="38">
        <v>44957</v>
      </c>
      <c r="M503" s="40" t="str">
        <f>VLOOKUP(I503,'ITEM#'!A:B,2,0)</f>
        <v>Costco01</v>
      </c>
      <c r="N503" s="43" t="s">
        <v>1298</v>
      </c>
      <c r="O503" s="23"/>
      <c r="P503" s="44">
        <f>VLOOKUP(I503,'ITEM#'!A:D,4,0)</f>
        <v>-31.6</v>
      </c>
      <c r="Q503" s="43"/>
      <c r="R503" s="52">
        <f t="shared" si="7"/>
        <v>2.9999999999999996</v>
      </c>
      <c r="T503" s="23" t="s">
        <v>1289</v>
      </c>
    </row>
    <row r="504" spans="1:20" x14ac:dyDescent="0.3">
      <c r="D504" s="16">
        <f>SUM(D2:D503)</f>
        <v>-40050.220000000096</v>
      </c>
      <c r="E504" s="16">
        <f>SUM(E2:E503)</f>
        <v>-4581.7100000000037</v>
      </c>
      <c r="F504" s="16">
        <f>SUM(F2:F503)</f>
        <v>-35468.509999999929</v>
      </c>
    </row>
  </sheetData>
  <conditionalFormatting sqref="B1">
    <cfRule type="duplicateValues" dxfId="13" priority="1"/>
  </conditionalFormatting>
  <conditionalFormatting sqref="B1">
    <cfRule type="duplicateValues" dxfId="12" priority="2"/>
    <cfRule type="duplicateValues" dxfId="11" priority="3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9"/>
  <sheetViews>
    <sheetView tabSelected="1" workbookViewId="0">
      <selection activeCell="A4" sqref="A4:D39"/>
    </sheetView>
  </sheetViews>
  <sheetFormatPr defaultRowHeight="14.4" x14ac:dyDescent="0.3"/>
  <cols>
    <col min="1" max="2" width="18.21875" customWidth="1"/>
    <col min="3" max="3" width="25.44140625" customWidth="1"/>
    <col min="4" max="6" width="18.21875" customWidth="1"/>
  </cols>
  <sheetData>
    <row r="3" spans="1:4" x14ac:dyDescent="0.3">
      <c r="A3" t="s">
        <v>2121</v>
      </c>
      <c r="B3" t="s">
        <v>2620</v>
      </c>
      <c r="C3" t="s">
        <v>2621</v>
      </c>
      <c r="D3" t="s">
        <v>2622</v>
      </c>
    </row>
    <row r="4" spans="1:4" x14ac:dyDescent="0.3">
      <c r="A4" t="s">
        <v>1317</v>
      </c>
      <c r="B4">
        <v>13</v>
      </c>
      <c r="C4">
        <v>-136.63</v>
      </c>
      <c r="D4">
        <v>-502.57999999999993</v>
      </c>
    </row>
    <row r="5" spans="1:4" x14ac:dyDescent="0.3">
      <c r="A5" t="s">
        <v>1341</v>
      </c>
      <c r="B5">
        <v>9</v>
      </c>
      <c r="C5">
        <v>-99.899999999999991</v>
      </c>
      <c r="D5">
        <v>-384.30000000000007</v>
      </c>
    </row>
    <row r="6" spans="1:4" x14ac:dyDescent="0.3">
      <c r="A6" t="s">
        <v>1334</v>
      </c>
      <c r="B6">
        <v>8</v>
      </c>
      <c r="C6">
        <v>-84.08</v>
      </c>
      <c r="D6">
        <v>-309.27999999999997</v>
      </c>
    </row>
    <row r="7" spans="1:4" x14ac:dyDescent="0.3">
      <c r="A7" t="s">
        <v>1297</v>
      </c>
      <c r="B7">
        <v>5</v>
      </c>
      <c r="C7">
        <v>-55.5</v>
      </c>
      <c r="D7">
        <v>-213.5</v>
      </c>
    </row>
    <row r="8" spans="1:4" x14ac:dyDescent="0.3">
      <c r="A8" t="s">
        <v>1308</v>
      </c>
      <c r="B8">
        <v>9</v>
      </c>
      <c r="C8">
        <v>-94.59</v>
      </c>
      <c r="D8">
        <v>-347.93999999999994</v>
      </c>
    </row>
    <row r="9" spans="1:4" x14ac:dyDescent="0.3">
      <c r="A9" t="s">
        <v>1328</v>
      </c>
      <c r="B9">
        <v>27</v>
      </c>
      <c r="C9">
        <v>-299.70000000000005</v>
      </c>
      <c r="D9">
        <v>-1152.9000000000001</v>
      </c>
    </row>
    <row r="10" spans="1:4" x14ac:dyDescent="0.3">
      <c r="A10" t="s">
        <v>1337</v>
      </c>
      <c r="B10">
        <v>2</v>
      </c>
      <c r="C10">
        <v>-46.39</v>
      </c>
      <c r="D10">
        <v>-156.65</v>
      </c>
    </row>
    <row r="11" spans="1:4" x14ac:dyDescent="0.3">
      <c r="A11" t="s">
        <v>1331</v>
      </c>
      <c r="B11">
        <v>5</v>
      </c>
      <c r="C11">
        <v>-92.91</v>
      </c>
      <c r="D11">
        <v>-404.26000000000005</v>
      </c>
    </row>
    <row r="12" spans="1:4" x14ac:dyDescent="0.3">
      <c r="A12" t="s">
        <v>1314</v>
      </c>
      <c r="B12">
        <v>5</v>
      </c>
      <c r="C12">
        <v>-163.60999999999999</v>
      </c>
      <c r="D12">
        <v>-474.96000000000004</v>
      </c>
    </row>
    <row r="13" spans="1:4" x14ac:dyDescent="0.3">
      <c r="A13" t="s">
        <v>1329</v>
      </c>
      <c r="B13">
        <v>12</v>
      </c>
      <c r="C13">
        <v>-126.12</v>
      </c>
      <c r="D13">
        <v>-463.91999999999996</v>
      </c>
    </row>
    <row r="14" spans="1:4" x14ac:dyDescent="0.3">
      <c r="A14" t="s">
        <v>1322</v>
      </c>
      <c r="B14">
        <v>7</v>
      </c>
      <c r="C14">
        <v>-77.7</v>
      </c>
      <c r="D14">
        <v>-298.89999999999998</v>
      </c>
    </row>
    <row r="15" spans="1:4" x14ac:dyDescent="0.3">
      <c r="A15" t="s">
        <v>1302</v>
      </c>
      <c r="B15">
        <v>6</v>
      </c>
      <c r="C15">
        <v>-63.059999999999995</v>
      </c>
      <c r="D15">
        <v>-231.95999999999998</v>
      </c>
    </row>
    <row r="16" spans="1:4" x14ac:dyDescent="0.3">
      <c r="A16" t="s">
        <v>1316</v>
      </c>
      <c r="B16">
        <v>4</v>
      </c>
      <c r="C16">
        <v>-44.4</v>
      </c>
      <c r="D16">
        <v>-170.8</v>
      </c>
    </row>
    <row r="17" spans="1:4" x14ac:dyDescent="0.3">
      <c r="A17" t="s">
        <v>2613</v>
      </c>
      <c r="B17">
        <v>20</v>
      </c>
      <c r="C17">
        <v>-174.4</v>
      </c>
      <c r="D17">
        <v>-517.6</v>
      </c>
    </row>
    <row r="18" spans="1:4" x14ac:dyDescent="0.3">
      <c r="A18" t="s">
        <v>2616</v>
      </c>
      <c r="B18">
        <v>5</v>
      </c>
      <c r="C18">
        <v>-43.6</v>
      </c>
      <c r="D18">
        <v>-131.25</v>
      </c>
    </row>
    <row r="19" spans="1:4" x14ac:dyDescent="0.3">
      <c r="A19" t="s">
        <v>2614</v>
      </c>
      <c r="B19">
        <v>2</v>
      </c>
      <c r="C19">
        <v>-17.72</v>
      </c>
      <c r="D19">
        <v>-64.8</v>
      </c>
    </row>
    <row r="20" spans="1:4" x14ac:dyDescent="0.3">
      <c r="A20" t="s">
        <v>2615</v>
      </c>
      <c r="B20">
        <v>10</v>
      </c>
      <c r="C20">
        <v>-88.9</v>
      </c>
      <c r="D20">
        <v>-358.70000000000005</v>
      </c>
    </row>
    <row r="21" spans="1:4" x14ac:dyDescent="0.3">
      <c r="A21" t="s">
        <v>2612</v>
      </c>
      <c r="B21">
        <v>10</v>
      </c>
      <c r="C21">
        <v>-90.699999999999989</v>
      </c>
      <c r="D21">
        <v>-403.60000000000008</v>
      </c>
    </row>
    <row r="22" spans="1:4" x14ac:dyDescent="0.3">
      <c r="A22" t="s">
        <v>2617</v>
      </c>
      <c r="B22">
        <v>2</v>
      </c>
      <c r="C22">
        <v>-18.14</v>
      </c>
      <c r="D22">
        <v>-80.72</v>
      </c>
    </row>
    <row r="23" spans="1:4" x14ac:dyDescent="0.3">
      <c r="A23" t="s">
        <v>2125</v>
      </c>
      <c r="B23">
        <v>1</v>
      </c>
      <c r="C23">
        <v>0</v>
      </c>
      <c r="D23">
        <v>-34.869999999999997</v>
      </c>
    </row>
    <row r="24" spans="1:4" x14ac:dyDescent="0.3">
      <c r="A24" t="s">
        <v>1313</v>
      </c>
      <c r="B24">
        <v>2</v>
      </c>
      <c r="C24">
        <v>0</v>
      </c>
      <c r="D24">
        <v>-51.1</v>
      </c>
    </row>
    <row r="25" spans="1:4" x14ac:dyDescent="0.3">
      <c r="A25" t="s">
        <v>1344</v>
      </c>
      <c r="B25">
        <v>7</v>
      </c>
      <c r="C25">
        <v>0</v>
      </c>
      <c r="D25">
        <v>-178.85000000000002</v>
      </c>
    </row>
    <row r="26" spans="1:4" x14ac:dyDescent="0.3">
      <c r="A26" t="s">
        <v>1303</v>
      </c>
      <c r="B26">
        <v>11</v>
      </c>
      <c r="C26">
        <v>0</v>
      </c>
      <c r="D26">
        <v>-281.05000000000007</v>
      </c>
    </row>
    <row r="27" spans="1:4" x14ac:dyDescent="0.3">
      <c r="A27" t="s">
        <v>1306</v>
      </c>
      <c r="B27">
        <v>29</v>
      </c>
      <c r="C27">
        <v>0</v>
      </c>
      <c r="D27">
        <v>-1131</v>
      </c>
    </row>
    <row r="28" spans="1:4" x14ac:dyDescent="0.3">
      <c r="A28" t="s">
        <v>1294</v>
      </c>
      <c r="B28">
        <v>50</v>
      </c>
      <c r="C28">
        <v>0</v>
      </c>
      <c r="D28">
        <v>-1950</v>
      </c>
    </row>
    <row r="29" spans="1:4" x14ac:dyDescent="0.3">
      <c r="A29" t="s">
        <v>1339</v>
      </c>
      <c r="B29">
        <v>12</v>
      </c>
      <c r="C29">
        <v>0</v>
      </c>
      <c r="D29">
        <v>-273.36</v>
      </c>
    </row>
    <row r="30" spans="1:4" x14ac:dyDescent="0.3">
      <c r="A30" t="s">
        <v>1330</v>
      </c>
      <c r="B30">
        <v>5</v>
      </c>
      <c r="C30">
        <v>0</v>
      </c>
      <c r="D30">
        <v>-113.9</v>
      </c>
    </row>
    <row r="31" spans="1:4" x14ac:dyDescent="0.3">
      <c r="A31" t="s">
        <v>1343</v>
      </c>
      <c r="B31">
        <v>1</v>
      </c>
      <c r="C31">
        <v>0</v>
      </c>
      <c r="D31">
        <v>-70.62</v>
      </c>
    </row>
    <row r="32" spans="1:4" x14ac:dyDescent="0.3">
      <c r="A32" t="s">
        <v>2119</v>
      </c>
      <c r="B32">
        <v>4</v>
      </c>
      <c r="C32">
        <v>-39.520000000000003</v>
      </c>
      <c r="D32">
        <v>-129.52000000000001</v>
      </c>
    </row>
    <row r="33" spans="1:4" x14ac:dyDescent="0.3">
      <c r="A33" t="s">
        <v>2118</v>
      </c>
      <c r="B33">
        <v>4</v>
      </c>
      <c r="C33">
        <v>-47.870000000000005</v>
      </c>
      <c r="D33">
        <v>-137.87</v>
      </c>
    </row>
    <row r="34" spans="1:4" x14ac:dyDescent="0.3">
      <c r="A34" t="s">
        <v>2120</v>
      </c>
      <c r="B34">
        <v>3</v>
      </c>
      <c r="C34">
        <v>-39.6</v>
      </c>
      <c r="D34">
        <v>-107.1</v>
      </c>
    </row>
    <row r="35" spans="1:4" x14ac:dyDescent="0.3">
      <c r="A35" t="s">
        <v>2117</v>
      </c>
      <c r="B35">
        <v>1</v>
      </c>
      <c r="C35">
        <v>-9.8800000000000008</v>
      </c>
      <c r="D35">
        <v>-32.380000000000003</v>
      </c>
    </row>
    <row r="36" spans="1:4" x14ac:dyDescent="0.3">
      <c r="A36" t="s">
        <v>1318</v>
      </c>
      <c r="B36">
        <v>102</v>
      </c>
      <c r="C36">
        <v>-955.74000000000035</v>
      </c>
      <c r="D36">
        <v>-8845.4399999999969</v>
      </c>
    </row>
    <row r="37" spans="1:4" x14ac:dyDescent="0.3">
      <c r="A37" t="s">
        <v>1300</v>
      </c>
      <c r="B37">
        <v>84</v>
      </c>
      <c r="C37">
        <v>-794.64000000000021</v>
      </c>
      <c r="D37">
        <v>-8006.0400000000072</v>
      </c>
    </row>
    <row r="38" spans="1:4" x14ac:dyDescent="0.3">
      <c r="A38" t="s">
        <v>1327</v>
      </c>
      <c r="B38">
        <v>38</v>
      </c>
      <c r="C38">
        <v>-359.48000000000008</v>
      </c>
      <c r="D38">
        <v>-3621.7799999999984</v>
      </c>
    </row>
    <row r="39" spans="1:4" x14ac:dyDescent="0.3">
      <c r="A39" t="s">
        <v>2122</v>
      </c>
      <c r="B39">
        <f>SUM(B4:B38)</f>
        <v>515</v>
      </c>
      <c r="C39">
        <v>-4064.7800000000007</v>
      </c>
      <c r="D39">
        <v>-31633.500000000007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75"/>
  <sheetViews>
    <sheetView workbookViewId="0">
      <selection sqref="A1:R11"/>
    </sheetView>
  </sheetViews>
  <sheetFormatPr defaultRowHeight="14.4" x14ac:dyDescent="0.3"/>
  <cols>
    <col min="1" max="1" width="19.5546875" customWidth="1"/>
    <col min="2" max="2" width="18.33203125" customWidth="1"/>
    <col min="3" max="3" width="14.33203125" customWidth="1"/>
    <col min="4" max="4" width="11" customWidth="1"/>
    <col min="5" max="5" width="18" bestFit="1" customWidth="1"/>
    <col min="6" max="6" width="12" bestFit="1" customWidth="1"/>
    <col min="7" max="7" width="14.33203125" customWidth="1"/>
    <col min="8" max="8" width="16" customWidth="1"/>
    <col min="9" max="9" width="18.33203125" customWidth="1"/>
    <col min="10" max="10" width="14.33203125" customWidth="1"/>
    <col min="12" max="12" width="9.44140625" bestFit="1" customWidth="1"/>
    <col min="14" max="14" width="14.88671875" customWidth="1"/>
  </cols>
  <sheetData>
    <row r="1" spans="1:18" s="83" customFormat="1" x14ac:dyDescent="0.3">
      <c r="A1" s="64" t="s">
        <v>0</v>
      </c>
      <c r="B1" s="64" t="s">
        <v>1</v>
      </c>
      <c r="C1" s="65" t="s">
        <v>2</v>
      </c>
      <c r="D1" s="61" t="s">
        <v>3</v>
      </c>
      <c r="E1" s="61" t="s">
        <v>4</v>
      </c>
      <c r="F1" s="61" t="s">
        <v>5</v>
      </c>
      <c r="G1" s="62" t="s">
        <v>6</v>
      </c>
      <c r="H1" s="64" t="s">
        <v>7</v>
      </c>
      <c r="I1" s="72" t="s">
        <v>190</v>
      </c>
      <c r="J1" s="73" t="s">
        <v>1288</v>
      </c>
      <c r="K1" s="73" t="s">
        <v>2126</v>
      </c>
      <c r="L1" s="74" t="s">
        <v>9</v>
      </c>
      <c r="M1" s="64" t="s">
        <v>10</v>
      </c>
      <c r="N1" s="64" t="s">
        <v>11</v>
      </c>
      <c r="O1" s="64" t="s">
        <v>12</v>
      </c>
      <c r="P1" s="66" t="s">
        <v>13</v>
      </c>
      <c r="Q1" s="67" t="s">
        <v>15</v>
      </c>
      <c r="R1" s="92" t="s">
        <v>2619</v>
      </c>
    </row>
    <row r="2" spans="1:18" s="70" customFormat="1" x14ac:dyDescent="0.3">
      <c r="A2" s="85" t="s">
        <v>2127</v>
      </c>
      <c r="B2" s="85" t="s">
        <v>2128</v>
      </c>
      <c r="C2" s="86">
        <v>45321</v>
      </c>
      <c r="D2" s="87">
        <f>E2+F2</f>
        <v>-32.380000000000003</v>
      </c>
      <c r="E2" s="87">
        <v>-9.8800000000000008</v>
      </c>
      <c r="F2" s="87">
        <v>-22.5</v>
      </c>
      <c r="G2" s="86">
        <v>45321</v>
      </c>
      <c r="H2" s="85" t="s">
        <v>2129</v>
      </c>
      <c r="I2" s="88">
        <v>1663069</v>
      </c>
      <c r="J2" s="88" t="s">
        <v>2119</v>
      </c>
      <c r="K2" s="88">
        <v>198835</v>
      </c>
      <c r="L2" s="89">
        <v>45323</v>
      </c>
      <c r="M2" s="85" t="str">
        <f>VLOOKUP(I2,'ITEM#'!A:B,2,0)</f>
        <v>Costco01</v>
      </c>
      <c r="N2" s="83" t="s">
        <v>1311</v>
      </c>
      <c r="O2" s="83"/>
      <c r="P2" s="84">
        <f>VLOOKUP(I2,'ITEM#'!A:D,4,0)</f>
        <v>-22.5</v>
      </c>
      <c r="Q2" s="90">
        <f t="shared" ref="Q2:Q39" si="0">F2/P2</f>
        <v>1</v>
      </c>
      <c r="R2" s="75" t="s">
        <v>1289</v>
      </c>
    </row>
    <row r="3" spans="1:18" s="70" customFormat="1" x14ac:dyDescent="0.3">
      <c r="A3" s="85" t="s">
        <v>2127</v>
      </c>
      <c r="B3" s="85" t="s">
        <v>2128</v>
      </c>
      <c r="C3" s="86">
        <v>45321</v>
      </c>
      <c r="D3" s="87">
        <f>E3+F3</f>
        <v>-40.730000000000004</v>
      </c>
      <c r="E3" s="87">
        <v>-18.23</v>
      </c>
      <c r="F3" s="87">
        <v>-22.5</v>
      </c>
      <c r="G3" s="86">
        <v>45321</v>
      </c>
      <c r="H3" s="85" t="s">
        <v>2129</v>
      </c>
      <c r="I3" s="88">
        <v>1663075</v>
      </c>
      <c r="J3" s="88" t="s">
        <v>2118</v>
      </c>
      <c r="K3" s="88">
        <v>198835</v>
      </c>
      <c r="L3" s="89">
        <v>45323</v>
      </c>
      <c r="M3" s="85" t="str">
        <f>VLOOKUP(I3,'ITEM#'!A:B,2,0)</f>
        <v>Costco01</v>
      </c>
      <c r="N3" s="83" t="s">
        <v>1311</v>
      </c>
      <c r="O3" s="83"/>
      <c r="P3" s="84">
        <f>VLOOKUP(I3,'ITEM#'!A:D,4,0)</f>
        <v>-22.5</v>
      </c>
      <c r="Q3" s="90">
        <f t="shared" si="0"/>
        <v>1</v>
      </c>
      <c r="R3" s="75" t="s">
        <v>1289</v>
      </c>
    </row>
    <row r="4" spans="1:18" s="70" customFormat="1" x14ac:dyDescent="0.3">
      <c r="A4" s="85" t="s">
        <v>2127</v>
      </c>
      <c r="B4" s="85" t="s">
        <v>2130</v>
      </c>
      <c r="C4" s="86">
        <v>45321</v>
      </c>
      <c r="D4" s="87">
        <v>-32.380000000000003</v>
      </c>
      <c r="E4" s="87">
        <v>-9.8800000000000008</v>
      </c>
      <c r="F4" s="87">
        <v>-22.5</v>
      </c>
      <c r="G4" s="86">
        <v>45321</v>
      </c>
      <c r="H4" s="85" t="s">
        <v>2131</v>
      </c>
      <c r="I4" s="88">
        <v>1663069</v>
      </c>
      <c r="J4" s="88" t="s">
        <v>2119</v>
      </c>
      <c r="K4" s="88">
        <v>198835</v>
      </c>
      <c r="L4" s="89">
        <v>45323</v>
      </c>
      <c r="M4" s="85" t="str">
        <f>VLOOKUP(I4,'ITEM#'!A:B,2,0)</f>
        <v>Costco01</v>
      </c>
      <c r="N4" s="83" t="s">
        <v>1311</v>
      </c>
      <c r="O4" s="83"/>
      <c r="P4" s="84">
        <f>VLOOKUP(I4,'ITEM#'!A:D,4,0)</f>
        <v>-22.5</v>
      </c>
      <c r="Q4" s="90">
        <f t="shared" si="0"/>
        <v>1</v>
      </c>
      <c r="R4" s="75" t="s">
        <v>1289</v>
      </c>
    </row>
    <row r="5" spans="1:18" s="70" customFormat="1" x14ac:dyDescent="0.3">
      <c r="A5" s="85" t="s">
        <v>2127</v>
      </c>
      <c r="B5" s="85" t="s">
        <v>2132</v>
      </c>
      <c r="C5" s="86">
        <v>45321</v>
      </c>
      <c r="D5" s="87">
        <f>E5+F5</f>
        <v>-190.62</v>
      </c>
      <c r="E5" s="87">
        <v>-18.920000000000002</v>
      </c>
      <c r="F5" s="87">
        <v>-171.7</v>
      </c>
      <c r="G5" s="86">
        <v>45321</v>
      </c>
      <c r="H5" s="85" t="s">
        <v>2133</v>
      </c>
      <c r="I5" s="88">
        <v>1662421</v>
      </c>
      <c r="J5" s="88" t="s">
        <v>1300</v>
      </c>
      <c r="K5" s="88">
        <v>198837</v>
      </c>
      <c r="L5" s="89">
        <v>45323</v>
      </c>
      <c r="M5" s="85" t="str">
        <f>VLOOKUP(I5,'ITEM#'!A:B,2,0)</f>
        <v>Costco01</v>
      </c>
      <c r="N5" s="83" t="s">
        <v>1301</v>
      </c>
      <c r="O5" s="83"/>
      <c r="P5" s="84">
        <f>VLOOKUP(I5,'ITEM#'!A:D,4,0)</f>
        <v>-85.85</v>
      </c>
      <c r="Q5" s="90">
        <f t="shared" si="0"/>
        <v>2</v>
      </c>
      <c r="R5" s="75" t="s">
        <v>1289</v>
      </c>
    </row>
    <row r="6" spans="1:18" s="70" customFormat="1" x14ac:dyDescent="0.3">
      <c r="A6" s="85" t="s">
        <v>2127</v>
      </c>
      <c r="B6" s="85" t="s">
        <v>2132</v>
      </c>
      <c r="C6" s="86">
        <v>45321</v>
      </c>
      <c r="D6" s="87">
        <f>E6+F6</f>
        <v>-40.36</v>
      </c>
      <c r="E6" s="87">
        <v>-9.07</v>
      </c>
      <c r="F6" s="87">
        <v>-31.29</v>
      </c>
      <c r="G6" s="86">
        <v>45321</v>
      </c>
      <c r="H6" s="85" t="s">
        <v>2133</v>
      </c>
      <c r="I6" s="88">
        <v>1793729</v>
      </c>
      <c r="J6" s="88" t="s">
        <v>2612</v>
      </c>
      <c r="K6" s="88">
        <v>198837</v>
      </c>
      <c r="L6" s="89">
        <v>45323</v>
      </c>
      <c r="M6" s="85" t="str">
        <f>VLOOKUP(I6,'ITEM#'!A:B,2,0)</f>
        <v>Costco01</v>
      </c>
      <c r="N6" s="83" t="s">
        <v>2618</v>
      </c>
      <c r="O6" s="83"/>
      <c r="P6" s="84">
        <f>VLOOKUP(I6,'ITEM#'!A:D,4,0)</f>
        <v>-31.29</v>
      </c>
      <c r="Q6" s="90">
        <f t="shared" si="0"/>
        <v>1</v>
      </c>
      <c r="R6" s="75" t="s">
        <v>1289</v>
      </c>
    </row>
    <row r="7" spans="1:18" s="70" customFormat="1" x14ac:dyDescent="0.3">
      <c r="A7" s="85" t="s">
        <v>2127</v>
      </c>
      <c r="B7" s="85" t="s">
        <v>2134</v>
      </c>
      <c r="C7" s="86">
        <v>45321</v>
      </c>
      <c r="D7" s="87">
        <v>-78</v>
      </c>
      <c r="E7" s="87">
        <v>0</v>
      </c>
      <c r="F7" s="87">
        <v>-78</v>
      </c>
      <c r="G7" s="86">
        <v>45321</v>
      </c>
      <c r="H7" s="85" t="s">
        <v>2135</v>
      </c>
      <c r="I7" s="88">
        <v>1529947</v>
      </c>
      <c r="J7" s="88" t="s">
        <v>1294</v>
      </c>
      <c r="K7" s="88">
        <v>198837</v>
      </c>
      <c r="L7" s="89">
        <v>45323</v>
      </c>
      <c r="M7" s="85" t="str">
        <f>VLOOKUP(I7,'ITEM#'!A:B,2,0)</f>
        <v>Costco01</v>
      </c>
      <c r="N7" s="83" t="s">
        <v>1291</v>
      </c>
      <c r="O7" s="83"/>
      <c r="P7" s="84">
        <f>VLOOKUP(I7,'ITEM#'!A:D,4,0)</f>
        <v>-39</v>
      </c>
      <c r="Q7" s="90">
        <f t="shared" si="0"/>
        <v>2</v>
      </c>
      <c r="R7" s="75" t="s">
        <v>1289</v>
      </c>
    </row>
    <row r="8" spans="1:18" s="70" customFormat="1" x14ac:dyDescent="0.3">
      <c r="A8" s="85" t="s">
        <v>2127</v>
      </c>
      <c r="B8" s="85" t="s">
        <v>2136</v>
      </c>
      <c r="C8" s="86">
        <v>45321</v>
      </c>
      <c r="D8" s="87">
        <f>E8+F8</f>
        <v>-86.72</v>
      </c>
      <c r="E8" s="87">
        <v>-9.3699999999999992</v>
      </c>
      <c r="F8" s="87">
        <v>-77.349999999999994</v>
      </c>
      <c r="G8" s="86">
        <v>45321</v>
      </c>
      <c r="H8" s="85" t="s">
        <v>2137</v>
      </c>
      <c r="I8" s="88">
        <v>1662420</v>
      </c>
      <c r="J8" s="88" t="s">
        <v>1318</v>
      </c>
      <c r="K8" s="88">
        <v>198837</v>
      </c>
      <c r="L8" s="89">
        <v>45323</v>
      </c>
      <c r="M8" s="85" t="str">
        <f>VLOOKUP(I8,'ITEM#'!A:B,2,0)</f>
        <v>Costco01</v>
      </c>
      <c r="N8" s="83" t="s">
        <v>1301</v>
      </c>
      <c r="O8" s="83"/>
      <c r="P8" s="84">
        <f>VLOOKUP(I8,'ITEM#'!A:D,4,0)</f>
        <v>-77.349999999999994</v>
      </c>
      <c r="Q8" s="90">
        <f t="shared" si="0"/>
        <v>1</v>
      </c>
      <c r="R8" s="75" t="s">
        <v>1289</v>
      </c>
    </row>
    <row r="9" spans="1:18" s="70" customFormat="1" x14ac:dyDescent="0.3">
      <c r="A9" s="85" t="s">
        <v>2127</v>
      </c>
      <c r="B9" s="85" t="s">
        <v>2136</v>
      </c>
      <c r="C9" s="86">
        <v>45321</v>
      </c>
      <c r="D9" s="87">
        <f>E9+F9</f>
        <v>-95.31</v>
      </c>
      <c r="E9" s="87">
        <v>-9.4600000000000009</v>
      </c>
      <c r="F9" s="87">
        <v>-85.85</v>
      </c>
      <c r="G9" s="86">
        <v>45321</v>
      </c>
      <c r="H9" s="85" t="s">
        <v>2137</v>
      </c>
      <c r="I9" s="88">
        <v>1662421</v>
      </c>
      <c r="J9" s="88" t="s">
        <v>1300</v>
      </c>
      <c r="K9" s="88">
        <v>198837</v>
      </c>
      <c r="L9" s="89">
        <v>45323</v>
      </c>
      <c r="M9" s="85" t="str">
        <f>VLOOKUP(I9,'ITEM#'!A:B,2,0)</f>
        <v>Costco01</v>
      </c>
      <c r="N9" s="83" t="s">
        <v>1301</v>
      </c>
      <c r="O9" s="83"/>
      <c r="P9" s="84">
        <f>VLOOKUP(I9,'ITEM#'!A:D,4,0)</f>
        <v>-85.85</v>
      </c>
      <c r="Q9" s="90">
        <f t="shared" si="0"/>
        <v>1</v>
      </c>
      <c r="R9" s="75" t="s">
        <v>1289</v>
      </c>
    </row>
    <row r="10" spans="1:18" s="70" customFormat="1" x14ac:dyDescent="0.3">
      <c r="A10" s="85" t="s">
        <v>2127</v>
      </c>
      <c r="B10" s="85" t="s">
        <v>2138</v>
      </c>
      <c r="C10" s="86">
        <v>45321</v>
      </c>
      <c r="D10" s="87">
        <f t="shared" ref="D10:D12" si="1">E10+F10</f>
        <v>-77.319999999999993</v>
      </c>
      <c r="E10" s="87">
        <v>-21.02</v>
      </c>
      <c r="F10" s="87">
        <v>-56.3</v>
      </c>
      <c r="G10" s="86">
        <v>45321</v>
      </c>
      <c r="H10" s="85" t="s">
        <v>2139</v>
      </c>
      <c r="I10" s="88">
        <v>1540783</v>
      </c>
      <c r="J10" s="88" t="s">
        <v>1317</v>
      </c>
      <c r="K10" s="88">
        <v>198837</v>
      </c>
      <c r="L10" s="89">
        <v>45323</v>
      </c>
      <c r="M10" s="85" t="str">
        <f>VLOOKUP(I10,'ITEM#'!A:B,2,0)</f>
        <v>Costco01</v>
      </c>
      <c r="N10" s="83" t="s">
        <v>1298</v>
      </c>
      <c r="O10" s="83"/>
      <c r="P10" s="84">
        <f>VLOOKUP(I10,'ITEM#'!A:D,4,0)</f>
        <v>-28.15</v>
      </c>
      <c r="Q10" s="90">
        <f t="shared" si="0"/>
        <v>2</v>
      </c>
      <c r="R10" s="75" t="s">
        <v>1289</v>
      </c>
    </row>
    <row r="11" spans="1:18" s="70" customFormat="1" x14ac:dyDescent="0.3">
      <c r="A11" s="85" t="s">
        <v>2127</v>
      </c>
      <c r="B11" s="85" t="s">
        <v>2138</v>
      </c>
      <c r="C11" s="86">
        <v>45321</v>
      </c>
      <c r="D11" s="87">
        <f t="shared" si="1"/>
        <v>-86.72</v>
      </c>
      <c r="E11" s="87">
        <v>-9.3699999999999992</v>
      </c>
      <c r="F11" s="87">
        <v>-77.349999999999994</v>
      </c>
      <c r="G11" s="86">
        <v>45321</v>
      </c>
      <c r="H11" s="85" t="s">
        <v>2139</v>
      </c>
      <c r="I11" s="88">
        <v>1662420</v>
      </c>
      <c r="J11" s="88" t="s">
        <v>1318</v>
      </c>
      <c r="K11" s="88">
        <v>198837</v>
      </c>
      <c r="L11" s="89">
        <v>45323</v>
      </c>
      <c r="M11" s="85" t="str">
        <f>VLOOKUP(I11,'ITEM#'!A:B,2,0)</f>
        <v>Costco01</v>
      </c>
      <c r="N11" s="83" t="s">
        <v>1301</v>
      </c>
      <c r="O11" s="83"/>
      <c r="P11" s="84">
        <f>VLOOKUP(I11,'ITEM#'!A:D,4,0)</f>
        <v>-77.349999999999994</v>
      </c>
      <c r="Q11" s="90">
        <f t="shared" si="0"/>
        <v>1</v>
      </c>
      <c r="R11" s="75" t="s">
        <v>1289</v>
      </c>
    </row>
    <row r="12" spans="1:18" s="70" customFormat="1" x14ac:dyDescent="0.3">
      <c r="A12" s="85" t="s">
        <v>2127</v>
      </c>
      <c r="B12" s="85" t="s">
        <v>2138</v>
      </c>
      <c r="C12" s="86">
        <v>45321</v>
      </c>
      <c r="D12" s="87">
        <f t="shared" si="1"/>
        <v>-95.31</v>
      </c>
      <c r="E12" s="87">
        <v>-9.4600000000000009</v>
      </c>
      <c r="F12" s="87">
        <v>-85.85</v>
      </c>
      <c r="G12" s="86">
        <v>45321</v>
      </c>
      <c r="H12" s="85" t="s">
        <v>2139</v>
      </c>
      <c r="I12" s="88">
        <v>1662421</v>
      </c>
      <c r="J12" s="88" t="s">
        <v>1300</v>
      </c>
      <c r="K12" s="88">
        <v>198837</v>
      </c>
      <c r="L12" s="89">
        <v>45323</v>
      </c>
      <c r="M12" s="85" t="str">
        <f>VLOOKUP(I12,'ITEM#'!A:B,2,0)</f>
        <v>Costco01</v>
      </c>
      <c r="N12" s="83" t="s">
        <v>1301</v>
      </c>
      <c r="O12" s="83"/>
      <c r="P12" s="84">
        <f>VLOOKUP(I12,'ITEM#'!A:D,4,0)</f>
        <v>-85.85</v>
      </c>
      <c r="Q12" s="90">
        <f t="shared" si="0"/>
        <v>1</v>
      </c>
      <c r="R12" s="75" t="s">
        <v>1289</v>
      </c>
    </row>
    <row r="13" spans="1:18" s="70" customFormat="1" x14ac:dyDescent="0.3">
      <c r="A13" s="85" t="s">
        <v>2127</v>
      </c>
      <c r="B13" s="85" t="s">
        <v>2140</v>
      </c>
      <c r="C13" s="86">
        <v>45321</v>
      </c>
      <c r="D13" s="87">
        <f>E13+F13</f>
        <v>-86.72</v>
      </c>
      <c r="E13" s="87">
        <v>-9.3699999999999992</v>
      </c>
      <c r="F13" s="87">
        <v>-77.349999999999994</v>
      </c>
      <c r="G13" s="86">
        <v>45321</v>
      </c>
      <c r="H13" s="85" t="s">
        <v>2141</v>
      </c>
      <c r="I13" s="88">
        <v>1662420</v>
      </c>
      <c r="J13" s="88" t="s">
        <v>1318</v>
      </c>
      <c r="K13" s="88">
        <v>198837</v>
      </c>
      <c r="L13" s="89">
        <v>45323</v>
      </c>
      <c r="M13" s="85" t="str">
        <f>VLOOKUP(I13,'ITEM#'!A:B,2,0)</f>
        <v>Costco01</v>
      </c>
      <c r="N13" s="83" t="s">
        <v>1301</v>
      </c>
      <c r="O13" s="83"/>
      <c r="P13" s="84">
        <f>VLOOKUP(I13,'ITEM#'!A:D,4,0)</f>
        <v>-77.349999999999994</v>
      </c>
      <c r="Q13" s="90">
        <f t="shared" si="0"/>
        <v>1</v>
      </c>
      <c r="R13" s="75" t="s">
        <v>1289</v>
      </c>
    </row>
    <row r="14" spans="1:18" s="70" customFormat="1" x14ac:dyDescent="0.3">
      <c r="A14" s="85" t="s">
        <v>2127</v>
      </c>
      <c r="B14" s="85" t="s">
        <v>2140</v>
      </c>
      <c r="C14" s="86">
        <v>45321</v>
      </c>
      <c r="D14" s="87">
        <f>E14+F14</f>
        <v>-95.31</v>
      </c>
      <c r="E14" s="87">
        <v>-9.4600000000000009</v>
      </c>
      <c r="F14" s="87">
        <v>-85.85</v>
      </c>
      <c r="G14" s="86">
        <v>45321</v>
      </c>
      <c r="H14" s="85" t="s">
        <v>2141</v>
      </c>
      <c r="I14" s="88">
        <v>1662422</v>
      </c>
      <c r="J14" s="88" t="s">
        <v>1327</v>
      </c>
      <c r="K14" s="88">
        <v>198837</v>
      </c>
      <c r="L14" s="89">
        <v>45323</v>
      </c>
      <c r="M14" s="85" t="str">
        <f>VLOOKUP(I14,'ITEM#'!A:B,2,0)</f>
        <v>Costco01</v>
      </c>
      <c r="N14" s="83" t="s">
        <v>1301</v>
      </c>
      <c r="O14" s="83"/>
      <c r="P14" s="84">
        <f>VLOOKUP(I14,'ITEM#'!A:D,4,0)</f>
        <v>-85.85</v>
      </c>
      <c r="Q14" s="90">
        <f t="shared" si="0"/>
        <v>1</v>
      </c>
      <c r="R14" s="75" t="s">
        <v>1289</v>
      </c>
    </row>
    <row r="15" spans="1:18" s="70" customFormat="1" x14ac:dyDescent="0.3">
      <c r="A15" s="85" t="s">
        <v>2142</v>
      </c>
      <c r="B15" s="85" t="s">
        <v>2143</v>
      </c>
      <c r="C15" s="86">
        <v>45322</v>
      </c>
      <c r="D15" s="87">
        <v>-39</v>
      </c>
      <c r="E15" s="87">
        <v>0</v>
      </c>
      <c r="F15" s="87">
        <v>-39</v>
      </c>
      <c r="G15" s="86">
        <v>45322</v>
      </c>
      <c r="H15" s="85" t="s">
        <v>2144</v>
      </c>
      <c r="I15" s="88">
        <v>1529946</v>
      </c>
      <c r="J15" s="88" t="s">
        <v>1306</v>
      </c>
      <c r="K15" s="88">
        <v>198858</v>
      </c>
      <c r="L15" s="89">
        <v>45324</v>
      </c>
      <c r="M15" s="85" t="str">
        <f>VLOOKUP(I15,'ITEM#'!A:B,2,0)</f>
        <v>Costco01</v>
      </c>
      <c r="N15" s="83" t="s">
        <v>1291</v>
      </c>
      <c r="O15" s="83"/>
      <c r="P15" s="84">
        <f>VLOOKUP(I15,'ITEM#'!A:D,4,0)</f>
        <v>-39</v>
      </c>
      <c r="Q15" s="90">
        <f t="shared" si="0"/>
        <v>1</v>
      </c>
      <c r="R15" s="75" t="s">
        <v>1289</v>
      </c>
    </row>
    <row r="16" spans="1:18" s="70" customFormat="1" x14ac:dyDescent="0.3">
      <c r="A16" s="85" t="s">
        <v>2142</v>
      </c>
      <c r="B16" s="85" t="s">
        <v>2145</v>
      </c>
      <c r="C16" s="86">
        <v>45322</v>
      </c>
      <c r="D16" s="87">
        <v>-25.55</v>
      </c>
      <c r="E16" s="87">
        <v>0</v>
      </c>
      <c r="F16" s="87">
        <v>-25.55</v>
      </c>
      <c r="G16" s="86">
        <v>45322</v>
      </c>
      <c r="H16" s="85" t="s">
        <v>2146</v>
      </c>
      <c r="I16" s="88">
        <v>1516597</v>
      </c>
      <c r="J16" s="88" t="s">
        <v>1303</v>
      </c>
      <c r="K16" s="88">
        <v>198858</v>
      </c>
      <c r="L16" s="89">
        <v>45324</v>
      </c>
      <c r="M16" s="85" t="str">
        <f>VLOOKUP(I16,'ITEM#'!A:B,2,0)</f>
        <v>Costco01</v>
      </c>
      <c r="N16" s="83" t="s">
        <v>1291</v>
      </c>
      <c r="O16" s="83"/>
      <c r="P16" s="84">
        <f>VLOOKUP(I16,'ITEM#'!A:D,4,0)</f>
        <v>-25.55</v>
      </c>
      <c r="Q16" s="90">
        <f t="shared" si="0"/>
        <v>1</v>
      </c>
      <c r="R16" s="75" t="s">
        <v>1289</v>
      </c>
    </row>
    <row r="17" spans="1:18" s="70" customFormat="1" x14ac:dyDescent="0.3">
      <c r="A17" s="85" t="s">
        <v>2142</v>
      </c>
      <c r="B17" s="85" t="s">
        <v>2147</v>
      </c>
      <c r="C17" s="86">
        <v>45322</v>
      </c>
      <c r="D17" s="87">
        <v>-95.31</v>
      </c>
      <c r="E17" s="87">
        <v>-9.4600000000000009</v>
      </c>
      <c r="F17" s="87">
        <v>-85.85</v>
      </c>
      <c r="G17" s="86">
        <v>45322</v>
      </c>
      <c r="H17" s="85" t="s">
        <v>2148</v>
      </c>
      <c r="I17" s="88">
        <v>1662421</v>
      </c>
      <c r="J17" s="88" t="s">
        <v>1300</v>
      </c>
      <c r="K17" s="88">
        <v>198858</v>
      </c>
      <c r="L17" s="89">
        <v>45324</v>
      </c>
      <c r="M17" s="85" t="str">
        <f>VLOOKUP(I17,'ITEM#'!A:B,2,0)</f>
        <v>Costco01</v>
      </c>
      <c r="N17" s="83" t="s">
        <v>1301</v>
      </c>
      <c r="O17" s="83"/>
      <c r="P17" s="84">
        <f>VLOOKUP(I17,'ITEM#'!A:D,4,0)</f>
        <v>-85.85</v>
      </c>
      <c r="Q17" s="90">
        <f t="shared" si="0"/>
        <v>1</v>
      </c>
      <c r="R17" s="75" t="s">
        <v>1289</v>
      </c>
    </row>
    <row r="18" spans="1:18" s="70" customFormat="1" x14ac:dyDescent="0.3">
      <c r="A18" s="85" t="s">
        <v>2142</v>
      </c>
      <c r="B18" s="85" t="s">
        <v>2149</v>
      </c>
      <c r="C18" s="86">
        <v>45322</v>
      </c>
      <c r="D18" s="87">
        <v>-34.869999999999997</v>
      </c>
      <c r="E18" s="87">
        <v>0</v>
      </c>
      <c r="F18" s="87">
        <v>-34.869999999999997</v>
      </c>
      <c r="G18" s="86">
        <v>45322</v>
      </c>
      <c r="H18" s="85" t="s">
        <v>2150</v>
      </c>
      <c r="I18" s="88">
        <v>1704894</v>
      </c>
      <c r="J18" s="88" t="s">
        <v>2125</v>
      </c>
      <c r="K18" s="88">
        <v>198858</v>
      </c>
      <c r="L18" s="89">
        <v>45324</v>
      </c>
      <c r="M18" s="85" t="str">
        <f>VLOOKUP(I18,'ITEM#'!A:B,2,0)</f>
        <v>Costco01</v>
      </c>
      <c r="N18" s="83" t="s">
        <v>1291</v>
      </c>
      <c r="O18" s="83"/>
      <c r="P18" s="84">
        <f>VLOOKUP(I18,'ITEM#'!A:D,4,0)</f>
        <v>-36.71</v>
      </c>
      <c r="Q18" s="90">
        <f t="shared" si="0"/>
        <v>0.94987741759738487</v>
      </c>
      <c r="R18" s="75" t="s">
        <v>1289</v>
      </c>
    </row>
    <row r="19" spans="1:18" s="70" customFormat="1" x14ac:dyDescent="0.3">
      <c r="A19" s="85" t="s">
        <v>2142</v>
      </c>
      <c r="B19" s="85" t="s">
        <v>2151</v>
      </c>
      <c r="C19" s="86">
        <v>45322</v>
      </c>
      <c r="D19" s="87">
        <v>-70.62</v>
      </c>
      <c r="E19" s="87">
        <v>0</v>
      </c>
      <c r="F19" s="87">
        <v>-70.62</v>
      </c>
      <c r="G19" s="86">
        <v>45322</v>
      </c>
      <c r="H19" s="85" t="s">
        <v>2152</v>
      </c>
      <c r="I19" s="88">
        <v>1585902</v>
      </c>
      <c r="J19" s="88" t="s">
        <v>1343</v>
      </c>
      <c r="K19" s="88">
        <v>198858</v>
      </c>
      <c r="L19" s="89">
        <v>45324</v>
      </c>
      <c r="M19" s="85" t="str">
        <f>VLOOKUP(I19,'ITEM#'!A:B,2,0)</f>
        <v>Costco01</v>
      </c>
      <c r="N19" s="83" t="s">
        <v>1291</v>
      </c>
      <c r="O19" s="83"/>
      <c r="P19" s="84">
        <f>VLOOKUP(I19,'ITEM#'!A:D,4,0)</f>
        <v>-70.62</v>
      </c>
      <c r="Q19" s="90">
        <f t="shared" si="0"/>
        <v>1</v>
      </c>
      <c r="R19" s="75" t="s">
        <v>1289</v>
      </c>
    </row>
    <row r="20" spans="1:18" s="70" customFormat="1" x14ac:dyDescent="0.3">
      <c r="A20" s="85" t="s">
        <v>2142</v>
      </c>
      <c r="B20" s="85" t="s">
        <v>2153</v>
      </c>
      <c r="C20" s="86">
        <v>45322</v>
      </c>
      <c r="D20" s="87">
        <v>-95.31</v>
      </c>
      <c r="E20" s="87">
        <v>-9.4600000000000009</v>
      </c>
      <c r="F20" s="87">
        <v>-85.85</v>
      </c>
      <c r="G20" s="86">
        <v>45322</v>
      </c>
      <c r="H20" s="85" t="s">
        <v>2154</v>
      </c>
      <c r="I20" s="88">
        <v>1662422</v>
      </c>
      <c r="J20" s="88" t="s">
        <v>1327</v>
      </c>
      <c r="K20" s="88">
        <v>198858</v>
      </c>
      <c r="L20" s="89">
        <v>45324</v>
      </c>
      <c r="M20" s="85" t="str">
        <f>VLOOKUP(I20,'ITEM#'!A:B,2,0)</f>
        <v>Costco01</v>
      </c>
      <c r="N20" s="83" t="s">
        <v>1301</v>
      </c>
      <c r="O20" s="83"/>
      <c r="P20" s="84">
        <f>VLOOKUP(I20,'ITEM#'!A:D,4,0)</f>
        <v>-85.85</v>
      </c>
      <c r="Q20" s="90">
        <f t="shared" si="0"/>
        <v>1</v>
      </c>
      <c r="R20" s="75" t="s">
        <v>1289</v>
      </c>
    </row>
    <row r="21" spans="1:18" s="70" customFormat="1" x14ac:dyDescent="0.3">
      <c r="A21" s="85" t="s">
        <v>2142</v>
      </c>
      <c r="B21" s="85" t="s">
        <v>2155</v>
      </c>
      <c r="C21" s="86">
        <v>45322</v>
      </c>
      <c r="D21" s="87">
        <v>-95.31</v>
      </c>
      <c r="E21" s="87">
        <v>-9.4600000000000009</v>
      </c>
      <c r="F21" s="87">
        <v>-85.85</v>
      </c>
      <c r="G21" s="86">
        <v>45322</v>
      </c>
      <c r="H21" s="85" t="s">
        <v>2156</v>
      </c>
      <c r="I21" s="88">
        <v>1662421</v>
      </c>
      <c r="J21" s="88" t="s">
        <v>1300</v>
      </c>
      <c r="K21" s="88">
        <v>198858</v>
      </c>
      <c r="L21" s="89">
        <v>45324</v>
      </c>
      <c r="M21" s="85" t="str">
        <f>VLOOKUP(I21,'ITEM#'!A:B,2,0)</f>
        <v>Costco01</v>
      </c>
      <c r="N21" s="83" t="s">
        <v>1301</v>
      </c>
      <c r="O21" s="83"/>
      <c r="P21" s="84">
        <f>VLOOKUP(I21,'ITEM#'!A:D,4,0)</f>
        <v>-85.85</v>
      </c>
      <c r="Q21" s="90">
        <f t="shared" si="0"/>
        <v>1</v>
      </c>
      <c r="R21" s="75" t="s">
        <v>1289</v>
      </c>
    </row>
    <row r="22" spans="1:18" s="70" customFormat="1" x14ac:dyDescent="0.3">
      <c r="A22" s="85" t="s">
        <v>2142</v>
      </c>
      <c r="B22" s="85" t="s">
        <v>2157</v>
      </c>
      <c r="C22" s="86">
        <v>45322</v>
      </c>
      <c r="D22" s="87">
        <f>E22+F22</f>
        <v>-86.72</v>
      </c>
      <c r="E22" s="87">
        <v>-9.3699999999999992</v>
      </c>
      <c r="F22" s="87">
        <v>-77.349999999999994</v>
      </c>
      <c r="G22" s="86">
        <v>45322</v>
      </c>
      <c r="H22" s="85" t="s">
        <v>2158</v>
      </c>
      <c r="I22" s="88">
        <v>1662420</v>
      </c>
      <c r="J22" s="88" t="s">
        <v>1318</v>
      </c>
      <c r="K22" s="88">
        <v>198858</v>
      </c>
      <c r="L22" s="89">
        <v>45324</v>
      </c>
      <c r="M22" s="85" t="str">
        <f>VLOOKUP(I22,'ITEM#'!A:B,2,0)</f>
        <v>Costco01</v>
      </c>
      <c r="N22" s="83" t="s">
        <v>1301</v>
      </c>
      <c r="O22" s="83"/>
      <c r="P22" s="84">
        <f>VLOOKUP(I22,'ITEM#'!A:D,4,0)</f>
        <v>-77.349999999999994</v>
      </c>
      <c r="Q22" s="90">
        <f t="shared" si="0"/>
        <v>1</v>
      </c>
      <c r="R22" s="75" t="s">
        <v>1289</v>
      </c>
    </row>
    <row r="23" spans="1:18" s="70" customFormat="1" x14ac:dyDescent="0.3">
      <c r="A23" s="85" t="s">
        <v>2142</v>
      </c>
      <c r="B23" s="85" t="s">
        <v>2157</v>
      </c>
      <c r="C23" s="86">
        <v>45322</v>
      </c>
      <c r="D23" s="87">
        <f>E23+F23</f>
        <v>-95.31</v>
      </c>
      <c r="E23" s="87">
        <v>-9.4600000000000009</v>
      </c>
      <c r="F23" s="87">
        <v>-85.85</v>
      </c>
      <c r="G23" s="86">
        <v>45322</v>
      </c>
      <c r="H23" s="85" t="s">
        <v>2158</v>
      </c>
      <c r="I23" s="88">
        <v>1662421</v>
      </c>
      <c r="J23" s="88" t="s">
        <v>1300</v>
      </c>
      <c r="K23" s="88">
        <v>198858</v>
      </c>
      <c r="L23" s="89">
        <v>45324</v>
      </c>
      <c r="M23" s="85" t="str">
        <f>VLOOKUP(I23,'ITEM#'!A:B,2,0)</f>
        <v>Costco01</v>
      </c>
      <c r="N23" s="83" t="s">
        <v>1301</v>
      </c>
      <c r="O23" s="83"/>
      <c r="P23" s="84">
        <f>VLOOKUP(I23,'ITEM#'!A:D,4,0)</f>
        <v>-85.85</v>
      </c>
      <c r="Q23" s="90">
        <f t="shared" si="0"/>
        <v>1</v>
      </c>
      <c r="R23" s="75" t="s">
        <v>1289</v>
      </c>
    </row>
    <row r="24" spans="1:18" s="70" customFormat="1" x14ac:dyDescent="0.3">
      <c r="A24" s="85" t="s">
        <v>2142</v>
      </c>
      <c r="B24" s="85" t="s">
        <v>2159</v>
      </c>
      <c r="C24" s="86">
        <v>45322</v>
      </c>
      <c r="D24" s="87">
        <f>E24+F24</f>
        <v>-86.72</v>
      </c>
      <c r="E24" s="87">
        <v>-9.3699999999999992</v>
      </c>
      <c r="F24" s="87">
        <v>-77.349999999999994</v>
      </c>
      <c r="G24" s="86">
        <v>45322</v>
      </c>
      <c r="H24" s="85" t="s">
        <v>2160</v>
      </c>
      <c r="I24" s="88">
        <v>1662420</v>
      </c>
      <c r="J24" s="88" t="s">
        <v>1318</v>
      </c>
      <c r="K24" s="88">
        <v>198858</v>
      </c>
      <c r="L24" s="89">
        <v>45324</v>
      </c>
      <c r="M24" s="85" t="str">
        <f>VLOOKUP(I24,'ITEM#'!A:B,2,0)</f>
        <v>Costco01</v>
      </c>
      <c r="N24" s="83" t="s">
        <v>1301</v>
      </c>
      <c r="O24" s="83"/>
      <c r="P24" s="84">
        <f>VLOOKUP(I24,'ITEM#'!A:D,4,0)</f>
        <v>-77.349999999999994</v>
      </c>
      <c r="Q24" s="90">
        <f t="shared" si="0"/>
        <v>1</v>
      </c>
      <c r="R24" s="75" t="s">
        <v>1289</v>
      </c>
    </row>
    <row r="25" spans="1:18" s="70" customFormat="1" x14ac:dyDescent="0.3">
      <c r="A25" s="85" t="s">
        <v>2142</v>
      </c>
      <c r="B25" s="85" t="s">
        <v>2159</v>
      </c>
      <c r="C25" s="86">
        <v>45322</v>
      </c>
      <c r="D25" s="87">
        <f>E25+F25</f>
        <v>-95.31</v>
      </c>
      <c r="E25" s="87">
        <v>-9.4600000000000009</v>
      </c>
      <c r="F25" s="87">
        <v>-85.85</v>
      </c>
      <c r="G25" s="86">
        <v>45322</v>
      </c>
      <c r="H25" s="85" t="s">
        <v>2160</v>
      </c>
      <c r="I25" s="88">
        <v>1662422</v>
      </c>
      <c r="J25" s="88" t="s">
        <v>1327</v>
      </c>
      <c r="K25" s="88">
        <v>198858</v>
      </c>
      <c r="L25" s="89">
        <v>45324</v>
      </c>
      <c r="M25" s="85" t="str">
        <f>VLOOKUP(I25,'ITEM#'!A:B,2,0)</f>
        <v>Costco01</v>
      </c>
      <c r="N25" s="83" t="s">
        <v>1301</v>
      </c>
      <c r="O25" s="83"/>
      <c r="P25" s="84">
        <f>VLOOKUP(I25,'ITEM#'!A:D,4,0)</f>
        <v>-85.85</v>
      </c>
      <c r="Q25" s="90">
        <f t="shared" si="0"/>
        <v>1</v>
      </c>
      <c r="R25" s="75" t="s">
        <v>1289</v>
      </c>
    </row>
    <row r="26" spans="1:18" s="70" customFormat="1" x14ac:dyDescent="0.3">
      <c r="A26" s="85" t="s">
        <v>2142</v>
      </c>
      <c r="B26" s="85" t="s">
        <v>2161</v>
      </c>
      <c r="C26" s="86">
        <v>45322</v>
      </c>
      <c r="D26" s="87">
        <v>-39</v>
      </c>
      <c r="E26" s="87">
        <v>0</v>
      </c>
      <c r="F26" s="87">
        <v>-39</v>
      </c>
      <c r="G26" s="86">
        <v>45322</v>
      </c>
      <c r="H26" s="85" t="s">
        <v>2162</v>
      </c>
      <c r="I26" s="88">
        <v>1529946</v>
      </c>
      <c r="J26" s="88" t="s">
        <v>1306</v>
      </c>
      <c r="K26" s="88">
        <v>198858</v>
      </c>
      <c r="L26" s="89">
        <v>45324</v>
      </c>
      <c r="M26" s="85" t="str">
        <f>VLOOKUP(I26,'ITEM#'!A:B,2,0)</f>
        <v>Costco01</v>
      </c>
      <c r="N26" s="83" t="s">
        <v>1291</v>
      </c>
      <c r="O26" s="83"/>
      <c r="P26" s="84">
        <f>VLOOKUP(I26,'ITEM#'!A:D,4,0)</f>
        <v>-39</v>
      </c>
      <c r="Q26" s="90">
        <f t="shared" si="0"/>
        <v>1</v>
      </c>
      <c r="R26" s="75" t="s">
        <v>1289</v>
      </c>
    </row>
    <row r="27" spans="1:18" s="70" customFormat="1" x14ac:dyDescent="0.3">
      <c r="A27" s="85" t="s">
        <v>2142</v>
      </c>
      <c r="B27" s="85" t="s">
        <v>2161</v>
      </c>
      <c r="C27" s="86">
        <v>45322</v>
      </c>
      <c r="D27" s="87">
        <v>-78</v>
      </c>
      <c r="E27" s="87"/>
      <c r="F27" s="87">
        <v>-78</v>
      </c>
      <c r="G27" s="86">
        <v>45322</v>
      </c>
      <c r="H27" s="85" t="s">
        <v>2162</v>
      </c>
      <c r="I27" s="88">
        <v>1529947</v>
      </c>
      <c r="J27" s="88" t="s">
        <v>1294</v>
      </c>
      <c r="K27" s="88">
        <v>198858</v>
      </c>
      <c r="L27" s="89">
        <v>45324</v>
      </c>
      <c r="M27" s="85" t="str">
        <f>VLOOKUP(I27,'ITEM#'!A:B,2,0)</f>
        <v>Costco01</v>
      </c>
      <c r="N27" s="83" t="s">
        <v>1291</v>
      </c>
      <c r="O27" s="83"/>
      <c r="P27" s="84">
        <f>VLOOKUP(I27,'ITEM#'!A:D,4,0)</f>
        <v>-39</v>
      </c>
      <c r="Q27" s="90">
        <f t="shared" si="0"/>
        <v>2</v>
      </c>
      <c r="R27" s="75" t="s">
        <v>1289</v>
      </c>
    </row>
    <row r="28" spans="1:18" s="70" customFormat="1" x14ac:dyDescent="0.3">
      <c r="A28" s="85" t="s">
        <v>2142</v>
      </c>
      <c r="B28" s="85" t="s">
        <v>2163</v>
      </c>
      <c r="C28" s="86">
        <v>45322</v>
      </c>
      <c r="D28" s="87">
        <f>E28+F28</f>
        <v>-86.72</v>
      </c>
      <c r="E28" s="87">
        <v>-9.3699999999999992</v>
      </c>
      <c r="F28" s="87">
        <v>-77.349999999999994</v>
      </c>
      <c r="G28" s="86">
        <v>45322</v>
      </c>
      <c r="H28" s="85" t="s">
        <v>2164</v>
      </c>
      <c r="I28" s="88">
        <v>1662420</v>
      </c>
      <c r="J28" s="88" t="s">
        <v>1318</v>
      </c>
      <c r="K28" s="88">
        <v>198858</v>
      </c>
      <c r="L28" s="89">
        <v>45324</v>
      </c>
      <c r="M28" s="85" t="str">
        <f>VLOOKUP(I28,'ITEM#'!A:B,2,0)</f>
        <v>Costco01</v>
      </c>
      <c r="N28" s="83" t="s">
        <v>1301</v>
      </c>
      <c r="O28" s="83"/>
      <c r="P28" s="84">
        <f>VLOOKUP(I28,'ITEM#'!A:D,4,0)</f>
        <v>-77.349999999999994</v>
      </c>
      <c r="Q28" s="90">
        <f t="shared" si="0"/>
        <v>1</v>
      </c>
      <c r="R28" s="75" t="s">
        <v>1289</v>
      </c>
    </row>
    <row r="29" spans="1:18" s="70" customFormat="1" x14ac:dyDescent="0.3">
      <c r="A29" s="85" t="s">
        <v>2142</v>
      </c>
      <c r="B29" s="85" t="s">
        <v>2163</v>
      </c>
      <c r="C29" s="86">
        <v>45322</v>
      </c>
      <c r="D29" s="87">
        <f t="shared" ref="D29:D30" si="2">E29+F29</f>
        <v>-95.31</v>
      </c>
      <c r="E29" s="87">
        <v>-9.4600000000000009</v>
      </c>
      <c r="F29" s="87">
        <v>-85.85</v>
      </c>
      <c r="G29" s="86">
        <v>45322</v>
      </c>
      <c r="H29" s="85" t="s">
        <v>2164</v>
      </c>
      <c r="I29" s="88">
        <v>1662421</v>
      </c>
      <c r="J29" s="88" t="s">
        <v>1300</v>
      </c>
      <c r="K29" s="88">
        <v>198858</v>
      </c>
      <c r="L29" s="89">
        <v>45324</v>
      </c>
      <c r="M29" s="85" t="str">
        <f>VLOOKUP(I29,'ITEM#'!A:B,2,0)</f>
        <v>Costco01</v>
      </c>
      <c r="N29" s="83" t="s">
        <v>1301</v>
      </c>
      <c r="O29" s="83"/>
      <c r="P29" s="84">
        <f>VLOOKUP(I29,'ITEM#'!A:D,4,0)</f>
        <v>-85.85</v>
      </c>
      <c r="Q29" s="90">
        <f t="shared" si="0"/>
        <v>1</v>
      </c>
      <c r="R29" s="75" t="s">
        <v>1289</v>
      </c>
    </row>
    <row r="30" spans="1:18" s="70" customFormat="1" x14ac:dyDescent="0.3">
      <c r="A30" s="85" t="s">
        <v>2142</v>
      </c>
      <c r="B30" s="85" t="s">
        <v>2163</v>
      </c>
      <c r="C30" s="86">
        <v>45322</v>
      </c>
      <c r="D30" s="87">
        <f t="shared" si="2"/>
        <v>-95.31</v>
      </c>
      <c r="E30" s="87">
        <v>-9.4600000000000009</v>
      </c>
      <c r="F30" s="87">
        <v>-85.85</v>
      </c>
      <c r="G30" s="86">
        <v>45322</v>
      </c>
      <c r="H30" s="85" t="s">
        <v>2164</v>
      </c>
      <c r="I30" s="88">
        <v>1662422</v>
      </c>
      <c r="J30" s="88" t="s">
        <v>1327</v>
      </c>
      <c r="K30" s="88">
        <v>198858</v>
      </c>
      <c r="L30" s="89">
        <v>45324</v>
      </c>
      <c r="M30" s="85" t="str">
        <f>VLOOKUP(I30,'ITEM#'!A:B,2,0)</f>
        <v>Costco01</v>
      </c>
      <c r="N30" s="83" t="s">
        <v>1301</v>
      </c>
      <c r="O30" s="83"/>
      <c r="P30" s="84">
        <f>VLOOKUP(I30,'ITEM#'!A:D,4,0)</f>
        <v>-85.85</v>
      </c>
      <c r="Q30" s="90">
        <f t="shared" si="0"/>
        <v>1</v>
      </c>
      <c r="R30" s="75" t="s">
        <v>1289</v>
      </c>
    </row>
    <row r="31" spans="1:18" s="70" customFormat="1" x14ac:dyDescent="0.3">
      <c r="A31" s="85" t="s">
        <v>2142</v>
      </c>
      <c r="B31" s="85" t="s">
        <v>2165</v>
      </c>
      <c r="C31" s="86">
        <v>45322</v>
      </c>
      <c r="D31" s="87">
        <f>E31+F31</f>
        <v>-85.4</v>
      </c>
      <c r="E31" s="87">
        <v>-22.2</v>
      </c>
      <c r="F31" s="87">
        <v>-63.2</v>
      </c>
      <c r="G31" s="86">
        <v>45322</v>
      </c>
      <c r="H31" s="85" t="s">
        <v>2166</v>
      </c>
      <c r="I31" s="88">
        <v>1540787</v>
      </c>
      <c r="J31" s="88" t="s">
        <v>1341</v>
      </c>
      <c r="K31" s="88">
        <v>198858</v>
      </c>
      <c r="L31" s="89">
        <v>45324</v>
      </c>
      <c r="M31" s="85" t="str">
        <f>VLOOKUP(I31,'ITEM#'!A:B,2,0)</f>
        <v>Costco01</v>
      </c>
      <c r="N31" s="83" t="s">
        <v>1298</v>
      </c>
      <c r="O31" s="83"/>
      <c r="P31" s="84">
        <f>VLOOKUP(I31,'ITEM#'!A:D,4,0)</f>
        <v>-31.6</v>
      </c>
      <c r="Q31" s="90">
        <f t="shared" si="0"/>
        <v>2</v>
      </c>
      <c r="R31" s="75" t="s">
        <v>1289</v>
      </c>
    </row>
    <row r="32" spans="1:18" s="70" customFormat="1" x14ac:dyDescent="0.3">
      <c r="A32" s="85" t="s">
        <v>2142</v>
      </c>
      <c r="B32" s="85" t="s">
        <v>2165</v>
      </c>
      <c r="C32" s="86">
        <v>45322</v>
      </c>
      <c r="D32" s="87">
        <f t="shared" ref="D32:D36" si="3">E32+F32</f>
        <v>-38.659999999999997</v>
      </c>
      <c r="E32" s="87">
        <v>-10.509999999999998</v>
      </c>
      <c r="F32" s="87">
        <v>-28.15</v>
      </c>
      <c r="G32" s="86">
        <v>45322</v>
      </c>
      <c r="H32" s="85" t="s">
        <v>2166</v>
      </c>
      <c r="I32" s="88">
        <v>1593357</v>
      </c>
      <c r="J32" s="88" t="s">
        <v>1302</v>
      </c>
      <c r="K32" s="88">
        <v>198858</v>
      </c>
      <c r="L32" s="89">
        <v>45324</v>
      </c>
      <c r="M32" s="85" t="str">
        <f>VLOOKUP(I32,'ITEM#'!A:B,2,0)</f>
        <v>Costco01</v>
      </c>
      <c r="N32" s="83" t="s">
        <v>1298</v>
      </c>
      <c r="O32" s="83"/>
      <c r="P32" s="84">
        <f>VLOOKUP(I32,'ITEM#'!A:D,4,0)</f>
        <v>-28.15</v>
      </c>
      <c r="Q32" s="90">
        <f t="shared" si="0"/>
        <v>1</v>
      </c>
      <c r="R32" s="75" t="s">
        <v>1289</v>
      </c>
    </row>
    <row r="33" spans="1:18" s="70" customFormat="1" x14ac:dyDescent="0.3">
      <c r="A33" s="85" t="s">
        <v>2142</v>
      </c>
      <c r="B33" s="85" t="s">
        <v>2165</v>
      </c>
      <c r="C33" s="86">
        <v>45322</v>
      </c>
      <c r="D33" s="87">
        <f t="shared" si="3"/>
        <v>-85.4</v>
      </c>
      <c r="E33" s="87">
        <v>-22.2</v>
      </c>
      <c r="F33" s="87">
        <v>-63.2</v>
      </c>
      <c r="G33" s="86">
        <v>45322</v>
      </c>
      <c r="H33" s="85" t="s">
        <v>2166</v>
      </c>
      <c r="I33" s="88">
        <v>1593358</v>
      </c>
      <c r="J33" s="88" t="s">
        <v>1322</v>
      </c>
      <c r="K33" s="88">
        <v>198858</v>
      </c>
      <c r="L33" s="89">
        <v>45324</v>
      </c>
      <c r="M33" s="85" t="str">
        <f>VLOOKUP(I33,'ITEM#'!A:B,2,0)</f>
        <v>Costco01</v>
      </c>
      <c r="N33" s="83" t="s">
        <v>1298</v>
      </c>
      <c r="O33" s="83"/>
      <c r="P33" s="84">
        <f>VLOOKUP(I33,'ITEM#'!A:D,4,0)</f>
        <v>-31.6</v>
      </c>
      <c r="Q33" s="90">
        <f t="shared" si="0"/>
        <v>2</v>
      </c>
      <c r="R33" s="75" t="s">
        <v>1289</v>
      </c>
    </row>
    <row r="34" spans="1:18" s="70" customFormat="1" x14ac:dyDescent="0.3">
      <c r="A34" s="85" t="s">
        <v>2142</v>
      </c>
      <c r="B34" s="85" t="s">
        <v>2165</v>
      </c>
      <c r="C34" s="86">
        <v>45322</v>
      </c>
      <c r="D34" s="87">
        <f t="shared" si="3"/>
        <v>-260.16000000000003</v>
      </c>
      <c r="E34" s="87">
        <v>-28.11</v>
      </c>
      <c r="F34" s="87">
        <v>-232.05</v>
      </c>
      <c r="G34" s="86">
        <v>45322</v>
      </c>
      <c r="H34" s="85" t="s">
        <v>2166</v>
      </c>
      <c r="I34" s="88">
        <v>1662420</v>
      </c>
      <c r="J34" s="88" t="s">
        <v>1318</v>
      </c>
      <c r="K34" s="88">
        <v>198858</v>
      </c>
      <c r="L34" s="89">
        <v>45324</v>
      </c>
      <c r="M34" s="85" t="str">
        <f>VLOOKUP(I34,'ITEM#'!A:B,2,0)</f>
        <v>Costco01</v>
      </c>
      <c r="N34" s="83" t="s">
        <v>1301</v>
      </c>
      <c r="O34" s="83"/>
      <c r="P34" s="84">
        <f>VLOOKUP(I34,'ITEM#'!A:D,4,0)</f>
        <v>-77.349999999999994</v>
      </c>
      <c r="Q34" s="90">
        <f t="shared" si="0"/>
        <v>3.0000000000000004</v>
      </c>
      <c r="R34" s="75" t="s">
        <v>1289</v>
      </c>
    </row>
    <row r="35" spans="1:18" s="70" customFormat="1" x14ac:dyDescent="0.3">
      <c r="A35" s="85" t="s">
        <v>2142</v>
      </c>
      <c r="B35" s="85" t="s">
        <v>2167</v>
      </c>
      <c r="C35" s="86">
        <v>45322</v>
      </c>
      <c r="D35" s="87">
        <f t="shared" si="3"/>
        <v>-260.16000000000003</v>
      </c>
      <c r="E35" s="87">
        <v>-28.11</v>
      </c>
      <c r="F35" s="87">
        <v>-232.05</v>
      </c>
      <c r="G35" s="86">
        <v>45322</v>
      </c>
      <c r="H35" s="85" t="s">
        <v>2168</v>
      </c>
      <c r="I35" s="88">
        <v>1662420</v>
      </c>
      <c r="J35" s="88" t="s">
        <v>1318</v>
      </c>
      <c r="K35" s="88">
        <v>198858</v>
      </c>
      <c r="L35" s="89">
        <v>45324</v>
      </c>
      <c r="M35" s="85" t="str">
        <f>VLOOKUP(I35,'ITEM#'!A:B,2,0)</f>
        <v>Costco01</v>
      </c>
      <c r="N35" s="83" t="s">
        <v>1301</v>
      </c>
      <c r="O35" s="83"/>
      <c r="P35" s="84">
        <f>VLOOKUP(I35,'ITEM#'!A:D,4,0)</f>
        <v>-77.349999999999994</v>
      </c>
      <c r="Q35" s="90">
        <f t="shared" si="0"/>
        <v>3.0000000000000004</v>
      </c>
      <c r="R35" s="75" t="s">
        <v>1289</v>
      </c>
    </row>
    <row r="36" spans="1:18" s="70" customFormat="1" x14ac:dyDescent="0.3">
      <c r="A36" s="85" t="s">
        <v>2142</v>
      </c>
      <c r="B36" s="85" t="s">
        <v>2167</v>
      </c>
      <c r="C36" s="86">
        <v>45322</v>
      </c>
      <c r="D36" s="87">
        <f t="shared" si="3"/>
        <v>-95.31</v>
      </c>
      <c r="E36" s="87">
        <v>-9.4600000000000009</v>
      </c>
      <c r="F36" s="87">
        <v>-85.85</v>
      </c>
      <c r="G36" s="86">
        <v>45322</v>
      </c>
      <c r="H36" s="85" t="s">
        <v>2168</v>
      </c>
      <c r="I36" s="88">
        <v>1662421</v>
      </c>
      <c r="J36" s="88" t="s">
        <v>1300</v>
      </c>
      <c r="K36" s="88">
        <v>198858</v>
      </c>
      <c r="L36" s="89">
        <v>45324</v>
      </c>
      <c r="M36" s="85" t="str">
        <f>VLOOKUP(I36,'ITEM#'!A:B,2,0)</f>
        <v>Costco01</v>
      </c>
      <c r="N36" s="83" t="s">
        <v>1301</v>
      </c>
      <c r="O36" s="83"/>
      <c r="P36" s="84">
        <f>VLOOKUP(I36,'ITEM#'!A:D,4,0)</f>
        <v>-85.85</v>
      </c>
      <c r="Q36" s="90">
        <f t="shared" si="0"/>
        <v>1</v>
      </c>
      <c r="R36" s="75" t="s">
        <v>1289</v>
      </c>
    </row>
    <row r="37" spans="1:18" s="70" customFormat="1" x14ac:dyDescent="0.3">
      <c r="A37" s="85" t="s">
        <v>2142</v>
      </c>
      <c r="B37" s="85" t="s">
        <v>2169</v>
      </c>
      <c r="C37" s="86">
        <v>45322</v>
      </c>
      <c r="D37" s="87">
        <v>-25.55</v>
      </c>
      <c r="E37" s="87">
        <v>0</v>
      </c>
      <c r="F37" s="87">
        <v>-25.55</v>
      </c>
      <c r="G37" s="86">
        <v>45322</v>
      </c>
      <c r="H37" s="85" t="s">
        <v>2170</v>
      </c>
      <c r="I37" s="88">
        <v>1516597</v>
      </c>
      <c r="J37" s="88" t="s">
        <v>1303</v>
      </c>
      <c r="K37" s="88">
        <v>198858</v>
      </c>
      <c r="L37" s="89">
        <v>45324</v>
      </c>
      <c r="M37" s="85" t="str">
        <f>VLOOKUP(I37,'ITEM#'!A:B,2,0)</f>
        <v>Costco01</v>
      </c>
      <c r="N37" s="83" t="s">
        <v>1291</v>
      </c>
      <c r="O37" s="83"/>
      <c r="P37" s="84">
        <f>VLOOKUP(I37,'ITEM#'!A:D,4,0)</f>
        <v>-25.55</v>
      </c>
      <c r="Q37" s="90">
        <f t="shared" si="0"/>
        <v>1</v>
      </c>
      <c r="R37" s="75" t="s">
        <v>1289</v>
      </c>
    </row>
    <row r="38" spans="1:18" s="70" customFormat="1" x14ac:dyDescent="0.3">
      <c r="A38" s="85" t="s">
        <v>2142</v>
      </c>
      <c r="B38" s="85" t="s">
        <v>2169</v>
      </c>
      <c r="C38" s="86">
        <v>45322</v>
      </c>
      <c r="D38" s="87">
        <v>-22.78</v>
      </c>
      <c r="E38" s="87"/>
      <c r="F38" s="87">
        <v>-22.78</v>
      </c>
      <c r="G38" s="86">
        <v>45322</v>
      </c>
      <c r="H38" s="85" t="s">
        <v>2170</v>
      </c>
      <c r="I38" s="88">
        <v>1529944</v>
      </c>
      <c r="J38" s="88" t="s">
        <v>1330</v>
      </c>
      <c r="K38" s="88">
        <v>198858</v>
      </c>
      <c r="L38" s="89">
        <v>45324</v>
      </c>
      <c r="M38" s="85" t="str">
        <f>VLOOKUP(I38,'ITEM#'!A:B,2,0)</f>
        <v>Costco01</v>
      </c>
      <c r="N38" s="83" t="s">
        <v>1291</v>
      </c>
      <c r="O38" s="83"/>
      <c r="P38" s="84">
        <f>VLOOKUP(I38,'ITEM#'!A:D,4,0)</f>
        <v>-22.78</v>
      </c>
      <c r="Q38" s="90">
        <f t="shared" si="0"/>
        <v>1</v>
      </c>
      <c r="R38" s="75" t="s">
        <v>1289</v>
      </c>
    </row>
    <row r="39" spans="1:18" s="70" customFormat="1" x14ac:dyDescent="0.3">
      <c r="A39" s="85" t="s">
        <v>2142</v>
      </c>
      <c r="B39" s="85" t="s">
        <v>2169</v>
      </c>
      <c r="C39" s="86">
        <v>45322</v>
      </c>
      <c r="D39" s="87">
        <v>-39</v>
      </c>
      <c r="E39" s="87"/>
      <c r="F39" s="87">
        <v>-39</v>
      </c>
      <c r="G39" s="86">
        <v>45322</v>
      </c>
      <c r="H39" s="85" t="s">
        <v>2170</v>
      </c>
      <c r="I39" s="88">
        <v>1529947</v>
      </c>
      <c r="J39" s="88" t="s">
        <v>1294</v>
      </c>
      <c r="K39" s="88">
        <v>198858</v>
      </c>
      <c r="L39" s="89">
        <v>45324</v>
      </c>
      <c r="M39" s="85" t="str">
        <f>VLOOKUP(I39,'ITEM#'!A:B,2,0)</f>
        <v>Costco01</v>
      </c>
      <c r="N39" s="83" t="s">
        <v>1291</v>
      </c>
      <c r="O39" s="83"/>
      <c r="P39" s="84">
        <f>VLOOKUP(I39,'ITEM#'!A:D,4,0)</f>
        <v>-39</v>
      </c>
      <c r="Q39" s="90">
        <f t="shared" si="0"/>
        <v>1</v>
      </c>
      <c r="R39" s="75" t="s">
        <v>1289</v>
      </c>
    </row>
    <row r="40" spans="1:18" s="70" customFormat="1" x14ac:dyDescent="0.3">
      <c r="A40" s="85" t="s">
        <v>2171</v>
      </c>
      <c r="B40" s="85" t="s">
        <v>2172</v>
      </c>
      <c r="C40" s="86">
        <v>45323</v>
      </c>
      <c r="D40" s="87">
        <v>-88.54</v>
      </c>
      <c r="E40" s="87">
        <v>-26.27</v>
      </c>
      <c r="F40" s="87">
        <v>-62.27</v>
      </c>
      <c r="G40" s="86">
        <v>45323</v>
      </c>
      <c r="H40" s="85" t="s">
        <v>2173</v>
      </c>
      <c r="I40" s="88">
        <v>1339335</v>
      </c>
      <c r="J40" s="88" t="s">
        <v>1314</v>
      </c>
      <c r="K40" s="88">
        <v>199108</v>
      </c>
      <c r="L40" s="89">
        <v>45327</v>
      </c>
      <c r="M40" s="85" t="str">
        <f>VLOOKUP(I40,'ITEM#'!A:B,2,0)</f>
        <v>Costco01</v>
      </c>
      <c r="N40" s="83" t="s">
        <v>1301</v>
      </c>
      <c r="O40" s="83"/>
      <c r="P40" s="84">
        <f>VLOOKUP(I40,'ITEM#'!A:D,4,0)</f>
        <v>-62.27</v>
      </c>
      <c r="Q40" s="90">
        <f t="shared" ref="Q40:Q79" si="4">F40/P40</f>
        <v>1</v>
      </c>
      <c r="R40" s="75" t="s">
        <v>1289</v>
      </c>
    </row>
    <row r="41" spans="1:18" s="70" customFormat="1" x14ac:dyDescent="0.3">
      <c r="A41" s="85" t="s">
        <v>2171</v>
      </c>
      <c r="B41" s="85" t="s">
        <v>2174</v>
      </c>
      <c r="C41" s="86">
        <v>45323</v>
      </c>
      <c r="D41" s="87">
        <v>-25.55</v>
      </c>
      <c r="E41" s="87">
        <v>0</v>
      </c>
      <c r="F41" s="87">
        <v>-25.55</v>
      </c>
      <c r="G41" s="86">
        <v>45323</v>
      </c>
      <c r="H41" s="85" t="s">
        <v>2175</v>
      </c>
      <c r="I41" s="88">
        <v>1516597</v>
      </c>
      <c r="J41" s="88" t="s">
        <v>1303</v>
      </c>
      <c r="K41" s="88">
        <v>199110</v>
      </c>
      <c r="L41" s="89">
        <v>45327</v>
      </c>
      <c r="M41" s="85" t="str">
        <f>VLOOKUP(I41,'ITEM#'!A:B,2,0)</f>
        <v>Costco01</v>
      </c>
      <c r="N41" s="83" t="s">
        <v>1291</v>
      </c>
      <c r="O41" s="83"/>
      <c r="P41" s="84">
        <f>VLOOKUP(I41,'ITEM#'!A:D,4,0)</f>
        <v>-25.55</v>
      </c>
      <c r="Q41" s="90">
        <f t="shared" si="4"/>
        <v>1</v>
      </c>
      <c r="R41" s="75" t="s">
        <v>1289</v>
      </c>
    </row>
    <row r="42" spans="1:18" s="70" customFormat="1" x14ac:dyDescent="0.3">
      <c r="A42" s="85" t="s">
        <v>2171</v>
      </c>
      <c r="B42" s="85" t="s">
        <v>2176</v>
      </c>
      <c r="C42" s="86">
        <v>45323</v>
      </c>
      <c r="D42" s="87">
        <v>-95.31</v>
      </c>
      <c r="E42" s="87">
        <v>-9.4600000000000009</v>
      </c>
      <c r="F42" s="87">
        <v>-85.85</v>
      </c>
      <c r="G42" s="86">
        <v>45323</v>
      </c>
      <c r="H42" s="85" t="s">
        <v>2177</v>
      </c>
      <c r="I42" s="88">
        <v>1662421</v>
      </c>
      <c r="J42" s="88" t="s">
        <v>1300</v>
      </c>
      <c r="K42" s="88">
        <v>199110</v>
      </c>
      <c r="L42" s="89">
        <v>45327</v>
      </c>
      <c r="M42" s="85" t="str">
        <f>VLOOKUP(I42,'ITEM#'!A:B,2,0)</f>
        <v>Costco01</v>
      </c>
      <c r="N42" s="83" t="s">
        <v>1301</v>
      </c>
      <c r="O42" s="83"/>
      <c r="P42" s="84">
        <f>VLOOKUP(I42,'ITEM#'!A:D,4,0)</f>
        <v>-85.85</v>
      </c>
      <c r="Q42" s="90">
        <f t="shared" si="4"/>
        <v>1</v>
      </c>
      <c r="R42" s="75" t="s">
        <v>1289</v>
      </c>
    </row>
    <row r="43" spans="1:18" s="70" customFormat="1" x14ac:dyDescent="0.3">
      <c r="A43" s="85" t="s">
        <v>2171</v>
      </c>
      <c r="B43" s="85" t="s">
        <v>2178</v>
      </c>
      <c r="C43" s="86">
        <v>45323</v>
      </c>
      <c r="D43" s="87">
        <v>-78</v>
      </c>
      <c r="E43" s="87">
        <v>0</v>
      </c>
      <c r="F43" s="87">
        <v>-78</v>
      </c>
      <c r="G43" s="86">
        <v>45323</v>
      </c>
      <c r="H43" s="85" t="s">
        <v>2179</v>
      </c>
      <c r="I43" s="88">
        <v>1529947</v>
      </c>
      <c r="J43" s="88" t="s">
        <v>1294</v>
      </c>
      <c r="K43" s="88">
        <v>199110</v>
      </c>
      <c r="L43" s="89">
        <v>45327</v>
      </c>
      <c r="M43" s="85" t="str">
        <f>VLOOKUP(I43,'ITEM#'!A:B,2,0)</f>
        <v>Costco01</v>
      </c>
      <c r="N43" s="83" t="s">
        <v>1291</v>
      </c>
      <c r="O43" s="83"/>
      <c r="P43" s="84">
        <f>VLOOKUP(I43,'ITEM#'!A:D,4,0)</f>
        <v>-39</v>
      </c>
      <c r="Q43" s="90">
        <f t="shared" si="4"/>
        <v>2</v>
      </c>
      <c r="R43" s="75" t="s">
        <v>1289</v>
      </c>
    </row>
    <row r="44" spans="1:18" s="70" customFormat="1" x14ac:dyDescent="0.3">
      <c r="A44" s="85" t="s">
        <v>2171</v>
      </c>
      <c r="B44" s="85" t="s">
        <v>2180</v>
      </c>
      <c r="C44" s="86">
        <v>45323</v>
      </c>
      <c r="D44" s="87">
        <v>-86.72</v>
      </c>
      <c r="E44" s="87">
        <v>-9.3699999999999992</v>
      </c>
      <c r="F44" s="87">
        <v>-77.349999999999994</v>
      </c>
      <c r="G44" s="86">
        <v>45323</v>
      </c>
      <c r="H44" s="85" t="s">
        <v>2181</v>
      </c>
      <c r="I44" s="88">
        <v>1662420</v>
      </c>
      <c r="J44" s="88" t="s">
        <v>1318</v>
      </c>
      <c r="K44" s="88">
        <v>199110</v>
      </c>
      <c r="L44" s="89">
        <v>45327</v>
      </c>
      <c r="M44" s="85" t="str">
        <f>VLOOKUP(I44,'ITEM#'!A:B,2,0)</f>
        <v>Costco01</v>
      </c>
      <c r="N44" s="83" t="s">
        <v>1301</v>
      </c>
      <c r="O44" s="83"/>
      <c r="P44" s="84">
        <f>VLOOKUP(I44,'ITEM#'!A:D,4,0)</f>
        <v>-77.349999999999994</v>
      </c>
      <c r="Q44" s="90">
        <f t="shared" si="4"/>
        <v>1</v>
      </c>
      <c r="R44" s="75" t="s">
        <v>1289</v>
      </c>
    </row>
    <row r="45" spans="1:18" s="70" customFormat="1" x14ac:dyDescent="0.3">
      <c r="A45" s="85" t="s">
        <v>2171</v>
      </c>
      <c r="B45" s="85" t="s">
        <v>2182</v>
      </c>
      <c r="C45" s="86">
        <v>45323</v>
      </c>
      <c r="D45" s="87">
        <v>-25.55</v>
      </c>
      <c r="E45" s="87">
        <v>0</v>
      </c>
      <c r="F45" s="87">
        <v>-25.55</v>
      </c>
      <c r="G45" s="86">
        <v>45323</v>
      </c>
      <c r="H45" s="85" t="s">
        <v>2183</v>
      </c>
      <c r="I45" s="88">
        <v>1516596</v>
      </c>
      <c r="J45" s="88" t="s">
        <v>1344</v>
      </c>
      <c r="K45" s="88">
        <v>199110</v>
      </c>
      <c r="L45" s="89">
        <v>45327</v>
      </c>
      <c r="M45" s="85" t="str">
        <f>VLOOKUP(I45,'ITEM#'!A:B,2,0)</f>
        <v>Costco01</v>
      </c>
      <c r="N45" s="83" t="s">
        <v>1291</v>
      </c>
      <c r="O45" s="83"/>
      <c r="P45" s="84">
        <f>VLOOKUP(I45,'ITEM#'!A:D,4,0)</f>
        <v>-25.55</v>
      </c>
      <c r="Q45" s="90">
        <f t="shared" si="4"/>
        <v>1</v>
      </c>
      <c r="R45" s="75" t="s">
        <v>1289</v>
      </c>
    </row>
    <row r="46" spans="1:18" s="70" customFormat="1" x14ac:dyDescent="0.3">
      <c r="A46" s="85" t="s">
        <v>2171</v>
      </c>
      <c r="B46" s="85" t="s">
        <v>2184</v>
      </c>
      <c r="C46" s="86">
        <v>45323</v>
      </c>
      <c r="D46" s="87">
        <v>-39</v>
      </c>
      <c r="E46" s="87">
        <v>0</v>
      </c>
      <c r="F46" s="87">
        <v>-39</v>
      </c>
      <c r="G46" s="86">
        <v>45323</v>
      </c>
      <c r="H46" s="85" t="s">
        <v>2185</v>
      </c>
      <c r="I46" s="88">
        <v>1529946</v>
      </c>
      <c r="J46" s="88" t="s">
        <v>1306</v>
      </c>
      <c r="K46" s="88">
        <v>199110</v>
      </c>
      <c r="L46" s="89">
        <v>45327</v>
      </c>
      <c r="M46" s="85" t="str">
        <f>VLOOKUP(I46,'ITEM#'!A:B,2,0)</f>
        <v>Costco01</v>
      </c>
      <c r="N46" s="83" t="s">
        <v>1291</v>
      </c>
      <c r="O46" s="83"/>
      <c r="P46" s="84">
        <f>VLOOKUP(I46,'ITEM#'!A:D,4,0)</f>
        <v>-39</v>
      </c>
      <c r="Q46" s="90">
        <f t="shared" si="4"/>
        <v>1</v>
      </c>
      <c r="R46" s="75" t="s">
        <v>1289</v>
      </c>
    </row>
    <row r="47" spans="1:18" s="70" customFormat="1" x14ac:dyDescent="0.3">
      <c r="A47" s="85" t="s">
        <v>2171</v>
      </c>
      <c r="B47" s="85" t="s">
        <v>2184</v>
      </c>
      <c r="C47" s="86">
        <v>45323</v>
      </c>
      <c r="D47" s="87">
        <v>-39</v>
      </c>
      <c r="E47" s="87"/>
      <c r="F47" s="87">
        <v>-39</v>
      </c>
      <c r="G47" s="86">
        <v>45323</v>
      </c>
      <c r="H47" s="85" t="s">
        <v>2185</v>
      </c>
      <c r="I47" s="88">
        <v>1529947</v>
      </c>
      <c r="J47" s="88" t="s">
        <v>1294</v>
      </c>
      <c r="K47" s="88">
        <v>199110</v>
      </c>
      <c r="L47" s="89">
        <v>45327</v>
      </c>
      <c r="M47" s="85" t="str">
        <f>VLOOKUP(I47,'ITEM#'!A:B,2,0)</f>
        <v>Costco01</v>
      </c>
      <c r="N47" s="83" t="s">
        <v>1291</v>
      </c>
      <c r="O47" s="83"/>
      <c r="P47" s="84">
        <f>VLOOKUP(I47,'ITEM#'!A:D,4,0)</f>
        <v>-39</v>
      </c>
      <c r="Q47" s="90">
        <f t="shared" si="4"/>
        <v>1</v>
      </c>
      <c r="R47" s="75" t="s">
        <v>1289</v>
      </c>
    </row>
    <row r="48" spans="1:18" s="70" customFormat="1" x14ac:dyDescent="0.3">
      <c r="A48" s="85" t="s">
        <v>2171</v>
      </c>
      <c r="B48" s="85" t="s">
        <v>2186</v>
      </c>
      <c r="C48" s="86">
        <v>45323</v>
      </c>
      <c r="D48" s="87">
        <f>E48+F48</f>
        <v>-42.7</v>
      </c>
      <c r="E48" s="87">
        <v>-11.1</v>
      </c>
      <c r="F48" s="87">
        <v>-31.6</v>
      </c>
      <c r="G48" s="86">
        <v>45323</v>
      </c>
      <c r="H48" s="85" t="s">
        <v>2187</v>
      </c>
      <c r="I48" s="88">
        <v>1540785</v>
      </c>
      <c r="J48" s="88" t="s">
        <v>1328</v>
      </c>
      <c r="K48" s="88">
        <v>199110</v>
      </c>
      <c r="L48" s="89">
        <v>45327</v>
      </c>
      <c r="M48" s="85" t="str">
        <f>VLOOKUP(I48,'ITEM#'!A:B,2,0)</f>
        <v>Costco01</v>
      </c>
      <c r="N48" s="83" t="s">
        <v>1298</v>
      </c>
      <c r="O48" s="83"/>
      <c r="P48" s="84">
        <f>VLOOKUP(I48,'ITEM#'!A:D,4,0)</f>
        <v>-31.6</v>
      </c>
      <c r="Q48" s="90">
        <f t="shared" si="4"/>
        <v>1</v>
      </c>
      <c r="R48" s="75" t="s">
        <v>1289</v>
      </c>
    </row>
    <row r="49" spans="1:18" s="70" customFormat="1" x14ac:dyDescent="0.3">
      <c r="A49" s="85" t="s">
        <v>2171</v>
      </c>
      <c r="B49" s="85" t="s">
        <v>2186</v>
      </c>
      <c r="C49" s="86">
        <v>45323</v>
      </c>
      <c r="D49" s="87">
        <f t="shared" ref="D49:D50" si="5">E49+F49</f>
        <v>-520.32000000000005</v>
      </c>
      <c r="E49" s="87">
        <v>-56.22</v>
      </c>
      <c r="F49" s="87">
        <v>-464.1</v>
      </c>
      <c r="G49" s="86">
        <v>45323</v>
      </c>
      <c r="H49" s="85" t="s">
        <v>2187</v>
      </c>
      <c r="I49" s="88">
        <v>1662420</v>
      </c>
      <c r="J49" s="88" t="s">
        <v>1318</v>
      </c>
      <c r="K49" s="88">
        <v>199110</v>
      </c>
      <c r="L49" s="89">
        <v>45327</v>
      </c>
      <c r="M49" s="85" t="str">
        <f>VLOOKUP(I49,'ITEM#'!A:B,2,0)</f>
        <v>Costco01</v>
      </c>
      <c r="N49" s="83" t="s">
        <v>1301</v>
      </c>
      <c r="O49" s="83"/>
      <c r="P49" s="84">
        <f>VLOOKUP(I49,'ITEM#'!A:D,4,0)</f>
        <v>-77.349999999999994</v>
      </c>
      <c r="Q49" s="90">
        <f t="shared" si="4"/>
        <v>6.0000000000000009</v>
      </c>
      <c r="R49" s="75" t="s">
        <v>1289</v>
      </c>
    </row>
    <row r="50" spans="1:18" s="70" customFormat="1" x14ac:dyDescent="0.3">
      <c r="A50" s="85" t="s">
        <v>2171</v>
      </c>
      <c r="B50" s="85" t="s">
        <v>2186</v>
      </c>
      <c r="C50" s="86">
        <v>45323</v>
      </c>
      <c r="D50" s="87">
        <f t="shared" si="5"/>
        <v>-381.24</v>
      </c>
      <c r="E50" s="87">
        <v>-37.840000000000003</v>
      </c>
      <c r="F50" s="87">
        <v>-343.4</v>
      </c>
      <c r="G50" s="86">
        <v>45323</v>
      </c>
      <c r="H50" s="85" t="s">
        <v>2187</v>
      </c>
      <c r="I50" s="88">
        <v>1662421</v>
      </c>
      <c r="J50" s="88" t="s">
        <v>1300</v>
      </c>
      <c r="K50" s="88">
        <v>199110</v>
      </c>
      <c r="L50" s="89">
        <v>45327</v>
      </c>
      <c r="M50" s="85" t="str">
        <f>VLOOKUP(I50,'ITEM#'!A:B,2,0)</f>
        <v>Costco01</v>
      </c>
      <c r="N50" s="83" t="s">
        <v>1301</v>
      </c>
      <c r="O50" s="83"/>
      <c r="P50" s="84">
        <f>VLOOKUP(I50,'ITEM#'!A:D,4,0)</f>
        <v>-85.85</v>
      </c>
      <c r="Q50" s="90">
        <f t="shared" si="4"/>
        <v>4</v>
      </c>
      <c r="R50" s="75" t="s">
        <v>1289</v>
      </c>
    </row>
    <row r="51" spans="1:18" s="70" customFormat="1" x14ac:dyDescent="0.3">
      <c r="A51" s="85" t="s">
        <v>2171</v>
      </c>
      <c r="B51" s="85" t="s">
        <v>2188</v>
      </c>
      <c r="C51" s="86">
        <v>45323</v>
      </c>
      <c r="D51" s="87">
        <f>E51+F51</f>
        <v>-38.659999999999997</v>
      </c>
      <c r="E51" s="87">
        <v>-10.51</v>
      </c>
      <c r="F51" s="87">
        <v>-28.15</v>
      </c>
      <c r="G51" s="86">
        <v>45323</v>
      </c>
      <c r="H51" s="85" t="s">
        <v>2189</v>
      </c>
      <c r="I51" s="88">
        <v>1540783</v>
      </c>
      <c r="J51" s="88" t="s">
        <v>1317</v>
      </c>
      <c r="K51" s="88">
        <v>199110</v>
      </c>
      <c r="L51" s="89">
        <v>45327</v>
      </c>
      <c r="M51" s="85" t="str">
        <f>VLOOKUP(I51,'ITEM#'!A:B,2,0)</f>
        <v>Costco01</v>
      </c>
      <c r="N51" s="83" t="s">
        <v>1298</v>
      </c>
      <c r="O51" s="83"/>
      <c r="P51" s="84">
        <f>VLOOKUP(I51,'ITEM#'!A:D,4,0)</f>
        <v>-28.15</v>
      </c>
      <c r="Q51" s="90">
        <f t="shared" si="4"/>
        <v>1</v>
      </c>
      <c r="R51" s="75" t="s">
        <v>1289</v>
      </c>
    </row>
    <row r="52" spans="1:18" s="70" customFormat="1" x14ac:dyDescent="0.3">
      <c r="A52" s="85" t="s">
        <v>2171</v>
      </c>
      <c r="B52" s="85" t="s">
        <v>2188</v>
      </c>
      <c r="C52" s="86">
        <v>45323</v>
      </c>
      <c r="D52" s="87">
        <f>E52+F52</f>
        <v>-42.7</v>
      </c>
      <c r="E52" s="87">
        <v>-11.1</v>
      </c>
      <c r="F52" s="87">
        <v>-31.6</v>
      </c>
      <c r="G52" s="86">
        <v>45323</v>
      </c>
      <c r="H52" s="85" t="s">
        <v>2189</v>
      </c>
      <c r="I52" s="88">
        <v>1540784</v>
      </c>
      <c r="J52" s="88" t="s">
        <v>1297</v>
      </c>
      <c r="K52" s="88">
        <v>199110</v>
      </c>
      <c r="L52" s="89">
        <v>45327</v>
      </c>
      <c r="M52" s="85" t="str">
        <f>VLOOKUP(I52,'ITEM#'!A:B,2,0)</f>
        <v>Costco01</v>
      </c>
      <c r="N52" s="83" t="s">
        <v>1298</v>
      </c>
      <c r="O52" s="83"/>
      <c r="P52" s="84">
        <f>VLOOKUP(I52,'ITEM#'!A:D,4,0)</f>
        <v>-31.6</v>
      </c>
      <c r="Q52" s="90">
        <f t="shared" si="4"/>
        <v>1</v>
      </c>
      <c r="R52" s="75" t="s">
        <v>1289</v>
      </c>
    </row>
    <row r="53" spans="1:18" s="70" customFormat="1" x14ac:dyDescent="0.3">
      <c r="A53" s="85" t="s">
        <v>2171</v>
      </c>
      <c r="B53" s="85" t="s">
        <v>2190</v>
      </c>
      <c r="C53" s="86">
        <v>45323</v>
      </c>
      <c r="D53" s="87">
        <v>-39</v>
      </c>
      <c r="E53" s="87">
        <v>0</v>
      </c>
      <c r="F53" s="87">
        <v>-39</v>
      </c>
      <c r="G53" s="86">
        <v>45323</v>
      </c>
      <c r="H53" s="85" t="s">
        <v>2191</v>
      </c>
      <c r="I53" s="88">
        <v>1529946</v>
      </c>
      <c r="J53" s="88" t="s">
        <v>1306</v>
      </c>
      <c r="K53" s="88">
        <v>199110</v>
      </c>
      <c r="L53" s="89">
        <v>45327</v>
      </c>
      <c r="M53" s="85" t="str">
        <f>VLOOKUP(I53,'ITEM#'!A:B,2,0)</f>
        <v>Costco01</v>
      </c>
      <c r="N53" s="83" t="s">
        <v>1291</v>
      </c>
      <c r="O53" s="83"/>
      <c r="P53" s="84">
        <f>VLOOKUP(I53,'ITEM#'!A:D,4,0)</f>
        <v>-39</v>
      </c>
      <c r="Q53" s="90">
        <f t="shared" si="4"/>
        <v>1</v>
      </c>
      <c r="R53" s="75" t="s">
        <v>1289</v>
      </c>
    </row>
    <row r="54" spans="1:18" s="70" customFormat="1" x14ac:dyDescent="0.3">
      <c r="A54" s="85" t="s">
        <v>2171</v>
      </c>
      <c r="B54" s="85" t="s">
        <v>2192</v>
      </c>
      <c r="C54" s="86">
        <v>45323</v>
      </c>
      <c r="D54" s="87">
        <f>E54+F54</f>
        <v>-86.72</v>
      </c>
      <c r="E54" s="87">
        <v>-9.3699999999999992</v>
      </c>
      <c r="F54" s="87">
        <v>-77.349999999999994</v>
      </c>
      <c r="G54" s="86">
        <v>45323</v>
      </c>
      <c r="H54" s="85" t="s">
        <v>2193</v>
      </c>
      <c r="I54" s="88">
        <v>1662420</v>
      </c>
      <c r="J54" s="88" t="s">
        <v>1318</v>
      </c>
      <c r="K54" s="88">
        <v>199110</v>
      </c>
      <c r="L54" s="89">
        <v>45327</v>
      </c>
      <c r="M54" s="85" t="str">
        <f>VLOOKUP(I54,'ITEM#'!A:B,2,0)</f>
        <v>Costco01</v>
      </c>
      <c r="N54" s="83" t="s">
        <v>1301</v>
      </c>
      <c r="O54" s="83"/>
      <c r="P54" s="84">
        <f>VLOOKUP(I54,'ITEM#'!A:D,4,0)</f>
        <v>-77.349999999999994</v>
      </c>
      <c r="Q54" s="90">
        <f t="shared" si="4"/>
        <v>1</v>
      </c>
      <c r="R54" s="75" t="s">
        <v>1289</v>
      </c>
    </row>
    <row r="55" spans="1:18" s="70" customFormat="1" x14ac:dyDescent="0.3">
      <c r="A55" s="85" t="s">
        <v>2171</v>
      </c>
      <c r="B55" s="85" t="s">
        <v>2192</v>
      </c>
      <c r="C55" s="86">
        <v>45323</v>
      </c>
      <c r="D55" s="87">
        <f>E55+F55</f>
        <v>-190.62</v>
      </c>
      <c r="E55" s="87">
        <v>-18.920000000000002</v>
      </c>
      <c r="F55" s="87">
        <v>-171.7</v>
      </c>
      <c r="G55" s="86">
        <v>45323</v>
      </c>
      <c r="H55" s="85" t="s">
        <v>2193</v>
      </c>
      <c r="I55" s="88">
        <v>1662421</v>
      </c>
      <c r="J55" s="88" t="s">
        <v>1300</v>
      </c>
      <c r="K55" s="88">
        <v>199110</v>
      </c>
      <c r="L55" s="89">
        <v>45327</v>
      </c>
      <c r="M55" s="85" t="str">
        <f>VLOOKUP(I55,'ITEM#'!A:B,2,0)</f>
        <v>Costco01</v>
      </c>
      <c r="N55" s="83" t="s">
        <v>1301</v>
      </c>
      <c r="O55" s="83"/>
      <c r="P55" s="84">
        <f>VLOOKUP(I55,'ITEM#'!A:D,4,0)</f>
        <v>-85.85</v>
      </c>
      <c r="Q55" s="90">
        <f t="shared" si="4"/>
        <v>2</v>
      </c>
      <c r="R55" s="75" t="s">
        <v>1289</v>
      </c>
    </row>
    <row r="56" spans="1:18" s="70" customFormat="1" x14ac:dyDescent="0.3">
      <c r="A56" s="85" t="s">
        <v>2171</v>
      </c>
      <c r="B56" s="85" t="s">
        <v>2194</v>
      </c>
      <c r="C56" s="86">
        <v>45323</v>
      </c>
      <c r="D56" s="87">
        <f>E56+F56</f>
        <v>-154.63999999999999</v>
      </c>
      <c r="E56" s="87">
        <v>-42.04</v>
      </c>
      <c r="F56" s="87">
        <v>-112.6</v>
      </c>
      <c r="G56" s="86">
        <v>45323</v>
      </c>
      <c r="H56" s="85" t="s">
        <v>2195</v>
      </c>
      <c r="I56" s="88">
        <v>1540781</v>
      </c>
      <c r="J56" s="88" t="s">
        <v>1308</v>
      </c>
      <c r="K56" s="88">
        <v>199110</v>
      </c>
      <c r="L56" s="89">
        <v>45327</v>
      </c>
      <c r="M56" s="85" t="str">
        <f>VLOOKUP(I56,'ITEM#'!A:B,2,0)</f>
        <v>Costco01</v>
      </c>
      <c r="N56" s="83" t="s">
        <v>1298</v>
      </c>
      <c r="O56" s="83"/>
      <c r="P56" s="84">
        <f>VLOOKUP(I56,'ITEM#'!A:D,4,0)</f>
        <v>-28.15</v>
      </c>
      <c r="Q56" s="90">
        <f t="shared" si="4"/>
        <v>4</v>
      </c>
      <c r="R56" s="75" t="s">
        <v>1289</v>
      </c>
    </row>
    <row r="57" spans="1:18" s="70" customFormat="1" x14ac:dyDescent="0.3">
      <c r="A57" s="85" t="s">
        <v>2171</v>
      </c>
      <c r="B57" s="85" t="s">
        <v>2194</v>
      </c>
      <c r="C57" s="86">
        <v>45323</v>
      </c>
      <c r="D57" s="87">
        <f t="shared" ref="D57:D58" si="6">E57+F57</f>
        <v>-42.7</v>
      </c>
      <c r="E57" s="87">
        <v>-11.1</v>
      </c>
      <c r="F57" s="87">
        <v>-31.6</v>
      </c>
      <c r="G57" s="86">
        <v>45323</v>
      </c>
      <c r="H57" s="85" t="s">
        <v>2195</v>
      </c>
      <c r="I57" s="88">
        <v>1540785</v>
      </c>
      <c r="J57" s="88" t="s">
        <v>1328</v>
      </c>
      <c r="K57" s="88">
        <v>199110</v>
      </c>
      <c r="L57" s="89">
        <v>45327</v>
      </c>
      <c r="M57" s="85" t="str">
        <f>VLOOKUP(I57,'ITEM#'!A:B,2,0)</f>
        <v>Costco01</v>
      </c>
      <c r="N57" s="83" t="s">
        <v>1298</v>
      </c>
      <c r="O57" s="83"/>
      <c r="P57" s="84">
        <f>VLOOKUP(I57,'ITEM#'!A:D,4,0)</f>
        <v>-31.6</v>
      </c>
      <c r="Q57" s="90">
        <f t="shared" si="4"/>
        <v>1</v>
      </c>
      <c r="R57" s="75" t="s">
        <v>1289</v>
      </c>
    </row>
    <row r="58" spans="1:18" s="70" customFormat="1" x14ac:dyDescent="0.3">
      <c r="A58" s="85" t="s">
        <v>2171</v>
      </c>
      <c r="B58" s="85" t="s">
        <v>2194</v>
      </c>
      <c r="C58" s="86">
        <v>45323</v>
      </c>
      <c r="D58" s="87">
        <f t="shared" si="6"/>
        <v>-128.1</v>
      </c>
      <c r="E58" s="87">
        <v>-33.299999999999997</v>
      </c>
      <c r="F58" s="87">
        <v>-94.8</v>
      </c>
      <c r="G58" s="86">
        <v>45323</v>
      </c>
      <c r="H58" s="85" t="s">
        <v>2195</v>
      </c>
      <c r="I58" s="88">
        <v>1593358</v>
      </c>
      <c r="J58" s="88" t="s">
        <v>1322</v>
      </c>
      <c r="K58" s="88">
        <v>199110</v>
      </c>
      <c r="L58" s="89">
        <v>45327</v>
      </c>
      <c r="M58" s="85" t="str">
        <f>VLOOKUP(I58,'ITEM#'!A:B,2,0)</f>
        <v>Costco01</v>
      </c>
      <c r="N58" s="83" t="s">
        <v>1298</v>
      </c>
      <c r="O58" s="83"/>
      <c r="P58" s="84">
        <f>VLOOKUP(I58,'ITEM#'!A:D,4,0)</f>
        <v>-31.6</v>
      </c>
      <c r="Q58" s="90">
        <f t="shared" si="4"/>
        <v>2.9999999999999996</v>
      </c>
      <c r="R58" s="75" t="s">
        <v>1289</v>
      </c>
    </row>
    <row r="59" spans="1:18" s="70" customFormat="1" x14ac:dyDescent="0.3">
      <c r="A59" s="85" t="s">
        <v>2171</v>
      </c>
      <c r="B59" s="85" t="s">
        <v>2196</v>
      </c>
      <c r="C59" s="86">
        <v>45323</v>
      </c>
      <c r="D59" s="87">
        <f>E59+F59</f>
        <v>-173.44</v>
      </c>
      <c r="E59" s="87">
        <v>-18.739999999999998</v>
      </c>
      <c r="F59" s="87">
        <v>-154.69999999999999</v>
      </c>
      <c r="G59" s="86">
        <v>45323</v>
      </c>
      <c r="H59" s="85" t="s">
        <v>2197</v>
      </c>
      <c r="I59" s="88">
        <v>1662420</v>
      </c>
      <c r="J59" s="88" t="s">
        <v>1318</v>
      </c>
      <c r="K59" s="88">
        <v>199110</v>
      </c>
      <c r="L59" s="89">
        <v>45327</v>
      </c>
      <c r="M59" s="85" t="str">
        <f>VLOOKUP(I59,'ITEM#'!A:B,2,0)</f>
        <v>Costco01</v>
      </c>
      <c r="N59" s="83" t="s">
        <v>1301</v>
      </c>
      <c r="O59" s="83"/>
      <c r="P59" s="84">
        <f>VLOOKUP(I59,'ITEM#'!A:D,4,0)</f>
        <v>-77.349999999999994</v>
      </c>
      <c r="Q59" s="90">
        <f t="shared" si="4"/>
        <v>2</v>
      </c>
      <c r="R59" s="75" t="s">
        <v>1289</v>
      </c>
    </row>
    <row r="60" spans="1:18" s="70" customFormat="1" x14ac:dyDescent="0.3">
      <c r="A60" s="85" t="s">
        <v>2171</v>
      </c>
      <c r="B60" s="85" t="s">
        <v>2196</v>
      </c>
      <c r="C60" s="86">
        <v>45323</v>
      </c>
      <c r="D60" s="87">
        <f t="shared" ref="D60:D61" si="7">E60+F60</f>
        <v>-95.31</v>
      </c>
      <c r="E60" s="87">
        <v>-9.4600000000000009</v>
      </c>
      <c r="F60" s="87">
        <v>-85.85</v>
      </c>
      <c r="G60" s="86">
        <v>45323</v>
      </c>
      <c r="H60" s="85" t="s">
        <v>2197</v>
      </c>
      <c r="I60" s="88">
        <v>1662421</v>
      </c>
      <c r="J60" s="88" t="s">
        <v>1300</v>
      </c>
      <c r="K60" s="88">
        <v>199110</v>
      </c>
      <c r="L60" s="89">
        <v>45327</v>
      </c>
      <c r="M60" s="85" t="str">
        <f>VLOOKUP(I60,'ITEM#'!A:B,2,0)</f>
        <v>Costco01</v>
      </c>
      <c r="N60" s="83" t="s">
        <v>1301</v>
      </c>
      <c r="O60" s="83"/>
      <c r="P60" s="84">
        <f>VLOOKUP(I60,'ITEM#'!A:D,4,0)</f>
        <v>-85.85</v>
      </c>
      <c r="Q60" s="90">
        <f t="shared" si="4"/>
        <v>1</v>
      </c>
      <c r="R60" s="75" t="s">
        <v>1289</v>
      </c>
    </row>
    <row r="61" spans="1:18" s="70" customFormat="1" x14ac:dyDescent="0.3">
      <c r="A61" s="85" t="s">
        <v>2171</v>
      </c>
      <c r="B61" s="85" t="s">
        <v>2196</v>
      </c>
      <c r="C61" s="86">
        <v>45323</v>
      </c>
      <c r="D61" s="87">
        <f t="shared" si="7"/>
        <v>-95.31</v>
      </c>
      <c r="E61" s="87">
        <v>-9.4600000000000009</v>
      </c>
      <c r="F61" s="87">
        <v>-85.85</v>
      </c>
      <c r="G61" s="86">
        <v>45323</v>
      </c>
      <c r="H61" s="85" t="s">
        <v>2197</v>
      </c>
      <c r="I61" s="88">
        <v>1662422</v>
      </c>
      <c r="J61" s="88" t="s">
        <v>1327</v>
      </c>
      <c r="K61" s="88">
        <v>199110</v>
      </c>
      <c r="L61" s="89">
        <v>45327</v>
      </c>
      <c r="M61" s="85" t="str">
        <f>VLOOKUP(I61,'ITEM#'!A:B,2,0)</f>
        <v>Costco01</v>
      </c>
      <c r="N61" s="83" t="s">
        <v>1301</v>
      </c>
      <c r="O61" s="83"/>
      <c r="P61" s="84">
        <f>VLOOKUP(I61,'ITEM#'!A:D,4,0)</f>
        <v>-85.85</v>
      </c>
      <c r="Q61" s="90">
        <f t="shared" si="4"/>
        <v>1</v>
      </c>
      <c r="R61" s="75" t="s">
        <v>1289</v>
      </c>
    </row>
    <row r="62" spans="1:18" s="70" customFormat="1" x14ac:dyDescent="0.3">
      <c r="A62" s="85" t="s">
        <v>2171</v>
      </c>
      <c r="B62" s="85" t="s">
        <v>2198</v>
      </c>
      <c r="C62" s="86">
        <v>45323</v>
      </c>
      <c r="D62" s="87">
        <v>-86.72</v>
      </c>
      <c r="E62" s="87">
        <v>-9.3699999999999992</v>
      </c>
      <c r="F62" s="87">
        <v>-77.349999999999994</v>
      </c>
      <c r="G62" s="86">
        <v>45323</v>
      </c>
      <c r="H62" s="85" t="s">
        <v>2199</v>
      </c>
      <c r="I62" s="88">
        <v>1662420</v>
      </c>
      <c r="J62" s="88" t="s">
        <v>1318</v>
      </c>
      <c r="K62" s="88">
        <v>199110</v>
      </c>
      <c r="L62" s="89">
        <v>45327</v>
      </c>
      <c r="M62" s="85" t="str">
        <f>VLOOKUP(I62,'ITEM#'!A:B,2,0)</f>
        <v>Costco01</v>
      </c>
      <c r="N62" s="83" t="s">
        <v>1301</v>
      </c>
      <c r="O62" s="83"/>
      <c r="P62" s="84">
        <f>VLOOKUP(I62,'ITEM#'!A:D,4,0)</f>
        <v>-77.349999999999994</v>
      </c>
      <c r="Q62" s="90">
        <f t="shared" si="4"/>
        <v>1</v>
      </c>
      <c r="R62" s="75" t="s">
        <v>1289</v>
      </c>
    </row>
    <row r="63" spans="1:18" s="70" customFormat="1" x14ac:dyDescent="0.3">
      <c r="A63" s="85" t="s">
        <v>2171</v>
      </c>
      <c r="B63" s="85" t="s">
        <v>2200</v>
      </c>
      <c r="C63" s="86">
        <v>45323</v>
      </c>
      <c r="D63" s="87">
        <v>-77.319999999999993</v>
      </c>
      <c r="E63" s="87">
        <v>-21.02</v>
      </c>
      <c r="F63" s="87">
        <v>-56.3</v>
      </c>
      <c r="G63" s="86">
        <v>45323</v>
      </c>
      <c r="H63" s="85" t="s">
        <v>2201</v>
      </c>
      <c r="I63" s="88">
        <v>1540783</v>
      </c>
      <c r="J63" s="88" t="s">
        <v>1317</v>
      </c>
      <c r="K63" s="88">
        <v>199110</v>
      </c>
      <c r="L63" s="89">
        <v>45327</v>
      </c>
      <c r="M63" s="85" t="str">
        <f>VLOOKUP(I63,'ITEM#'!A:B,2,0)</f>
        <v>Costco01</v>
      </c>
      <c r="N63" s="83" t="s">
        <v>1298</v>
      </c>
      <c r="O63" s="83"/>
      <c r="P63" s="84">
        <f>VLOOKUP(I63,'ITEM#'!A:D,4,0)</f>
        <v>-28.15</v>
      </c>
      <c r="Q63" s="90">
        <f t="shared" si="4"/>
        <v>2</v>
      </c>
      <c r="R63" s="75" t="s">
        <v>1289</v>
      </c>
    </row>
    <row r="64" spans="1:18" s="70" customFormat="1" x14ac:dyDescent="0.3">
      <c r="A64" s="85" t="s">
        <v>2171</v>
      </c>
      <c r="B64" s="85" t="s">
        <v>2202</v>
      </c>
      <c r="C64" s="86">
        <v>45323</v>
      </c>
      <c r="D64" s="87">
        <v>-22.78</v>
      </c>
      <c r="E64" s="87">
        <v>0</v>
      </c>
      <c r="F64" s="87">
        <v>-22.78</v>
      </c>
      <c r="G64" s="86">
        <v>45323</v>
      </c>
      <c r="H64" s="85" t="s">
        <v>2203</v>
      </c>
      <c r="I64" s="88">
        <v>1529939</v>
      </c>
      <c r="J64" s="88" t="s">
        <v>1339</v>
      </c>
      <c r="K64" s="88">
        <v>199110</v>
      </c>
      <c r="L64" s="89">
        <v>45327</v>
      </c>
      <c r="M64" s="85" t="str">
        <f>VLOOKUP(I64,'ITEM#'!A:B,2,0)</f>
        <v>Costco01</v>
      </c>
      <c r="N64" s="83" t="s">
        <v>1291</v>
      </c>
      <c r="O64" s="83"/>
      <c r="P64" s="84">
        <f>VLOOKUP(I64,'ITEM#'!A:D,4,0)</f>
        <v>-22.78</v>
      </c>
      <c r="Q64" s="90">
        <f t="shared" si="4"/>
        <v>1</v>
      </c>
      <c r="R64" s="75" t="s">
        <v>1289</v>
      </c>
    </row>
    <row r="65" spans="1:18" s="70" customFormat="1" x14ac:dyDescent="0.3">
      <c r="A65" s="85" t="s">
        <v>2171</v>
      </c>
      <c r="B65" s="85" t="s">
        <v>2204</v>
      </c>
      <c r="C65" s="86">
        <v>45323</v>
      </c>
      <c r="D65" s="87">
        <v>-45.56</v>
      </c>
      <c r="E65" s="87">
        <v>0</v>
      </c>
      <c r="F65" s="87">
        <v>-45.56</v>
      </c>
      <c r="G65" s="86">
        <v>45323</v>
      </c>
      <c r="H65" s="85" t="s">
        <v>2205</v>
      </c>
      <c r="I65" s="88">
        <v>1529944</v>
      </c>
      <c r="J65" s="88" t="s">
        <v>1330</v>
      </c>
      <c r="K65" s="88">
        <v>199110</v>
      </c>
      <c r="L65" s="89">
        <v>45327</v>
      </c>
      <c r="M65" s="85" t="str">
        <f>VLOOKUP(I65,'ITEM#'!A:B,2,0)</f>
        <v>Costco01</v>
      </c>
      <c r="N65" s="83" t="s">
        <v>1291</v>
      </c>
      <c r="O65" s="83"/>
      <c r="P65" s="84">
        <f>VLOOKUP(I65,'ITEM#'!A:D,4,0)</f>
        <v>-22.78</v>
      </c>
      <c r="Q65" s="90">
        <f t="shared" si="4"/>
        <v>2</v>
      </c>
      <c r="R65" s="75" t="s">
        <v>1289</v>
      </c>
    </row>
    <row r="66" spans="1:18" s="70" customFormat="1" x14ac:dyDescent="0.3">
      <c r="A66" s="85" t="s">
        <v>2171</v>
      </c>
      <c r="B66" s="85" t="s">
        <v>2206</v>
      </c>
      <c r="C66" s="86">
        <v>45323</v>
      </c>
      <c r="D66" s="87">
        <v>-173.44</v>
      </c>
      <c r="E66" s="87">
        <v>-18.739999999999998</v>
      </c>
      <c r="F66" s="87">
        <v>-154.69999999999999</v>
      </c>
      <c r="G66" s="86">
        <v>45323</v>
      </c>
      <c r="H66" s="85" t="s">
        <v>2207</v>
      </c>
      <c r="I66" s="88">
        <v>1662420</v>
      </c>
      <c r="J66" s="88" t="s">
        <v>1318</v>
      </c>
      <c r="K66" s="88">
        <v>199110</v>
      </c>
      <c r="L66" s="89">
        <v>45327</v>
      </c>
      <c r="M66" s="85" t="str">
        <f>VLOOKUP(I66,'ITEM#'!A:B,2,0)</f>
        <v>Costco01</v>
      </c>
      <c r="N66" s="83" t="s">
        <v>1301</v>
      </c>
      <c r="O66" s="83"/>
      <c r="P66" s="84">
        <f>VLOOKUP(I66,'ITEM#'!A:D,4,0)</f>
        <v>-77.349999999999994</v>
      </c>
      <c r="Q66" s="90">
        <f t="shared" si="4"/>
        <v>2</v>
      </c>
      <c r="R66" s="75" t="s">
        <v>1289</v>
      </c>
    </row>
    <row r="67" spans="1:18" s="70" customFormat="1" x14ac:dyDescent="0.3">
      <c r="A67" s="85" t="s">
        <v>2171</v>
      </c>
      <c r="B67" s="85" t="s">
        <v>2208</v>
      </c>
      <c r="C67" s="86">
        <v>45323</v>
      </c>
      <c r="D67" s="87">
        <f>E67+F67</f>
        <v>-154.63999999999999</v>
      </c>
      <c r="E67" s="87">
        <v>-42.04</v>
      </c>
      <c r="F67" s="87">
        <v>-112.6</v>
      </c>
      <c r="G67" s="86">
        <v>45323</v>
      </c>
      <c r="H67" s="85" t="s">
        <v>2209</v>
      </c>
      <c r="I67" s="88">
        <v>1593356</v>
      </c>
      <c r="J67" s="88" t="s">
        <v>1329</v>
      </c>
      <c r="K67" s="88">
        <v>199110</v>
      </c>
      <c r="L67" s="89">
        <v>45327</v>
      </c>
      <c r="M67" s="85" t="str">
        <f>VLOOKUP(I67,'ITEM#'!A:B,2,0)</f>
        <v>Costco01</v>
      </c>
      <c r="N67" s="83" t="s">
        <v>1298</v>
      </c>
      <c r="O67" s="83"/>
      <c r="P67" s="84">
        <f>VLOOKUP(I67,'ITEM#'!A:D,4,0)</f>
        <v>-28.15</v>
      </c>
      <c r="Q67" s="90">
        <f t="shared" si="4"/>
        <v>4</v>
      </c>
      <c r="R67" s="75" t="s">
        <v>1289</v>
      </c>
    </row>
    <row r="68" spans="1:18" s="70" customFormat="1" x14ac:dyDescent="0.3">
      <c r="A68" s="85" t="s">
        <v>2171</v>
      </c>
      <c r="B68" s="85" t="s">
        <v>2208</v>
      </c>
      <c r="C68" s="86">
        <v>45323</v>
      </c>
      <c r="D68" s="87">
        <f t="shared" ref="D68:D69" si="8">E68+F68</f>
        <v>-95.31</v>
      </c>
      <c r="E68" s="87">
        <v>-9.4600000000000009</v>
      </c>
      <c r="F68" s="87">
        <v>-85.85</v>
      </c>
      <c r="G68" s="86">
        <v>45323</v>
      </c>
      <c r="H68" s="85" t="s">
        <v>2209</v>
      </c>
      <c r="I68" s="88">
        <v>1662421</v>
      </c>
      <c r="J68" s="88" t="s">
        <v>1300</v>
      </c>
      <c r="K68" s="88">
        <v>199110</v>
      </c>
      <c r="L68" s="89">
        <v>45327</v>
      </c>
      <c r="M68" s="85" t="str">
        <f>VLOOKUP(I68,'ITEM#'!A:B,2,0)</f>
        <v>Costco01</v>
      </c>
      <c r="N68" s="83" t="s">
        <v>1301</v>
      </c>
      <c r="O68" s="83"/>
      <c r="P68" s="84">
        <f>VLOOKUP(I68,'ITEM#'!A:D,4,0)</f>
        <v>-85.85</v>
      </c>
      <c r="Q68" s="90">
        <f t="shared" si="4"/>
        <v>1</v>
      </c>
      <c r="R68" s="75" t="s">
        <v>1289</v>
      </c>
    </row>
    <row r="69" spans="1:18" s="70" customFormat="1" x14ac:dyDescent="0.3">
      <c r="A69" s="85" t="s">
        <v>2171</v>
      </c>
      <c r="B69" s="85" t="s">
        <v>2208</v>
      </c>
      <c r="C69" s="86">
        <v>45323</v>
      </c>
      <c r="D69" s="87">
        <f t="shared" si="8"/>
        <v>-25.880000000000003</v>
      </c>
      <c r="E69" s="87">
        <v>-8.7200000000000006</v>
      </c>
      <c r="F69" s="87">
        <v>-17.16</v>
      </c>
      <c r="G69" s="86">
        <v>45323</v>
      </c>
      <c r="H69" s="85" t="s">
        <v>2209</v>
      </c>
      <c r="I69" s="88">
        <v>1793724</v>
      </c>
      <c r="J69" s="88" t="s">
        <v>2613</v>
      </c>
      <c r="K69" s="88">
        <v>199110</v>
      </c>
      <c r="L69" s="89">
        <v>45327</v>
      </c>
      <c r="M69" s="85" t="str">
        <f>VLOOKUP(I69,'ITEM#'!A:B,2,0)</f>
        <v>Costco01</v>
      </c>
      <c r="N69" s="83" t="s">
        <v>2618</v>
      </c>
      <c r="O69" s="83"/>
      <c r="P69" s="84">
        <f>VLOOKUP(I69,'ITEM#'!A:D,4,0)</f>
        <v>-17.16</v>
      </c>
      <c r="Q69" s="90">
        <f t="shared" si="4"/>
        <v>1</v>
      </c>
      <c r="R69" s="75" t="s">
        <v>1289</v>
      </c>
    </row>
    <row r="70" spans="1:18" s="70" customFormat="1" x14ac:dyDescent="0.3">
      <c r="A70" s="85" t="s">
        <v>2210</v>
      </c>
      <c r="B70" s="85" t="s">
        <v>2211</v>
      </c>
      <c r="C70" s="86">
        <v>45324</v>
      </c>
      <c r="D70" s="87">
        <v>-39</v>
      </c>
      <c r="E70" s="87">
        <v>0</v>
      </c>
      <c r="F70" s="87">
        <v>-39</v>
      </c>
      <c r="G70" s="86">
        <v>45324</v>
      </c>
      <c r="H70" s="85" t="s">
        <v>2212</v>
      </c>
      <c r="I70" s="88">
        <v>1529946</v>
      </c>
      <c r="J70" s="88" t="s">
        <v>1306</v>
      </c>
      <c r="K70" s="88">
        <v>199115</v>
      </c>
      <c r="L70" s="89">
        <v>45328</v>
      </c>
      <c r="M70" s="85" t="str">
        <f>VLOOKUP(I70,'ITEM#'!A:B,2,0)</f>
        <v>Costco01</v>
      </c>
      <c r="N70" s="83" t="s">
        <v>1291</v>
      </c>
      <c r="O70" s="83"/>
      <c r="P70" s="84">
        <f>VLOOKUP(I70,'ITEM#'!A:D,4,0)</f>
        <v>-39</v>
      </c>
      <c r="Q70" s="90">
        <f t="shared" si="4"/>
        <v>1</v>
      </c>
      <c r="R70" s="75" t="s">
        <v>1289</v>
      </c>
    </row>
    <row r="71" spans="1:18" s="70" customFormat="1" x14ac:dyDescent="0.3">
      <c r="A71" s="85" t="s">
        <v>2210</v>
      </c>
      <c r="B71" s="85" t="s">
        <v>2213</v>
      </c>
      <c r="C71" s="86">
        <v>45326</v>
      </c>
      <c r="D71" s="87">
        <v>-39</v>
      </c>
      <c r="E71" s="87">
        <v>0</v>
      </c>
      <c r="F71" s="87">
        <v>-39</v>
      </c>
      <c r="G71" s="86">
        <v>45326</v>
      </c>
      <c r="H71" s="85" t="s">
        <v>2214</v>
      </c>
      <c r="I71" s="88">
        <v>1529946</v>
      </c>
      <c r="J71" s="88" t="s">
        <v>1306</v>
      </c>
      <c r="K71" s="88">
        <v>199115</v>
      </c>
      <c r="L71" s="89">
        <v>45328</v>
      </c>
      <c r="M71" s="85" t="str">
        <f>VLOOKUP(I71,'ITEM#'!A:B,2,0)</f>
        <v>Costco01</v>
      </c>
      <c r="N71" s="83" t="s">
        <v>1291</v>
      </c>
      <c r="O71" s="83"/>
      <c r="P71" s="84">
        <f>VLOOKUP(I71,'ITEM#'!A:D,4,0)</f>
        <v>-39</v>
      </c>
      <c r="Q71" s="90">
        <f t="shared" si="4"/>
        <v>1</v>
      </c>
      <c r="R71" s="75" t="s">
        <v>1289</v>
      </c>
    </row>
    <row r="72" spans="1:18" s="70" customFormat="1" x14ac:dyDescent="0.3">
      <c r="A72" s="85" t="s">
        <v>2210</v>
      </c>
      <c r="B72" s="85" t="s">
        <v>2215</v>
      </c>
      <c r="C72" s="86">
        <v>45325</v>
      </c>
      <c r="D72" s="87">
        <v>-95.31</v>
      </c>
      <c r="E72" s="87">
        <v>-9.4600000000000009</v>
      </c>
      <c r="F72" s="87">
        <v>-85.85</v>
      </c>
      <c r="G72" s="86">
        <v>45325</v>
      </c>
      <c r="H72" s="85" t="s">
        <v>2216</v>
      </c>
      <c r="I72" s="88">
        <v>1662421</v>
      </c>
      <c r="J72" s="88" t="s">
        <v>1300</v>
      </c>
      <c r="K72" s="88">
        <v>199115</v>
      </c>
      <c r="L72" s="89">
        <v>45328</v>
      </c>
      <c r="M72" s="85" t="str">
        <f>VLOOKUP(I72,'ITEM#'!A:B,2,0)</f>
        <v>Costco01</v>
      </c>
      <c r="N72" s="83" t="s">
        <v>1301</v>
      </c>
      <c r="O72" s="83"/>
      <c r="P72" s="84">
        <f>VLOOKUP(I72,'ITEM#'!A:D,4,0)</f>
        <v>-85.85</v>
      </c>
      <c r="Q72" s="90">
        <f t="shared" si="4"/>
        <v>1</v>
      </c>
      <c r="R72" s="75" t="s">
        <v>1289</v>
      </c>
    </row>
    <row r="73" spans="1:18" s="70" customFormat="1" x14ac:dyDescent="0.3">
      <c r="A73" s="85" t="s">
        <v>2210</v>
      </c>
      <c r="B73" s="85" t="s">
        <v>2217</v>
      </c>
      <c r="C73" s="86">
        <v>45326</v>
      </c>
      <c r="D73" s="87">
        <v>-77.430000000000007</v>
      </c>
      <c r="E73" s="87">
        <v>-15.16</v>
      </c>
      <c r="F73" s="87">
        <v>-62.27</v>
      </c>
      <c r="G73" s="86">
        <v>45326</v>
      </c>
      <c r="H73" s="85" t="s">
        <v>2218</v>
      </c>
      <c r="I73" s="88">
        <v>1339335</v>
      </c>
      <c r="J73" s="88" t="s">
        <v>1314</v>
      </c>
      <c r="K73" s="88">
        <v>199115</v>
      </c>
      <c r="L73" s="89">
        <v>45328</v>
      </c>
      <c r="M73" s="85" t="str">
        <f>VLOOKUP(I73,'ITEM#'!A:B,2,0)</f>
        <v>Costco01</v>
      </c>
      <c r="N73" s="83" t="s">
        <v>1301</v>
      </c>
      <c r="O73" s="83"/>
      <c r="P73" s="84">
        <f>VLOOKUP(I73,'ITEM#'!A:D,4,0)</f>
        <v>-62.27</v>
      </c>
      <c r="Q73" s="90">
        <f t="shared" si="4"/>
        <v>1</v>
      </c>
      <c r="R73" s="75" t="s">
        <v>1289</v>
      </c>
    </row>
    <row r="74" spans="1:18" s="70" customFormat="1" x14ac:dyDescent="0.3">
      <c r="A74" s="85" t="s">
        <v>2210</v>
      </c>
      <c r="B74" s="85" t="s">
        <v>2219</v>
      </c>
      <c r="C74" s="86">
        <v>45326</v>
      </c>
      <c r="D74" s="87">
        <v>-86.72</v>
      </c>
      <c r="E74" s="87">
        <v>-9.3699999999999992</v>
      </c>
      <c r="F74" s="87">
        <v>-77.349999999999994</v>
      </c>
      <c r="G74" s="86">
        <v>45326</v>
      </c>
      <c r="H74" s="85" t="s">
        <v>2220</v>
      </c>
      <c r="I74" s="88">
        <v>1662420</v>
      </c>
      <c r="J74" s="88" t="s">
        <v>1318</v>
      </c>
      <c r="K74" s="88">
        <v>199115</v>
      </c>
      <c r="L74" s="89">
        <v>45328</v>
      </c>
      <c r="M74" s="85" t="str">
        <f>VLOOKUP(I74,'ITEM#'!A:B,2,0)</f>
        <v>Costco01</v>
      </c>
      <c r="N74" s="83" t="s">
        <v>1301</v>
      </c>
      <c r="O74" s="83"/>
      <c r="P74" s="84">
        <f>VLOOKUP(I74,'ITEM#'!A:D,4,0)</f>
        <v>-77.349999999999994</v>
      </c>
      <c r="Q74" s="90">
        <f t="shared" si="4"/>
        <v>1</v>
      </c>
      <c r="R74" s="75" t="s">
        <v>1289</v>
      </c>
    </row>
    <row r="75" spans="1:18" s="70" customFormat="1" x14ac:dyDescent="0.3">
      <c r="A75" s="85" t="s">
        <v>2210</v>
      </c>
      <c r="B75" s="85" t="s">
        <v>2221</v>
      </c>
      <c r="C75" s="86">
        <v>45324</v>
      </c>
      <c r="D75" s="87">
        <v>-95.31</v>
      </c>
      <c r="E75" s="87">
        <v>-9.4600000000000009</v>
      </c>
      <c r="F75" s="87">
        <v>-85.85</v>
      </c>
      <c r="G75" s="86">
        <v>45324</v>
      </c>
      <c r="H75" s="85" t="s">
        <v>2222</v>
      </c>
      <c r="I75" s="88">
        <v>1662421</v>
      </c>
      <c r="J75" s="88" t="s">
        <v>1300</v>
      </c>
      <c r="K75" s="88">
        <v>199115</v>
      </c>
      <c r="L75" s="89">
        <v>45328</v>
      </c>
      <c r="M75" s="85" t="str">
        <f>VLOOKUP(I75,'ITEM#'!A:B,2,0)</f>
        <v>Costco01</v>
      </c>
      <c r="N75" s="83" t="s">
        <v>1301</v>
      </c>
      <c r="O75" s="83"/>
      <c r="P75" s="84">
        <f>VLOOKUP(I75,'ITEM#'!A:D,4,0)</f>
        <v>-85.85</v>
      </c>
      <c r="Q75" s="90">
        <f t="shared" si="4"/>
        <v>1</v>
      </c>
      <c r="R75" s="75" t="s">
        <v>1289</v>
      </c>
    </row>
    <row r="76" spans="1:18" s="70" customFormat="1" x14ac:dyDescent="0.3">
      <c r="A76" s="85" t="s">
        <v>2210</v>
      </c>
      <c r="B76" s="85" t="s">
        <v>2223</v>
      </c>
      <c r="C76" s="86">
        <v>45325</v>
      </c>
      <c r="D76" s="87">
        <f>E76+F76</f>
        <v>-190.62</v>
      </c>
      <c r="E76" s="87">
        <v>-18.920000000000002</v>
      </c>
      <c r="F76" s="87">
        <v>-171.7</v>
      </c>
      <c r="G76" s="86">
        <v>45325</v>
      </c>
      <c r="H76" s="85" t="s">
        <v>2224</v>
      </c>
      <c r="I76" s="88">
        <v>1662421</v>
      </c>
      <c r="J76" s="88" t="s">
        <v>1300</v>
      </c>
      <c r="K76" s="88">
        <v>199115</v>
      </c>
      <c r="L76" s="89">
        <v>45328</v>
      </c>
      <c r="M76" s="85" t="str">
        <f>VLOOKUP(I76,'ITEM#'!A:B,2,0)</f>
        <v>Costco01</v>
      </c>
      <c r="N76" s="83" t="s">
        <v>1301</v>
      </c>
      <c r="O76" s="83"/>
      <c r="P76" s="84">
        <f>VLOOKUP(I76,'ITEM#'!A:D,4,0)</f>
        <v>-85.85</v>
      </c>
      <c r="Q76" s="90">
        <f t="shared" si="4"/>
        <v>2</v>
      </c>
      <c r="R76" s="75" t="s">
        <v>1289</v>
      </c>
    </row>
    <row r="77" spans="1:18" s="70" customFormat="1" x14ac:dyDescent="0.3">
      <c r="A77" s="85" t="s">
        <v>2210</v>
      </c>
      <c r="B77" s="85" t="s">
        <v>2223</v>
      </c>
      <c r="C77" s="86">
        <v>45325</v>
      </c>
      <c r="D77" s="87">
        <f>E77+F77</f>
        <v>-190.62</v>
      </c>
      <c r="E77" s="87">
        <v>-18.920000000000002</v>
      </c>
      <c r="F77" s="87">
        <v>-171.7</v>
      </c>
      <c r="G77" s="86">
        <v>45325</v>
      </c>
      <c r="H77" s="85" t="s">
        <v>2224</v>
      </c>
      <c r="I77" s="88">
        <v>1662422</v>
      </c>
      <c r="J77" s="88" t="s">
        <v>1327</v>
      </c>
      <c r="K77" s="88">
        <v>199115</v>
      </c>
      <c r="L77" s="89">
        <v>45328</v>
      </c>
      <c r="M77" s="85" t="str">
        <f>VLOOKUP(I77,'ITEM#'!A:B,2,0)</f>
        <v>Costco01</v>
      </c>
      <c r="N77" s="83" t="s">
        <v>1301</v>
      </c>
      <c r="O77" s="83"/>
      <c r="P77" s="84">
        <f>VLOOKUP(I77,'ITEM#'!A:D,4,0)</f>
        <v>-85.85</v>
      </c>
      <c r="Q77" s="90">
        <f t="shared" si="4"/>
        <v>2</v>
      </c>
      <c r="R77" s="75" t="s">
        <v>1289</v>
      </c>
    </row>
    <row r="78" spans="1:18" s="70" customFormat="1" x14ac:dyDescent="0.3">
      <c r="A78" s="85" t="s">
        <v>2210</v>
      </c>
      <c r="B78" s="85" t="s">
        <v>2225</v>
      </c>
      <c r="C78" s="86">
        <v>45325</v>
      </c>
      <c r="D78" s="87">
        <v>-86.72</v>
      </c>
      <c r="E78" s="87">
        <v>-9.3699999999999992</v>
      </c>
      <c r="F78" s="87">
        <v>-77.349999999999994</v>
      </c>
      <c r="G78" s="86">
        <v>45325</v>
      </c>
      <c r="H78" s="85" t="s">
        <v>2226</v>
      </c>
      <c r="I78" s="88">
        <v>1662420</v>
      </c>
      <c r="J78" s="88" t="s">
        <v>1318</v>
      </c>
      <c r="K78" s="88">
        <v>199115</v>
      </c>
      <c r="L78" s="89">
        <v>45328</v>
      </c>
      <c r="M78" s="85" t="str">
        <f>VLOOKUP(I78,'ITEM#'!A:B,2,0)</f>
        <v>Costco01</v>
      </c>
      <c r="N78" s="83" t="s">
        <v>1301</v>
      </c>
      <c r="O78" s="83"/>
      <c r="P78" s="84">
        <f>VLOOKUP(I78,'ITEM#'!A:D,4,0)</f>
        <v>-77.349999999999994</v>
      </c>
      <c r="Q78" s="90">
        <f t="shared" si="4"/>
        <v>1</v>
      </c>
      <c r="R78" s="75" t="s">
        <v>1289</v>
      </c>
    </row>
    <row r="79" spans="1:18" s="70" customFormat="1" x14ac:dyDescent="0.3">
      <c r="A79" s="85" t="s">
        <v>2210</v>
      </c>
      <c r="B79" s="85" t="s">
        <v>2227</v>
      </c>
      <c r="C79" s="86">
        <v>45324</v>
      </c>
      <c r="D79" s="87">
        <v>-95.31</v>
      </c>
      <c r="E79" s="87">
        <v>-9.4600000000000009</v>
      </c>
      <c r="F79" s="87">
        <v>-85.85</v>
      </c>
      <c r="G79" s="86">
        <v>45324</v>
      </c>
      <c r="H79" s="85" t="s">
        <v>2228</v>
      </c>
      <c r="I79" s="88">
        <v>1662422</v>
      </c>
      <c r="J79" s="88" t="s">
        <v>1327</v>
      </c>
      <c r="K79" s="88">
        <v>199115</v>
      </c>
      <c r="L79" s="89">
        <v>45328</v>
      </c>
      <c r="M79" s="85" t="str">
        <f>VLOOKUP(I79,'ITEM#'!A:B,2,0)</f>
        <v>Costco01</v>
      </c>
      <c r="N79" s="83" t="s">
        <v>1301</v>
      </c>
      <c r="O79" s="83"/>
      <c r="P79" s="84">
        <f>VLOOKUP(I79,'ITEM#'!A:D,4,0)</f>
        <v>-85.85</v>
      </c>
      <c r="Q79" s="90">
        <f t="shared" si="4"/>
        <v>1</v>
      </c>
      <c r="R79" s="75" t="s">
        <v>1289</v>
      </c>
    </row>
    <row r="80" spans="1:18" s="70" customFormat="1" x14ac:dyDescent="0.3">
      <c r="A80" s="85" t="s">
        <v>2229</v>
      </c>
      <c r="B80" s="85" t="s">
        <v>2230</v>
      </c>
      <c r="C80" s="86">
        <v>45328</v>
      </c>
      <c r="D80" s="87">
        <v>-89.95</v>
      </c>
      <c r="E80" s="87">
        <v>-27.68</v>
      </c>
      <c r="F80" s="87">
        <v>-62.27</v>
      </c>
      <c r="G80" s="86">
        <v>45328</v>
      </c>
      <c r="H80" s="85" t="s">
        <v>2231</v>
      </c>
      <c r="I80" s="88">
        <v>1339335</v>
      </c>
      <c r="J80" s="88" t="s">
        <v>1314</v>
      </c>
      <c r="K80" s="88">
        <v>199420</v>
      </c>
      <c r="L80" s="89">
        <v>45330</v>
      </c>
      <c r="M80" s="85" t="str">
        <f>VLOOKUP(I80,'ITEM#'!A:B,2,0)</f>
        <v>Costco01</v>
      </c>
      <c r="N80" s="83" t="s">
        <v>1301</v>
      </c>
      <c r="O80" s="83"/>
      <c r="P80" s="84">
        <f>VLOOKUP(I80,'ITEM#'!A:D,4,0)</f>
        <v>-62.27</v>
      </c>
      <c r="Q80" s="90">
        <f t="shared" ref="Q80:Q87" si="9">F80/P80</f>
        <v>1</v>
      </c>
      <c r="R80" s="75" t="s">
        <v>1289</v>
      </c>
    </row>
    <row r="81" spans="1:18" s="70" customFormat="1" x14ac:dyDescent="0.3">
      <c r="A81" s="85" t="s">
        <v>2229</v>
      </c>
      <c r="B81" s="85" t="s">
        <v>2232</v>
      </c>
      <c r="C81" s="86">
        <v>45328</v>
      </c>
      <c r="D81" s="87">
        <v>-32.4</v>
      </c>
      <c r="E81" s="87">
        <v>-8.86</v>
      </c>
      <c r="F81" s="87">
        <v>-23.54</v>
      </c>
      <c r="G81" s="86">
        <v>45328</v>
      </c>
      <c r="H81" s="85" t="s">
        <v>2233</v>
      </c>
      <c r="I81" s="88">
        <v>1793726</v>
      </c>
      <c r="J81" s="88" t="s">
        <v>2614</v>
      </c>
      <c r="K81" s="88">
        <v>199426</v>
      </c>
      <c r="L81" s="89">
        <v>45330</v>
      </c>
      <c r="M81" s="85" t="str">
        <f>VLOOKUP(I81,'ITEM#'!A:B,2,0)</f>
        <v>Costco01</v>
      </c>
      <c r="N81" s="83" t="s">
        <v>2618</v>
      </c>
      <c r="O81" s="83"/>
      <c r="P81" s="84">
        <f>VLOOKUP(I81,'ITEM#'!A:D,4,0)</f>
        <v>-23.54</v>
      </c>
      <c r="Q81" s="90">
        <f t="shared" si="9"/>
        <v>1</v>
      </c>
      <c r="R81" s="75" t="s">
        <v>1289</v>
      </c>
    </row>
    <row r="82" spans="1:18" s="70" customFormat="1" x14ac:dyDescent="0.3">
      <c r="A82" s="85" t="s">
        <v>2229</v>
      </c>
      <c r="B82" s="85" t="s">
        <v>2234</v>
      </c>
      <c r="C82" s="86">
        <v>45328</v>
      </c>
      <c r="D82" s="87">
        <v>-39</v>
      </c>
      <c r="E82" s="87">
        <v>0</v>
      </c>
      <c r="F82" s="87">
        <v>-39</v>
      </c>
      <c r="G82" s="86">
        <v>45328</v>
      </c>
      <c r="H82" s="85" t="s">
        <v>2235</v>
      </c>
      <c r="I82" s="88">
        <v>1529947</v>
      </c>
      <c r="J82" s="88" t="s">
        <v>1294</v>
      </c>
      <c r="K82" s="88">
        <v>199426</v>
      </c>
      <c r="L82" s="89">
        <v>45330</v>
      </c>
      <c r="M82" s="85" t="str">
        <f>VLOOKUP(I82,'ITEM#'!A:B,2,0)</f>
        <v>Costco01</v>
      </c>
      <c r="N82" s="83" t="s">
        <v>1291</v>
      </c>
      <c r="O82" s="83"/>
      <c r="P82" s="84">
        <f>VLOOKUP(I82,'ITEM#'!A:D,4,0)</f>
        <v>-39</v>
      </c>
      <c r="Q82" s="90">
        <f t="shared" si="9"/>
        <v>1</v>
      </c>
      <c r="R82" s="75" t="s">
        <v>1289</v>
      </c>
    </row>
    <row r="83" spans="1:18" s="70" customFormat="1" x14ac:dyDescent="0.3">
      <c r="A83" s="85" t="s">
        <v>2229</v>
      </c>
      <c r="B83" s="85" t="s">
        <v>2236</v>
      </c>
      <c r="C83" s="86">
        <v>45328</v>
      </c>
      <c r="D83" s="87">
        <v>-141.61000000000001</v>
      </c>
      <c r="E83" s="87">
        <v>-79.34</v>
      </c>
      <c r="F83" s="87">
        <v>-62.27</v>
      </c>
      <c r="G83" s="86">
        <v>45328</v>
      </c>
      <c r="H83" s="85" t="s">
        <v>2237</v>
      </c>
      <c r="I83" s="88">
        <v>1339335</v>
      </c>
      <c r="J83" s="88" t="s">
        <v>1314</v>
      </c>
      <c r="K83" s="88">
        <v>199426</v>
      </c>
      <c r="L83" s="89">
        <v>45330</v>
      </c>
      <c r="M83" s="85" t="str">
        <f>VLOOKUP(I83,'ITEM#'!A:B,2,0)</f>
        <v>Costco01</v>
      </c>
      <c r="N83" s="83" t="s">
        <v>1301</v>
      </c>
      <c r="O83" s="83"/>
      <c r="P83" s="84">
        <f>VLOOKUP(I83,'ITEM#'!A:D,4,0)</f>
        <v>-62.27</v>
      </c>
      <c r="Q83" s="90">
        <f t="shared" si="9"/>
        <v>1</v>
      </c>
      <c r="R83" s="75" t="s">
        <v>1289</v>
      </c>
    </row>
    <row r="84" spans="1:18" s="70" customFormat="1" x14ac:dyDescent="0.3">
      <c r="A84" s="85" t="s">
        <v>2229</v>
      </c>
      <c r="B84" s="85" t="s">
        <v>2238</v>
      </c>
      <c r="C84" s="86">
        <v>45328</v>
      </c>
      <c r="D84" s="87">
        <v>-35.869999999999997</v>
      </c>
      <c r="E84" s="87">
        <v>-8.89</v>
      </c>
      <c r="F84" s="87">
        <v>-26.98</v>
      </c>
      <c r="G84" s="86">
        <v>45328</v>
      </c>
      <c r="H84" s="85" t="s">
        <v>2239</v>
      </c>
      <c r="I84" s="88">
        <v>1793728</v>
      </c>
      <c r="J84" s="88" t="s">
        <v>2615</v>
      </c>
      <c r="K84" s="88">
        <v>199426</v>
      </c>
      <c r="L84" s="89">
        <v>45330</v>
      </c>
      <c r="M84" s="85" t="str">
        <f>VLOOKUP(I84,'ITEM#'!A:B,2,0)</f>
        <v>Costco01</v>
      </c>
      <c r="N84" s="83" t="s">
        <v>2618</v>
      </c>
      <c r="O84" s="83"/>
      <c r="P84" s="84">
        <f>VLOOKUP(I84,'ITEM#'!A:D,4,0)</f>
        <v>-26.98</v>
      </c>
      <c r="Q84" s="90">
        <f t="shared" si="9"/>
        <v>1</v>
      </c>
      <c r="R84" s="75" t="s">
        <v>1289</v>
      </c>
    </row>
    <row r="85" spans="1:18" s="70" customFormat="1" x14ac:dyDescent="0.3">
      <c r="A85" s="85" t="s">
        <v>2229</v>
      </c>
      <c r="B85" s="85" t="s">
        <v>2240</v>
      </c>
      <c r="C85" s="86">
        <v>45328</v>
      </c>
      <c r="D85" s="87">
        <f>E85+F85</f>
        <v>-86.72</v>
      </c>
      <c r="E85" s="87">
        <v>-9.3699999999999992</v>
      </c>
      <c r="F85" s="87">
        <v>-77.349999999999994</v>
      </c>
      <c r="G85" s="86">
        <v>45328</v>
      </c>
      <c r="H85" s="85" t="s">
        <v>2241</v>
      </c>
      <c r="I85" s="88">
        <v>1662420</v>
      </c>
      <c r="J85" s="88" t="s">
        <v>1318</v>
      </c>
      <c r="K85" s="88">
        <v>199426</v>
      </c>
      <c r="L85" s="89">
        <v>45330</v>
      </c>
      <c r="M85" s="85" t="str">
        <f>VLOOKUP(I85,'ITEM#'!A:B,2,0)</f>
        <v>Costco01</v>
      </c>
      <c r="N85" s="83" t="s">
        <v>1301</v>
      </c>
      <c r="O85" s="83"/>
      <c r="P85" s="84">
        <f>VLOOKUP(I85,'ITEM#'!A:D,4,0)</f>
        <v>-77.349999999999994</v>
      </c>
      <c r="Q85" s="90">
        <f t="shared" si="9"/>
        <v>1</v>
      </c>
      <c r="R85" s="75" t="s">
        <v>1289</v>
      </c>
    </row>
    <row r="86" spans="1:18" s="70" customFormat="1" x14ac:dyDescent="0.3">
      <c r="A86" s="85" t="s">
        <v>2229</v>
      </c>
      <c r="B86" s="85" t="s">
        <v>2240</v>
      </c>
      <c r="C86" s="86">
        <v>45328</v>
      </c>
      <c r="D86" s="87">
        <f>E86+F86</f>
        <v>-190.62</v>
      </c>
      <c r="E86" s="87">
        <v>-18.920000000000002</v>
      </c>
      <c r="F86" s="87">
        <v>-171.7</v>
      </c>
      <c r="G86" s="86">
        <v>45328</v>
      </c>
      <c r="H86" s="85" t="s">
        <v>2241</v>
      </c>
      <c r="I86" s="88">
        <v>1662421</v>
      </c>
      <c r="J86" s="88" t="s">
        <v>1300</v>
      </c>
      <c r="K86" s="88">
        <v>199426</v>
      </c>
      <c r="L86" s="89">
        <v>45330</v>
      </c>
      <c r="M86" s="85" t="str">
        <f>VLOOKUP(I86,'ITEM#'!A:B,2,0)</f>
        <v>Costco01</v>
      </c>
      <c r="N86" s="83" t="s">
        <v>1301</v>
      </c>
      <c r="O86" s="83"/>
      <c r="P86" s="84">
        <f>VLOOKUP(I86,'ITEM#'!A:D,4,0)</f>
        <v>-85.85</v>
      </c>
      <c r="Q86" s="90">
        <f t="shared" si="9"/>
        <v>2</v>
      </c>
      <c r="R86" s="75" t="s">
        <v>1289</v>
      </c>
    </row>
    <row r="87" spans="1:18" s="70" customFormat="1" x14ac:dyDescent="0.3">
      <c r="A87" s="85" t="s">
        <v>2229</v>
      </c>
      <c r="B87" s="85" t="s">
        <v>2242</v>
      </c>
      <c r="C87" s="86">
        <v>45328</v>
      </c>
      <c r="D87" s="87">
        <v>-173.44</v>
      </c>
      <c r="E87" s="87">
        <v>-18.739999999999998</v>
      </c>
      <c r="F87" s="87">
        <v>-154.69999999999999</v>
      </c>
      <c r="G87" s="86">
        <v>45328</v>
      </c>
      <c r="H87" s="85" t="s">
        <v>2243</v>
      </c>
      <c r="I87" s="88">
        <v>1662420</v>
      </c>
      <c r="J87" s="88" t="s">
        <v>1318</v>
      </c>
      <c r="K87" s="88">
        <v>199426</v>
      </c>
      <c r="L87" s="89">
        <v>45330</v>
      </c>
      <c r="M87" s="85" t="str">
        <f>VLOOKUP(I87,'ITEM#'!A:B,2,0)</f>
        <v>Costco01</v>
      </c>
      <c r="N87" s="83" t="s">
        <v>1301</v>
      </c>
      <c r="O87" s="83"/>
      <c r="P87" s="84">
        <f>VLOOKUP(I87,'ITEM#'!A:D,4,0)</f>
        <v>-77.349999999999994</v>
      </c>
      <c r="Q87" s="90">
        <f t="shared" si="9"/>
        <v>2</v>
      </c>
      <c r="R87" s="75" t="s">
        <v>1289</v>
      </c>
    </row>
    <row r="88" spans="1:18" s="70" customFormat="1" x14ac:dyDescent="0.3">
      <c r="A88" s="85" t="s">
        <v>2244</v>
      </c>
      <c r="B88" s="85" t="s">
        <v>2245</v>
      </c>
      <c r="C88" s="86">
        <v>45329</v>
      </c>
      <c r="D88" s="87">
        <v>-95.31</v>
      </c>
      <c r="E88" s="87">
        <v>-9.4600000000000009</v>
      </c>
      <c r="F88" s="87">
        <v>-85.85</v>
      </c>
      <c r="G88" s="86">
        <v>45329</v>
      </c>
      <c r="H88" s="85" t="s">
        <v>2246</v>
      </c>
      <c r="I88" s="88">
        <v>1662422</v>
      </c>
      <c r="J88" s="88" t="s">
        <v>1327</v>
      </c>
      <c r="K88" s="88">
        <v>199501</v>
      </c>
      <c r="L88" s="89">
        <v>45331</v>
      </c>
      <c r="M88" s="85" t="str">
        <f>VLOOKUP(I88,'ITEM#'!A:B,2,0)</f>
        <v>Costco01</v>
      </c>
      <c r="N88" s="83" t="s">
        <v>1301</v>
      </c>
      <c r="O88" s="83"/>
      <c r="P88" s="84">
        <f>VLOOKUP(I88,'ITEM#'!A:D,4,0)</f>
        <v>-85.85</v>
      </c>
      <c r="Q88" s="90">
        <f t="shared" ref="Q88:Q99" si="10">F88/P88</f>
        <v>1</v>
      </c>
      <c r="R88" s="75" t="s">
        <v>1289</v>
      </c>
    </row>
    <row r="89" spans="1:18" s="70" customFormat="1" x14ac:dyDescent="0.3">
      <c r="A89" s="85" t="s">
        <v>2244</v>
      </c>
      <c r="B89" s="85" t="s">
        <v>2247</v>
      </c>
      <c r="C89" s="86">
        <v>45329</v>
      </c>
      <c r="D89" s="87">
        <v>-40.36</v>
      </c>
      <c r="E89" s="87">
        <v>-9.07</v>
      </c>
      <c r="F89" s="87">
        <v>-31.29</v>
      </c>
      <c r="G89" s="86">
        <v>45329</v>
      </c>
      <c r="H89" s="85" t="s">
        <v>2248</v>
      </c>
      <c r="I89" s="88">
        <v>1793729</v>
      </c>
      <c r="J89" s="88" t="s">
        <v>2612</v>
      </c>
      <c r="K89" s="88">
        <v>199501</v>
      </c>
      <c r="L89" s="89">
        <v>45331</v>
      </c>
      <c r="M89" s="85" t="str">
        <f>VLOOKUP(I89,'ITEM#'!A:B,2,0)</f>
        <v>Costco01</v>
      </c>
      <c r="N89" s="83" t="s">
        <v>2618</v>
      </c>
      <c r="O89" s="83"/>
      <c r="P89" s="84">
        <f>VLOOKUP(I89,'ITEM#'!A:D,4,0)</f>
        <v>-31.29</v>
      </c>
      <c r="Q89" s="90">
        <f t="shared" si="10"/>
        <v>1</v>
      </c>
      <c r="R89" s="75" t="s">
        <v>1289</v>
      </c>
    </row>
    <row r="90" spans="1:18" s="70" customFormat="1" x14ac:dyDescent="0.3">
      <c r="A90" s="85" t="s">
        <v>2244</v>
      </c>
      <c r="B90" s="85" t="s">
        <v>2249</v>
      </c>
      <c r="C90" s="86">
        <v>45329</v>
      </c>
      <c r="D90" s="87">
        <v>-39</v>
      </c>
      <c r="E90" s="87">
        <v>0</v>
      </c>
      <c r="F90" s="87">
        <v>-39</v>
      </c>
      <c r="G90" s="86">
        <v>45329</v>
      </c>
      <c r="H90" s="85" t="s">
        <v>2250</v>
      </c>
      <c r="I90" s="88">
        <v>1529947</v>
      </c>
      <c r="J90" s="88" t="s">
        <v>1294</v>
      </c>
      <c r="K90" s="88">
        <v>199501</v>
      </c>
      <c r="L90" s="89">
        <v>45331</v>
      </c>
      <c r="M90" s="85" t="str">
        <f>VLOOKUP(I90,'ITEM#'!A:B,2,0)</f>
        <v>Costco01</v>
      </c>
      <c r="N90" s="83" t="s">
        <v>1291</v>
      </c>
      <c r="O90" s="83"/>
      <c r="P90" s="84">
        <f>VLOOKUP(I90,'ITEM#'!A:D,4,0)</f>
        <v>-39</v>
      </c>
      <c r="Q90" s="90">
        <f t="shared" si="10"/>
        <v>1</v>
      </c>
      <c r="R90" s="75" t="s">
        <v>1289</v>
      </c>
    </row>
    <row r="91" spans="1:18" s="70" customFormat="1" x14ac:dyDescent="0.3">
      <c r="A91" s="85" t="s">
        <v>2244</v>
      </c>
      <c r="B91" s="85" t="s">
        <v>2251</v>
      </c>
      <c r="C91" s="86">
        <v>45329</v>
      </c>
      <c r="D91" s="87">
        <v>-86.72</v>
      </c>
      <c r="E91" s="87">
        <v>-9.3699999999999992</v>
      </c>
      <c r="F91" s="87">
        <v>-77.349999999999994</v>
      </c>
      <c r="G91" s="86">
        <v>45329</v>
      </c>
      <c r="H91" s="85" t="s">
        <v>2252</v>
      </c>
      <c r="I91" s="88">
        <v>1662420</v>
      </c>
      <c r="J91" s="88" t="s">
        <v>1318</v>
      </c>
      <c r="K91" s="88">
        <v>199501</v>
      </c>
      <c r="L91" s="89">
        <v>45331</v>
      </c>
      <c r="M91" s="85" t="str">
        <f>VLOOKUP(I91,'ITEM#'!A:B,2,0)</f>
        <v>Costco01</v>
      </c>
      <c r="N91" s="83" t="s">
        <v>1301</v>
      </c>
      <c r="O91" s="83"/>
      <c r="P91" s="84">
        <f>VLOOKUP(I91,'ITEM#'!A:D,4,0)</f>
        <v>-77.349999999999994</v>
      </c>
      <c r="Q91" s="90">
        <f t="shared" si="10"/>
        <v>1</v>
      </c>
      <c r="R91" s="75" t="s">
        <v>1289</v>
      </c>
    </row>
    <row r="92" spans="1:18" s="70" customFormat="1" x14ac:dyDescent="0.3">
      <c r="A92" s="85" t="s">
        <v>2244</v>
      </c>
      <c r="B92" s="85" t="s">
        <v>2253</v>
      </c>
      <c r="C92" s="86">
        <v>45329</v>
      </c>
      <c r="D92" s="87">
        <v>-39</v>
      </c>
      <c r="E92" s="87">
        <v>0</v>
      </c>
      <c r="F92" s="87">
        <v>-39</v>
      </c>
      <c r="G92" s="86">
        <v>45329</v>
      </c>
      <c r="H92" s="85" t="s">
        <v>2254</v>
      </c>
      <c r="I92" s="88">
        <v>1529947</v>
      </c>
      <c r="J92" s="88" t="s">
        <v>1294</v>
      </c>
      <c r="K92" s="88">
        <v>199501</v>
      </c>
      <c r="L92" s="89">
        <v>45331</v>
      </c>
      <c r="M92" s="85" t="str">
        <f>VLOOKUP(I92,'ITEM#'!A:B,2,0)</f>
        <v>Costco01</v>
      </c>
      <c r="N92" s="83" t="s">
        <v>1291</v>
      </c>
      <c r="O92" s="83"/>
      <c r="P92" s="84">
        <f>VLOOKUP(I92,'ITEM#'!A:D,4,0)</f>
        <v>-39</v>
      </c>
      <c r="Q92" s="90">
        <f t="shared" si="10"/>
        <v>1</v>
      </c>
      <c r="R92" s="75" t="s">
        <v>1289</v>
      </c>
    </row>
    <row r="93" spans="1:18" s="70" customFormat="1" x14ac:dyDescent="0.3">
      <c r="A93" s="85" t="s">
        <v>2244</v>
      </c>
      <c r="B93" s="85" t="s">
        <v>2255</v>
      </c>
      <c r="C93" s="86">
        <v>45329</v>
      </c>
      <c r="D93" s="87">
        <f>E93+F93</f>
        <v>-86.72</v>
      </c>
      <c r="E93" s="87">
        <v>-9.3699999999999992</v>
      </c>
      <c r="F93" s="87">
        <v>-77.349999999999994</v>
      </c>
      <c r="G93" s="86">
        <v>45329</v>
      </c>
      <c r="H93" s="85" t="s">
        <v>2256</v>
      </c>
      <c r="I93" s="88">
        <v>1662420</v>
      </c>
      <c r="J93" s="88" t="s">
        <v>1318</v>
      </c>
      <c r="K93" s="88">
        <v>199501</v>
      </c>
      <c r="L93" s="89">
        <v>45331</v>
      </c>
      <c r="M93" s="85" t="str">
        <f>VLOOKUP(I93,'ITEM#'!A:B,2,0)</f>
        <v>Costco01</v>
      </c>
      <c r="N93" s="83" t="s">
        <v>1301</v>
      </c>
      <c r="O93" s="83"/>
      <c r="P93" s="84">
        <f>VLOOKUP(I93,'ITEM#'!A:D,4,0)</f>
        <v>-77.349999999999994</v>
      </c>
      <c r="Q93" s="90">
        <f t="shared" si="10"/>
        <v>1</v>
      </c>
      <c r="R93" s="75" t="s">
        <v>1289</v>
      </c>
    </row>
    <row r="94" spans="1:18" s="70" customFormat="1" x14ac:dyDescent="0.3">
      <c r="A94" s="85" t="s">
        <v>2244</v>
      </c>
      <c r="B94" s="85" t="s">
        <v>2255</v>
      </c>
      <c r="C94" s="86">
        <v>45329</v>
      </c>
      <c r="D94" s="87">
        <f>E94+F94</f>
        <v>-95.31</v>
      </c>
      <c r="E94" s="87">
        <v>-9.4600000000000009</v>
      </c>
      <c r="F94" s="87">
        <v>-85.85</v>
      </c>
      <c r="G94" s="86">
        <v>45329</v>
      </c>
      <c r="H94" s="85" t="s">
        <v>2256</v>
      </c>
      <c r="I94" s="88">
        <v>1662421</v>
      </c>
      <c r="J94" s="88" t="s">
        <v>1300</v>
      </c>
      <c r="K94" s="88">
        <v>199501</v>
      </c>
      <c r="L94" s="89">
        <v>45331</v>
      </c>
      <c r="M94" s="85" t="str">
        <f>VLOOKUP(I94,'ITEM#'!A:B,2,0)</f>
        <v>Costco01</v>
      </c>
      <c r="N94" s="83" t="s">
        <v>1301</v>
      </c>
      <c r="O94" s="83"/>
      <c r="P94" s="84">
        <f>VLOOKUP(I94,'ITEM#'!A:D,4,0)</f>
        <v>-85.85</v>
      </c>
      <c r="Q94" s="90">
        <f t="shared" si="10"/>
        <v>1</v>
      </c>
      <c r="R94" s="75" t="s">
        <v>1289</v>
      </c>
    </row>
    <row r="95" spans="1:18" s="70" customFormat="1" x14ac:dyDescent="0.3">
      <c r="A95" s="85" t="s">
        <v>2244</v>
      </c>
      <c r="B95" s="85" t="s">
        <v>2257</v>
      </c>
      <c r="C95" s="86">
        <v>45329</v>
      </c>
      <c r="D95" s="87">
        <v>-86.72</v>
      </c>
      <c r="E95" s="87">
        <v>-9.3699999999999992</v>
      </c>
      <c r="F95" s="87">
        <v>-77.349999999999994</v>
      </c>
      <c r="G95" s="86">
        <v>45329</v>
      </c>
      <c r="H95" s="85" t="s">
        <v>2258</v>
      </c>
      <c r="I95" s="88">
        <v>1662420</v>
      </c>
      <c r="J95" s="88" t="s">
        <v>1318</v>
      </c>
      <c r="K95" s="88">
        <v>199501</v>
      </c>
      <c r="L95" s="89">
        <v>45331</v>
      </c>
      <c r="M95" s="85" t="str">
        <f>VLOOKUP(I95,'ITEM#'!A:B,2,0)</f>
        <v>Costco01</v>
      </c>
      <c r="N95" s="83" t="s">
        <v>1301</v>
      </c>
      <c r="O95" s="83"/>
      <c r="P95" s="84">
        <f>VLOOKUP(I95,'ITEM#'!A:D,4,0)</f>
        <v>-77.349999999999994</v>
      </c>
      <c r="Q95" s="90">
        <f t="shared" si="10"/>
        <v>1</v>
      </c>
      <c r="R95" s="75" t="s">
        <v>1289</v>
      </c>
    </row>
    <row r="96" spans="1:18" s="70" customFormat="1" x14ac:dyDescent="0.3">
      <c r="A96" s="85" t="s">
        <v>2244</v>
      </c>
      <c r="B96" s="85" t="s">
        <v>2259</v>
      </c>
      <c r="C96" s="86">
        <v>45329</v>
      </c>
      <c r="D96" s="87">
        <v>-95.31</v>
      </c>
      <c r="E96" s="87">
        <v>-9.4600000000000009</v>
      </c>
      <c r="F96" s="87">
        <v>-85.85</v>
      </c>
      <c r="G96" s="86">
        <v>45329</v>
      </c>
      <c r="H96" s="85" t="s">
        <v>2260</v>
      </c>
      <c r="I96" s="88">
        <v>1662422</v>
      </c>
      <c r="J96" s="88" t="s">
        <v>1327</v>
      </c>
      <c r="K96" s="88">
        <v>199501</v>
      </c>
      <c r="L96" s="89">
        <v>45331</v>
      </c>
      <c r="M96" s="85" t="str">
        <f>VLOOKUP(I96,'ITEM#'!A:B,2,0)</f>
        <v>Costco01</v>
      </c>
      <c r="N96" s="83" t="s">
        <v>1301</v>
      </c>
      <c r="O96" s="83"/>
      <c r="P96" s="84">
        <f>VLOOKUP(I96,'ITEM#'!A:D,4,0)</f>
        <v>-85.85</v>
      </c>
      <c r="Q96" s="90">
        <f t="shared" si="10"/>
        <v>1</v>
      </c>
      <c r="R96" s="75" t="s">
        <v>1289</v>
      </c>
    </row>
    <row r="97" spans="1:18" s="70" customFormat="1" x14ac:dyDescent="0.3">
      <c r="A97" s="85" t="s">
        <v>2244</v>
      </c>
      <c r="B97" s="85" t="s">
        <v>2261</v>
      </c>
      <c r="C97" s="86">
        <v>45329</v>
      </c>
      <c r="D97" s="87">
        <v>-39</v>
      </c>
      <c r="E97" s="87">
        <v>0</v>
      </c>
      <c r="F97" s="87">
        <v>-39</v>
      </c>
      <c r="G97" s="86">
        <v>45329</v>
      </c>
      <c r="H97" s="85" t="s">
        <v>2262</v>
      </c>
      <c r="I97" s="88">
        <v>1529947</v>
      </c>
      <c r="J97" s="88" t="s">
        <v>1294</v>
      </c>
      <c r="K97" s="88">
        <v>199501</v>
      </c>
      <c r="L97" s="89">
        <v>45331</v>
      </c>
      <c r="M97" s="85" t="str">
        <f>VLOOKUP(I97,'ITEM#'!A:B,2,0)</f>
        <v>Costco01</v>
      </c>
      <c r="N97" s="83" t="s">
        <v>1291</v>
      </c>
      <c r="O97" s="83"/>
      <c r="P97" s="84">
        <f>VLOOKUP(I97,'ITEM#'!A:D,4,0)</f>
        <v>-39</v>
      </c>
      <c r="Q97" s="90">
        <f t="shared" si="10"/>
        <v>1</v>
      </c>
      <c r="R97" s="75" t="s">
        <v>1289</v>
      </c>
    </row>
    <row r="98" spans="1:18" s="70" customFormat="1" x14ac:dyDescent="0.3">
      <c r="A98" s="85" t="s">
        <v>2244</v>
      </c>
      <c r="B98" s="85" t="s">
        <v>2263</v>
      </c>
      <c r="C98" s="86">
        <v>45329</v>
      </c>
      <c r="D98" s="87">
        <v>-22.78</v>
      </c>
      <c r="E98" s="87">
        <v>0</v>
      </c>
      <c r="F98" s="87">
        <v>-22.78</v>
      </c>
      <c r="G98" s="86">
        <v>45329</v>
      </c>
      <c r="H98" s="85" t="s">
        <v>2264</v>
      </c>
      <c r="I98" s="88">
        <v>1529939</v>
      </c>
      <c r="J98" s="88" t="s">
        <v>1339</v>
      </c>
      <c r="K98" s="88">
        <v>199501</v>
      </c>
      <c r="L98" s="89">
        <v>45331</v>
      </c>
      <c r="M98" s="85" t="str">
        <f>VLOOKUP(I98,'ITEM#'!A:B,2,0)</f>
        <v>Costco01</v>
      </c>
      <c r="N98" s="83" t="s">
        <v>1291</v>
      </c>
      <c r="O98" s="83"/>
      <c r="P98" s="84">
        <f>VLOOKUP(I98,'ITEM#'!A:D,4,0)</f>
        <v>-22.78</v>
      </c>
      <c r="Q98" s="90">
        <f t="shared" si="10"/>
        <v>1</v>
      </c>
      <c r="R98" s="75" t="s">
        <v>1289</v>
      </c>
    </row>
    <row r="99" spans="1:18" s="70" customFormat="1" x14ac:dyDescent="0.3">
      <c r="A99" s="85" t="s">
        <v>2244</v>
      </c>
      <c r="B99" s="85" t="s">
        <v>2265</v>
      </c>
      <c r="C99" s="86">
        <v>45329</v>
      </c>
      <c r="D99" s="87">
        <f>E99+F99</f>
        <v>-86.72</v>
      </c>
      <c r="E99" s="87">
        <v>-9.3699999999999992</v>
      </c>
      <c r="F99" s="87">
        <v>-77.349999999999994</v>
      </c>
      <c r="G99" s="86">
        <v>45329</v>
      </c>
      <c r="H99" s="85" t="s">
        <v>2266</v>
      </c>
      <c r="I99" s="88">
        <v>1662420</v>
      </c>
      <c r="J99" s="88" t="s">
        <v>1318</v>
      </c>
      <c r="K99" s="88">
        <v>199501</v>
      </c>
      <c r="L99" s="89">
        <v>45331</v>
      </c>
      <c r="M99" s="85" t="str">
        <f>VLOOKUP(I99,'ITEM#'!A:B,2,0)</f>
        <v>Costco01</v>
      </c>
      <c r="N99" s="83" t="s">
        <v>1301</v>
      </c>
      <c r="O99" s="83"/>
      <c r="P99" s="84">
        <f>VLOOKUP(I99,'ITEM#'!A:D,4,0)</f>
        <v>-77.349999999999994</v>
      </c>
      <c r="Q99" s="90">
        <f t="shared" si="10"/>
        <v>1</v>
      </c>
      <c r="R99" s="75" t="s">
        <v>1289</v>
      </c>
    </row>
    <row r="100" spans="1:18" s="70" customFormat="1" x14ac:dyDescent="0.3">
      <c r="A100" s="85" t="s">
        <v>2244</v>
      </c>
      <c r="B100" s="85" t="s">
        <v>2265</v>
      </c>
      <c r="C100" s="86">
        <v>45329</v>
      </c>
      <c r="D100" s="87">
        <f>E100+F100</f>
        <v>-51.760000000000005</v>
      </c>
      <c r="E100" s="87">
        <v>-17.440000000000001</v>
      </c>
      <c r="F100" s="87">
        <v>-34.32</v>
      </c>
      <c r="G100" s="86">
        <v>45329</v>
      </c>
      <c r="H100" s="85" t="s">
        <v>2266</v>
      </c>
      <c r="I100" s="88">
        <v>1793724</v>
      </c>
      <c r="J100" s="88" t="s">
        <v>2613</v>
      </c>
      <c r="K100" s="88">
        <v>199501</v>
      </c>
      <c r="L100" s="89">
        <v>45331</v>
      </c>
      <c r="M100" s="85" t="str">
        <f>VLOOKUP(I100,'ITEM#'!A:B,2,0)</f>
        <v>Costco01</v>
      </c>
      <c r="N100" s="83" t="s">
        <v>2618</v>
      </c>
      <c r="O100" s="83"/>
      <c r="P100" s="84">
        <f>VLOOKUP(I100,'ITEM#'!A:D,4,0)</f>
        <v>-17.16</v>
      </c>
      <c r="Q100" s="90">
        <f t="shared" ref="Q100:Q138" si="11">F100/P100</f>
        <v>2</v>
      </c>
      <c r="R100" s="75" t="s">
        <v>1289</v>
      </c>
    </row>
    <row r="101" spans="1:18" s="70" customFormat="1" x14ac:dyDescent="0.3">
      <c r="A101" s="85" t="s">
        <v>2267</v>
      </c>
      <c r="B101" s="85" t="s">
        <v>2268</v>
      </c>
      <c r="C101" s="86">
        <v>45330</v>
      </c>
      <c r="D101" s="87">
        <v>-77.430000000000007</v>
      </c>
      <c r="E101" s="87">
        <v>-15.16</v>
      </c>
      <c r="F101" s="87">
        <v>-62.27</v>
      </c>
      <c r="G101" s="86">
        <v>45330</v>
      </c>
      <c r="H101" s="85" t="s">
        <v>2269</v>
      </c>
      <c r="I101" s="88">
        <v>1339334</v>
      </c>
      <c r="J101" s="88" t="s">
        <v>1331</v>
      </c>
      <c r="K101" s="88">
        <v>199747</v>
      </c>
      <c r="L101" s="89">
        <v>45334</v>
      </c>
      <c r="M101" s="85" t="str">
        <f>VLOOKUP(I101,'ITEM#'!A:B,2,0)</f>
        <v>Costco01</v>
      </c>
      <c r="N101" s="83" t="s">
        <v>1301</v>
      </c>
      <c r="O101" s="83"/>
      <c r="P101" s="84">
        <f>VLOOKUP(I101,'ITEM#'!A:D,4,0)</f>
        <v>-62.27</v>
      </c>
      <c r="Q101" s="90">
        <f t="shared" si="11"/>
        <v>1</v>
      </c>
      <c r="R101" s="75" t="s">
        <v>1289</v>
      </c>
    </row>
    <row r="102" spans="1:18" s="70" customFormat="1" x14ac:dyDescent="0.3">
      <c r="A102" s="85" t="s">
        <v>2267</v>
      </c>
      <c r="B102" s="85" t="s">
        <v>2270</v>
      </c>
      <c r="C102" s="86">
        <v>45330</v>
      </c>
      <c r="D102" s="87">
        <v>-25.88</v>
      </c>
      <c r="E102" s="87">
        <v>-8.7200000000000006</v>
      </c>
      <c r="F102" s="87">
        <v>-17.16</v>
      </c>
      <c r="G102" s="86">
        <v>45330</v>
      </c>
      <c r="H102" s="85" t="s">
        <v>2271</v>
      </c>
      <c r="I102" s="88">
        <v>1793724</v>
      </c>
      <c r="J102" s="88" t="s">
        <v>2613</v>
      </c>
      <c r="K102" s="88">
        <v>199749</v>
      </c>
      <c r="L102" s="89">
        <v>45334</v>
      </c>
      <c r="M102" s="85" t="str">
        <f>VLOOKUP(I102,'ITEM#'!A:B,2,0)</f>
        <v>Costco01</v>
      </c>
      <c r="N102" s="83" t="s">
        <v>2618</v>
      </c>
      <c r="O102" s="83"/>
      <c r="P102" s="84">
        <f>VLOOKUP(I102,'ITEM#'!A:D,4,0)</f>
        <v>-17.16</v>
      </c>
      <c r="Q102" s="90">
        <f t="shared" si="11"/>
        <v>1</v>
      </c>
      <c r="R102" s="75" t="s">
        <v>1289</v>
      </c>
    </row>
    <row r="103" spans="1:18" s="70" customFormat="1" x14ac:dyDescent="0.3">
      <c r="A103" s="85" t="s">
        <v>2267</v>
      </c>
      <c r="B103" s="85" t="s">
        <v>2272</v>
      </c>
      <c r="C103" s="86">
        <v>45330</v>
      </c>
      <c r="D103" s="87">
        <f>E103+F103</f>
        <v>-86.72</v>
      </c>
      <c r="E103" s="87">
        <v>-9.3699999999999992</v>
      </c>
      <c r="F103" s="87">
        <v>-77.349999999999994</v>
      </c>
      <c r="G103" s="86">
        <v>45330</v>
      </c>
      <c r="H103" s="85" t="s">
        <v>2273</v>
      </c>
      <c r="I103" s="88">
        <v>1662420</v>
      </c>
      <c r="J103" s="88" t="s">
        <v>1318</v>
      </c>
      <c r="K103" s="88">
        <v>199749</v>
      </c>
      <c r="L103" s="89">
        <v>45334</v>
      </c>
      <c r="M103" s="85" t="str">
        <f>VLOOKUP(I103,'ITEM#'!A:B,2,0)</f>
        <v>Costco01</v>
      </c>
      <c r="N103" s="83" t="s">
        <v>1301</v>
      </c>
      <c r="O103" s="83"/>
      <c r="P103" s="84">
        <f>VLOOKUP(I103,'ITEM#'!A:D,4,0)</f>
        <v>-77.349999999999994</v>
      </c>
      <c r="Q103" s="90">
        <f t="shared" si="11"/>
        <v>1</v>
      </c>
      <c r="R103" s="75" t="s">
        <v>1289</v>
      </c>
    </row>
    <row r="104" spans="1:18" s="70" customFormat="1" x14ac:dyDescent="0.3">
      <c r="A104" s="85" t="s">
        <v>2267</v>
      </c>
      <c r="B104" s="85" t="s">
        <v>2272</v>
      </c>
      <c r="C104" s="86">
        <v>45330</v>
      </c>
      <c r="D104" s="87">
        <f>E104+F104</f>
        <v>-95.31</v>
      </c>
      <c r="E104" s="87">
        <v>-9.4600000000000009</v>
      </c>
      <c r="F104" s="87">
        <v>-85.85</v>
      </c>
      <c r="G104" s="86">
        <v>45330</v>
      </c>
      <c r="H104" s="85" t="s">
        <v>2273</v>
      </c>
      <c r="I104" s="88">
        <v>1662421</v>
      </c>
      <c r="J104" s="88" t="s">
        <v>1300</v>
      </c>
      <c r="K104" s="88">
        <v>199749</v>
      </c>
      <c r="L104" s="89">
        <v>45334</v>
      </c>
      <c r="M104" s="85" t="str">
        <f>VLOOKUP(I104,'ITEM#'!A:B,2,0)</f>
        <v>Costco01</v>
      </c>
      <c r="N104" s="83" t="s">
        <v>1301</v>
      </c>
      <c r="O104" s="83"/>
      <c r="P104" s="84">
        <f>VLOOKUP(I104,'ITEM#'!A:D,4,0)</f>
        <v>-85.85</v>
      </c>
      <c r="Q104" s="90">
        <f t="shared" si="11"/>
        <v>1</v>
      </c>
      <c r="R104" s="75" t="s">
        <v>1289</v>
      </c>
    </row>
    <row r="105" spans="1:18" s="70" customFormat="1" x14ac:dyDescent="0.3">
      <c r="A105" s="85" t="s">
        <v>2267</v>
      </c>
      <c r="B105" s="85" t="s">
        <v>2274</v>
      </c>
      <c r="C105" s="86">
        <v>45330</v>
      </c>
      <c r="D105" s="87">
        <f>E105+F105</f>
        <v>-260.16000000000003</v>
      </c>
      <c r="E105" s="87">
        <v>-28.11</v>
      </c>
      <c r="F105" s="87">
        <v>-232.05</v>
      </c>
      <c r="G105" s="86">
        <v>45330</v>
      </c>
      <c r="H105" s="85" t="s">
        <v>2275</v>
      </c>
      <c r="I105" s="88">
        <v>1662420</v>
      </c>
      <c r="J105" s="88" t="s">
        <v>1318</v>
      </c>
      <c r="K105" s="88">
        <v>199749</v>
      </c>
      <c r="L105" s="89">
        <v>45334</v>
      </c>
      <c r="M105" s="85" t="str">
        <f>VLOOKUP(I105,'ITEM#'!A:B,2,0)</f>
        <v>Costco01</v>
      </c>
      <c r="N105" s="83" t="s">
        <v>1301</v>
      </c>
      <c r="O105" s="83"/>
      <c r="P105" s="84">
        <f>VLOOKUP(I105,'ITEM#'!A:D,4,0)</f>
        <v>-77.349999999999994</v>
      </c>
      <c r="Q105" s="90">
        <f t="shared" si="11"/>
        <v>3.0000000000000004</v>
      </c>
      <c r="R105" s="75" t="s">
        <v>1289</v>
      </c>
    </row>
    <row r="106" spans="1:18" s="70" customFormat="1" x14ac:dyDescent="0.3">
      <c r="A106" s="85" t="s">
        <v>2267</v>
      </c>
      <c r="B106" s="85" t="s">
        <v>2274</v>
      </c>
      <c r="C106" s="86">
        <v>45330</v>
      </c>
      <c r="D106" s="87">
        <f>E106+F106</f>
        <v>-95.31</v>
      </c>
      <c r="E106" s="87">
        <v>-9.4600000000000009</v>
      </c>
      <c r="F106" s="87">
        <v>-85.85</v>
      </c>
      <c r="G106" s="86">
        <v>45330</v>
      </c>
      <c r="H106" s="85" t="s">
        <v>2275</v>
      </c>
      <c r="I106" s="88">
        <v>1662422</v>
      </c>
      <c r="J106" s="88" t="s">
        <v>1327</v>
      </c>
      <c r="K106" s="88">
        <v>199749</v>
      </c>
      <c r="L106" s="89">
        <v>45334</v>
      </c>
      <c r="M106" s="85" t="str">
        <f>VLOOKUP(I106,'ITEM#'!A:B,2,0)</f>
        <v>Costco01</v>
      </c>
      <c r="N106" s="83" t="s">
        <v>1301</v>
      </c>
      <c r="O106" s="83"/>
      <c r="P106" s="84">
        <f>VLOOKUP(I106,'ITEM#'!A:D,4,0)</f>
        <v>-85.85</v>
      </c>
      <c r="Q106" s="90">
        <f t="shared" si="11"/>
        <v>1</v>
      </c>
      <c r="R106" s="75" t="s">
        <v>1289</v>
      </c>
    </row>
    <row r="107" spans="1:18" s="70" customFormat="1" x14ac:dyDescent="0.3">
      <c r="A107" s="85" t="s">
        <v>2267</v>
      </c>
      <c r="B107" s="85" t="s">
        <v>2276</v>
      </c>
      <c r="C107" s="86">
        <v>45330</v>
      </c>
      <c r="D107" s="87">
        <v>-117</v>
      </c>
      <c r="E107" s="87">
        <v>0</v>
      </c>
      <c r="F107" s="87">
        <v>-117</v>
      </c>
      <c r="G107" s="86">
        <v>45330</v>
      </c>
      <c r="H107" s="85" t="s">
        <v>2277</v>
      </c>
      <c r="I107" s="88">
        <v>1529946</v>
      </c>
      <c r="J107" s="88" t="s">
        <v>1306</v>
      </c>
      <c r="K107" s="88">
        <v>199749</v>
      </c>
      <c r="L107" s="89">
        <v>45334</v>
      </c>
      <c r="M107" s="85" t="str">
        <f>VLOOKUP(I107,'ITEM#'!A:B,2,0)</f>
        <v>Costco01</v>
      </c>
      <c r="N107" s="83" t="s">
        <v>1291</v>
      </c>
      <c r="O107" s="83"/>
      <c r="P107" s="84">
        <f>VLOOKUP(I107,'ITEM#'!A:D,4,0)</f>
        <v>-39</v>
      </c>
      <c r="Q107" s="90">
        <f t="shared" si="11"/>
        <v>3</v>
      </c>
      <c r="R107" s="75" t="s">
        <v>1289</v>
      </c>
    </row>
    <row r="108" spans="1:18" s="70" customFormat="1" x14ac:dyDescent="0.3">
      <c r="A108" s="85" t="s">
        <v>2267</v>
      </c>
      <c r="B108" s="85" t="s">
        <v>2278</v>
      </c>
      <c r="C108" s="86">
        <v>45330</v>
      </c>
      <c r="D108" s="87">
        <v>-86.72</v>
      </c>
      <c r="E108" s="87">
        <v>-9.3699999999999992</v>
      </c>
      <c r="F108" s="87">
        <v>-77.349999999999994</v>
      </c>
      <c r="G108" s="86">
        <v>45330</v>
      </c>
      <c r="H108" s="85" t="s">
        <v>2279</v>
      </c>
      <c r="I108" s="88">
        <v>1662420</v>
      </c>
      <c r="J108" s="88" t="s">
        <v>1318</v>
      </c>
      <c r="K108" s="88">
        <v>199749</v>
      </c>
      <c r="L108" s="89">
        <v>45334</v>
      </c>
      <c r="M108" s="85" t="str">
        <f>VLOOKUP(I108,'ITEM#'!A:B,2,0)</f>
        <v>Costco01</v>
      </c>
      <c r="N108" s="83" t="s">
        <v>1301</v>
      </c>
      <c r="O108" s="83"/>
      <c r="P108" s="84">
        <f>VLOOKUP(I108,'ITEM#'!A:D,4,0)</f>
        <v>-77.349999999999994</v>
      </c>
      <c r="Q108" s="90">
        <f t="shared" si="11"/>
        <v>1</v>
      </c>
      <c r="R108" s="75" t="s">
        <v>1289</v>
      </c>
    </row>
    <row r="109" spans="1:18" s="70" customFormat="1" x14ac:dyDescent="0.3">
      <c r="A109" s="85" t="s">
        <v>2267</v>
      </c>
      <c r="B109" s="85" t="s">
        <v>2280</v>
      </c>
      <c r="C109" s="86">
        <v>45330</v>
      </c>
      <c r="D109" s="87">
        <f>E109+F109</f>
        <v>-38.659999999999997</v>
      </c>
      <c r="E109" s="87">
        <v>-10.51</v>
      </c>
      <c r="F109" s="87">
        <v>-28.15</v>
      </c>
      <c r="G109" s="86">
        <v>45330</v>
      </c>
      <c r="H109" s="85" t="s">
        <v>2281</v>
      </c>
      <c r="I109" s="88">
        <v>1540780</v>
      </c>
      <c r="J109" s="88" t="s">
        <v>1334</v>
      </c>
      <c r="K109" s="88">
        <v>199749</v>
      </c>
      <c r="L109" s="89">
        <v>45334</v>
      </c>
      <c r="M109" s="85" t="str">
        <f>VLOOKUP(I109,'ITEM#'!A:B,2,0)</f>
        <v>Costco01</v>
      </c>
      <c r="N109" s="83" t="s">
        <v>1298</v>
      </c>
      <c r="O109" s="83"/>
      <c r="P109" s="84">
        <f>VLOOKUP(I109,'ITEM#'!A:D,4,0)</f>
        <v>-28.15</v>
      </c>
      <c r="Q109" s="90">
        <f t="shared" si="11"/>
        <v>1</v>
      </c>
      <c r="R109" s="75" t="s">
        <v>1289</v>
      </c>
    </row>
    <row r="110" spans="1:18" s="70" customFormat="1" x14ac:dyDescent="0.3">
      <c r="A110" s="85" t="s">
        <v>2267</v>
      </c>
      <c r="B110" s="85" t="s">
        <v>2280</v>
      </c>
      <c r="C110" s="86">
        <v>45330</v>
      </c>
      <c r="D110" s="87">
        <f>E110+F110</f>
        <v>-42.7</v>
      </c>
      <c r="E110" s="87">
        <v>-11.1</v>
      </c>
      <c r="F110" s="87">
        <v>-31.6</v>
      </c>
      <c r="G110" s="86">
        <v>45330</v>
      </c>
      <c r="H110" s="85" t="s">
        <v>2281</v>
      </c>
      <c r="I110" s="88">
        <v>1540784</v>
      </c>
      <c r="J110" s="88" t="s">
        <v>1297</v>
      </c>
      <c r="K110" s="88">
        <v>199749</v>
      </c>
      <c r="L110" s="89">
        <v>45334</v>
      </c>
      <c r="M110" s="85" t="str">
        <f>VLOOKUP(I110,'ITEM#'!A:B,2,0)</f>
        <v>Costco01</v>
      </c>
      <c r="N110" s="83" t="s">
        <v>1298</v>
      </c>
      <c r="O110" s="83"/>
      <c r="P110" s="84">
        <f>VLOOKUP(I110,'ITEM#'!A:D,4,0)</f>
        <v>-31.6</v>
      </c>
      <c r="Q110" s="90">
        <f t="shared" si="11"/>
        <v>1</v>
      </c>
      <c r="R110" s="75" t="s">
        <v>1289</v>
      </c>
    </row>
    <row r="111" spans="1:18" s="70" customFormat="1" x14ac:dyDescent="0.3">
      <c r="A111" s="85" t="s">
        <v>2282</v>
      </c>
      <c r="B111" s="85" t="s">
        <v>2283</v>
      </c>
      <c r="C111" s="86">
        <v>45332</v>
      </c>
      <c r="D111" s="87">
        <v>-94.54</v>
      </c>
      <c r="E111" s="87">
        <v>-32.270000000000003</v>
      </c>
      <c r="F111" s="87">
        <v>-62.27</v>
      </c>
      <c r="G111" s="86">
        <v>45332</v>
      </c>
      <c r="H111" s="85" t="s">
        <v>2284</v>
      </c>
      <c r="I111" s="88">
        <v>1339334</v>
      </c>
      <c r="J111" s="88" t="s">
        <v>1331</v>
      </c>
      <c r="K111" s="88">
        <v>199754</v>
      </c>
      <c r="L111" s="89">
        <v>45335</v>
      </c>
      <c r="M111" s="85" t="str">
        <f>VLOOKUP(I111,'ITEM#'!A:B,2,0)</f>
        <v>Costco01</v>
      </c>
      <c r="N111" s="83" t="s">
        <v>1301</v>
      </c>
      <c r="O111" s="83"/>
      <c r="P111" s="84">
        <f>VLOOKUP(I111,'ITEM#'!A:D,4,0)</f>
        <v>-62.27</v>
      </c>
      <c r="Q111" s="90">
        <f t="shared" si="11"/>
        <v>1</v>
      </c>
      <c r="R111" s="75" t="s">
        <v>1289</v>
      </c>
    </row>
    <row r="112" spans="1:18" s="70" customFormat="1" x14ac:dyDescent="0.3">
      <c r="A112" s="85" t="s">
        <v>2282</v>
      </c>
      <c r="B112" s="85" t="s">
        <v>2285</v>
      </c>
      <c r="C112" s="86">
        <v>45331</v>
      </c>
      <c r="D112" s="87">
        <v>-32.380000000000003</v>
      </c>
      <c r="E112" s="87">
        <v>-9.8800000000000008</v>
      </c>
      <c r="F112" s="87">
        <v>-22.5</v>
      </c>
      <c r="G112" s="86">
        <v>45331</v>
      </c>
      <c r="H112" s="85" t="s">
        <v>2286</v>
      </c>
      <c r="I112" s="88">
        <v>1663069</v>
      </c>
      <c r="J112" s="88" t="s">
        <v>2119</v>
      </c>
      <c r="K112" s="88">
        <v>199754</v>
      </c>
      <c r="L112" s="89">
        <v>45335</v>
      </c>
      <c r="M112" s="85" t="str">
        <f>VLOOKUP(I112,'ITEM#'!A:B,2,0)</f>
        <v>Costco01</v>
      </c>
      <c r="N112" s="83" t="s">
        <v>1311</v>
      </c>
      <c r="O112" s="83"/>
      <c r="P112" s="84">
        <f>VLOOKUP(I112,'ITEM#'!A:D,4,0)</f>
        <v>-22.5</v>
      </c>
      <c r="Q112" s="90">
        <f t="shared" si="11"/>
        <v>1</v>
      </c>
      <c r="R112" s="75" t="s">
        <v>1289</v>
      </c>
    </row>
    <row r="113" spans="1:18" s="70" customFormat="1" x14ac:dyDescent="0.3">
      <c r="A113" s="85" t="s">
        <v>2282</v>
      </c>
      <c r="B113" s="85" t="s">
        <v>2287</v>
      </c>
      <c r="C113" s="86">
        <v>45331</v>
      </c>
      <c r="D113" s="87">
        <v>-77.430000000000007</v>
      </c>
      <c r="E113" s="87">
        <v>-15.16</v>
      </c>
      <c r="F113" s="87">
        <v>-62.27</v>
      </c>
      <c r="G113" s="86">
        <v>45331</v>
      </c>
      <c r="H113" s="85" t="s">
        <v>2288</v>
      </c>
      <c r="I113" s="88">
        <v>1339334</v>
      </c>
      <c r="J113" s="88" t="s">
        <v>1331</v>
      </c>
      <c r="K113" s="88">
        <v>199754</v>
      </c>
      <c r="L113" s="89">
        <v>45335</v>
      </c>
      <c r="M113" s="85" t="str">
        <f>VLOOKUP(I113,'ITEM#'!A:B,2,0)</f>
        <v>Costco01</v>
      </c>
      <c r="N113" s="83" t="s">
        <v>1301</v>
      </c>
      <c r="O113" s="83"/>
      <c r="P113" s="84">
        <f>VLOOKUP(I113,'ITEM#'!A:D,4,0)</f>
        <v>-62.27</v>
      </c>
      <c r="Q113" s="90">
        <f t="shared" si="11"/>
        <v>1</v>
      </c>
      <c r="R113" s="75" t="s">
        <v>1289</v>
      </c>
    </row>
    <row r="114" spans="1:18" s="70" customFormat="1" x14ac:dyDescent="0.3">
      <c r="A114" s="85" t="s">
        <v>2282</v>
      </c>
      <c r="B114" s="85" t="s">
        <v>2289</v>
      </c>
      <c r="C114" s="86">
        <v>45331</v>
      </c>
      <c r="D114" s="87">
        <v>-77.430000000000007</v>
      </c>
      <c r="E114" s="87">
        <v>-15.16</v>
      </c>
      <c r="F114" s="87">
        <v>-62.27</v>
      </c>
      <c r="G114" s="86">
        <v>45331</v>
      </c>
      <c r="H114" s="85" t="s">
        <v>2290</v>
      </c>
      <c r="I114" s="88">
        <v>1339334</v>
      </c>
      <c r="J114" s="88" t="s">
        <v>1331</v>
      </c>
      <c r="K114" s="88">
        <v>199754</v>
      </c>
      <c r="L114" s="89">
        <v>45335</v>
      </c>
      <c r="M114" s="85" t="str">
        <f>VLOOKUP(I114,'ITEM#'!A:B,2,0)</f>
        <v>Costco01</v>
      </c>
      <c r="N114" s="83" t="s">
        <v>1301</v>
      </c>
      <c r="O114" s="83"/>
      <c r="P114" s="84">
        <f>VLOOKUP(I114,'ITEM#'!A:D,4,0)</f>
        <v>-62.27</v>
      </c>
      <c r="Q114" s="90">
        <f t="shared" si="11"/>
        <v>1</v>
      </c>
      <c r="R114" s="75" t="s">
        <v>1289</v>
      </c>
    </row>
    <row r="115" spans="1:18" s="70" customFormat="1" x14ac:dyDescent="0.3">
      <c r="A115" s="85" t="s">
        <v>2282</v>
      </c>
      <c r="B115" s="85" t="s">
        <v>2291</v>
      </c>
      <c r="C115" s="86">
        <v>45331</v>
      </c>
      <c r="D115" s="87">
        <v>-95.31</v>
      </c>
      <c r="E115" s="87">
        <v>-9.4600000000000009</v>
      </c>
      <c r="F115" s="87">
        <v>-85.85</v>
      </c>
      <c r="G115" s="86">
        <v>45331</v>
      </c>
      <c r="H115" s="85" t="s">
        <v>2292</v>
      </c>
      <c r="I115" s="88">
        <v>1662421</v>
      </c>
      <c r="J115" s="88" t="s">
        <v>1300</v>
      </c>
      <c r="K115" s="88">
        <v>199756</v>
      </c>
      <c r="L115" s="89">
        <v>45335</v>
      </c>
      <c r="M115" s="85" t="str">
        <f>VLOOKUP(I115,'ITEM#'!A:B,2,0)</f>
        <v>Costco01</v>
      </c>
      <c r="N115" s="83" t="s">
        <v>1301</v>
      </c>
      <c r="O115" s="83"/>
      <c r="P115" s="84">
        <f>VLOOKUP(I115,'ITEM#'!A:D,4,0)</f>
        <v>-85.85</v>
      </c>
      <c r="Q115" s="90">
        <f t="shared" si="11"/>
        <v>1</v>
      </c>
      <c r="R115" s="75" t="s">
        <v>1289</v>
      </c>
    </row>
    <row r="116" spans="1:18" s="70" customFormat="1" x14ac:dyDescent="0.3">
      <c r="A116" s="85" t="s">
        <v>2282</v>
      </c>
      <c r="B116" s="85" t="s">
        <v>2293</v>
      </c>
      <c r="C116" s="86">
        <v>45333</v>
      </c>
      <c r="D116" s="87">
        <v>-95.31</v>
      </c>
      <c r="E116" s="87">
        <v>-9.4600000000000009</v>
      </c>
      <c r="F116" s="87">
        <v>-85.85</v>
      </c>
      <c r="G116" s="86">
        <v>45333</v>
      </c>
      <c r="H116" s="85" t="s">
        <v>2294</v>
      </c>
      <c r="I116" s="88">
        <v>1662421</v>
      </c>
      <c r="J116" s="88" t="s">
        <v>1300</v>
      </c>
      <c r="K116" s="88">
        <v>199756</v>
      </c>
      <c r="L116" s="89">
        <v>45335</v>
      </c>
      <c r="M116" s="85" t="str">
        <f>VLOOKUP(I116,'ITEM#'!A:B,2,0)</f>
        <v>Costco01</v>
      </c>
      <c r="N116" s="83" t="s">
        <v>1301</v>
      </c>
      <c r="O116" s="83"/>
      <c r="P116" s="84">
        <f>VLOOKUP(I116,'ITEM#'!A:D,4,0)</f>
        <v>-85.85</v>
      </c>
      <c r="Q116" s="90">
        <f t="shared" si="11"/>
        <v>1</v>
      </c>
      <c r="R116" s="75" t="s">
        <v>1289</v>
      </c>
    </row>
    <row r="117" spans="1:18" s="70" customFormat="1" x14ac:dyDescent="0.3">
      <c r="A117" s="85" t="s">
        <v>2282</v>
      </c>
      <c r="B117" s="85" t="s">
        <v>2295</v>
      </c>
      <c r="C117" s="86">
        <v>45331</v>
      </c>
      <c r="D117" s="87">
        <v>-39</v>
      </c>
      <c r="E117" s="87">
        <v>0</v>
      </c>
      <c r="F117" s="87">
        <v>-39</v>
      </c>
      <c r="G117" s="86">
        <v>45331</v>
      </c>
      <c r="H117" s="85" t="s">
        <v>2296</v>
      </c>
      <c r="I117" s="88">
        <v>1529947</v>
      </c>
      <c r="J117" s="88" t="s">
        <v>1294</v>
      </c>
      <c r="K117" s="88">
        <v>199756</v>
      </c>
      <c r="L117" s="89">
        <v>45335</v>
      </c>
      <c r="M117" s="85" t="str">
        <f>VLOOKUP(I117,'ITEM#'!A:B,2,0)</f>
        <v>Costco01</v>
      </c>
      <c r="N117" s="83" t="s">
        <v>1291</v>
      </c>
      <c r="O117" s="83"/>
      <c r="P117" s="84">
        <f>VLOOKUP(I117,'ITEM#'!A:D,4,0)</f>
        <v>-39</v>
      </c>
      <c r="Q117" s="90">
        <f t="shared" si="11"/>
        <v>1</v>
      </c>
      <c r="R117" s="75" t="s">
        <v>1289</v>
      </c>
    </row>
    <row r="118" spans="1:18" s="70" customFormat="1" x14ac:dyDescent="0.3">
      <c r="A118" s="85" t="s">
        <v>2282</v>
      </c>
      <c r="B118" s="85" t="s">
        <v>2297</v>
      </c>
      <c r="C118" s="86">
        <v>45331</v>
      </c>
      <c r="D118" s="87">
        <v>-39</v>
      </c>
      <c r="E118" s="87">
        <v>0</v>
      </c>
      <c r="F118" s="87">
        <v>-39</v>
      </c>
      <c r="G118" s="86">
        <v>45331</v>
      </c>
      <c r="H118" s="85" t="s">
        <v>2298</v>
      </c>
      <c r="I118" s="88">
        <v>1529946</v>
      </c>
      <c r="J118" s="88" t="s">
        <v>1306</v>
      </c>
      <c r="K118" s="88">
        <v>199756</v>
      </c>
      <c r="L118" s="89">
        <v>45335</v>
      </c>
      <c r="M118" s="85" t="str">
        <f>VLOOKUP(I118,'ITEM#'!A:B,2,0)</f>
        <v>Costco01</v>
      </c>
      <c r="N118" s="83" t="s">
        <v>1291</v>
      </c>
      <c r="O118" s="83"/>
      <c r="P118" s="84">
        <f>VLOOKUP(I118,'ITEM#'!A:D,4,0)</f>
        <v>-39</v>
      </c>
      <c r="Q118" s="90">
        <f t="shared" si="11"/>
        <v>1</v>
      </c>
      <c r="R118" s="75" t="s">
        <v>1289</v>
      </c>
    </row>
    <row r="119" spans="1:18" s="70" customFormat="1" x14ac:dyDescent="0.3">
      <c r="A119" s="85" t="s">
        <v>2282</v>
      </c>
      <c r="B119" s="85" t="s">
        <v>2299</v>
      </c>
      <c r="C119" s="86">
        <v>45332</v>
      </c>
      <c r="D119" s="87">
        <v>-95.31</v>
      </c>
      <c r="E119" s="87">
        <v>-9.4600000000000009</v>
      </c>
      <c r="F119" s="87">
        <v>-85.85</v>
      </c>
      <c r="G119" s="86">
        <v>45332</v>
      </c>
      <c r="H119" s="85" t="s">
        <v>2300</v>
      </c>
      <c r="I119" s="88">
        <v>1662422</v>
      </c>
      <c r="J119" s="88" t="s">
        <v>1327</v>
      </c>
      <c r="K119" s="88">
        <v>199756</v>
      </c>
      <c r="L119" s="89">
        <v>45335</v>
      </c>
      <c r="M119" s="85" t="str">
        <f>VLOOKUP(I119,'ITEM#'!A:B,2,0)</f>
        <v>Costco01</v>
      </c>
      <c r="N119" s="83" t="s">
        <v>1301</v>
      </c>
      <c r="O119" s="83"/>
      <c r="P119" s="84">
        <f>VLOOKUP(I119,'ITEM#'!A:D,4,0)</f>
        <v>-85.85</v>
      </c>
      <c r="Q119" s="90">
        <f t="shared" si="11"/>
        <v>1</v>
      </c>
      <c r="R119" s="75" t="s">
        <v>1289</v>
      </c>
    </row>
    <row r="120" spans="1:18" s="70" customFormat="1" x14ac:dyDescent="0.3">
      <c r="A120" s="85" t="s">
        <v>2282</v>
      </c>
      <c r="B120" s="85" t="s">
        <v>2301</v>
      </c>
      <c r="C120" s="86">
        <v>45332</v>
      </c>
      <c r="D120" s="87">
        <v>-86.72</v>
      </c>
      <c r="E120" s="87">
        <v>-9.3699999999999992</v>
      </c>
      <c r="F120" s="87">
        <v>-77.349999999999994</v>
      </c>
      <c r="G120" s="86">
        <v>45332</v>
      </c>
      <c r="H120" s="85" t="s">
        <v>2302</v>
      </c>
      <c r="I120" s="88">
        <v>1662420</v>
      </c>
      <c r="J120" s="88" t="s">
        <v>1318</v>
      </c>
      <c r="K120" s="88">
        <v>199756</v>
      </c>
      <c r="L120" s="89">
        <v>45335</v>
      </c>
      <c r="M120" s="85" t="str">
        <f>VLOOKUP(I120,'ITEM#'!A:B,2,0)</f>
        <v>Costco01</v>
      </c>
      <c r="N120" s="83" t="s">
        <v>1301</v>
      </c>
      <c r="O120" s="83"/>
      <c r="P120" s="84">
        <f>VLOOKUP(I120,'ITEM#'!A:D,4,0)</f>
        <v>-77.349999999999994</v>
      </c>
      <c r="Q120" s="90">
        <f t="shared" si="11"/>
        <v>1</v>
      </c>
      <c r="R120" s="75" t="s">
        <v>1289</v>
      </c>
    </row>
    <row r="121" spans="1:18" s="70" customFormat="1" x14ac:dyDescent="0.3">
      <c r="A121" s="85" t="s">
        <v>2282</v>
      </c>
      <c r="B121" s="85" t="s">
        <v>2303</v>
      </c>
      <c r="C121" s="86">
        <v>45331</v>
      </c>
      <c r="D121" s="87">
        <v>-39</v>
      </c>
      <c r="E121" s="87">
        <v>0</v>
      </c>
      <c r="F121" s="87">
        <v>-39</v>
      </c>
      <c r="G121" s="86">
        <v>45331</v>
      </c>
      <c r="H121" s="85" t="s">
        <v>2304</v>
      </c>
      <c r="I121" s="88">
        <v>1529947</v>
      </c>
      <c r="J121" s="88" t="s">
        <v>1294</v>
      </c>
      <c r="K121" s="88">
        <v>199756</v>
      </c>
      <c r="L121" s="89">
        <v>45335</v>
      </c>
      <c r="M121" s="85" t="str">
        <f>VLOOKUP(I121,'ITEM#'!A:B,2,0)</f>
        <v>Costco01</v>
      </c>
      <c r="N121" s="83" t="s">
        <v>1291</v>
      </c>
      <c r="O121" s="83"/>
      <c r="P121" s="84">
        <f>VLOOKUP(I121,'ITEM#'!A:D,4,0)</f>
        <v>-39</v>
      </c>
      <c r="Q121" s="90">
        <f t="shared" si="11"/>
        <v>1</v>
      </c>
      <c r="R121" s="75" t="s">
        <v>1289</v>
      </c>
    </row>
    <row r="122" spans="1:18" s="70" customFormat="1" x14ac:dyDescent="0.3">
      <c r="A122" s="85" t="s">
        <v>2282</v>
      </c>
      <c r="B122" s="85" t="s">
        <v>2305</v>
      </c>
      <c r="C122" s="86">
        <v>45331</v>
      </c>
      <c r="D122" s="87">
        <v>-39</v>
      </c>
      <c r="E122" s="87">
        <v>0</v>
      </c>
      <c r="F122" s="87">
        <v>-39</v>
      </c>
      <c r="G122" s="86">
        <v>45331</v>
      </c>
      <c r="H122" s="85" t="s">
        <v>2306</v>
      </c>
      <c r="I122" s="88">
        <v>1529947</v>
      </c>
      <c r="J122" s="88" t="s">
        <v>1294</v>
      </c>
      <c r="K122" s="88">
        <v>199756</v>
      </c>
      <c r="L122" s="89">
        <v>45335</v>
      </c>
      <c r="M122" s="85" t="str">
        <f>VLOOKUP(I122,'ITEM#'!A:B,2,0)</f>
        <v>Costco01</v>
      </c>
      <c r="N122" s="83" t="s">
        <v>1291</v>
      </c>
      <c r="O122" s="83"/>
      <c r="P122" s="84">
        <f>VLOOKUP(I122,'ITEM#'!A:D,4,0)</f>
        <v>-39</v>
      </c>
      <c r="Q122" s="90">
        <f t="shared" si="11"/>
        <v>1</v>
      </c>
      <c r="R122" s="75" t="s">
        <v>1289</v>
      </c>
    </row>
    <row r="123" spans="1:18" s="70" customFormat="1" x14ac:dyDescent="0.3">
      <c r="A123" s="85" t="s">
        <v>2282</v>
      </c>
      <c r="B123" s="85" t="s">
        <v>2307</v>
      </c>
      <c r="C123" s="86">
        <v>45332</v>
      </c>
      <c r="D123" s="87">
        <v>-86.72</v>
      </c>
      <c r="E123" s="87">
        <v>-9.3699999999999992</v>
      </c>
      <c r="F123" s="87">
        <v>-77.349999999999994</v>
      </c>
      <c r="G123" s="86">
        <v>45332</v>
      </c>
      <c r="H123" s="85" t="s">
        <v>2308</v>
      </c>
      <c r="I123" s="88">
        <v>1662420</v>
      </c>
      <c r="J123" s="88" t="s">
        <v>1318</v>
      </c>
      <c r="K123" s="88">
        <v>199756</v>
      </c>
      <c r="L123" s="89">
        <v>45335</v>
      </c>
      <c r="M123" s="85" t="str">
        <f>VLOOKUP(I123,'ITEM#'!A:B,2,0)</f>
        <v>Costco01</v>
      </c>
      <c r="N123" s="83" t="s">
        <v>1301</v>
      </c>
      <c r="O123" s="83"/>
      <c r="P123" s="84">
        <f>VLOOKUP(I123,'ITEM#'!A:D,4,0)</f>
        <v>-77.349999999999994</v>
      </c>
      <c r="Q123" s="90">
        <f t="shared" si="11"/>
        <v>1</v>
      </c>
      <c r="R123" s="75" t="s">
        <v>1289</v>
      </c>
    </row>
    <row r="124" spans="1:18" s="70" customFormat="1" x14ac:dyDescent="0.3">
      <c r="A124" s="85" t="s">
        <v>2282</v>
      </c>
      <c r="B124" s="85" t="s">
        <v>2309</v>
      </c>
      <c r="C124" s="86">
        <v>45333</v>
      </c>
      <c r="D124" s="87">
        <v>-42.7</v>
      </c>
      <c r="E124" s="87">
        <v>-11.1</v>
      </c>
      <c r="F124" s="87">
        <v>-31.6</v>
      </c>
      <c r="G124" s="86">
        <v>45333</v>
      </c>
      <c r="H124" s="85" t="s">
        <v>2310</v>
      </c>
      <c r="I124" s="88">
        <v>1593359</v>
      </c>
      <c r="J124" s="88" t="s">
        <v>1316</v>
      </c>
      <c r="K124" s="88">
        <v>199756</v>
      </c>
      <c r="L124" s="89">
        <v>45335</v>
      </c>
      <c r="M124" s="85" t="str">
        <f>VLOOKUP(I124,'ITEM#'!A:B,2,0)</f>
        <v>Costco01</v>
      </c>
      <c r="N124" s="83" t="s">
        <v>1298</v>
      </c>
      <c r="O124" s="83"/>
      <c r="P124" s="84">
        <f>VLOOKUP(I124,'ITEM#'!A:D,4,0)</f>
        <v>-31.6</v>
      </c>
      <c r="Q124" s="90">
        <f t="shared" si="11"/>
        <v>1</v>
      </c>
      <c r="R124" s="75" t="s">
        <v>1289</v>
      </c>
    </row>
    <row r="125" spans="1:18" s="70" customFormat="1" x14ac:dyDescent="0.3">
      <c r="A125" s="85" t="s">
        <v>2282</v>
      </c>
      <c r="B125" s="85" t="s">
        <v>2311</v>
      </c>
      <c r="C125" s="86">
        <v>45332</v>
      </c>
      <c r="D125" s="87">
        <v>-42.7</v>
      </c>
      <c r="E125" s="87">
        <v>-11.1</v>
      </c>
      <c r="F125" s="87">
        <v>-31.6</v>
      </c>
      <c r="G125" s="86">
        <v>45332</v>
      </c>
      <c r="H125" s="85" t="s">
        <v>2312</v>
      </c>
      <c r="I125" s="88">
        <v>1540784</v>
      </c>
      <c r="J125" s="88" t="s">
        <v>1297</v>
      </c>
      <c r="K125" s="88">
        <v>199756</v>
      </c>
      <c r="L125" s="89">
        <v>45335</v>
      </c>
      <c r="M125" s="85" t="str">
        <f>VLOOKUP(I125,'ITEM#'!A:B,2,0)</f>
        <v>Costco01</v>
      </c>
      <c r="N125" s="83" t="s">
        <v>1298</v>
      </c>
      <c r="O125" s="83"/>
      <c r="P125" s="84">
        <f>VLOOKUP(I125,'ITEM#'!A:D,4,0)</f>
        <v>-31.6</v>
      </c>
      <c r="Q125" s="90">
        <f t="shared" si="11"/>
        <v>1</v>
      </c>
      <c r="R125" s="75" t="s">
        <v>1289</v>
      </c>
    </row>
    <row r="126" spans="1:18" s="70" customFormat="1" x14ac:dyDescent="0.3">
      <c r="A126" s="85" t="s">
        <v>2282</v>
      </c>
      <c r="B126" s="85" t="s">
        <v>2313</v>
      </c>
      <c r="C126" s="86">
        <v>45331</v>
      </c>
      <c r="D126" s="87">
        <f>E126+F126</f>
        <v>-86.72</v>
      </c>
      <c r="E126" s="87">
        <v>-9.3699999999999992</v>
      </c>
      <c r="F126" s="87">
        <v>-77.349999999999994</v>
      </c>
      <c r="G126" s="86">
        <v>45331</v>
      </c>
      <c r="H126" s="85" t="s">
        <v>2314</v>
      </c>
      <c r="I126" s="88">
        <v>1662420</v>
      </c>
      <c r="J126" s="88" t="s">
        <v>1318</v>
      </c>
      <c r="K126" s="88">
        <v>199756</v>
      </c>
      <c r="L126" s="89">
        <v>45335</v>
      </c>
      <c r="M126" s="85" t="str">
        <f>VLOOKUP(I126,'ITEM#'!A:B,2,0)</f>
        <v>Costco01</v>
      </c>
      <c r="N126" s="83" t="s">
        <v>1301</v>
      </c>
      <c r="O126" s="83"/>
      <c r="P126" s="84">
        <f>VLOOKUP(I126,'ITEM#'!A:D,4,0)</f>
        <v>-77.349999999999994</v>
      </c>
      <c r="Q126" s="90">
        <f t="shared" si="11"/>
        <v>1</v>
      </c>
      <c r="R126" s="75" t="s">
        <v>1289</v>
      </c>
    </row>
    <row r="127" spans="1:18" s="70" customFormat="1" x14ac:dyDescent="0.3">
      <c r="A127" s="85" t="s">
        <v>2282</v>
      </c>
      <c r="B127" s="85" t="s">
        <v>2313</v>
      </c>
      <c r="C127" s="86">
        <v>45331</v>
      </c>
      <c r="D127" s="87">
        <f>E127+F127</f>
        <v>-95.31</v>
      </c>
      <c r="E127" s="87">
        <v>-9.4600000000000009</v>
      </c>
      <c r="F127" s="87">
        <v>-85.85</v>
      </c>
      <c r="G127" s="86">
        <v>45331</v>
      </c>
      <c r="H127" s="85" t="s">
        <v>2314</v>
      </c>
      <c r="I127" s="88">
        <v>1662421</v>
      </c>
      <c r="J127" s="88" t="s">
        <v>1300</v>
      </c>
      <c r="K127" s="88">
        <v>199756</v>
      </c>
      <c r="L127" s="89">
        <v>45335</v>
      </c>
      <c r="M127" s="85" t="str">
        <f>VLOOKUP(I127,'ITEM#'!A:B,2,0)</f>
        <v>Costco01</v>
      </c>
      <c r="N127" s="83" t="s">
        <v>1301</v>
      </c>
      <c r="O127" s="83"/>
      <c r="P127" s="84">
        <f>VLOOKUP(I127,'ITEM#'!A:D,4,0)</f>
        <v>-85.85</v>
      </c>
      <c r="Q127" s="90">
        <f t="shared" si="11"/>
        <v>1</v>
      </c>
      <c r="R127" s="75" t="s">
        <v>1289</v>
      </c>
    </row>
    <row r="128" spans="1:18" s="70" customFormat="1" x14ac:dyDescent="0.3">
      <c r="A128" s="85" t="s">
        <v>2282</v>
      </c>
      <c r="B128" s="85" t="s">
        <v>2315</v>
      </c>
      <c r="C128" s="86">
        <v>45332</v>
      </c>
      <c r="D128" s="87">
        <f>E128+F128</f>
        <v>-173.44</v>
      </c>
      <c r="E128" s="87">
        <v>-18.739999999999998</v>
      </c>
      <c r="F128" s="87">
        <v>-154.69999999999999</v>
      </c>
      <c r="G128" s="86">
        <v>45332</v>
      </c>
      <c r="H128" s="85" t="s">
        <v>2316</v>
      </c>
      <c r="I128" s="88">
        <v>1662420</v>
      </c>
      <c r="J128" s="88" t="s">
        <v>1318</v>
      </c>
      <c r="K128" s="88">
        <v>199756</v>
      </c>
      <c r="L128" s="89">
        <v>45335</v>
      </c>
      <c r="M128" s="85" t="str">
        <f>VLOOKUP(I128,'ITEM#'!A:B,2,0)</f>
        <v>Costco01</v>
      </c>
      <c r="N128" s="83" t="s">
        <v>1301</v>
      </c>
      <c r="O128" s="83"/>
      <c r="P128" s="84">
        <f>VLOOKUP(I128,'ITEM#'!A:D,4,0)</f>
        <v>-77.349999999999994</v>
      </c>
      <c r="Q128" s="90">
        <f t="shared" si="11"/>
        <v>2</v>
      </c>
      <c r="R128" s="75" t="s">
        <v>1289</v>
      </c>
    </row>
    <row r="129" spans="1:18" s="70" customFormat="1" x14ac:dyDescent="0.3">
      <c r="A129" s="85" t="s">
        <v>2282</v>
      </c>
      <c r="B129" s="85" t="s">
        <v>2315</v>
      </c>
      <c r="C129" s="86">
        <v>45332</v>
      </c>
      <c r="D129" s="87">
        <f t="shared" ref="D129:D130" si="12">E129+F129</f>
        <v>-95.31</v>
      </c>
      <c r="E129" s="87">
        <v>-9.4600000000000009</v>
      </c>
      <c r="F129" s="87">
        <v>-85.85</v>
      </c>
      <c r="G129" s="86">
        <v>45332</v>
      </c>
      <c r="H129" s="85" t="s">
        <v>2316</v>
      </c>
      <c r="I129" s="88">
        <v>1662421</v>
      </c>
      <c r="J129" s="88" t="s">
        <v>1300</v>
      </c>
      <c r="K129" s="88">
        <v>199756</v>
      </c>
      <c r="L129" s="89">
        <v>45335</v>
      </c>
      <c r="M129" s="85" t="str">
        <f>VLOOKUP(I129,'ITEM#'!A:B,2,0)</f>
        <v>Costco01</v>
      </c>
      <c r="N129" s="83" t="s">
        <v>1301</v>
      </c>
      <c r="O129" s="83"/>
      <c r="P129" s="84">
        <f>VLOOKUP(I129,'ITEM#'!A:D,4,0)</f>
        <v>-85.85</v>
      </c>
      <c r="Q129" s="90">
        <f t="shared" si="11"/>
        <v>1</v>
      </c>
      <c r="R129" s="75" t="s">
        <v>1289</v>
      </c>
    </row>
    <row r="130" spans="1:18" s="70" customFormat="1" x14ac:dyDescent="0.3">
      <c r="A130" s="85" t="s">
        <v>2282</v>
      </c>
      <c r="B130" s="85" t="s">
        <v>2315</v>
      </c>
      <c r="C130" s="86">
        <v>45332</v>
      </c>
      <c r="D130" s="87">
        <f t="shared" si="12"/>
        <v>-95.31</v>
      </c>
      <c r="E130" s="87">
        <v>-9.4600000000000009</v>
      </c>
      <c r="F130" s="87">
        <v>-85.85</v>
      </c>
      <c r="G130" s="86">
        <v>45332</v>
      </c>
      <c r="H130" s="85" t="s">
        <v>2316</v>
      </c>
      <c r="I130" s="88">
        <v>1662422</v>
      </c>
      <c r="J130" s="88" t="s">
        <v>1327</v>
      </c>
      <c r="K130" s="88">
        <v>199756</v>
      </c>
      <c r="L130" s="89">
        <v>45335</v>
      </c>
      <c r="M130" s="85" t="str">
        <f>VLOOKUP(I130,'ITEM#'!A:B,2,0)</f>
        <v>Costco01</v>
      </c>
      <c r="N130" s="83" t="s">
        <v>1301</v>
      </c>
      <c r="O130" s="83"/>
      <c r="P130" s="84">
        <f>VLOOKUP(I130,'ITEM#'!A:D,4,0)</f>
        <v>-85.85</v>
      </c>
      <c r="Q130" s="90">
        <f t="shared" si="11"/>
        <v>1</v>
      </c>
      <c r="R130" s="75" t="s">
        <v>1289</v>
      </c>
    </row>
    <row r="131" spans="1:18" s="70" customFormat="1" x14ac:dyDescent="0.3">
      <c r="A131" s="85" t="s">
        <v>2282</v>
      </c>
      <c r="B131" s="85" t="s">
        <v>2317</v>
      </c>
      <c r="C131" s="86">
        <v>45332</v>
      </c>
      <c r="D131" s="87">
        <v>-117</v>
      </c>
      <c r="E131" s="87">
        <v>0</v>
      </c>
      <c r="F131" s="87">
        <v>-117</v>
      </c>
      <c r="G131" s="86">
        <v>45332</v>
      </c>
      <c r="H131" s="85" t="s">
        <v>2318</v>
      </c>
      <c r="I131" s="88">
        <v>1529946</v>
      </c>
      <c r="J131" s="88" t="s">
        <v>1306</v>
      </c>
      <c r="K131" s="88">
        <v>199756</v>
      </c>
      <c r="L131" s="89">
        <v>45335</v>
      </c>
      <c r="M131" s="85" t="str">
        <f>VLOOKUP(I131,'ITEM#'!A:B,2,0)</f>
        <v>Costco01</v>
      </c>
      <c r="N131" s="83" t="s">
        <v>1291</v>
      </c>
      <c r="O131" s="83"/>
      <c r="P131" s="84">
        <f>VLOOKUP(I131,'ITEM#'!A:D,4,0)</f>
        <v>-39</v>
      </c>
      <c r="Q131" s="90">
        <f t="shared" si="11"/>
        <v>3</v>
      </c>
      <c r="R131" s="75" t="s">
        <v>1289</v>
      </c>
    </row>
    <row r="132" spans="1:18" s="70" customFormat="1" x14ac:dyDescent="0.3">
      <c r="A132" s="85" t="s">
        <v>2282</v>
      </c>
      <c r="B132" s="85" t="s">
        <v>2319</v>
      </c>
      <c r="C132" s="86">
        <v>45331</v>
      </c>
      <c r="D132" s="87">
        <f>E132+F132</f>
        <v>-86.72</v>
      </c>
      <c r="E132" s="87">
        <v>-9.3699999999999992</v>
      </c>
      <c r="F132" s="87">
        <v>-77.349999999999994</v>
      </c>
      <c r="G132" s="86">
        <v>45331</v>
      </c>
      <c r="H132" s="85" t="s">
        <v>2320</v>
      </c>
      <c r="I132" s="88">
        <v>1662420</v>
      </c>
      <c r="J132" s="88" t="s">
        <v>1318</v>
      </c>
      <c r="K132" s="88">
        <v>199756</v>
      </c>
      <c r="L132" s="89">
        <v>45335</v>
      </c>
      <c r="M132" s="85" t="str">
        <f>VLOOKUP(I132,'ITEM#'!A:B,2,0)</f>
        <v>Costco01</v>
      </c>
      <c r="N132" s="83" t="s">
        <v>1301</v>
      </c>
      <c r="O132" s="83"/>
      <c r="P132" s="84">
        <f>VLOOKUP(I132,'ITEM#'!A:D,4,0)</f>
        <v>-77.349999999999994</v>
      </c>
      <c r="Q132" s="90">
        <f t="shared" si="11"/>
        <v>1</v>
      </c>
      <c r="R132" s="75" t="s">
        <v>1289</v>
      </c>
    </row>
    <row r="133" spans="1:18" s="70" customFormat="1" x14ac:dyDescent="0.3">
      <c r="A133" s="85" t="s">
        <v>2282</v>
      </c>
      <c r="B133" s="85" t="s">
        <v>2319</v>
      </c>
      <c r="C133" s="86">
        <v>45331</v>
      </c>
      <c r="D133" s="87">
        <f>E133+F133</f>
        <v>-95.31</v>
      </c>
      <c r="E133" s="87">
        <v>-9.4600000000000009</v>
      </c>
      <c r="F133" s="87">
        <v>-85.85</v>
      </c>
      <c r="G133" s="86">
        <v>45331</v>
      </c>
      <c r="H133" s="85" t="s">
        <v>2320</v>
      </c>
      <c r="I133" s="88">
        <v>1662422</v>
      </c>
      <c r="J133" s="88" t="s">
        <v>1327</v>
      </c>
      <c r="K133" s="88">
        <v>199756</v>
      </c>
      <c r="L133" s="89">
        <v>45335</v>
      </c>
      <c r="M133" s="85" t="str">
        <f>VLOOKUP(I133,'ITEM#'!A:B,2,0)</f>
        <v>Costco01</v>
      </c>
      <c r="N133" s="83" t="s">
        <v>1301</v>
      </c>
      <c r="O133" s="83"/>
      <c r="P133" s="84">
        <f>VLOOKUP(I133,'ITEM#'!A:D,4,0)</f>
        <v>-85.85</v>
      </c>
      <c r="Q133" s="90">
        <f t="shared" si="11"/>
        <v>1</v>
      </c>
      <c r="R133" s="75" t="s">
        <v>1289</v>
      </c>
    </row>
    <row r="134" spans="1:18" s="70" customFormat="1" x14ac:dyDescent="0.3">
      <c r="A134" s="85" t="s">
        <v>2282</v>
      </c>
      <c r="B134" s="85" t="s">
        <v>2321</v>
      </c>
      <c r="C134" s="86">
        <v>45331</v>
      </c>
      <c r="D134" s="87">
        <v>-95.31</v>
      </c>
      <c r="E134" s="87">
        <v>-9.4600000000000009</v>
      </c>
      <c r="F134" s="87">
        <v>-85.85</v>
      </c>
      <c r="G134" s="86">
        <v>45331</v>
      </c>
      <c r="H134" s="85" t="s">
        <v>2322</v>
      </c>
      <c r="I134" s="88">
        <v>1662422</v>
      </c>
      <c r="J134" s="88" t="s">
        <v>1327</v>
      </c>
      <c r="K134" s="88">
        <v>199756</v>
      </c>
      <c r="L134" s="89">
        <v>45335</v>
      </c>
      <c r="M134" s="85" t="str">
        <f>VLOOKUP(I134,'ITEM#'!A:B,2,0)</f>
        <v>Costco01</v>
      </c>
      <c r="N134" s="83" t="s">
        <v>1301</v>
      </c>
      <c r="O134" s="83"/>
      <c r="P134" s="84">
        <f>VLOOKUP(I134,'ITEM#'!A:D,4,0)</f>
        <v>-85.85</v>
      </c>
      <c r="Q134" s="90">
        <f t="shared" si="11"/>
        <v>1</v>
      </c>
      <c r="R134" s="75" t="s">
        <v>1289</v>
      </c>
    </row>
    <row r="135" spans="1:18" s="70" customFormat="1" x14ac:dyDescent="0.3">
      <c r="A135" s="85" t="s">
        <v>2282</v>
      </c>
      <c r="B135" s="85" t="s">
        <v>2323</v>
      </c>
      <c r="C135" s="86">
        <v>45331</v>
      </c>
      <c r="D135" s="87">
        <v>-25.55</v>
      </c>
      <c r="E135" s="87">
        <v>0</v>
      </c>
      <c r="F135" s="87">
        <v>-25.55</v>
      </c>
      <c r="G135" s="86">
        <v>45331</v>
      </c>
      <c r="H135" s="85" t="s">
        <v>2324</v>
      </c>
      <c r="I135" s="88">
        <v>1516596</v>
      </c>
      <c r="J135" s="88" t="s">
        <v>1344</v>
      </c>
      <c r="K135" s="88">
        <v>199756</v>
      </c>
      <c r="L135" s="89">
        <v>45335</v>
      </c>
      <c r="M135" s="85" t="str">
        <f>VLOOKUP(I135,'ITEM#'!A:B,2,0)</f>
        <v>Costco01</v>
      </c>
      <c r="N135" s="83" t="s">
        <v>1291</v>
      </c>
      <c r="O135" s="83"/>
      <c r="P135" s="84">
        <f>VLOOKUP(I135,'ITEM#'!A:D,4,0)</f>
        <v>-25.55</v>
      </c>
      <c r="Q135" s="90">
        <f t="shared" si="11"/>
        <v>1</v>
      </c>
      <c r="R135" s="75" t="s">
        <v>1289</v>
      </c>
    </row>
    <row r="136" spans="1:18" s="70" customFormat="1" x14ac:dyDescent="0.3">
      <c r="A136" s="85" t="s">
        <v>2282</v>
      </c>
      <c r="B136" s="85" t="s">
        <v>2325</v>
      </c>
      <c r="C136" s="86">
        <v>45331</v>
      </c>
      <c r="D136" s="87">
        <v>-95.31</v>
      </c>
      <c r="E136" s="87">
        <v>-9.4600000000000009</v>
      </c>
      <c r="F136" s="87">
        <v>-85.85</v>
      </c>
      <c r="G136" s="86">
        <v>45331</v>
      </c>
      <c r="H136" s="85" t="s">
        <v>2326</v>
      </c>
      <c r="I136" s="88">
        <v>1662421</v>
      </c>
      <c r="J136" s="88" t="s">
        <v>1300</v>
      </c>
      <c r="K136" s="88">
        <v>199756</v>
      </c>
      <c r="L136" s="89">
        <v>45335</v>
      </c>
      <c r="M136" s="85" t="str">
        <f>VLOOKUP(I136,'ITEM#'!A:B,2,0)</f>
        <v>Costco01</v>
      </c>
      <c r="N136" s="83" t="s">
        <v>1301</v>
      </c>
      <c r="O136" s="83"/>
      <c r="P136" s="84">
        <f>VLOOKUP(I136,'ITEM#'!A:D,4,0)</f>
        <v>-85.85</v>
      </c>
      <c r="Q136" s="90">
        <f t="shared" si="11"/>
        <v>1</v>
      </c>
      <c r="R136" s="75" t="s">
        <v>1289</v>
      </c>
    </row>
    <row r="137" spans="1:18" s="70" customFormat="1" x14ac:dyDescent="0.3">
      <c r="A137" s="85" t="s">
        <v>2282</v>
      </c>
      <c r="B137" s="85" t="s">
        <v>2327</v>
      </c>
      <c r="C137" s="86">
        <v>45331</v>
      </c>
      <c r="D137" s="87">
        <v>-95.31</v>
      </c>
      <c r="E137" s="87">
        <v>-9.4600000000000009</v>
      </c>
      <c r="F137" s="87">
        <v>-85.85</v>
      </c>
      <c r="G137" s="86">
        <v>45331</v>
      </c>
      <c r="H137" s="85" t="s">
        <v>2328</v>
      </c>
      <c r="I137" s="88">
        <v>1662421</v>
      </c>
      <c r="J137" s="88" t="s">
        <v>1300</v>
      </c>
      <c r="K137" s="88">
        <v>199756</v>
      </c>
      <c r="L137" s="89">
        <v>45335</v>
      </c>
      <c r="M137" s="85" t="str">
        <f>VLOOKUP(I137,'ITEM#'!A:B,2,0)</f>
        <v>Costco01</v>
      </c>
      <c r="N137" s="83" t="s">
        <v>1301</v>
      </c>
      <c r="O137" s="83"/>
      <c r="P137" s="84">
        <f>VLOOKUP(I137,'ITEM#'!A:D,4,0)</f>
        <v>-85.85</v>
      </c>
      <c r="Q137" s="90">
        <f t="shared" si="11"/>
        <v>1</v>
      </c>
      <c r="R137" s="75" t="s">
        <v>1289</v>
      </c>
    </row>
    <row r="138" spans="1:18" s="70" customFormat="1" x14ac:dyDescent="0.3">
      <c r="A138" s="85" t="s">
        <v>2282</v>
      </c>
      <c r="B138" s="85" t="s">
        <v>2329</v>
      </c>
      <c r="C138" s="86">
        <v>45331</v>
      </c>
      <c r="D138" s="87">
        <v>-39</v>
      </c>
      <c r="E138" s="87">
        <v>0</v>
      </c>
      <c r="F138" s="87">
        <v>-39</v>
      </c>
      <c r="G138" s="86">
        <v>45331</v>
      </c>
      <c r="H138" s="85" t="s">
        <v>2330</v>
      </c>
      <c r="I138" s="88">
        <v>1529947</v>
      </c>
      <c r="J138" s="88" t="s">
        <v>1294</v>
      </c>
      <c r="K138" s="88">
        <v>199756</v>
      </c>
      <c r="L138" s="89">
        <v>45335</v>
      </c>
      <c r="M138" s="85" t="str">
        <f>VLOOKUP(I138,'ITEM#'!A:B,2,0)</f>
        <v>Costco01</v>
      </c>
      <c r="N138" s="83" t="s">
        <v>1291</v>
      </c>
      <c r="O138" s="83"/>
      <c r="P138" s="84">
        <f>VLOOKUP(I138,'ITEM#'!A:D,4,0)</f>
        <v>-39</v>
      </c>
      <c r="Q138" s="90">
        <f t="shared" si="11"/>
        <v>1</v>
      </c>
      <c r="R138" s="75" t="s">
        <v>1289</v>
      </c>
    </row>
    <row r="139" spans="1:18" s="70" customFormat="1" x14ac:dyDescent="0.3">
      <c r="A139" s="85" t="s">
        <v>2331</v>
      </c>
      <c r="B139" s="85" t="s">
        <v>2332</v>
      </c>
      <c r="C139" s="86">
        <v>45334</v>
      </c>
      <c r="D139" s="87">
        <v>-77.430000000000007</v>
      </c>
      <c r="E139" s="87">
        <v>-15.16</v>
      </c>
      <c r="F139" s="87">
        <v>-62.27</v>
      </c>
      <c r="G139" s="86">
        <v>45334</v>
      </c>
      <c r="H139" s="85" t="s">
        <v>2333</v>
      </c>
      <c r="I139" s="88">
        <v>1339334</v>
      </c>
      <c r="J139" s="88" t="s">
        <v>1331</v>
      </c>
      <c r="K139" s="88">
        <v>199927</v>
      </c>
      <c r="L139" s="89">
        <v>45336</v>
      </c>
      <c r="M139" s="85" t="str">
        <f>VLOOKUP(I139,'ITEM#'!A:B,2,0)</f>
        <v>Costco01</v>
      </c>
      <c r="N139" s="83" t="s">
        <v>1301</v>
      </c>
      <c r="O139" s="83"/>
      <c r="P139" s="84">
        <f>VLOOKUP(I139,'ITEM#'!A:D,4,0)</f>
        <v>-62.27</v>
      </c>
      <c r="Q139" s="90">
        <f t="shared" ref="Q139:Q158" si="13">F139/P139</f>
        <v>1</v>
      </c>
      <c r="R139" s="75" t="s">
        <v>1289</v>
      </c>
    </row>
    <row r="140" spans="1:18" s="70" customFormat="1" x14ac:dyDescent="0.3">
      <c r="A140" s="85" t="s">
        <v>2331</v>
      </c>
      <c r="B140" s="85" t="s">
        <v>2334</v>
      </c>
      <c r="C140" s="86">
        <v>45334</v>
      </c>
      <c r="D140" s="87">
        <v>-86.72</v>
      </c>
      <c r="E140" s="87">
        <v>-9.3699999999999992</v>
      </c>
      <c r="F140" s="87">
        <v>-77.349999999999994</v>
      </c>
      <c r="G140" s="86">
        <v>45334</v>
      </c>
      <c r="H140" s="85" t="s">
        <v>2335</v>
      </c>
      <c r="I140" s="88">
        <v>1662420</v>
      </c>
      <c r="J140" s="88" t="s">
        <v>1318</v>
      </c>
      <c r="K140" s="88">
        <v>199929</v>
      </c>
      <c r="L140" s="89">
        <v>45336</v>
      </c>
      <c r="M140" s="85" t="str">
        <f>VLOOKUP(I140,'ITEM#'!A:B,2,0)</f>
        <v>Costco01</v>
      </c>
      <c r="N140" s="83" t="s">
        <v>1301</v>
      </c>
      <c r="O140" s="83"/>
      <c r="P140" s="84">
        <f>VLOOKUP(I140,'ITEM#'!A:D,4,0)</f>
        <v>-77.349999999999994</v>
      </c>
      <c r="Q140" s="90">
        <f t="shared" si="13"/>
        <v>1</v>
      </c>
      <c r="R140" s="75" t="s">
        <v>1289</v>
      </c>
    </row>
    <row r="141" spans="1:18" s="70" customFormat="1" x14ac:dyDescent="0.3">
      <c r="A141" s="85" t="s">
        <v>2331</v>
      </c>
      <c r="B141" s="85" t="s">
        <v>2336</v>
      </c>
      <c r="C141" s="86">
        <v>45334</v>
      </c>
      <c r="D141" s="87">
        <v>-86.72</v>
      </c>
      <c r="E141" s="87">
        <v>-9.3699999999999992</v>
      </c>
      <c r="F141" s="87">
        <v>-77.349999999999994</v>
      </c>
      <c r="G141" s="86">
        <v>45334</v>
      </c>
      <c r="H141" s="85" t="s">
        <v>2337</v>
      </c>
      <c r="I141" s="88">
        <v>1662420</v>
      </c>
      <c r="J141" s="88" t="s">
        <v>1318</v>
      </c>
      <c r="K141" s="88">
        <v>199929</v>
      </c>
      <c r="L141" s="89">
        <v>45336</v>
      </c>
      <c r="M141" s="85" t="str">
        <f>VLOOKUP(I141,'ITEM#'!A:B,2,0)</f>
        <v>Costco01</v>
      </c>
      <c r="N141" s="83" t="s">
        <v>1301</v>
      </c>
      <c r="O141" s="83"/>
      <c r="P141" s="84">
        <f>VLOOKUP(I141,'ITEM#'!A:D,4,0)</f>
        <v>-77.349999999999994</v>
      </c>
      <c r="Q141" s="90">
        <f t="shared" si="13"/>
        <v>1</v>
      </c>
      <c r="R141" s="75" t="s">
        <v>1289</v>
      </c>
    </row>
    <row r="142" spans="1:18" s="70" customFormat="1" x14ac:dyDescent="0.3">
      <c r="A142" s="85" t="s">
        <v>2331</v>
      </c>
      <c r="B142" s="85" t="s">
        <v>2338</v>
      </c>
      <c r="C142" s="86">
        <v>45334</v>
      </c>
      <c r="D142" s="87">
        <v>-86.72</v>
      </c>
      <c r="E142" s="87">
        <v>-9.3699999999999992</v>
      </c>
      <c r="F142" s="87">
        <v>-77.349999999999994</v>
      </c>
      <c r="G142" s="86">
        <v>45334</v>
      </c>
      <c r="H142" s="85" t="s">
        <v>2339</v>
      </c>
      <c r="I142" s="88">
        <v>1662420</v>
      </c>
      <c r="J142" s="88" t="s">
        <v>1318</v>
      </c>
      <c r="K142" s="88">
        <v>199929</v>
      </c>
      <c r="L142" s="89">
        <v>45336</v>
      </c>
      <c r="M142" s="85" t="str">
        <f>VLOOKUP(I142,'ITEM#'!A:B,2,0)</f>
        <v>Costco01</v>
      </c>
      <c r="N142" s="83" t="s">
        <v>1301</v>
      </c>
      <c r="O142" s="83"/>
      <c r="P142" s="84">
        <f>VLOOKUP(I142,'ITEM#'!A:D,4,0)</f>
        <v>-77.349999999999994</v>
      </c>
      <c r="Q142" s="90">
        <f t="shared" si="13"/>
        <v>1</v>
      </c>
      <c r="R142" s="75" t="s">
        <v>1289</v>
      </c>
    </row>
    <row r="143" spans="1:18" s="70" customFormat="1" x14ac:dyDescent="0.3">
      <c r="A143" s="85" t="s">
        <v>2331</v>
      </c>
      <c r="B143" s="85" t="s">
        <v>2340</v>
      </c>
      <c r="C143" s="86">
        <v>45334</v>
      </c>
      <c r="D143" s="87">
        <v>-25.55</v>
      </c>
      <c r="E143" s="87">
        <v>0</v>
      </c>
      <c r="F143" s="87">
        <v>-25.55</v>
      </c>
      <c r="G143" s="86">
        <v>45334</v>
      </c>
      <c r="H143" s="85" t="s">
        <v>2341</v>
      </c>
      <c r="I143" s="88">
        <v>1516594</v>
      </c>
      <c r="J143" s="88" t="s">
        <v>1313</v>
      </c>
      <c r="K143" s="88">
        <v>199929</v>
      </c>
      <c r="L143" s="89">
        <v>45336</v>
      </c>
      <c r="M143" s="85" t="str">
        <f>VLOOKUP(I143,'ITEM#'!A:B,2,0)</f>
        <v>Costco01</v>
      </c>
      <c r="N143" s="83" t="s">
        <v>1291</v>
      </c>
      <c r="O143" s="83"/>
      <c r="P143" s="84">
        <f>VLOOKUP(I143,'ITEM#'!A:D,4,0)</f>
        <v>-25.55</v>
      </c>
      <c r="Q143" s="90">
        <f t="shared" si="13"/>
        <v>1</v>
      </c>
      <c r="R143" s="75" t="s">
        <v>1289</v>
      </c>
    </row>
    <row r="144" spans="1:18" s="70" customFormat="1" x14ac:dyDescent="0.3">
      <c r="A144" s="85" t="s">
        <v>2331</v>
      </c>
      <c r="B144" s="85" t="s">
        <v>2340</v>
      </c>
      <c r="C144" s="86">
        <v>45334</v>
      </c>
      <c r="D144" s="87">
        <v>-39</v>
      </c>
      <c r="E144" s="87"/>
      <c r="F144" s="87">
        <v>-39</v>
      </c>
      <c r="G144" s="86">
        <v>45334</v>
      </c>
      <c r="H144" s="85" t="s">
        <v>2341</v>
      </c>
      <c r="I144" s="88">
        <v>1529947</v>
      </c>
      <c r="J144" s="88" t="s">
        <v>1294</v>
      </c>
      <c r="K144" s="88">
        <v>199929</v>
      </c>
      <c r="L144" s="89">
        <v>45336</v>
      </c>
      <c r="M144" s="85" t="str">
        <f>VLOOKUP(I144,'ITEM#'!A:B,2,0)</f>
        <v>Costco01</v>
      </c>
      <c r="N144" s="83" t="s">
        <v>1291</v>
      </c>
      <c r="O144" s="83"/>
      <c r="P144" s="84">
        <f>VLOOKUP(I144,'ITEM#'!A:D,4,0)</f>
        <v>-39</v>
      </c>
      <c r="Q144" s="90">
        <f t="shared" si="13"/>
        <v>1</v>
      </c>
      <c r="R144" s="75" t="s">
        <v>1289</v>
      </c>
    </row>
    <row r="145" spans="1:18" s="70" customFormat="1" x14ac:dyDescent="0.3">
      <c r="A145" s="85" t="s">
        <v>2331</v>
      </c>
      <c r="B145" s="85" t="s">
        <v>2342</v>
      </c>
      <c r="C145" s="86">
        <v>45334</v>
      </c>
      <c r="D145" s="87">
        <v>-25.55</v>
      </c>
      <c r="E145" s="87">
        <v>0</v>
      </c>
      <c r="F145" s="87">
        <v>-25.55</v>
      </c>
      <c r="G145" s="86">
        <v>45334</v>
      </c>
      <c r="H145" s="85" t="s">
        <v>2343</v>
      </c>
      <c r="I145" s="88">
        <v>1516597</v>
      </c>
      <c r="J145" s="88" t="s">
        <v>1303</v>
      </c>
      <c r="K145" s="88">
        <v>199929</v>
      </c>
      <c r="L145" s="89">
        <v>45336</v>
      </c>
      <c r="M145" s="85" t="str">
        <f>VLOOKUP(I145,'ITEM#'!A:B,2,0)</f>
        <v>Costco01</v>
      </c>
      <c r="N145" s="83" t="s">
        <v>1291</v>
      </c>
      <c r="O145" s="83"/>
      <c r="P145" s="84">
        <f>VLOOKUP(I145,'ITEM#'!A:D,4,0)</f>
        <v>-25.55</v>
      </c>
      <c r="Q145" s="90">
        <f t="shared" si="13"/>
        <v>1</v>
      </c>
      <c r="R145" s="75" t="s">
        <v>1289</v>
      </c>
    </row>
    <row r="146" spans="1:18" s="70" customFormat="1" x14ac:dyDescent="0.3">
      <c r="A146" s="85" t="s">
        <v>2331</v>
      </c>
      <c r="B146" s="85" t="s">
        <v>2342</v>
      </c>
      <c r="C146" s="86">
        <v>45334</v>
      </c>
      <c r="D146" s="87">
        <v>-45.56</v>
      </c>
      <c r="E146" s="87"/>
      <c r="F146" s="87">
        <v>-45.56</v>
      </c>
      <c r="G146" s="86">
        <v>45334</v>
      </c>
      <c r="H146" s="85" t="s">
        <v>2343</v>
      </c>
      <c r="I146" s="88">
        <v>1529939</v>
      </c>
      <c r="J146" s="88" t="s">
        <v>1339</v>
      </c>
      <c r="K146" s="88">
        <v>199929</v>
      </c>
      <c r="L146" s="89">
        <v>45336</v>
      </c>
      <c r="M146" s="85" t="str">
        <f>VLOOKUP(I146,'ITEM#'!A:B,2,0)</f>
        <v>Costco01</v>
      </c>
      <c r="N146" s="83" t="s">
        <v>1291</v>
      </c>
      <c r="O146" s="83"/>
      <c r="P146" s="84">
        <f>VLOOKUP(I146,'ITEM#'!A:D,4,0)</f>
        <v>-22.78</v>
      </c>
      <c r="Q146" s="90">
        <f t="shared" si="13"/>
        <v>2</v>
      </c>
      <c r="R146" s="75" t="s">
        <v>1289</v>
      </c>
    </row>
    <row r="147" spans="1:18" s="70" customFormat="1" x14ac:dyDescent="0.3">
      <c r="A147" s="85" t="s">
        <v>2331</v>
      </c>
      <c r="B147" s="85" t="s">
        <v>2342</v>
      </c>
      <c r="C147" s="86">
        <v>45334</v>
      </c>
      <c r="D147" s="87">
        <v>-117</v>
      </c>
      <c r="E147" s="87"/>
      <c r="F147" s="87">
        <v>-117</v>
      </c>
      <c r="G147" s="86">
        <v>45334</v>
      </c>
      <c r="H147" s="85" t="s">
        <v>2343</v>
      </c>
      <c r="I147" s="88">
        <v>1529946</v>
      </c>
      <c r="J147" s="88" t="s">
        <v>1306</v>
      </c>
      <c r="K147" s="88">
        <v>199929</v>
      </c>
      <c r="L147" s="89">
        <v>45336</v>
      </c>
      <c r="M147" s="85" t="str">
        <f>VLOOKUP(I147,'ITEM#'!A:B,2,0)</f>
        <v>Costco01</v>
      </c>
      <c r="N147" s="83" t="s">
        <v>1291</v>
      </c>
      <c r="O147" s="83"/>
      <c r="P147" s="84">
        <f>VLOOKUP(I147,'ITEM#'!A:D,4,0)</f>
        <v>-39</v>
      </c>
      <c r="Q147" s="90">
        <f t="shared" si="13"/>
        <v>3</v>
      </c>
      <c r="R147" s="75" t="s">
        <v>1289</v>
      </c>
    </row>
    <row r="148" spans="1:18" s="70" customFormat="1" x14ac:dyDescent="0.3">
      <c r="A148" s="85" t="s">
        <v>2331</v>
      </c>
      <c r="B148" s="85" t="s">
        <v>2344</v>
      </c>
      <c r="C148" s="86">
        <v>45334</v>
      </c>
      <c r="D148" s="87">
        <f>E148+F148</f>
        <v>-85.4</v>
      </c>
      <c r="E148" s="87">
        <v>-22.2</v>
      </c>
      <c r="F148" s="87">
        <v>-63.2</v>
      </c>
      <c r="G148" s="86">
        <v>45334</v>
      </c>
      <c r="H148" s="85" t="s">
        <v>2345</v>
      </c>
      <c r="I148" s="88">
        <v>1540785</v>
      </c>
      <c r="J148" s="88" t="s">
        <v>1328</v>
      </c>
      <c r="K148" s="88">
        <v>199929</v>
      </c>
      <c r="L148" s="89">
        <v>45336</v>
      </c>
      <c r="M148" s="85" t="str">
        <f>VLOOKUP(I148,'ITEM#'!A:B,2,0)</f>
        <v>Costco01</v>
      </c>
      <c r="N148" s="83" t="s">
        <v>1298</v>
      </c>
      <c r="O148" s="83"/>
      <c r="P148" s="84">
        <f>VLOOKUP(I148,'ITEM#'!A:D,4,0)</f>
        <v>-31.6</v>
      </c>
      <c r="Q148" s="90">
        <f t="shared" si="13"/>
        <v>2</v>
      </c>
      <c r="R148" s="75" t="s">
        <v>1289</v>
      </c>
    </row>
    <row r="149" spans="1:18" s="70" customFormat="1" x14ac:dyDescent="0.3">
      <c r="A149" s="85" t="s">
        <v>2331</v>
      </c>
      <c r="B149" s="85" t="s">
        <v>2344</v>
      </c>
      <c r="C149" s="86">
        <v>45334</v>
      </c>
      <c r="D149" s="87">
        <f t="shared" ref="D149:D150" si="14">E149+F149</f>
        <v>-95.31</v>
      </c>
      <c r="E149" s="87">
        <v>-9.4600000000000009</v>
      </c>
      <c r="F149" s="87">
        <v>-85.85</v>
      </c>
      <c r="G149" s="86">
        <v>45334</v>
      </c>
      <c r="H149" s="85" t="s">
        <v>2345</v>
      </c>
      <c r="I149" s="88">
        <v>1662421</v>
      </c>
      <c r="J149" s="88" t="s">
        <v>1300</v>
      </c>
      <c r="K149" s="88">
        <v>199929</v>
      </c>
      <c r="L149" s="89">
        <v>45336</v>
      </c>
      <c r="M149" s="85" t="str">
        <f>VLOOKUP(I149,'ITEM#'!A:B,2,0)</f>
        <v>Costco01</v>
      </c>
      <c r="N149" s="83" t="s">
        <v>1301</v>
      </c>
      <c r="O149" s="83"/>
      <c r="P149" s="84">
        <f>VLOOKUP(I149,'ITEM#'!A:D,4,0)</f>
        <v>-85.85</v>
      </c>
      <c r="Q149" s="90">
        <f t="shared" si="13"/>
        <v>1</v>
      </c>
      <c r="R149" s="75" t="s">
        <v>1289</v>
      </c>
    </row>
    <row r="150" spans="1:18" s="70" customFormat="1" x14ac:dyDescent="0.3">
      <c r="A150" s="85" t="s">
        <v>2331</v>
      </c>
      <c r="B150" s="85" t="s">
        <v>2344</v>
      </c>
      <c r="C150" s="86">
        <v>45334</v>
      </c>
      <c r="D150" s="87">
        <f t="shared" si="14"/>
        <v>-95.31</v>
      </c>
      <c r="E150" s="87">
        <v>-9.4600000000000009</v>
      </c>
      <c r="F150" s="87">
        <v>-85.85</v>
      </c>
      <c r="G150" s="86">
        <v>45334</v>
      </c>
      <c r="H150" s="85" t="s">
        <v>2345</v>
      </c>
      <c r="I150" s="88">
        <v>1662422</v>
      </c>
      <c r="J150" s="88" t="s">
        <v>1327</v>
      </c>
      <c r="K150" s="88">
        <v>199929</v>
      </c>
      <c r="L150" s="89">
        <v>45336</v>
      </c>
      <c r="M150" s="85" t="str">
        <f>VLOOKUP(I150,'ITEM#'!A:B,2,0)</f>
        <v>Costco01</v>
      </c>
      <c r="N150" s="83" t="s">
        <v>1301</v>
      </c>
      <c r="O150" s="83"/>
      <c r="P150" s="84">
        <f>VLOOKUP(I150,'ITEM#'!A:D,4,0)</f>
        <v>-85.85</v>
      </c>
      <c r="Q150" s="90">
        <f t="shared" si="13"/>
        <v>1</v>
      </c>
      <c r="R150" s="75" t="s">
        <v>1289</v>
      </c>
    </row>
    <row r="151" spans="1:18" s="70" customFormat="1" x14ac:dyDescent="0.3">
      <c r="A151" s="85" t="s">
        <v>2331</v>
      </c>
      <c r="B151" s="85" t="s">
        <v>2346</v>
      </c>
      <c r="C151" s="86">
        <v>45334</v>
      </c>
      <c r="D151" s="87">
        <f>E151+F151</f>
        <v>-38.659999999999997</v>
      </c>
      <c r="E151" s="87">
        <v>-10.51</v>
      </c>
      <c r="F151" s="87">
        <v>-28.15</v>
      </c>
      <c r="G151" s="86">
        <v>45334</v>
      </c>
      <c r="H151" s="85" t="s">
        <v>2347</v>
      </c>
      <c r="I151" s="88">
        <v>1540781</v>
      </c>
      <c r="J151" s="88" t="s">
        <v>1308</v>
      </c>
      <c r="K151" s="88">
        <v>199929</v>
      </c>
      <c r="L151" s="89">
        <v>45336</v>
      </c>
      <c r="M151" s="85" t="str">
        <f>VLOOKUP(I151,'ITEM#'!A:B,2,0)</f>
        <v>Costco01</v>
      </c>
      <c r="N151" s="83" t="s">
        <v>1298</v>
      </c>
      <c r="O151" s="83"/>
      <c r="P151" s="84">
        <f>VLOOKUP(I151,'ITEM#'!A:D,4,0)</f>
        <v>-28.15</v>
      </c>
      <c r="Q151" s="90">
        <f t="shared" si="13"/>
        <v>1</v>
      </c>
      <c r="R151" s="75" t="s">
        <v>1289</v>
      </c>
    </row>
    <row r="152" spans="1:18" s="70" customFormat="1" x14ac:dyDescent="0.3">
      <c r="A152" s="85" t="s">
        <v>2331</v>
      </c>
      <c r="B152" s="85" t="s">
        <v>2346</v>
      </c>
      <c r="C152" s="86">
        <v>45334</v>
      </c>
      <c r="D152" s="87">
        <f t="shared" ref="D152:D153" si="15">E152+F152</f>
        <v>-86.72</v>
      </c>
      <c r="E152" s="87">
        <v>-9.3699999999999992</v>
      </c>
      <c r="F152" s="87">
        <v>-77.349999999999994</v>
      </c>
      <c r="G152" s="86">
        <v>45334</v>
      </c>
      <c r="H152" s="85" t="s">
        <v>2347</v>
      </c>
      <c r="I152" s="88">
        <v>1662420</v>
      </c>
      <c r="J152" s="88" t="s">
        <v>1318</v>
      </c>
      <c r="K152" s="88">
        <v>199929</v>
      </c>
      <c r="L152" s="89">
        <v>45336</v>
      </c>
      <c r="M152" s="85" t="str">
        <f>VLOOKUP(I152,'ITEM#'!A:B,2,0)</f>
        <v>Costco01</v>
      </c>
      <c r="N152" s="83" t="s">
        <v>1301</v>
      </c>
      <c r="O152" s="83"/>
      <c r="P152" s="84">
        <f>VLOOKUP(I152,'ITEM#'!A:D,4,0)</f>
        <v>-77.349999999999994</v>
      </c>
      <c r="Q152" s="90">
        <f t="shared" si="13"/>
        <v>1</v>
      </c>
      <c r="R152" s="75" t="s">
        <v>1289</v>
      </c>
    </row>
    <row r="153" spans="1:18" s="70" customFormat="1" x14ac:dyDescent="0.3">
      <c r="A153" s="85" t="s">
        <v>2331</v>
      </c>
      <c r="B153" s="85" t="s">
        <v>2346</v>
      </c>
      <c r="C153" s="86">
        <v>45334</v>
      </c>
      <c r="D153" s="87">
        <f t="shared" si="15"/>
        <v>-285.93</v>
      </c>
      <c r="E153" s="87">
        <v>-28.38</v>
      </c>
      <c r="F153" s="87">
        <v>-257.55</v>
      </c>
      <c r="G153" s="86">
        <v>45334</v>
      </c>
      <c r="H153" s="85" t="s">
        <v>2347</v>
      </c>
      <c r="I153" s="88">
        <v>1662421</v>
      </c>
      <c r="J153" s="88" t="s">
        <v>1300</v>
      </c>
      <c r="K153" s="88">
        <v>199929</v>
      </c>
      <c r="L153" s="89">
        <v>45336</v>
      </c>
      <c r="M153" s="85" t="str">
        <f>VLOOKUP(I153,'ITEM#'!A:B,2,0)</f>
        <v>Costco01</v>
      </c>
      <c r="N153" s="83" t="s">
        <v>1301</v>
      </c>
      <c r="O153" s="83"/>
      <c r="P153" s="84">
        <f>VLOOKUP(I153,'ITEM#'!A:D,4,0)</f>
        <v>-85.85</v>
      </c>
      <c r="Q153" s="90">
        <f t="shared" si="13"/>
        <v>3.0000000000000004</v>
      </c>
      <c r="R153" s="75" t="s">
        <v>1289</v>
      </c>
    </row>
    <row r="154" spans="1:18" s="70" customFormat="1" x14ac:dyDescent="0.3">
      <c r="A154" s="85" t="s">
        <v>2331</v>
      </c>
      <c r="B154" s="85" t="s">
        <v>2348</v>
      </c>
      <c r="C154" s="86">
        <v>45334</v>
      </c>
      <c r="D154" s="87">
        <f>E154+F154</f>
        <v>-42.7</v>
      </c>
      <c r="E154" s="87">
        <v>-11.1</v>
      </c>
      <c r="F154" s="87">
        <v>-31.6</v>
      </c>
      <c r="G154" s="86">
        <v>45334</v>
      </c>
      <c r="H154" s="85" t="s">
        <v>2349</v>
      </c>
      <c r="I154" s="88">
        <v>1540785</v>
      </c>
      <c r="J154" s="88" t="s">
        <v>1328</v>
      </c>
      <c r="K154" s="88">
        <v>199929</v>
      </c>
      <c r="L154" s="89">
        <v>45336</v>
      </c>
      <c r="M154" s="85" t="str">
        <f>VLOOKUP(I154,'ITEM#'!A:B,2,0)</f>
        <v>Costco01</v>
      </c>
      <c r="N154" s="83" t="s">
        <v>1298</v>
      </c>
      <c r="O154" s="83"/>
      <c r="P154" s="84">
        <f>VLOOKUP(I154,'ITEM#'!A:D,4,0)</f>
        <v>-31.6</v>
      </c>
      <c r="Q154" s="90">
        <f t="shared" si="13"/>
        <v>1</v>
      </c>
      <c r="R154" s="75" t="s">
        <v>1289</v>
      </c>
    </row>
    <row r="155" spans="1:18" s="70" customFormat="1" x14ac:dyDescent="0.3">
      <c r="A155" s="85" t="s">
        <v>2331</v>
      </c>
      <c r="B155" s="85" t="s">
        <v>2348</v>
      </c>
      <c r="C155" s="86">
        <v>45334</v>
      </c>
      <c r="D155" s="87">
        <f t="shared" ref="D155:D156" si="16">E155+F155</f>
        <v>-260.16000000000003</v>
      </c>
      <c r="E155" s="87">
        <v>-28.11</v>
      </c>
      <c r="F155" s="87">
        <v>-232.05</v>
      </c>
      <c r="G155" s="86">
        <v>45334</v>
      </c>
      <c r="H155" s="85" t="s">
        <v>2349</v>
      </c>
      <c r="I155" s="88">
        <v>1662420</v>
      </c>
      <c r="J155" s="88" t="s">
        <v>1318</v>
      </c>
      <c r="K155" s="88">
        <v>199929</v>
      </c>
      <c r="L155" s="89">
        <v>45336</v>
      </c>
      <c r="M155" s="85" t="str">
        <f>VLOOKUP(I155,'ITEM#'!A:B,2,0)</f>
        <v>Costco01</v>
      </c>
      <c r="N155" s="83" t="s">
        <v>1301</v>
      </c>
      <c r="O155" s="83"/>
      <c r="P155" s="84">
        <f>VLOOKUP(I155,'ITEM#'!A:D,4,0)</f>
        <v>-77.349999999999994</v>
      </c>
      <c r="Q155" s="90">
        <f t="shared" si="13"/>
        <v>3.0000000000000004</v>
      </c>
      <c r="R155" s="75" t="s">
        <v>1289</v>
      </c>
    </row>
    <row r="156" spans="1:18" s="70" customFormat="1" x14ac:dyDescent="0.3">
      <c r="A156" s="85" t="s">
        <v>2331</v>
      </c>
      <c r="B156" s="85" t="s">
        <v>2348</v>
      </c>
      <c r="C156" s="86">
        <v>45334</v>
      </c>
      <c r="D156" s="87">
        <f t="shared" si="16"/>
        <v>-95.31</v>
      </c>
      <c r="E156" s="87">
        <v>-9.4600000000000009</v>
      </c>
      <c r="F156" s="87">
        <v>-85.85</v>
      </c>
      <c r="G156" s="86">
        <v>45334</v>
      </c>
      <c r="H156" s="85" t="s">
        <v>2349</v>
      </c>
      <c r="I156" s="88">
        <v>1662421</v>
      </c>
      <c r="J156" s="88" t="s">
        <v>1300</v>
      </c>
      <c r="K156" s="88">
        <v>199929</v>
      </c>
      <c r="L156" s="89">
        <v>45336</v>
      </c>
      <c r="M156" s="85" t="str">
        <f>VLOOKUP(I156,'ITEM#'!A:B,2,0)</f>
        <v>Costco01</v>
      </c>
      <c r="N156" s="83" t="s">
        <v>1301</v>
      </c>
      <c r="O156" s="83"/>
      <c r="P156" s="84">
        <f>VLOOKUP(I156,'ITEM#'!A:D,4,0)</f>
        <v>-85.85</v>
      </c>
      <c r="Q156" s="90">
        <f t="shared" si="13"/>
        <v>1</v>
      </c>
      <c r="R156" s="75" t="s">
        <v>1289</v>
      </c>
    </row>
    <row r="157" spans="1:18" s="70" customFormat="1" x14ac:dyDescent="0.3">
      <c r="A157" s="85" t="s">
        <v>2331</v>
      </c>
      <c r="B157" s="85" t="s">
        <v>2350</v>
      </c>
      <c r="C157" s="86">
        <v>45334</v>
      </c>
      <c r="D157" s="87">
        <v>-77.319999999999993</v>
      </c>
      <c r="E157" s="87">
        <v>-21.02</v>
      </c>
      <c r="F157" s="87">
        <v>-56.3</v>
      </c>
      <c r="G157" s="86">
        <v>45334</v>
      </c>
      <c r="H157" s="85" t="s">
        <v>2351</v>
      </c>
      <c r="I157" s="88">
        <v>1540783</v>
      </c>
      <c r="J157" s="88" t="s">
        <v>1317</v>
      </c>
      <c r="K157" s="88">
        <v>199929</v>
      </c>
      <c r="L157" s="89">
        <v>45336</v>
      </c>
      <c r="M157" s="85" t="str">
        <f>VLOOKUP(I157,'ITEM#'!A:B,2,0)</f>
        <v>Costco01</v>
      </c>
      <c r="N157" s="83" t="s">
        <v>1298</v>
      </c>
      <c r="O157" s="83"/>
      <c r="P157" s="84">
        <f>VLOOKUP(I157,'ITEM#'!A:D,4,0)</f>
        <v>-28.15</v>
      </c>
      <c r="Q157" s="90">
        <f t="shared" si="13"/>
        <v>2</v>
      </c>
      <c r="R157" s="75" t="s">
        <v>1289</v>
      </c>
    </row>
    <row r="158" spans="1:18" s="70" customFormat="1" x14ac:dyDescent="0.3">
      <c r="A158" s="85" t="s">
        <v>2331</v>
      </c>
      <c r="B158" s="85" t="s">
        <v>2352</v>
      </c>
      <c r="C158" s="86">
        <v>45334</v>
      </c>
      <c r="D158" s="87">
        <v>-86.72</v>
      </c>
      <c r="E158" s="87">
        <v>-9.3699999999999992</v>
      </c>
      <c r="F158" s="87">
        <v>-77.349999999999994</v>
      </c>
      <c r="G158" s="86">
        <v>45334</v>
      </c>
      <c r="H158" s="85" t="s">
        <v>2353</v>
      </c>
      <c r="I158" s="88">
        <v>1662420</v>
      </c>
      <c r="J158" s="88" t="s">
        <v>1318</v>
      </c>
      <c r="K158" s="88">
        <v>199929</v>
      </c>
      <c r="L158" s="89">
        <v>45336</v>
      </c>
      <c r="M158" s="85" t="str">
        <f>VLOOKUP(I158,'ITEM#'!A:B,2,0)</f>
        <v>Costco01</v>
      </c>
      <c r="N158" s="83" t="s">
        <v>1301</v>
      </c>
      <c r="O158" s="83"/>
      <c r="P158" s="84">
        <f>VLOOKUP(I158,'ITEM#'!A:D,4,0)</f>
        <v>-77.349999999999994</v>
      </c>
      <c r="Q158" s="90">
        <f t="shared" si="13"/>
        <v>1</v>
      </c>
      <c r="R158" s="75" t="s">
        <v>1289</v>
      </c>
    </row>
    <row r="159" spans="1:18" s="70" customFormat="1" x14ac:dyDescent="0.3">
      <c r="A159" s="85" t="s">
        <v>2354</v>
      </c>
      <c r="B159" s="85" t="s">
        <v>2355</v>
      </c>
      <c r="C159" s="86">
        <v>45335</v>
      </c>
      <c r="D159" s="87">
        <v>-32.380000000000003</v>
      </c>
      <c r="E159" s="87">
        <v>-9.8800000000000008</v>
      </c>
      <c r="F159" s="87">
        <v>-22.5</v>
      </c>
      <c r="G159" s="86">
        <v>45335</v>
      </c>
      <c r="H159" s="85" t="s">
        <v>2356</v>
      </c>
      <c r="I159" s="88">
        <v>1663075</v>
      </c>
      <c r="J159" s="88" t="s">
        <v>2118</v>
      </c>
      <c r="K159" s="88">
        <v>199934</v>
      </c>
      <c r="L159" s="89">
        <v>45337</v>
      </c>
      <c r="M159" s="85" t="str">
        <f>VLOOKUP(I159,'ITEM#'!A:B,2,0)</f>
        <v>Costco01</v>
      </c>
      <c r="N159" s="83" t="s">
        <v>1311</v>
      </c>
      <c r="O159" s="83"/>
      <c r="P159" s="84">
        <f>VLOOKUP(I159,'ITEM#'!A:D,4,0)</f>
        <v>-22.5</v>
      </c>
      <c r="Q159" s="90">
        <f t="shared" ref="Q159:Q182" si="17">F159/P159</f>
        <v>1</v>
      </c>
      <c r="R159" s="75" t="s">
        <v>1289</v>
      </c>
    </row>
    <row r="160" spans="1:18" s="70" customFormat="1" x14ac:dyDescent="0.3">
      <c r="A160" s="85" t="s">
        <v>2354</v>
      </c>
      <c r="B160" s="85" t="s">
        <v>2357</v>
      </c>
      <c r="C160" s="86">
        <v>45335</v>
      </c>
      <c r="D160" s="87">
        <v>-39</v>
      </c>
      <c r="E160" s="87">
        <v>0</v>
      </c>
      <c r="F160" s="87">
        <v>-39</v>
      </c>
      <c r="G160" s="86">
        <v>45335</v>
      </c>
      <c r="H160" s="85" t="s">
        <v>2358</v>
      </c>
      <c r="I160" s="88">
        <v>1529947</v>
      </c>
      <c r="J160" s="88" t="s">
        <v>1294</v>
      </c>
      <c r="K160" s="88">
        <v>199936</v>
      </c>
      <c r="L160" s="89">
        <v>45337</v>
      </c>
      <c r="M160" s="85" t="str">
        <f>VLOOKUP(I160,'ITEM#'!A:B,2,0)</f>
        <v>Costco01</v>
      </c>
      <c r="N160" s="83" t="s">
        <v>1291</v>
      </c>
      <c r="O160" s="83"/>
      <c r="P160" s="84">
        <f>VLOOKUP(I160,'ITEM#'!A:D,4,0)</f>
        <v>-39</v>
      </c>
      <c r="Q160" s="90">
        <f t="shared" si="17"/>
        <v>1</v>
      </c>
      <c r="R160" s="75" t="s">
        <v>1289</v>
      </c>
    </row>
    <row r="161" spans="1:18" s="70" customFormat="1" x14ac:dyDescent="0.3">
      <c r="A161" s="85" t="s">
        <v>2354</v>
      </c>
      <c r="B161" s="85" t="s">
        <v>2359</v>
      </c>
      <c r="C161" s="86">
        <v>45335</v>
      </c>
      <c r="D161" s="87">
        <f>E161+F161</f>
        <v>-38.659999999999997</v>
      </c>
      <c r="E161" s="87">
        <v>-10.51</v>
      </c>
      <c r="F161" s="87">
        <v>-28.15</v>
      </c>
      <c r="G161" s="86">
        <v>45335</v>
      </c>
      <c r="H161" s="85" t="s">
        <v>2360</v>
      </c>
      <c r="I161" s="88">
        <v>1593356</v>
      </c>
      <c r="J161" s="88" t="s">
        <v>1329</v>
      </c>
      <c r="K161" s="88">
        <v>199936</v>
      </c>
      <c r="L161" s="89">
        <v>45337</v>
      </c>
      <c r="M161" s="85" t="str">
        <f>VLOOKUP(I161,'ITEM#'!A:B,2,0)</f>
        <v>Costco01</v>
      </c>
      <c r="N161" s="83" t="s">
        <v>1298</v>
      </c>
      <c r="O161" s="83"/>
      <c r="P161" s="84">
        <f>VLOOKUP(I161,'ITEM#'!A:D,4,0)</f>
        <v>-28.15</v>
      </c>
      <c r="Q161" s="90">
        <f t="shared" si="17"/>
        <v>1</v>
      </c>
      <c r="R161" s="75" t="s">
        <v>1289</v>
      </c>
    </row>
    <row r="162" spans="1:18" s="70" customFormat="1" x14ac:dyDescent="0.3">
      <c r="A162" s="85" t="s">
        <v>2354</v>
      </c>
      <c r="B162" s="85" t="s">
        <v>2359</v>
      </c>
      <c r="C162" s="86">
        <v>45335</v>
      </c>
      <c r="D162" s="87">
        <f t="shared" ref="D162:D163" si="18">E162+F162</f>
        <v>-260.16000000000003</v>
      </c>
      <c r="E162" s="87">
        <v>-28.11</v>
      </c>
      <c r="F162" s="87">
        <v>-232.05</v>
      </c>
      <c r="G162" s="86">
        <v>45335</v>
      </c>
      <c r="H162" s="85" t="s">
        <v>2360</v>
      </c>
      <c r="I162" s="88">
        <v>1662420</v>
      </c>
      <c r="J162" s="88" t="s">
        <v>1318</v>
      </c>
      <c r="K162" s="88">
        <v>199936</v>
      </c>
      <c r="L162" s="89">
        <v>45337</v>
      </c>
      <c r="M162" s="85" t="str">
        <f>VLOOKUP(I162,'ITEM#'!A:B,2,0)</f>
        <v>Costco01</v>
      </c>
      <c r="N162" s="83" t="s">
        <v>1301</v>
      </c>
      <c r="O162" s="83"/>
      <c r="P162" s="84">
        <f>VLOOKUP(I162,'ITEM#'!A:D,4,0)</f>
        <v>-77.349999999999994</v>
      </c>
      <c r="Q162" s="90">
        <f t="shared" si="17"/>
        <v>3.0000000000000004</v>
      </c>
      <c r="R162" s="75" t="s">
        <v>1289</v>
      </c>
    </row>
    <row r="163" spans="1:18" s="70" customFormat="1" x14ac:dyDescent="0.3">
      <c r="A163" s="85" t="s">
        <v>2354</v>
      </c>
      <c r="B163" s="85" t="s">
        <v>2359</v>
      </c>
      <c r="C163" s="86">
        <v>45335</v>
      </c>
      <c r="D163" s="87">
        <f t="shared" si="18"/>
        <v>-95.31</v>
      </c>
      <c r="E163" s="87">
        <v>-9.4600000000000009</v>
      </c>
      <c r="F163" s="87">
        <v>-85.85</v>
      </c>
      <c r="G163" s="86">
        <v>45335</v>
      </c>
      <c r="H163" s="85" t="s">
        <v>2360</v>
      </c>
      <c r="I163" s="88">
        <v>1662421</v>
      </c>
      <c r="J163" s="88" t="s">
        <v>1300</v>
      </c>
      <c r="K163" s="88">
        <v>199936</v>
      </c>
      <c r="L163" s="89">
        <v>45337</v>
      </c>
      <c r="M163" s="85" t="str">
        <f>VLOOKUP(I163,'ITEM#'!A:B,2,0)</f>
        <v>Costco01</v>
      </c>
      <c r="N163" s="83" t="s">
        <v>1301</v>
      </c>
      <c r="O163" s="83"/>
      <c r="P163" s="84">
        <f>VLOOKUP(I163,'ITEM#'!A:D,4,0)</f>
        <v>-85.85</v>
      </c>
      <c r="Q163" s="90">
        <f t="shared" si="17"/>
        <v>1</v>
      </c>
      <c r="R163" s="75" t="s">
        <v>1289</v>
      </c>
    </row>
    <row r="164" spans="1:18" s="70" customFormat="1" x14ac:dyDescent="0.3">
      <c r="A164" s="85" t="s">
        <v>2354</v>
      </c>
      <c r="B164" s="85" t="s">
        <v>2361</v>
      </c>
      <c r="C164" s="86">
        <v>45335</v>
      </c>
      <c r="D164" s="87">
        <f>E164+F164</f>
        <v>-86.72</v>
      </c>
      <c r="E164" s="87">
        <v>-9.3699999999999992</v>
      </c>
      <c r="F164" s="87">
        <v>-77.349999999999994</v>
      </c>
      <c r="G164" s="86">
        <v>45335</v>
      </c>
      <c r="H164" s="85" t="s">
        <v>2362</v>
      </c>
      <c r="I164" s="88">
        <v>1662420</v>
      </c>
      <c r="J164" s="88" t="s">
        <v>1318</v>
      </c>
      <c r="K164" s="88">
        <v>199936</v>
      </c>
      <c r="L164" s="89">
        <v>45337</v>
      </c>
      <c r="M164" s="85" t="str">
        <f>VLOOKUP(I164,'ITEM#'!A:B,2,0)</f>
        <v>Costco01</v>
      </c>
      <c r="N164" s="83" t="s">
        <v>1301</v>
      </c>
      <c r="O164" s="83"/>
      <c r="P164" s="84">
        <f>VLOOKUP(I164,'ITEM#'!A:D,4,0)</f>
        <v>-77.349999999999994</v>
      </c>
      <c r="Q164" s="90">
        <f t="shared" si="17"/>
        <v>1</v>
      </c>
      <c r="R164" s="75" t="s">
        <v>1289</v>
      </c>
    </row>
    <row r="165" spans="1:18" s="70" customFormat="1" x14ac:dyDescent="0.3">
      <c r="A165" s="85" t="s">
        <v>2354</v>
      </c>
      <c r="B165" s="85" t="s">
        <v>2361</v>
      </c>
      <c r="C165" s="86">
        <v>45335</v>
      </c>
      <c r="D165" s="87">
        <f>E165+F165</f>
        <v>-95.31</v>
      </c>
      <c r="E165" s="87">
        <v>-9.4600000000000009</v>
      </c>
      <c r="F165" s="87">
        <v>-85.85</v>
      </c>
      <c r="G165" s="86">
        <v>45335</v>
      </c>
      <c r="H165" s="85" t="s">
        <v>2362</v>
      </c>
      <c r="I165" s="88">
        <v>1662421</v>
      </c>
      <c r="J165" s="88" t="s">
        <v>1300</v>
      </c>
      <c r="K165" s="88">
        <v>199936</v>
      </c>
      <c r="L165" s="89">
        <v>45337</v>
      </c>
      <c r="M165" s="85" t="str">
        <f>VLOOKUP(I165,'ITEM#'!A:B,2,0)</f>
        <v>Costco01</v>
      </c>
      <c r="N165" s="83" t="s">
        <v>1301</v>
      </c>
      <c r="O165" s="83"/>
      <c r="P165" s="84">
        <f>VLOOKUP(I165,'ITEM#'!A:D,4,0)</f>
        <v>-85.85</v>
      </c>
      <c r="Q165" s="90">
        <f t="shared" si="17"/>
        <v>1</v>
      </c>
      <c r="R165" s="75" t="s">
        <v>1289</v>
      </c>
    </row>
    <row r="166" spans="1:18" s="70" customFormat="1" x14ac:dyDescent="0.3">
      <c r="A166" s="85" t="s">
        <v>2354</v>
      </c>
      <c r="B166" s="85" t="s">
        <v>2363</v>
      </c>
      <c r="C166" s="86">
        <v>45335</v>
      </c>
      <c r="D166" s="87">
        <v>-95.31</v>
      </c>
      <c r="E166" s="87">
        <v>-9.4600000000000009</v>
      </c>
      <c r="F166" s="87">
        <v>-85.85</v>
      </c>
      <c r="G166" s="86">
        <v>45335</v>
      </c>
      <c r="H166" s="85" t="s">
        <v>2364</v>
      </c>
      <c r="I166" s="88">
        <v>1662421</v>
      </c>
      <c r="J166" s="88" t="s">
        <v>1300</v>
      </c>
      <c r="K166" s="88">
        <v>199936</v>
      </c>
      <c r="L166" s="89">
        <v>45337</v>
      </c>
      <c r="M166" s="85" t="str">
        <f>VLOOKUP(I166,'ITEM#'!A:B,2,0)</f>
        <v>Costco01</v>
      </c>
      <c r="N166" s="83" t="s">
        <v>1301</v>
      </c>
      <c r="O166" s="83"/>
      <c r="P166" s="84">
        <f>VLOOKUP(I166,'ITEM#'!A:D,4,0)</f>
        <v>-85.85</v>
      </c>
      <c r="Q166" s="90">
        <f t="shared" si="17"/>
        <v>1</v>
      </c>
      <c r="R166" s="75" t="s">
        <v>1289</v>
      </c>
    </row>
    <row r="167" spans="1:18" s="70" customFormat="1" x14ac:dyDescent="0.3">
      <c r="A167" s="85" t="s">
        <v>2354</v>
      </c>
      <c r="B167" s="85" t="s">
        <v>2365</v>
      </c>
      <c r="C167" s="86">
        <v>45335</v>
      </c>
      <c r="D167" s="87">
        <v>-42.7</v>
      </c>
      <c r="E167" s="87">
        <v>-11.1</v>
      </c>
      <c r="F167" s="87">
        <v>-31.6</v>
      </c>
      <c r="G167" s="86">
        <v>45335</v>
      </c>
      <c r="H167" s="85" t="s">
        <v>2366</v>
      </c>
      <c r="I167" s="88">
        <v>1540787</v>
      </c>
      <c r="J167" s="88" t="s">
        <v>1341</v>
      </c>
      <c r="K167" s="88">
        <v>199936</v>
      </c>
      <c r="L167" s="89">
        <v>45337</v>
      </c>
      <c r="M167" s="85" t="str">
        <f>VLOOKUP(I167,'ITEM#'!A:B,2,0)</f>
        <v>Costco01</v>
      </c>
      <c r="N167" s="83" t="s">
        <v>1298</v>
      </c>
      <c r="O167" s="83"/>
      <c r="P167" s="84">
        <f>VLOOKUP(I167,'ITEM#'!A:D,4,0)</f>
        <v>-31.6</v>
      </c>
      <c r="Q167" s="90">
        <f t="shared" si="17"/>
        <v>1</v>
      </c>
      <c r="R167" s="75" t="s">
        <v>1289</v>
      </c>
    </row>
    <row r="168" spans="1:18" s="70" customFormat="1" x14ac:dyDescent="0.3">
      <c r="A168" s="85" t="s">
        <v>2354</v>
      </c>
      <c r="B168" s="85" t="s">
        <v>2367</v>
      </c>
      <c r="C168" s="86">
        <v>45335</v>
      </c>
      <c r="D168" s="87">
        <v>-51.1</v>
      </c>
      <c r="E168" s="87">
        <v>0</v>
      </c>
      <c r="F168" s="87">
        <v>-51.1</v>
      </c>
      <c r="G168" s="86">
        <v>45335</v>
      </c>
      <c r="H168" s="85" t="s">
        <v>2368</v>
      </c>
      <c r="I168" s="88">
        <v>1516597</v>
      </c>
      <c r="J168" s="88" t="s">
        <v>1303</v>
      </c>
      <c r="K168" s="88">
        <v>199936</v>
      </c>
      <c r="L168" s="89">
        <v>45337</v>
      </c>
      <c r="M168" s="85" t="str">
        <f>VLOOKUP(I168,'ITEM#'!A:B,2,0)</f>
        <v>Costco01</v>
      </c>
      <c r="N168" s="83" t="s">
        <v>1291</v>
      </c>
      <c r="O168" s="83"/>
      <c r="P168" s="84">
        <f>VLOOKUP(I168,'ITEM#'!A:D,4,0)</f>
        <v>-25.55</v>
      </c>
      <c r="Q168" s="90">
        <f t="shared" si="17"/>
        <v>2</v>
      </c>
      <c r="R168" s="75" t="s">
        <v>1289</v>
      </c>
    </row>
    <row r="169" spans="1:18" s="70" customFormat="1" x14ac:dyDescent="0.3">
      <c r="A169" s="85" t="s">
        <v>2354</v>
      </c>
      <c r="B169" s="85" t="s">
        <v>2367</v>
      </c>
      <c r="C169" s="86">
        <v>45335</v>
      </c>
      <c r="D169" s="87">
        <v>-39</v>
      </c>
      <c r="E169" s="87"/>
      <c r="F169" s="87">
        <v>-39</v>
      </c>
      <c r="G169" s="86">
        <v>45335</v>
      </c>
      <c r="H169" s="85" t="s">
        <v>2368</v>
      </c>
      <c r="I169" s="88">
        <v>1529947</v>
      </c>
      <c r="J169" s="88" t="s">
        <v>1294</v>
      </c>
      <c r="K169" s="88">
        <v>199936</v>
      </c>
      <c r="L169" s="89">
        <v>45337</v>
      </c>
      <c r="M169" s="85" t="str">
        <f>VLOOKUP(I169,'ITEM#'!A:B,2,0)</f>
        <v>Costco01</v>
      </c>
      <c r="N169" s="83" t="s">
        <v>1291</v>
      </c>
      <c r="O169" s="83"/>
      <c r="P169" s="84">
        <f>VLOOKUP(I169,'ITEM#'!A:D,4,0)</f>
        <v>-39</v>
      </c>
      <c r="Q169" s="90">
        <f t="shared" si="17"/>
        <v>1</v>
      </c>
      <c r="R169" s="75" t="s">
        <v>1289</v>
      </c>
    </row>
    <row r="170" spans="1:18" s="70" customFormat="1" x14ac:dyDescent="0.3">
      <c r="A170" s="85" t="s">
        <v>2354</v>
      </c>
      <c r="B170" s="85" t="s">
        <v>2369</v>
      </c>
      <c r="C170" s="86">
        <v>45335</v>
      </c>
      <c r="D170" s="87">
        <f>E170+F170</f>
        <v>-173.44</v>
      </c>
      <c r="E170" s="87">
        <v>-18.739999999999998</v>
      </c>
      <c r="F170" s="87">
        <v>-154.69999999999999</v>
      </c>
      <c r="G170" s="86">
        <v>45335</v>
      </c>
      <c r="H170" s="85" t="s">
        <v>2370</v>
      </c>
      <c r="I170" s="88">
        <v>1662420</v>
      </c>
      <c r="J170" s="88" t="s">
        <v>1318</v>
      </c>
      <c r="K170" s="88">
        <v>199936</v>
      </c>
      <c r="L170" s="89">
        <v>45337</v>
      </c>
      <c r="M170" s="85" t="str">
        <f>VLOOKUP(I170,'ITEM#'!A:B,2,0)</f>
        <v>Costco01</v>
      </c>
      <c r="N170" s="83" t="s">
        <v>1301</v>
      </c>
      <c r="O170" s="83"/>
      <c r="P170" s="84">
        <f>VLOOKUP(I170,'ITEM#'!A:D,4,0)</f>
        <v>-77.349999999999994</v>
      </c>
      <c r="Q170" s="90">
        <f t="shared" si="17"/>
        <v>2</v>
      </c>
      <c r="R170" s="75" t="s">
        <v>1289</v>
      </c>
    </row>
    <row r="171" spans="1:18" s="70" customFormat="1" x14ac:dyDescent="0.3">
      <c r="A171" s="85" t="s">
        <v>2354</v>
      </c>
      <c r="B171" s="85" t="s">
        <v>2369</v>
      </c>
      <c r="C171" s="86">
        <v>45335</v>
      </c>
      <c r="D171" s="87">
        <f>E171+F171</f>
        <v>-95.31</v>
      </c>
      <c r="E171" s="87">
        <v>-9.4600000000000009</v>
      </c>
      <c r="F171" s="87">
        <v>-85.85</v>
      </c>
      <c r="G171" s="86">
        <v>45335</v>
      </c>
      <c r="H171" s="85" t="s">
        <v>2370</v>
      </c>
      <c r="I171" s="88">
        <v>1662422</v>
      </c>
      <c r="J171" s="88" t="s">
        <v>1327</v>
      </c>
      <c r="K171" s="88">
        <v>199936</v>
      </c>
      <c r="L171" s="89">
        <v>45337</v>
      </c>
      <c r="M171" s="85" t="str">
        <f>VLOOKUP(I171,'ITEM#'!A:B,2,0)</f>
        <v>Costco01</v>
      </c>
      <c r="N171" s="83" t="s">
        <v>1301</v>
      </c>
      <c r="O171" s="83"/>
      <c r="P171" s="84">
        <f>VLOOKUP(I171,'ITEM#'!A:D,4,0)</f>
        <v>-85.85</v>
      </c>
      <c r="Q171" s="90">
        <f t="shared" si="17"/>
        <v>1</v>
      </c>
      <c r="R171" s="75" t="s">
        <v>1289</v>
      </c>
    </row>
    <row r="172" spans="1:18" s="70" customFormat="1" x14ac:dyDescent="0.3">
      <c r="A172" s="85" t="s">
        <v>2354</v>
      </c>
      <c r="B172" s="85" t="s">
        <v>2371</v>
      </c>
      <c r="C172" s="86">
        <v>45335</v>
      </c>
      <c r="D172" s="87">
        <v>-25.55</v>
      </c>
      <c r="E172" s="87">
        <v>0</v>
      </c>
      <c r="F172" s="87">
        <v>-25.55</v>
      </c>
      <c r="G172" s="86">
        <v>45335</v>
      </c>
      <c r="H172" s="85" t="s">
        <v>2372</v>
      </c>
      <c r="I172" s="88">
        <v>1516597</v>
      </c>
      <c r="J172" s="88" t="s">
        <v>1303</v>
      </c>
      <c r="K172" s="88">
        <v>199936</v>
      </c>
      <c r="L172" s="89">
        <v>45337</v>
      </c>
      <c r="M172" s="85" t="str">
        <f>VLOOKUP(I172,'ITEM#'!A:B,2,0)</f>
        <v>Costco01</v>
      </c>
      <c r="N172" s="83" t="s">
        <v>1291</v>
      </c>
      <c r="O172" s="83"/>
      <c r="P172" s="84">
        <f>VLOOKUP(I172,'ITEM#'!A:D,4,0)</f>
        <v>-25.55</v>
      </c>
      <c r="Q172" s="90">
        <f t="shared" si="17"/>
        <v>1</v>
      </c>
      <c r="R172" s="75" t="s">
        <v>1289</v>
      </c>
    </row>
    <row r="173" spans="1:18" s="70" customFormat="1" x14ac:dyDescent="0.3">
      <c r="A173" s="85" t="s">
        <v>2354</v>
      </c>
      <c r="B173" s="85" t="s">
        <v>2373</v>
      </c>
      <c r="C173" s="86">
        <v>45335</v>
      </c>
      <c r="D173" s="87">
        <v>-86.72</v>
      </c>
      <c r="E173" s="87">
        <v>-9.3699999999999992</v>
      </c>
      <c r="F173" s="87">
        <v>-77.349999999999994</v>
      </c>
      <c r="G173" s="86">
        <v>45335</v>
      </c>
      <c r="H173" s="85" t="s">
        <v>2374</v>
      </c>
      <c r="I173" s="88">
        <v>1662420</v>
      </c>
      <c r="J173" s="88" t="s">
        <v>1318</v>
      </c>
      <c r="K173" s="88">
        <v>199936</v>
      </c>
      <c r="L173" s="89">
        <v>45337</v>
      </c>
      <c r="M173" s="85" t="str">
        <f>VLOOKUP(I173,'ITEM#'!A:B,2,0)</f>
        <v>Costco01</v>
      </c>
      <c r="N173" s="83" t="s">
        <v>1301</v>
      </c>
      <c r="O173" s="83"/>
      <c r="P173" s="84">
        <f>VLOOKUP(I173,'ITEM#'!A:D,4,0)</f>
        <v>-77.349999999999994</v>
      </c>
      <c r="Q173" s="90">
        <f t="shared" si="17"/>
        <v>1</v>
      </c>
      <c r="R173" s="75" t="s">
        <v>1289</v>
      </c>
    </row>
    <row r="174" spans="1:18" s="70" customFormat="1" x14ac:dyDescent="0.3">
      <c r="A174" s="85" t="s">
        <v>2354</v>
      </c>
      <c r="B174" s="85" t="s">
        <v>2375</v>
      </c>
      <c r="C174" s="86">
        <v>45335</v>
      </c>
      <c r="D174" s="87">
        <v>-95.31</v>
      </c>
      <c r="E174" s="87">
        <v>-9.4600000000000009</v>
      </c>
      <c r="F174" s="87">
        <v>-85.85</v>
      </c>
      <c r="G174" s="86">
        <v>45335</v>
      </c>
      <c r="H174" s="85" t="s">
        <v>2376</v>
      </c>
      <c r="I174" s="88">
        <v>1662421</v>
      </c>
      <c r="J174" s="88" t="s">
        <v>1300</v>
      </c>
      <c r="K174" s="88">
        <v>199936</v>
      </c>
      <c r="L174" s="89">
        <v>45337</v>
      </c>
      <c r="M174" s="85" t="str">
        <f>VLOOKUP(I174,'ITEM#'!A:B,2,0)</f>
        <v>Costco01</v>
      </c>
      <c r="N174" s="83" t="s">
        <v>1301</v>
      </c>
      <c r="O174" s="83"/>
      <c r="P174" s="84">
        <f>VLOOKUP(I174,'ITEM#'!A:D,4,0)</f>
        <v>-85.85</v>
      </c>
      <c r="Q174" s="90">
        <f t="shared" si="17"/>
        <v>1</v>
      </c>
      <c r="R174" s="75" t="s">
        <v>1289</v>
      </c>
    </row>
    <row r="175" spans="1:18" s="70" customFormat="1" x14ac:dyDescent="0.3">
      <c r="A175" s="85" t="s">
        <v>2354</v>
      </c>
      <c r="B175" s="85" t="s">
        <v>2377</v>
      </c>
      <c r="C175" s="86">
        <v>45335</v>
      </c>
      <c r="D175" s="87">
        <f>E175+F175</f>
        <v>-190.62</v>
      </c>
      <c r="E175" s="87">
        <v>-18.920000000000002</v>
      </c>
      <c r="F175" s="87">
        <v>-171.7</v>
      </c>
      <c r="G175" s="86">
        <v>45335</v>
      </c>
      <c r="H175" s="85" t="s">
        <v>2378</v>
      </c>
      <c r="I175" s="88">
        <v>1662422</v>
      </c>
      <c r="J175" s="88" t="s">
        <v>1327</v>
      </c>
      <c r="K175" s="88">
        <v>199936</v>
      </c>
      <c r="L175" s="89">
        <v>45337</v>
      </c>
      <c r="M175" s="85" t="str">
        <f>VLOOKUP(I175,'ITEM#'!A:B,2,0)</f>
        <v>Costco01</v>
      </c>
      <c r="N175" s="83" t="s">
        <v>1301</v>
      </c>
      <c r="O175" s="83"/>
      <c r="P175" s="84">
        <f>VLOOKUP(I175,'ITEM#'!A:D,4,0)</f>
        <v>-85.85</v>
      </c>
      <c r="Q175" s="90">
        <f t="shared" si="17"/>
        <v>2</v>
      </c>
      <c r="R175" s="75" t="s">
        <v>1289</v>
      </c>
    </row>
    <row r="176" spans="1:18" s="70" customFormat="1" x14ac:dyDescent="0.3">
      <c r="A176" s="85" t="s">
        <v>2354</v>
      </c>
      <c r="B176" s="85" t="s">
        <v>2377</v>
      </c>
      <c r="C176" s="86">
        <v>45335</v>
      </c>
      <c r="D176" s="87">
        <f>E176+F176</f>
        <v>-52.5</v>
      </c>
      <c r="E176" s="87">
        <v>-17.440000000000001</v>
      </c>
      <c r="F176" s="87">
        <v>-35.06</v>
      </c>
      <c r="G176" s="86">
        <v>45335</v>
      </c>
      <c r="H176" s="85" t="s">
        <v>2378</v>
      </c>
      <c r="I176" s="88">
        <v>1793725</v>
      </c>
      <c r="J176" s="88" t="s">
        <v>2616</v>
      </c>
      <c r="K176" s="88">
        <v>199936</v>
      </c>
      <c r="L176" s="89">
        <v>45337</v>
      </c>
      <c r="M176" s="85" t="str">
        <f>VLOOKUP(I176,'ITEM#'!A:B,2,0)</f>
        <v>Costco01</v>
      </c>
      <c r="N176" s="83" t="s">
        <v>2618</v>
      </c>
      <c r="O176" s="83"/>
      <c r="P176" s="84">
        <f>VLOOKUP(I176,'ITEM#'!A:D,4,0)</f>
        <v>-17.53</v>
      </c>
      <c r="Q176" s="90">
        <f t="shared" si="17"/>
        <v>2</v>
      </c>
      <c r="R176" s="75" t="s">
        <v>1289</v>
      </c>
    </row>
    <row r="177" spans="1:18" s="70" customFormat="1" x14ac:dyDescent="0.3">
      <c r="A177" s="85" t="s">
        <v>2354</v>
      </c>
      <c r="B177" s="85" t="s">
        <v>2379</v>
      </c>
      <c r="C177" s="86">
        <v>45335</v>
      </c>
      <c r="D177" s="87">
        <v>-39</v>
      </c>
      <c r="E177" s="87">
        <v>0</v>
      </c>
      <c r="F177" s="87">
        <v>-39</v>
      </c>
      <c r="G177" s="86">
        <v>45335</v>
      </c>
      <c r="H177" s="85" t="s">
        <v>2380</v>
      </c>
      <c r="I177" s="88">
        <v>1529946</v>
      </c>
      <c r="J177" s="88" t="s">
        <v>1306</v>
      </c>
      <c r="K177" s="88">
        <v>199936</v>
      </c>
      <c r="L177" s="89">
        <v>45337</v>
      </c>
      <c r="M177" s="85" t="str">
        <f>VLOOKUP(I177,'ITEM#'!A:B,2,0)</f>
        <v>Costco01</v>
      </c>
      <c r="N177" s="83" t="s">
        <v>1291</v>
      </c>
      <c r="O177" s="83"/>
      <c r="P177" s="84">
        <f>VLOOKUP(I177,'ITEM#'!A:D,4,0)</f>
        <v>-39</v>
      </c>
      <c r="Q177" s="90">
        <f t="shared" si="17"/>
        <v>1</v>
      </c>
      <c r="R177" s="75" t="s">
        <v>1289</v>
      </c>
    </row>
    <row r="178" spans="1:18" s="70" customFormat="1" x14ac:dyDescent="0.3">
      <c r="A178" s="85" t="s">
        <v>2354</v>
      </c>
      <c r="B178" s="85" t="s">
        <v>2381</v>
      </c>
      <c r="C178" s="86">
        <v>45335</v>
      </c>
      <c r="D178" s="87">
        <f>E178+F178</f>
        <v>-85.4</v>
      </c>
      <c r="E178" s="87">
        <v>-22.2</v>
      </c>
      <c r="F178" s="87">
        <v>-63.2</v>
      </c>
      <c r="G178" s="86">
        <v>45335</v>
      </c>
      <c r="H178" s="85" t="s">
        <v>2382</v>
      </c>
      <c r="I178" s="88">
        <v>1540785</v>
      </c>
      <c r="J178" s="88" t="s">
        <v>1328</v>
      </c>
      <c r="K178" s="88">
        <v>199936</v>
      </c>
      <c r="L178" s="89">
        <v>45337</v>
      </c>
      <c r="M178" s="85" t="str">
        <f>VLOOKUP(I178,'ITEM#'!A:B,2,0)</f>
        <v>Costco01</v>
      </c>
      <c r="N178" s="83" t="s">
        <v>1298</v>
      </c>
      <c r="O178" s="83"/>
      <c r="P178" s="84">
        <f>VLOOKUP(I178,'ITEM#'!A:D,4,0)</f>
        <v>-31.6</v>
      </c>
      <c r="Q178" s="90">
        <f t="shared" si="17"/>
        <v>2</v>
      </c>
      <c r="R178" s="75" t="s">
        <v>1289</v>
      </c>
    </row>
    <row r="179" spans="1:18" s="70" customFormat="1" x14ac:dyDescent="0.3">
      <c r="A179" s="85" t="s">
        <v>2354</v>
      </c>
      <c r="B179" s="85" t="s">
        <v>2381</v>
      </c>
      <c r="C179" s="86">
        <v>45335</v>
      </c>
      <c r="D179" s="87">
        <f t="shared" ref="D179:D181" si="19">E179+F179</f>
        <v>-86.72</v>
      </c>
      <c r="E179" s="87">
        <v>-9.3699999999999992</v>
      </c>
      <c r="F179" s="87">
        <v>-77.349999999999994</v>
      </c>
      <c r="G179" s="86">
        <v>45335</v>
      </c>
      <c r="H179" s="85" t="s">
        <v>2382</v>
      </c>
      <c r="I179" s="88">
        <v>1662420</v>
      </c>
      <c r="J179" s="88" t="s">
        <v>1318</v>
      </c>
      <c r="K179" s="88">
        <v>199936</v>
      </c>
      <c r="L179" s="89">
        <v>45337</v>
      </c>
      <c r="M179" s="85" t="str">
        <f>VLOOKUP(I179,'ITEM#'!A:B,2,0)</f>
        <v>Costco01</v>
      </c>
      <c r="N179" s="83" t="s">
        <v>1301</v>
      </c>
      <c r="O179" s="83"/>
      <c r="P179" s="84">
        <f>VLOOKUP(I179,'ITEM#'!A:D,4,0)</f>
        <v>-77.349999999999994</v>
      </c>
      <c r="Q179" s="90">
        <f t="shared" si="17"/>
        <v>1</v>
      </c>
      <c r="R179" s="75" t="s">
        <v>1289</v>
      </c>
    </row>
    <row r="180" spans="1:18" s="70" customFormat="1" x14ac:dyDescent="0.3">
      <c r="A180" s="85" t="s">
        <v>2354</v>
      </c>
      <c r="B180" s="85" t="s">
        <v>2381</v>
      </c>
      <c r="C180" s="86">
        <v>45335</v>
      </c>
      <c r="D180" s="87">
        <f t="shared" si="19"/>
        <v>-190.62</v>
      </c>
      <c r="E180" s="87">
        <v>-18.920000000000002</v>
      </c>
      <c r="F180" s="87">
        <v>-171.7</v>
      </c>
      <c r="G180" s="86">
        <v>45335</v>
      </c>
      <c r="H180" s="85" t="s">
        <v>2382</v>
      </c>
      <c r="I180" s="88">
        <v>1662421</v>
      </c>
      <c r="J180" s="88" t="s">
        <v>1300</v>
      </c>
      <c r="K180" s="88">
        <v>199936</v>
      </c>
      <c r="L180" s="89">
        <v>45337</v>
      </c>
      <c r="M180" s="85" t="str">
        <f>VLOOKUP(I180,'ITEM#'!A:B,2,0)</f>
        <v>Costco01</v>
      </c>
      <c r="N180" s="83" t="s">
        <v>1301</v>
      </c>
      <c r="O180" s="83"/>
      <c r="P180" s="84">
        <f>VLOOKUP(I180,'ITEM#'!A:D,4,0)</f>
        <v>-85.85</v>
      </c>
      <c r="Q180" s="90">
        <f t="shared" si="17"/>
        <v>2</v>
      </c>
      <c r="R180" s="75" t="s">
        <v>1289</v>
      </c>
    </row>
    <row r="181" spans="1:18" s="70" customFormat="1" x14ac:dyDescent="0.3">
      <c r="A181" s="85" t="s">
        <v>2354</v>
      </c>
      <c r="B181" s="85" t="s">
        <v>2381</v>
      </c>
      <c r="C181" s="86">
        <v>45335</v>
      </c>
      <c r="D181" s="87">
        <f t="shared" si="19"/>
        <v>-95.31</v>
      </c>
      <c r="E181" s="87">
        <v>-9.4600000000000009</v>
      </c>
      <c r="F181" s="87">
        <v>-85.85</v>
      </c>
      <c r="G181" s="86">
        <v>45335</v>
      </c>
      <c r="H181" s="85" t="s">
        <v>2382</v>
      </c>
      <c r="I181" s="88">
        <v>1662422</v>
      </c>
      <c r="J181" s="88" t="s">
        <v>1327</v>
      </c>
      <c r="K181" s="88">
        <v>199936</v>
      </c>
      <c r="L181" s="89">
        <v>45337</v>
      </c>
      <c r="M181" s="85" t="str">
        <f>VLOOKUP(I181,'ITEM#'!A:B,2,0)</f>
        <v>Costco01</v>
      </c>
      <c r="N181" s="83" t="s">
        <v>1301</v>
      </c>
      <c r="O181" s="83"/>
      <c r="P181" s="84">
        <f>VLOOKUP(I181,'ITEM#'!A:D,4,0)</f>
        <v>-85.85</v>
      </c>
      <c r="Q181" s="90">
        <f t="shared" si="17"/>
        <v>1</v>
      </c>
      <c r="R181" s="75" t="s">
        <v>1289</v>
      </c>
    </row>
    <row r="182" spans="1:18" s="70" customFormat="1" x14ac:dyDescent="0.3">
      <c r="A182" s="85" t="s">
        <v>2354</v>
      </c>
      <c r="B182" s="85" t="s">
        <v>2383</v>
      </c>
      <c r="C182" s="86">
        <v>45335</v>
      </c>
      <c r="D182" s="87">
        <v>-86.72</v>
      </c>
      <c r="E182" s="87">
        <v>-9.3699999999999992</v>
      </c>
      <c r="F182" s="87">
        <v>-77.349999999999994</v>
      </c>
      <c r="G182" s="86">
        <v>45335</v>
      </c>
      <c r="H182" s="85" t="s">
        <v>2384</v>
      </c>
      <c r="I182" s="88">
        <v>1662420</v>
      </c>
      <c r="J182" s="88" t="s">
        <v>1318</v>
      </c>
      <c r="K182" s="88">
        <v>199936</v>
      </c>
      <c r="L182" s="89">
        <v>45337</v>
      </c>
      <c r="M182" s="85" t="str">
        <f>VLOOKUP(I182,'ITEM#'!A:B,2,0)</f>
        <v>Costco01</v>
      </c>
      <c r="N182" s="83" t="s">
        <v>1301</v>
      </c>
      <c r="O182" s="83"/>
      <c r="P182" s="84">
        <f>VLOOKUP(I182,'ITEM#'!A:D,4,0)</f>
        <v>-77.349999999999994</v>
      </c>
      <c r="Q182" s="90">
        <f t="shared" si="17"/>
        <v>1</v>
      </c>
      <c r="R182" s="75" t="s">
        <v>1289</v>
      </c>
    </row>
    <row r="183" spans="1:18" s="70" customFormat="1" x14ac:dyDescent="0.3">
      <c r="A183" s="85" t="s">
        <v>2385</v>
      </c>
      <c r="B183" s="85" t="s">
        <v>2386</v>
      </c>
      <c r="C183" s="86">
        <v>45335</v>
      </c>
      <c r="D183" s="87">
        <v>-32.380000000000003</v>
      </c>
      <c r="E183" s="87">
        <v>-9.8800000000000008</v>
      </c>
      <c r="F183" s="87">
        <v>-22.5</v>
      </c>
      <c r="G183" s="86">
        <v>45335</v>
      </c>
      <c r="H183" s="85" t="s">
        <v>2387</v>
      </c>
      <c r="I183" s="88">
        <v>1663069</v>
      </c>
      <c r="J183" s="88" t="s">
        <v>2119</v>
      </c>
      <c r="K183" s="88">
        <v>12224804</v>
      </c>
      <c r="L183" s="89">
        <v>45338</v>
      </c>
      <c r="M183" s="85" t="str">
        <f>VLOOKUP(I183,'ITEM#'!A:B,2,0)</f>
        <v>Costco01</v>
      </c>
      <c r="N183" s="83" t="s">
        <v>1311</v>
      </c>
      <c r="O183" s="83"/>
      <c r="P183" s="84">
        <f>VLOOKUP(I183,'ITEM#'!A:D,4,0)</f>
        <v>-22.5</v>
      </c>
      <c r="Q183" s="90">
        <f t="shared" ref="Q183:Q212" si="20">F183/P183</f>
        <v>1</v>
      </c>
      <c r="R183" s="75" t="s">
        <v>1289</v>
      </c>
    </row>
    <row r="184" spans="1:18" s="70" customFormat="1" x14ac:dyDescent="0.3">
      <c r="A184" s="85" t="s">
        <v>2385</v>
      </c>
      <c r="B184" s="85" t="s">
        <v>2388</v>
      </c>
      <c r="C184" s="86">
        <v>45336</v>
      </c>
      <c r="D184" s="87">
        <v>-95.31</v>
      </c>
      <c r="E184" s="87">
        <v>-9.4600000000000009</v>
      </c>
      <c r="F184" s="87">
        <v>-85.85</v>
      </c>
      <c r="G184" s="86">
        <v>45336</v>
      </c>
      <c r="H184" s="85" t="s">
        <v>2389</v>
      </c>
      <c r="I184" s="88">
        <v>1662421</v>
      </c>
      <c r="J184" s="88" t="s">
        <v>1300</v>
      </c>
      <c r="K184" s="88">
        <v>200199</v>
      </c>
      <c r="L184" s="89">
        <v>45338</v>
      </c>
      <c r="M184" s="85" t="str">
        <f>VLOOKUP(I184,'ITEM#'!A:B,2,0)</f>
        <v>Costco01</v>
      </c>
      <c r="N184" s="83" t="s">
        <v>1301</v>
      </c>
      <c r="O184" s="83"/>
      <c r="P184" s="84">
        <f>VLOOKUP(I184,'ITEM#'!A:D,4,0)</f>
        <v>-85.85</v>
      </c>
      <c r="Q184" s="90">
        <f t="shared" si="20"/>
        <v>1</v>
      </c>
      <c r="R184" s="75" t="s">
        <v>1289</v>
      </c>
    </row>
    <row r="185" spans="1:18" s="70" customFormat="1" x14ac:dyDescent="0.3">
      <c r="A185" s="85" t="s">
        <v>2385</v>
      </c>
      <c r="B185" s="85" t="s">
        <v>2390</v>
      </c>
      <c r="C185" s="86">
        <v>45336</v>
      </c>
      <c r="D185" s="87">
        <v>-95.31</v>
      </c>
      <c r="E185" s="87">
        <v>-9.4600000000000009</v>
      </c>
      <c r="F185" s="87">
        <v>-85.85</v>
      </c>
      <c r="G185" s="86">
        <v>45336</v>
      </c>
      <c r="H185" s="85" t="s">
        <v>2391</v>
      </c>
      <c r="I185" s="88">
        <v>1662422</v>
      </c>
      <c r="J185" s="88" t="s">
        <v>1327</v>
      </c>
      <c r="K185" s="88">
        <v>200199</v>
      </c>
      <c r="L185" s="89">
        <v>45338</v>
      </c>
      <c r="M185" s="85" t="str">
        <f>VLOOKUP(I185,'ITEM#'!A:B,2,0)</f>
        <v>Costco01</v>
      </c>
      <c r="N185" s="83" t="s">
        <v>1301</v>
      </c>
      <c r="O185" s="83"/>
      <c r="P185" s="84">
        <f>VLOOKUP(I185,'ITEM#'!A:D,4,0)</f>
        <v>-85.85</v>
      </c>
      <c r="Q185" s="90">
        <f t="shared" si="20"/>
        <v>1</v>
      </c>
      <c r="R185" s="75" t="s">
        <v>1289</v>
      </c>
    </row>
    <row r="186" spans="1:18" s="70" customFormat="1" x14ac:dyDescent="0.3">
      <c r="A186" s="85" t="s">
        <v>2385</v>
      </c>
      <c r="B186" s="85" t="s">
        <v>2392</v>
      </c>
      <c r="C186" s="86">
        <v>45336</v>
      </c>
      <c r="D186" s="87">
        <v>-85.4</v>
      </c>
      <c r="E186" s="87">
        <v>-22.2</v>
      </c>
      <c r="F186" s="87">
        <v>-63.2</v>
      </c>
      <c r="G186" s="86">
        <v>45336</v>
      </c>
      <c r="H186" s="85" t="s">
        <v>2393</v>
      </c>
      <c r="I186" s="88">
        <v>1593358</v>
      </c>
      <c r="J186" s="88" t="s">
        <v>1322</v>
      </c>
      <c r="K186" s="88">
        <v>200199</v>
      </c>
      <c r="L186" s="89">
        <v>45338</v>
      </c>
      <c r="M186" s="85" t="str">
        <f>VLOOKUP(I186,'ITEM#'!A:B,2,0)</f>
        <v>Costco01</v>
      </c>
      <c r="N186" s="83" t="s">
        <v>1298</v>
      </c>
      <c r="O186" s="83"/>
      <c r="P186" s="84">
        <f>VLOOKUP(I186,'ITEM#'!A:D,4,0)</f>
        <v>-31.6</v>
      </c>
      <c r="Q186" s="90">
        <f t="shared" si="20"/>
        <v>2</v>
      </c>
      <c r="R186" s="75" t="s">
        <v>1289</v>
      </c>
    </row>
    <row r="187" spans="1:18" s="70" customFormat="1" x14ac:dyDescent="0.3">
      <c r="A187" s="85" t="s">
        <v>2385</v>
      </c>
      <c r="B187" s="85" t="s">
        <v>2394</v>
      </c>
      <c r="C187" s="86">
        <v>45336</v>
      </c>
      <c r="D187" s="87">
        <f>E187+F187</f>
        <v>-86.72</v>
      </c>
      <c r="E187" s="87">
        <v>-9.3699999999999992</v>
      </c>
      <c r="F187" s="87">
        <v>-77.349999999999994</v>
      </c>
      <c r="G187" s="86">
        <v>45336</v>
      </c>
      <c r="H187" s="85" t="s">
        <v>2395</v>
      </c>
      <c r="I187" s="88">
        <v>1662420</v>
      </c>
      <c r="J187" s="88" t="s">
        <v>1318</v>
      </c>
      <c r="K187" s="88">
        <v>200199</v>
      </c>
      <c r="L187" s="89">
        <v>45338</v>
      </c>
      <c r="M187" s="85" t="str">
        <f>VLOOKUP(I187,'ITEM#'!A:B,2,0)</f>
        <v>Costco01</v>
      </c>
      <c r="N187" s="83" t="s">
        <v>1301</v>
      </c>
      <c r="O187" s="83"/>
      <c r="P187" s="84">
        <f>VLOOKUP(I187,'ITEM#'!A:D,4,0)</f>
        <v>-77.349999999999994</v>
      </c>
      <c r="Q187" s="90">
        <f t="shared" si="20"/>
        <v>1</v>
      </c>
      <c r="R187" s="75" t="s">
        <v>1289</v>
      </c>
    </row>
    <row r="188" spans="1:18" s="70" customFormat="1" x14ac:dyDescent="0.3">
      <c r="A188" s="85" t="s">
        <v>2385</v>
      </c>
      <c r="B188" s="85" t="s">
        <v>2394</v>
      </c>
      <c r="C188" s="86">
        <v>45336</v>
      </c>
      <c r="D188" s="87">
        <f>E188+F188</f>
        <v>-35.870000000000005</v>
      </c>
      <c r="E188" s="87">
        <v>-8.89</v>
      </c>
      <c r="F188" s="87">
        <v>-26.98</v>
      </c>
      <c r="G188" s="86">
        <v>45336</v>
      </c>
      <c r="H188" s="85" t="s">
        <v>2395</v>
      </c>
      <c r="I188" s="88">
        <v>1793728</v>
      </c>
      <c r="J188" s="88" t="s">
        <v>2615</v>
      </c>
      <c r="K188" s="88">
        <v>200199</v>
      </c>
      <c r="L188" s="89">
        <v>45338</v>
      </c>
      <c r="M188" s="85" t="str">
        <f>VLOOKUP(I188,'ITEM#'!A:B,2,0)</f>
        <v>Costco01</v>
      </c>
      <c r="N188" s="83" t="s">
        <v>2618</v>
      </c>
      <c r="O188" s="83"/>
      <c r="P188" s="84">
        <f>VLOOKUP(I188,'ITEM#'!A:D,4,0)</f>
        <v>-26.98</v>
      </c>
      <c r="Q188" s="90">
        <f t="shared" si="20"/>
        <v>1</v>
      </c>
      <c r="R188" s="75" t="s">
        <v>1289</v>
      </c>
    </row>
    <row r="189" spans="1:18" s="70" customFormat="1" x14ac:dyDescent="0.3">
      <c r="A189" s="85" t="s">
        <v>2385</v>
      </c>
      <c r="B189" s="85" t="s">
        <v>2396</v>
      </c>
      <c r="C189" s="86">
        <v>45336</v>
      </c>
      <c r="D189" s="87">
        <f t="shared" ref="D189:D190" si="21">E189+F189</f>
        <v>-86.72</v>
      </c>
      <c r="E189" s="87">
        <v>-9.3699999999999992</v>
      </c>
      <c r="F189" s="87">
        <v>-77.349999999999994</v>
      </c>
      <c r="G189" s="86">
        <v>45336</v>
      </c>
      <c r="H189" s="85" t="s">
        <v>2397</v>
      </c>
      <c r="I189" s="88">
        <v>1662420</v>
      </c>
      <c r="J189" s="88" t="s">
        <v>1318</v>
      </c>
      <c r="K189" s="88">
        <v>200199</v>
      </c>
      <c r="L189" s="89">
        <v>45338</v>
      </c>
      <c r="M189" s="85" t="str">
        <f>VLOOKUP(I189,'ITEM#'!A:B,2,0)</f>
        <v>Costco01</v>
      </c>
      <c r="N189" s="83" t="s">
        <v>1301</v>
      </c>
      <c r="O189" s="83"/>
      <c r="P189" s="84">
        <f>VLOOKUP(I189,'ITEM#'!A:D,4,0)</f>
        <v>-77.349999999999994</v>
      </c>
      <c r="Q189" s="90">
        <f t="shared" si="20"/>
        <v>1</v>
      </c>
      <c r="R189" s="75" t="s">
        <v>1289</v>
      </c>
    </row>
    <row r="190" spans="1:18" s="70" customFormat="1" x14ac:dyDescent="0.3">
      <c r="A190" s="85" t="s">
        <v>2385</v>
      </c>
      <c r="B190" s="85" t="s">
        <v>2396</v>
      </c>
      <c r="C190" s="86">
        <v>45336</v>
      </c>
      <c r="D190" s="87">
        <f t="shared" si="21"/>
        <v>-35.870000000000005</v>
      </c>
      <c r="E190" s="87">
        <v>-8.89</v>
      </c>
      <c r="F190" s="87">
        <v>-26.98</v>
      </c>
      <c r="G190" s="86">
        <v>45336</v>
      </c>
      <c r="H190" s="85" t="s">
        <v>2397</v>
      </c>
      <c r="I190" s="88">
        <v>1793728</v>
      </c>
      <c r="J190" s="88" t="s">
        <v>2615</v>
      </c>
      <c r="K190" s="88">
        <v>200199</v>
      </c>
      <c r="L190" s="89">
        <v>45338</v>
      </c>
      <c r="M190" s="85" t="str">
        <f>VLOOKUP(I190,'ITEM#'!A:B,2,0)</f>
        <v>Costco01</v>
      </c>
      <c r="N190" s="83" t="s">
        <v>2618</v>
      </c>
      <c r="O190" s="83"/>
      <c r="P190" s="84">
        <f>VLOOKUP(I190,'ITEM#'!A:D,4,0)</f>
        <v>-26.98</v>
      </c>
      <c r="Q190" s="90">
        <f t="shared" si="20"/>
        <v>1</v>
      </c>
      <c r="R190" s="75" t="s">
        <v>1289</v>
      </c>
    </row>
    <row r="191" spans="1:18" s="70" customFormat="1" x14ac:dyDescent="0.3">
      <c r="A191" s="85" t="s">
        <v>2385</v>
      </c>
      <c r="B191" s="85" t="s">
        <v>2398</v>
      </c>
      <c r="C191" s="86">
        <v>45336</v>
      </c>
      <c r="D191" s="87">
        <v>-77.319999999999993</v>
      </c>
      <c r="E191" s="87">
        <v>-21.02</v>
      </c>
      <c r="F191" s="87">
        <v>-56.3</v>
      </c>
      <c r="G191" s="86">
        <v>45336</v>
      </c>
      <c r="H191" s="85" t="s">
        <v>2399</v>
      </c>
      <c r="I191" s="88">
        <v>1593356</v>
      </c>
      <c r="J191" s="88" t="s">
        <v>1329</v>
      </c>
      <c r="K191" s="88">
        <v>200199</v>
      </c>
      <c r="L191" s="89">
        <v>45338</v>
      </c>
      <c r="M191" s="85" t="str">
        <f>VLOOKUP(I191,'ITEM#'!A:B,2,0)</f>
        <v>Costco01</v>
      </c>
      <c r="N191" s="83" t="s">
        <v>1298</v>
      </c>
      <c r="O191" s="83"/>
      <c r="P191" s="84">
        <f>VLOOKUP(I191,'ITEM#'!A:D,4,0)</f>
        <v>-28.15</v>
      </c>
      <c r="Q191" s="90">
        <f t="shared" si="20"/>
        <v>2</v>
      </c>
      <c r="R191" s="75" t="s">
        <v>1289</v>
      </c>
    </row>
    <row r="192" spans="1:18" s="70" customFormat="1" x14ac:dyDescent="0.3">
      <c r="A192" s="85" t="s">
        <v>2385</v>
      </c>
      <c r="B192" s="85" t="s">
        <v>2400</v>
      </c>
      <c r="C192" s="86">
        <v>45336</v>
      </c>
      <c r="D192" s="87">
        <f>E192+F192</f>
        <v>-85.4</v>
      </c>
      <c r="E192" s="87">
        <v>-22.2</v>
      </c>
      <c r="F192" s="87">
        <v>-63.2</v>
      </c>
      <c r="G192" s="86">
        <v>45336</v>
      </c>
      <c r="H192" s="85" t="s">
        <v>2401</v>
      </c>
      <c r="I192" s="88">
        <v>1540785</v>
      </c>
      <c r="J192" s="88" t="s">
        <v>1328</v>
      </c>
      <c r="K192" s="88">
        <v>200199</v>
      </c>
      <c r="L192" s="89">
        <v>45338</v>
      </c>
      <c r="M192" s="85" t="str">
        <f>VLOOKUP(I192,'ITEM#'!A:B,2,0)</f>
        <v>Costco01</v>
      </c>
      <c r="N192" s="83" t="s">
        <v>1298</v>
      </c>
      <c r="O192" s="83"/>
      <c r="P192" s="84">
        <f>VLOOKUP(I192,'ITEM#'!A:D,4,0)</f>
        <v>-31.6</v>
      </c>
      <c r="Q192" s="90">
        <f t="shared" si="20"/>
        <v>2</v>
      </c>
      <c r="R192" s="75" t="s">
        <v>1289</v>
      </c>
    </row>
    <row r="193" spans="1:18" s="70" customFormat="1" x14ac:dyDescent="0.3">
      <c r="A193" s="85" t="s">
        <v>2385</v>
      </c>
      <c r="B193" s="85" t="s">
        <v>2400</v>
      </c>
      <c r="C193" s="86">
        <v>45336</v>
      </c>
      <c r="D193" s="87">
        <f t="shared" ref="D193:D194" si="22">E193+F193</f>
        <v>-95.31</v>
      </c>
      <c r="E193" s="87">
        <v>-9.4600000000000009</v>
      </c>
      <c r="F193" s="87">
        <v>-85.85</v>
      </c>
      <c r="G193" s="86">
        <v>45336</v>
      </c>
      <c r="H193" s="85" t="s">
        <v>2401</v>
      </c>
      <c r="I193" s="88">
        <v>1662421</v>
      </c>
      <c r="J193" s="88" t="s">
        <v>1300</v>
      </c>
      <c r="K193" s="88">
        <v>200199</v>
      </c>
      <c r="L193" s="89">
        <v>45338</v>
      </c>
      <c r="M193" s="85" t="str">
        <f>VLOOKUP(I193,'ITEM#'!A:B,2,0)</f>
        <v>Costco01</v>
      </c>
      <c r="N193" s="83" t="s">
        <v>1301</v>
      </c>
      <c r="O193" s="83"/>
      <c r="P193" s="84">
        <f>VLOOKUP(I193,'ITEM#'!A:D,4,0)</f>
        <v>-85.85</v>
      </c>
      <c r="Q193" s="90">
        <f t="shared" si="20"/>
        <v>1</v>
      </c>
      <c r="R193" s="75" t="s">
        <v>1289</v>
      </c>
    </row>
    <row r="194" spans="1:18" s="70" customFormat="1" x14ac:dyDescent="0.3">
      <c r="A194" s="85" t="s">
        <v>2385</v>
      </c>
      <c r="B194" s="85" t="s">
        <v>2400</v>
      </c>
      <c r="C194" s="86">
        <v>45336</v>
      </c>
      <c r="D194" s="87">
        <f t="shared" si="22"/>
        <v>-95.31</v>
      </c>
      <c r="E194" s="87">
        <v>-9.4600000000000009</v>
      </c>
      <c r="F194" s="87">
        <v>-85.85</v>
      </c>
      <c r="G194" s="86">
        <v>45336</v>
      </c>
      <c r="H194" s="85" t="s">
        <v>2401</v>
      </c>
      <c r="I194" s="88">
        <v>1662422</v>
      </c>
      <c r="J194" s="88" t="s">
        <v>1327</v>
      </c>
      <c r="K194" s="88">
        <v>200199</v>
      </c>
      <c r="L194" s="89">
        <v>45338</v>
      </c>
      <c r="M194" s="85" t="str">
        <f>VLOOKUP(I194,'ITEM#'!A:B,2,0)</f>
        <v>Costco01</v>
      </c>
      <c r="N194" s="83" t="s">
        <v>1301</v>
      </c>
      <c r="O194" s="83"/>
      <c r="P194" s="84">
        <f>VLOOKUP(I194,'ITEM#'!A:D,4,0)</f>
        <v>-85.85</v>
      </c>
      <c r="Q194" s="90">
        <f t="shared" si="20"/>
        <v>1</v>
      </c>
      <c r="R194" s="75" t="s">
        <v>1289</v>
      </c>
    </row>
    <row r="195" spans="1:18" s="70" customFormat="1" x14ac:dyDescent="0.3">
      <c r="A195" s="85" t="s">
        <v>2402</v>
      </c>
      <c r="B195" s="85" t="s">
        <v>2403</v>
      </c>
      <c r="C195" s="86">
        <v>45337</v>
      </c>
      <c r="D195" s="87">
        <v>-32.380000000000003</v>
      </c>
      <c r="E195" s="87">
        <v>-9.8800000000000008</v>
      </c>
      <c r="F195" s="87">
        <v>-22.5</v>
      </c>
      <c r="G195" s="86">
        <v>45337</v>
      </c>
      <c r="H195" s="85" t="s">
        <v>2404</v>
      </c>
      <c r="I195" s="88">
        <v>1663079</v>
      </c>
      <c r="J195" s="88" t="s">
        <v>2120</v>
      </c>
      <c r="K195" s="88">
        <v>200205</v>
      </c>
      <c r="L195" s="89">
        <v>45342</v>
      </c>
      <c r="M195" s="85" t="str">
        <f>VLOOKUP(I195,'ITEM#'!A:B,2,0)</f>
        <v>Costco01</v>
      </c>
      <c r="N195" s="83" t="s">
        <v>1311</v>
      </c>
      <c r="O195" s="83"/>
      <c r="P195" s="84">
        <f>VLOOKUP(I195,'ITEM#'!A:D,4,0)</f>
        <v>-22.5</v>
      </c>
      <c r="Q195" s="90">
        <f t="shared" si="20"/>
        <v>1</v>
      </c>
      <c r="R195" s="75" t="s">
        <v>1289</v>
      </c>
    </row>
    <row r="196" spans="1:18" s="70" customFormat="1" x14ac:dyDescent="0.3">
      <c r="A196" s="85" t="s">
        <v>2402</v>
      </c>
      <c r="B196" s="85" t="s">
        <v>2405</v>
      </c>
      <c r="C196" s="86">
        <v>45337</v>
      </c>
      <c r="D196" s="87">
        <v>-40.36</v>
      </c>
      <c r="E196" s="87">
        <v>-9.07</v>
      </c>
      <c r="F196" s="87">
        <v>-31.29</v>
      </c>
      <c r="G196" s="86">
        <v>45337</v>
      </c>
      <c r="H196" s="85" t="s">
        <v>2406</v>
      </c>
      <c r="I196" s="88">
        <v>1793729</v>
      </c>
      <c r="J196" s="88" t="s">
        <v>2612</v>
      </c>
      <c r="K196" s="88">
        <v>200207</v>
      </c>
      <c r="L196" s="89">
        <v>45342</v>
      </c>
      <c r="M196" s="85" t="str">
        <f>VLOOKUP(I196,'ITEM#'!A:B,2,0)</f>
        <v>Costco01</v>
      </c>
      <c r="N196" s="83" t="s">
        <v>2618</v>
      </c>
      <c r="O196" s="83"/>
      <c r="P196" s="84">
        <f>VLOOKUP(I196,'ITEM#'!A:D,4,0)</f>
        <v>-31.29</v>
      </c>
      <c r="Q196" s="90">
        <f t="shared" si="20"/>
        <v>1</v>
      </c>
      <c r="R196" s="75" t="s">
        <v>1289</v>
      </c>
    </row>
    <row r="197" spans="1:18" s="70" customFormat="1" x14ac:dyDescent="0.3">
      <c r="A197" s="85" t="s">
        <v>2402</v>
      </c>
      <c r="B197" s="85" t="s">
        <v>2407</v>
      </c>
      <c r="C197" s="86">
        <v>45337</v>
      </c>
      <c r="D197" s="87">
        <v>-39</v>
      </c>
      <c r="E197" s="87">
        <v>0</v>
      </c>
      <c r="F197" s="87">
        <v>-39</v>
      </c>
      <c r="G197" s="86">
        <v>45337</v>
      </c>
      <c r="H197" s="85" t="s">
        <v>2408</v>
      </c>
      <c r="I197" s="88">
        <v>1529947</v>
      </c>
      <c r="J197" s="88" t="s">
        <v>1294</v>
      </c>
      <c r="K197" s="88">
        <v>200207</v>
      </c>
      <c r="L197" s="89">
        <v>45342</v>
      </c>
      <c r="M197" s="85" t="str">
        <f>VLOOKUP(I197,'ITEM#'!A:B,2,0)</f>
        <v>Costco01</v>
      </c>
      <c r="N197" s="83" t="s">
        <v>1291</v>
      </c>
      <c r="O197" s="83"/>
      <c r="P197" s="84">
        <f>VLOOKUP(I197,'ITEM#'!A:D,4,0)</f>
        <v>-39</v>
      </c>
      <c r="Q197" s="90">
        <f t="shared" si="20"/>
        <v>1</v>
      </c>
      <c r="R197" s="75" t="s">
        <v>1289</v>
      </c>
    </row>
    <row r="198" spans="1:18" s="70" customFormat="1" x14ac:dyDescent="0.3">
      <c r="A198" s="85" t="s">
        <v>2402</v>
      </c>
      <c r="B198" s="85" t="s">
        <v>2409</v>
      </c>
      <c r="C198" s="86">
        <v>45337</v>
      </c>
      <c r="D198" s="87">
        <v>-45.56</v>
      </c>
      <c r="E198" s="87">
        <v>0</v>
      </c>
      <c r="F198" s="87">
        <v>-45.56</v>
      </c>
      <c r="G198" s="86">
        <v>45337</v>
      </c>
      <c r="H198" s="85" t="s">
        <v>2410</v>
      </c>
      <c r="I198" s="88">
        <v>1529939</v>
      </c>
      <c r="J198" s="88" t="s">
        <v>1339</v>
      </c>
      <c r="K198" s="88">
        <v>200207</v>
      </c>
      <c r="L198" s="89">
        <v>45342</v>
      </c>
      <c r="M198" s="85" t="str">
        <f>VLOOKUP(I198,'ITEM#'!A:B,2,0)</f>
        <v>Costco01</v>
      </c>
      <c r="N198" s="83" t="s">
        <v>1291</v>
      </c>
      <c r="O198" s="83"/>
      <c r="P198" s="84">
        <f>VLOOKUP(I198,'ITEM#'!A:D,4,0)</f>
        <v>-22.78</v>
      </c>
      <c r="Q198" s="90">
        <f t="shared" si="20"/>
        <v>2</v>
      </c>
      <c r="R198" s="75" t="s">
        <v>1289</v>
      </c>
    </row>
    <row r="199" spans="1:18" s="70" customFormat="1" x14ac:dyDescent="0.3">
      <c r="A199" s="85" t="s">
        <v>2402</v>
      </c>
      <c r="B199" s="85" t="s">
        <v>2411</v>
      </c>
      <c r="C199" s="86">
        <v>45337</v>
      </c>
      <c r="D199" s="87">
        <v>-86.72</v>
      </c>
      <c r="E199" s="87">
        <v>-9.3699999999999992</v>
      </c>
      <c r="F199" s="87">
        <v>-77.349999999999994</v>
      </c>
      <c r="G199" s="86">
        <v>45337</v>
      </c>
      <c r="H199" s="85" t="s">
        <v>2412</v>
      </c>
      <c r="I199" s="88">
        <v>1662420</v>
      </c>
      <c r="J199" s="88" t="s">
        <v>1318</v>
      </c>
      <c r="K199" s="88">
        <v>200207</v>
      </c>
      <c r="L199" s="89">
        <v>45342</v>
      </c>
      <c r="M199" s="85" t="str">
        <f>VLOOKUP(I199,'ITEM#'!A:B,2,0)</f>
        <v>Costco01</v>
      </c>
      <c r="N199" s="83" t="s">
        <v>1301</v>
      </c>
      <c r="O199" s="83"/>
      <c r="P199" s="84">
        <f>VLOOKUP(I199,'ITEM#'!A:D,4,0)</f>
        <v>-77.349999999999994</v>
      </c>
      <c r="Q199" s="90">
        <f t="shared" si="20"/>
        <v>1</v>
      </c>
      <c r="R199" s="75" t="s">
        <v>1289</v>
      </c>
    </row>
    <row r="200" spans="1:18" s="70" customFormat="1" x14ac:dyDescent="0.3">
      <c r="A200" s="85" t="s">
        <v>2402</v>
      </c>
      <c r="B200" s="85" t="s">
        <v>2413</v>
      </c>
      <c r="C200" s="86">
        <v>45337</v>
      </c>
      <c r="D200" s="87">
        <f>E200+F200</f>
        <v>-86.72</v>
      </c>
      <c r="E200" s="87">
        <v>-9.3699999999999992</v>
      </c>
      <c r="F200" s="87">
        <v>-77.349999999999994</v>
      </c>
      <c r="G200" s="86">
        <v>45337</v>
      </c>
      <c r="H200" s="85" t="s">
        <v>2414</v>
      </c>
      <c r="I200" s="88">
        <v>1662420</v>
      </c>
      <c r="J200" s="88" t="s">
        <v>1318</v>
      </c>
      <c r="K200" s="88">
        <v>200207</v>
      </c>
      <c r="L200" s="89">
        <v>45342</v>
      </c>
      <c r="M200" s="85" t="str">
        <f>VLOOKUP(I200,'ITEM#'!A:B,2,0)</f>
        <v>Costco01</v>
      </c>
      <c r="N200" s="83" t="s">
        <v>1301</v>
      </c>
      <c r="O200" s="83"/>
      <c r="P200" s="84">
        <f>VLOOKUP(I200,'ITEM#'!A:D,4,0)</f>
        <v>-77.349999999999994</v>
      </c>
      <c r="Q200" s="90">
        <f t="shared" si="20"/>
        <v>1</v>
      </c>
      <c r="R200" s="75" t="s">
        <v>1289</v>
      </c>
    </row>
    <row r="201" spans="1:18" s="70" customFormat="1" x14ac:dyDescent="0.3">
      <c r="A201" s="85" t="s">
        <v>2402</v>
      </c>
      <c r="B201" s="85" t="s">
        <v>2413</v>
      </c>
      <c r="C201" s="86">
        <v>45337</v>
      </c>
      <c r="D201" s="87">
        <f t="shared" ref="D201:D202" si="23">E201+F201</f>
        <v>-381.24</v>
      </c>
      <c r="E201" s="87">
        <v>-37.840000000000003</v>
      </c>
      <c r="F201" s="87">
        <v>-343.4</v>
      </c>
      <c r="G201" s="86">
        <v>45337</v>
      </c>
      <c r="H201" s="85" t="s">
        <v>2414</v>
      </c>
      <c r="I201" s="88">
        <v>1662421</v>
      </c>
      <c r="J201" s="88" t="s">
        <v>1300</v>
      </c>
      <c r="K201" s="88">
        <v>200207</v>
      </c>
      <c r="L201" s="89">
        <v>45342</v>
      </c>
      <c r="M201" s="85" t="str">
        <f>VLOOKUP(I201,'ITEM#'!A:B,2,0)</f>
        <v>Costco01</v>
      </c>
      <c r="N201" s="83" t="s">
        <v>1301</v>
      </c>
      <c r="O201" s="83"/>
      <c r="P201" s="84">
        <f>VLOOKUP(I201,'ITEM#'!A:D,4,0)</f>
        <v>-85.85</v>
      </c>
      <c r="Q201" s="90">
        <f t="shared" si="20"/>
        <v>4</v>
      </c>
      <c r="R201" s="75" t="s">
        <v>1289</v>
      </c>
    </row>
    <row r="202" spans="1:18" s="70" customFormat="1" x14ac:dyDescent="0.3">
      <c r="A202" s="85" t="s">
        <v>2402</v>
      </c>
      <c r="B202" s="85" t="s">
        <v>2413</v>
      </c>
      <c r="C202" s="86">
        <v>45337</v>
      </c>
      <c r="D202" s="87">
        <f t="shared" si="23"/>
        <v>-80.72</v>
      </c>
      <c r="E202" s="87">
        <v>-18.14</v>
      </c>
      <c r="F202" s="87">
        <v>-62.58</v>
      </c>
      <c r="G202" s="86">
        <v>45337</v>
      </c>
      <c r="H202" s="85" t="s">
        <v>2414</v>
      </c>
      <c r="I202" s="88">
        <v>1793729</v>
      </c>
      <c r="J202" s="88" t="s">
        <v>2612</v>
      </c>
      <c r="K202" s="88">
        <v>200207</v>
      </c>
      <c r="L202" s="89">
        <v>45342</v>
      </c>
      <c r="M202" s="85" t="str">
        <f>VLOOKUP(I202,'ITEM#'!A:B,2,0)</f>
        <v>Costco01</v>
      </c>
      <c r="N202" s="83" t="s">
        <v>2618</v>
      </c>
      <c r="O202" s="83"/>
      <c r="P202" s="84">
        <f>VLOOKUP(I202,'ITEM#'!A:D,4,0)</f>
        <v>-31.29</v>
      </c>
      <c r="Q202" s="90">
        <f t="shared" si="20"/>
        <v>2</v>
      </c>
      <c r="R202" s="75" t="s">
        <v>1289</v>
      </c>
    </row>
    <row r="203" spans="1:18" s="70" customFormat="1" x14ac:dyDescent="0.3">
      <c r="A203" s="85" t="s">
        <v>2402</v>
      </c>
      <c r="B203" s="85" t="s">
        <v>2415</v>
      </c>
      <c r="C203" s="86">
        <v>45337</v>
      </c>
      <c r="D203" s="87">
        <v>-22.78</v>
      </c>
      <c r="E203" s="87">
        <v>0</v>
      </c>
      <c r="F203" s="87">
        <v>-22.78</v>
      </c>
      <c r="G203" s="86">
        <v>45337</v>
      </c>
      <c r="H203" s="85" t="s">
        <v>2416</v>
      </c>
      <c r="I203" s="88">
        <v>1529939</v>
      </c>
      <c r="J203" s="88" t="s">
        <v>1339</v>
      </c>
      <c r="K203" s="88">
        <v>200207</v>
      </c>
      <c r="L203" s="89">
        <v>45342</v>
      </c>
      <c r="M203" s="85" t="str">
        <f>VLOOKUP(I203,'ITEM#'!A:B,2,0)</f>
        <v>Costco01</v>
      </c>
      <c r="N203" s="83" t="s">
        <v>1291</v>
      </c>
      <c r="O203" s="83"/>
      <c r="P203" s="84">
        <f>VLOOKUP(I203,'ITEM#'!A:D,4,0)</f>
        <v>-22.78</v>
      </c>
      <c r="Q203" s="90">
        <f t="shared" si="20"/>
        <v>1</v>
      </c>
      <c r="R203" s="75" t="s">
        <v>1289</v>
      </c>
    </row>
    <row r="204" spans="1:18" s="70" customFormat="1" x14ac:dyDescent="0.3">
      <c r="A204" s="85" t="s">
        <v>2402</v>
      </c>
      <c r="B204" s="85" t="s">
        <v>2417</v>
      </c>
      <c r="C204" s="86">
        <v>45337</v>
      </c>
      <c r="D204" s="87">
        <v>-52.5</v>
      </c>
      <c r="E204" s="87">
        <v>-17.440000000000001</v>
      </c>
      <c r="F204" s="87">
        <v>-35.06</v>
      </c>
      <c r="G204" s="86">
        <v>45337</v>
      </c>
      <c r="H204" s="85" t="s">
        <v>2418</v>
      </c>
      <c r="I204" s="88">
        <v>1793725</v>
      </c>
      <c r="J204" s="88" t="s">
        <v>2616</v>
      </c>
      <c r="K204" s="88">
        <v>200207</v>
      </c>
      <c r="L204" s="89">
        <v>45342</v>
      </c>
      <c r="M204" s="85" t="str">
        <f>VLOOKUP(I204,'ITEM#'!A:B,2,0)</f>
        <v>Costco01</v>
      </c>
      <c r="N204" s="83" t="s">
        <v>2618</v>
      </c>
      <c r="O204" s="83"/>
      <c r="P204" s="84">
        <f>VLOOKUP(I204,'ITEM#'!A:D,4,0)</f>
        <v>-17.53</v>
      </c>
      <c r="Q204" s="90">
        <f t="shared" si="20"/>
        <v>2</v>
      </c>
      <c r="R204" s="75" t="s">
        <v>1289</v>
      </c>
    </row>
    <row r="205" spans="1:18" s="70" customFormat="1" x14ac:dyDescent="0.3">
      <c r="A205" s="85" t="s">
        <v>2402</v>
      </c>
      <c r="B205" s="85" t="s">
        <v>2419</v>
      </c>
      <c r="C205" s="86">
        <v>45337</v>
      </c>
      <c r="D205" s="87">
        <v>-39</v>
      </c>
      <c r="E205" s="87">
        <v>0</v>
      </c>
      <c r="F205" s="87">
        <v>-39</v>
      </c>
      <c r="G205" s="86">
        <v>45337</v>
      </c>
      <c r="H205" s="85" t="s">
        <v>2420</v>
      </c>
      <c r="I205" s="88">
        <v>1529947</v>
      </c>
      <c r="J205" s="88" t="s">
        <v>1294</v>
      </c>
      <c r="K205" s="88">
        <v>200207</v>
      </c>
      <c r="L205" s="89">
        <v>45342</v>
      </c>
      <c r="M205" s="85" t="str">
        <f>VLOOKUP(I205,'ITEM#'!A:B,2,0)</f>
        <v>Costco01</v>
      </c>
      <c r="N205" s="83" t="s">
        <v>1291</v>
      </c>
      <c r="O205" s="83"/>
      <c r="P205" s="84">
        <f>VLOOKUP(I205,'ITEM#'!A:D,4,0)</f>
        <v>-39</v>
      </c>
      <c r="Q205" s="90">
        <f t="shared" si="20"/>
        <v>1</v>
      </c>
      <c r="R205" s="75" t="s">
        <v>1289</v>
      </c>
    </row>
    <row r="206" spans="1:18" s="70" customFormat="1" x14ac:dyDescent="0.3">
      <c r="A206" s="85" t="s">
        <v>2402</v>
      </c>
      <c r="B206" s="85" t="s">
        <v>2421</v>
      </c>
      <c r="C206" s="86">
        <v>45337</v>
      </c>
      <c r="D206" s="87">
        <v>-39</v>
      </c>
      <c r="E206" s="87">
        <v>0</v>
      </c>
      <c r="F206" s="87">
        <v>-39</v>
      </c>
      <c r="G206" s="86">
        <v>45337</v>
      </c>
      <c r="H206" s="85" t="s">
        <v>2422</v>
      </c>
      <c r="I206" s="88">
        <v>1529946</v>
      </c>
      <c r="J206" s="88" t="s">
        <v>1306</v>
      </c>
      <c r="K206" s="88">
        <v>200207</v>
      </c>
      <c r="L206" s="89">
        <v>45342</v>
      </c>
      <c r="M206" s="85" t="str">
        <f>VLOOKUP(I206,'ITEM#'!A:B,2,0)</f>
        <v>Costco01</v>
      </c>
      <c r="N206" s="83" t="s">
        <v>1291</v>
      </c>
      <c r="O206" s="83"/>
      <c r="P206" s="84">
        <f>VLOOKUP(I206,'ITEM#'!A:D,4,0)</f>
        <v>-39</v>
      </c>
      <c r="Q206" s="90">
        <f t="shared" si="20"/>
        <v>1</v>
      </c>
      <c r="R206" s="75" t="s">
        <v>1289</v>
      </c>
    </row>
    <row r="207" spans="1:18" s="70" customFormat="1" x14ac:dyDescent="0.3">
      <c r="A207" s="85" t="s">
        <v>2402</v>
      </c>
      <c r="B207" s="85" t="s">
        <v>2423</v>
      </c>
      <c r="C207" s="86">
        <v>45337</v>
      </c>
      <c r="D207" s="87">
        <v>-22.78</v>
      </c>
      <c r="E207" s="87">
        <v>0</v>
      </c>
      <c r="F207" s="87">
        <v>-22.78</v>
      </c>
      <c r="G207" s="86">
        <v>45337</v>
      </c>
      <c r="H207" s="85" t="s">
        <v>2424</v>
      </c>
      <c r="I207" s="88">
        <v>1529944</v>
      </c>
      <c r="J207" s="88" t="s">
        <v>1330</v>
      </c>
      <c r="K207" s="88">
        <v>200207</v>
      </c>
      <c r="L207" s="89">
        <v>45342</v>
      </c>
      <c r="M207" s="85" t="str">
        <f>VLOOKUP(I207,'ITEM#'!A:B,2,0)</f>
        <v>Costco01</v>
      </c>
      <c r="N207" s="83" t="s">
        <v>1291</v>
      </c>
      <c r="O207" s="83"/>
      <c r="P207" s="84">
        <f>VLOOKUP(I207,'ITEM#'!A:D,4,0)</f>
        <v>-22.78</v>
      </c>
      <c r="Q207" s="90">
        <f t="shared" si="20"/>
        <v>1</v>
      </c>
      <c r="R207" s="75" t="s">
        <v>1289</v>
      </c>
    </row>
    <row r="208" spans="1:18" s="70" customFormat="1" x14ac:dyDescent="0.3">
      <c r="A208" s="85" t="s">
        <v>2402</v>
      </c>
      <c r="B208" s="85" t="s">
        <v>2425</v>
      </c>
      <c r="C208" s="86">
        <v>45337</v>
      </c>
      <c r="D208" s="87">
        <f>E208+F208</f>
        <v>-38.659999999999997</v>
      </c>
      <c r="E208" s="87">
        <v>-10.509999999999998</v>
      </c>
      <c r="F208" s="87">
        <v>-28.15</v>
      </c>
      <c r="G208" s="86">
        <v>45337</v>
      </c>
      <c r="H208" s="85" t="s">
        <v>2426</v>
      </c>
      <c r="I208" s="88">
        <v>1593357</v>
      </c>
      <c r="J208" s="88" t="s">
        <v>1302</v>
      </c>
      <c r="K208" s="88">
        <v>200207</v>
      </c>
      <c r="L208" s="89">
        <v>45342</v>
      </c>
      <c r="M208" s="85" t="str">
        <f>VLOOKUP(I208,'ITEM#'!A:B,2,0)</f>
        <v>Costco01</v>
      </c>
      <c r="N208" s="83" t="s">
        <v>1298</v>
      </c>
      <c r="O208" s="83"/>
      <c r="P208" s="84">
        <f>VLOOKUP(I208,'ITEM#'!A:D,4,0)</f>
        <v>-28.15</v>
      </c>
      <c r="Q208" s="90">
        <f t="shared" si="20"/>
        <v>1</v>
      </c>
      <c r="R208" s="75" t="s">
        <v>1289</v>
      </c>
    </row>
    <row r="209" spans="1:18" s="70" customFormat="1" x14ac:dyDescent="0.3">
      <c r="A209" s="85" t="s">
        <v>2402</v>
      </c>
      <c r="B209" s="85" t="s">
        <v>2425</v>
      </c>
      <c r="C209" s="86">
        <v>45337</v>
      </c>
      <c r="D209" s="87">
        <f t="shared" ref="D209:D212" si="24">E209+F209</f>
        <v>-86.72</v>
      </c>
      <c r="E209" s="87">
        <v>-9.3699999999999992</v>
      </c>
      <c r="F209" s="87">
        <v>-77.349999999999994</v>
      </c>
      <c r="G209" s="86">
        <v>45337</v>
      </c>
      <c r="H209" s="85" t="s">
        <v>2426</v>
      </c>
      <c r="I209" s="88">
        <v>1662420</v>
      </c>
      <c r="J209" s="88" t="s">
        <v>1318</v>
      </c>
      <c r="K209" s="88">
        <v>200207</v>
      </c>
      <c r="L209" s="89">
        <v>45342</v>
      </c>
      <c r="M209" s="85" t="str">
        <f>VLOOKUP(I209,'ITEM#'!A:B,2,0)</f>
        <v>Costco01</v>
      </c>
      <c r="N209" s="83" t="s">
        <v>1301</v>
      </c>
      <c r="O209" s="83"/>
      <c r="P209" s="84">
        <f>VLOOKUP(I209,'ITEM#'!A:D,4,0)</f>
        <v>-77.349999999999994</v>
      </c>
      <c r="Q209" s="90">
        <f t="shared" si="20"/>
        <v>1</v>
      </c>
      <c r="R209" s="75" t="s">
        <v>1289</v>
      </c>
    </row>
    <row r="210" spans="1:18" s="70" customFormat="1" x14ac:dyDescent="0.3">
      <c r="A210" s="85" t="s">
        <v>2402</v>
      </c>
      <c r="B210" s="85" t="s">
        <v>2425</v>
      </c>
      <c r="C210" s="86">
        <v>45337</v>
      </c>
      <c r="D210" s="87">
        <f t="shared" si="24"/>
        <v>-95.31</v>
      </c>
      <c r="E210" s="87">
        <v>-9.4600000000000009</v>
      </c>
      <c r="F210" s="87">
        <v>-85.85</v>
      </c>
      <c r="G210" s="86">
        <v>45337</v>
      </c>
      <c r="H210" s="85" t="s">
        <v>2426</v>
      </c>
      <c r="I210" s="88">
        <v>1662421</v>
      </c>
      <c r="J210" s="88" t="s">
        <v>1300</v>
      </c>
      <c r="K210" s="88">
        <v>200207</v>
      </c>
      <c r="L210" s="89">
        <v>45342</v>
      </c>
      <c r="M210" s="85" t="str">
        <f>VLOOKUP(I210,'ITEM#'!A:B,2,0)</f>
        <v>Costco01</v>
      </c>
      <c r="N210" s="83" t="s">
        <v>1301</v>
      </c>
      <c r="O210" s="83"/>
      <c r="P210" s="84">
        <f>VLOOKUP(I210,'ITEM#'!A:D,4,0)</f>
        <v>-85.85</v>
      </c>
      <c r="Q210" s="90">
        <f t="shared" si="20"/>
        <v>1</v>
      </c>
      <c r="R210" s="75" t="s">
        <v>1289</v>
      </c>
    </row>
    <row r="211" spans="1:18" s="70" customFormat="1" x14ac:dyDescent="0.3">
      <c r="A211" s="85" t="s">
        <v>2402</v>
      </c>
      <c r="B211" s="85" t="s">
        <v>2427</v>
      </c>
      <c r="C211" s="86">
        <v>45337</v>
      </c>
      <c r="D211" s="87">
        <f t="shared" si="24"/>
        <v>-86.72</v>
      </c>
      <c r="E211" s="87">
        <v>-9.3699999999999992</v>
      </c>
      <c r="F211" s="87">
        <v>-77.349999999999994</v>
      </c>
      <c r="G211" s="86">
        <v>45337</v>
      </c>
      <c r="H211" s="85" t="s">
        <v>2428</v>
      </c>
      <c r="I211" s="88">
        <v>1662420</v>
      </c>
      <c r="J211" s="88" t="s">
        <v>1318</v>
      </c>
      <c r="K211" s="88">
        <v>200207</v>
      </c>
      <c r="L211" s="89">
        <v>45342</v>
      </c>
      <c r="M211" s="85" t="str">
        <f>VLOOKUP(I211,'ITEM#'!A:B,2,0)</f>
        <v>Costco01</v>
      </c>
      <c r="N211" s="83" t="s">
        <v>1301</v>
      </c>
      <c r="O211" s="83"/>
      <c r="P211" s="84">
        <f>VLOOKUP(I211,'ITEM#'!A:D,4,0)</f>
        <v>-77.349999999999994</v>
      </c>
      <c r="Q211" s="90">
        <f t="shared" si="20"/>
        <v>1</v>
      </c>
      <c r="R211" s="75" t="s">
        <v>1289</v>
      </c>
    </row>
    <row r="212" spans="1:18" s="70" customFormat="1" x14ac:dyDescent="0.3">
      <c r="A212" s="85" t="s">
        <v>2402</v>
      </c>
      <c r="B212" s="85" t="s">
        <v>2427</v>
      </c>
      <c r="C212" s="86">
        <v>45337</v>
      </c>
      <c r="D212" s="87">
        <f t="shared" si="24"/>
        <v>-95.31</v>
      </c>
      <c r="E212" s="87">
        <v>-9.4600000000000009</v>
      </c>
      <c r="F212" s="87">
        <v>-85.85</v>
      </c>
      <c r="G212" s="86">
        <v>45337</v>
      </c>
      <c r="H212" s="85" t="s">
        <v>2428</v>
      </c>
      <c r="I212" s="88">
        <v>1662422</v>
      </c>
      <c r="J212" s="88" t="s">
        <v>1327</v>
      </c>
      <c r="K212" s="88">
        <v>200207</v>
      </c>
      <c r="L212" s="89">
        <v>45342</v>
      </c>
      <c r="M212" s="85" t="str">
        <f>VLOOKUP(I212,'ITEM#'!A:B,2,0)</f>
        <v>Costco01</v>
      </c>
      <c r="N212" s="83" t="s">
        <v>1301</v>
      </c>
      <c r="O212" s="83"/>
      <c r="P212" s="84">
        <f>VLOOKUP(I212,'ITEM#'!A:D,4,0)</f>
        <v>-85.85</v>
      </c>
      <c r="Q212" s="90">
        <f t="shared" si="20"/>
        <v>1</v>
      </c>
      <c r="R212" s="75" t="s">
        <v>1289</v>
      </c>
    </row>
    <row r="213" spans="1:18" s="70" customFormat="1" x14ac:dyDescent="0.3">
      <c r="A213" s="85" t="s">
        <v>2429</v>
      </c>
      <c r="B213" s="85" t="s">
        <v>2430</v>
      </c>
      <c r="C213" s="86">
        <v>45341</v>
      </c>
      <c r="D213" s="87">
        <v>-32.380000000000003</v>
      </c>
      <c r="E213" s="87">
        <v>-9.8800000000000008</v>
      </c>
      <c r="F213" s="87">
        <v>-22.5</v>
      </c>
      <c r="G213" s="86">
        <v>45341</v>
      </c>
      <c r="H213" s="85" t="s">
        <v>2431</v>
      </c>
      <c r="I213" s="88">
        <v>1663075</v>
      </c>
      <c r="J213" s="88" t="s">
        <v>2118</v>
      </c>
      <c r="K213" s="88">
        <v>200362</v>
      </c>
      <c r="L213" s="89">
        <v>45343</v>
      </c>
      <c r="M213" s="85" t="str">
        <f>VLOOKUP(I213,'ITEM#'!A:B,2,0)</f>
        <v>Costco01</v>
      </c>
      <c r="N213" s="83" t="s">
        <v>1311</v>
      </c>
      <c r="O213" s="83"/>
      <c r="P213" s="84">
        <f>VLOOKUP(I213,'ITEM#'!A:D,4,0)</f>
        <v>-22.5</v>
      </c>
      <c r="Q213" s="90">
        <f t="shared" ref="Q213:Q274" si="25">F213/P213</f>
        <v>1</v>
      </c>
      <c r="R213" s="75" t="s">
        <v>1289</v>
      </c>
    </row>
    <row r="214" spans="1:18" s="70" customFormat="1" x14ac:dyDescent="0.3">
      <c r="A214" s="85" t="s">
        <v>2429</v>
      </c>
      <c r="B214" s="85" t="s">
        <v>2432</v>
      </c>
      <c r="C214" s="86">
        <v>45341</v>
      </c>
      <c r="D214" s="87">
        <v>-86.42</v>
      </c>
      <c r="E214" s="87">
        <v>-31.29</v>
      </c>
      <c r="F214" s="87">
        <v>-55.13</v>
      </c>
      <c r="G214" s="86">
        <v>45341</v>
      </c>
      <c r="H214" s="85" t="s">
        <v>2433</v>
      </c>
      <c r="I214" s="88">
        <v>1339333</v>
      </c>
      <c r="J214" s="88" t="s">
        <v>1337</v>
      </c>
      <c r="K214" s="88">
        <v>200362</v>
      </c>
      <c r="L214" s="89">
        <v>45343</v>
      </c>
      <c r="M214" s="85" t="str">
        <f>VLOOKUP(I214,'ITEM#'!A:B,2,0)</f>
        <v>Costco01</v>
      </c>
      <c r="N214" s="83" t="s">
        <v>1301</v>
      </c>
      <c r="O214" s="83"/>
      <c r="P214" s="84">
        <f>VLOOKUP(I214,'ITEM#'!A:D,4,0)</f>
        <v>-55.13</v>
      </c>
      <c r="Q214" s="90">
        <f t="shared" si="25"/>
        <v>1</v>
      </c>
      <c r="R214" s="75" t="s">
        <v>1289</v>
      </c>
    </row>
    <row r="215" spans="1:18" s="70" customFormat="1" x14ac:dyDescent="0.3">
      <c r="A215" s="85" t="s">
        <v>2429</v>
      </c>
      <c r="B215" s="85" t="s">
        <v>2434</v>
      </c>
      <c r="C215" s="86">
        <v>45338</v>
      </c>
      <c r="D215" s="87">
        <v>-42.34</v>
      </c>
      <c r="E215" s="87">
        <v>-19.84</v>
      </c>
      <c r="F215" s="87">
        <v>-22.5</v>
      </c>
      <c r="G215" s="86">
        <v>45338</v>
      </c>
      <c r="H215" s="85" t="s">
        <v>2435</v>
      </c>
      <c r="I215" s="88">
        <v>1663079</v>
      </c>
      <c r="J215" s="88" t="s">
        <v>2120</v>
      </c>
      <c r="K215" s="88">
        <v>200362</v>
      </c>
      <c r="L215" s="89">
        <v>45343</v>
      </c>
      <c r="M215" s="85" t="str">
        <f>VLOOKUP(I215,'ITEM#'!A:B,2,0)</f>
        <v>Costco01</v>
      </c>
      <c r="N215" s="83" t="s">
        <v>1311</v>
      </c>
      <c r="O215" s="83"/>
      <c r="P215" s="84">
        <f>VLOOKUP(I215,'ITEM#'!A:D,4,0)</f>
        <v>-22.5</v>
      </c>
      <c r="Q215" s="90">
        <f t="shared" si="25"/>
        <v>1</v>
      </c>
      <c r="R215" s="75" t="s">
        <v>1289</v>
      </c>
    </row>
    <row r="216" spans="1:18" s="70" customFormat="1" x14ac:dyDescent="0.3">
      <c r="A216" s="85" t="s">
        <v>2429</v>
      </c>
      <c r="B216" s="85" t="s">
        <v>2436</v>
      </c>
      <c r="C216" s="86">
        <v>45340</v>
      </c>
      <c r="D216" s="87">
        <v>-190.62</v>
      </c>
      <c r="E216" s="87">
        <v>-18.920000000000002</v>
      </c>
      <c r="F216" s="87">
        <v>-171.7</v>
      </c>
      <c r="G216" s="86">
        <v>45340</v>
      </c>
      <c r="H216" s="85" t="s">
        <v>2437</v>
      </c>
      <c r="I216" s="88">
        <v>1662421</v>
      </c>
      <c r="J216" s="88" t="s">
        <v>1300</v>
      </c>
      <c r="K216" s="88">
        <v>200364</v>
      </c>
      <c r="L216" s="89">
        <v>45343</v>
      </c>
      <c r="M216" s="85" t="str">
        <f>VLOOKUP(I216,'ITEM#'!A:B,2,0)</f>
        <v>Costco01</v>
      </c>
      <c r="N216" s="83" t="s">
        <v>1301</v>
      </c>
      <c r="O216" s="83"/>
      <c r="P216" s="84">
        <f>VLOOKUP(I216,'ITEM#'!A:D,4,0)</f>
        <v>-85.85</v>
      </c>
      <c r="Q216" s="90">
        <f t="shared" si="25"/>
        <v>2</v>
      </c>
      <c r="R216" s="75" t="s">
        <v>1289</v>
      </c>
    </row>
    <row r="217" spans="1:18" s="70" customFormat="1" x14ac:dyDescent="0.3">
      <c r="A217" s="85" t="s">
        <v>2429</v>
      </c>
      <c r="B217" s="85" t="s">
        <v>2438</v>
      </c>
      <c r="C217" s="86">
        <v>45341</v>
      </c>
      <c r="D217" s="87">
        <v>-95.31</v>
      </c>
      <c r="E217" s="87">
        <v>-9.4600000000000009</v>
      </c>
      <c r="F217" s="87">
        <v>-85.85</v>
      </c>
      <c r="G217" s="86">
        <v>45341</v>
      </c>
      <c r="H217" s="85" t="s">
        <v>2439</v>
      </c>
      <c r="I217" s="88">
        <v>1662421</v>
      </c>
      <c r="J217" s="88" t="s">
        <v>1300</v>
      </c>
      <c r="K217" s="88">
        <v>200364</v>
      </c>
      <c r="L217" s="89">
        <v>45343</v>
      </c>
      <c r="M217" s="85" t="str">
        <f>VLOOKUP(I217,'ITEM#'!A:B,2,0)</f>
        <v>Costco01</v>
      </c>
      <c r="N217" s="83" t="s">
        <v>1301</v>
      </c>
      <c r="O217" s="83"/>
      <c r="P217" s="84">
        <f>VLOOKUP(I217,'ITEM#'!A:D,4,0)</f>
        <v>-85.85</v>
      </c>
      <c r="Q217" s="90">
        <f t="shared" si="25"/>
        <v>1</v>
      </c>
      <c r="R217" s="75" t="s">
        <v>1289</v>
      </c>
    </row>
    <row r="218" spans="1:18" s="70" customFormat="1" x14ac:dyDescent="0.3">
      <c r="A218" s="85" t="s">
        <v>2429</v>
      </c>
      <c r="B218" s="85" t="s">
        <v>2440</v>
      </c>
      <c r="C218" s="86">
        <v>45341</v>
      </c>
      <c r="D218" s="87">
        <v>-35.869999999999997</v>
      </c>
      <c r="E218" s="87">
        <v>-8.89</v>
      </c>
      <c r="F218" s="87">
        <v>-26.98</v>
      </c>
      <c r="G218" s="86">
        <v>45341</v>
      </c>
      <c r="H218" s="85" t="s">
        <v>2441</v>
      </c>
      <c r="I218" s="88">
        <v>1793728</v>
      </c>
      <c r="J218" s="88" t="s">
        <v>2615</v>
      </c>
      <c r="K218" s="88">
        <v>200364</v>
      </c>
      <c r="L218" s="89">
        <v>45343</v>
      </c>
      <c r="M218" s="85" t="str">
        <f>VLOOKUP(I218,'ITEM#'!A:B,2,0)</f>
        <v>Costco01</v>
      </c>
      <c r="N218" s="83" t="s">
        <v>2618</v>
      </c>
      <c r="O218" s="83"/>
      <c r="P218" s="84">
        <f>VLOOKUP(I218,'ITEM#'!A:D,4,0)</f>
        <v>-26.98</v>
      </c>
      <c r="Q218" s="90">
        <f t="shared" si="25"/>
        <v>1</v>
      </c>
      <c r="R218" s="75" t="s">
        <v>1289</v>
      </c>
    </row>
    <row r="219" spans="1:18" s="70" customFormat="1" x14ac:dyDescent="0.3">
      <c r="A219" s="85" t="s">
        <v>2429</v>
      </c>
      <c r="B219" s="85" t="s">
        <v>2442</v>
      </c>
      <c r="C219" s="86">
        <v>45338</v>
      </c>
      <c r="D219" s="87">
        <v>-86.72</v>
      </c>
      <c r="E219" s="87">
        <v>-9.3699999999999992</v>
      </c>
      <c r="F219" s="87">
        <v>-77.349999999999994</v>
      </c>
      <c r="G219" s="86">
        <v>45338</v>
      </c>
      <c r="H219" s="85" t="s">
        <v>2443</v>
      </c>
      <c r="I219" s="88">
        <v>1662420</v>
      </c>
      <c r="J219" s="88" t="s">
        <v>1318</v>
      </c>
      <c r="K219" s="88">
        <v>200364</v>
      </c>
      <c r="L219" s="89">
        <v>45343</v>
      </c>
      <c r="M219" s="85" t="str">
        <f>VLOOKUP(I219,'ITEM#'!A:B,2,0)</f>
        <v>Costco01</v>
      </c>
      <c r="N219" s="83" t="s">
        <v>1301</v>
      </c>
      <c r="O219" s="83"/>
      <c r="P219" s="84">
        <f>VLOOKUP(I219,'ITEM#'!A:D,4,0)</f>
        <v>-77.349999999999994</v>
      </c>
      <c r="Q219" s="90">
        <f t="shared" si="25"/>
        <v>1</v>
      </c>
      <c r="R219" s="75" t="s">
        <v>1289</v>
      </c>
    </row>
    <row r="220" spans="1:18" s="70" customFormat="1" x14ac:dyDescent="0.3">
      <c r="A220" s="85" t="s">
        <v>2429</v>
      </c>
      <c r="B220" s="85" t="s">
        <v>2444</v>
      </c>
      <c r="C220" s="86">
        <v>45340</v>
      </c>
      <c r="D220" s="87">
        <v>-25.55</v>
      </c>
      <c r="E220" s="87">
        <v>0</v>
      </c>
      <c r="F220" s="87">
        <v>-25.55</v>
      </c>
      <c r="G220" s="86">
        <v>45340</v>
      </c>
      <c r="H220" s="85" t="s">
        <v>2445</v>
      </c>
      <c r="I220" s="88">
        <v>1516597</v>
      </c>
      <c r="J220" s="88" t="s">
        <v>1303</v>
      </c>
      <c r="K220" s="88">
        <v>200364</v>
      </c>
      <c r="L220" s="89">
        <v>45343</v>
      </c>
      <c r="M220" s="85" t="str">
        <f>VLOOKUP(I220,'ITEM#'!A:B,2,0)</f>
        <v>Costco01</v>
      </c>
      <c r="N220" s="83" t="s">
        <v>1291</v>
      </c>
      <c r="O220" s="83"/>
      <c r="P220" s="84">
        <f>VLOOKUP(I220,'ITEM#'!A:D,4,0)</f>
        <v>-25.55</v>
      </c>
      <c r="Q220" s="90">
        <f t="shared" si="25"/>
        <v>1</v>
      </c>
      <c r="R220" s="75" t="s">
        <v>1289</v>
      </c>
    </row>
    <row r="221" spans="1:18" s="70" customFormat="1" x14ac:dyDescent="0.3">
      <c r="A221" s="85" t="s">
        <v>2429</v>
      </c>
      <c r="B221" s="85" t="s">
        <v>2446</v>
      </c>
      <c r="C221" s="86">
        <v>45339</v>
      </c>
      <c r="D221" s="87">
        <v>-86.72</v>
      </c>
      <c r="E221" s="87">
        <v>-9.3699999999999992</v>
      </c>
      <c r="F221" s="87">
        <v>-77.349999999999994</v>
      </c>
      <c r="G221" s="86">
        <v>45339</v>
      </c>
      <c r="H221" s="85" t="s">
        <v>2447</v>
      </c>
      <c r="I221" s="88">
        <v>1662420</v>
      </c>
      <c r="J221" s="88" t="s">
        <v>1318</v>
      </c>
      <c r="K221" s="88">
        <v>200364</v>
      </c>
      <c r="L221" s="89">
        <v>45343</v>
      </c>
      <c r="M221" s="85" t="str">
        <f>VLOOKUP(I221,'ITEM#'!A:B,2,0)</f>
        <v>Costco01</v>
      </c>
      <c r="N221" s="83" t="s">
        <v>1301</v>
      </c>
      <c r="O221" s="83"/>
      <c r="P221" s="84">
        <f>VLOOKUP(I221,'ITEM#'!A:D,4,0)</f>
        <v>-77.349999999999994</v>
      </c>
      <c r="Q221" s="90">
        <f t="shared" si="25"/>
        <v>1</v>
      </c>
      <c r="R221" s="75" t="s">
        <v>1289</v>
      </c>
    </row>
    <row r="222" spans="1:18" s="70" customFormat="1" x14ac:dyDescent="0.3">
      <c r="A222" s="85" t="s">
        <v>2429</v>
      </c>
      <c r="B222" s="85" t="s">
        <v>2448</v>
      </c>
      <c r="C222" s="86">
        <v>45341</v>
      </c>
      <c r="D222" s="87">
        <f>E222+F222</f>
        <v>-85.4</v>
      </c>
      <c r="E222" s="87">
        <v>-22.2</v>
      </c>
      <c r="F222" s="87">
        <v>-63.2</v>
      </c>
      <c r="G222" s="86">
        <v>45341</v>
      </c>
      <c r="H222" s="85" t="s">
        <v>2449</v>
      </c>
      <c r="I222" s="88">
        <v>1540785</v>
      </c>
      <c r="J222" s="88" t="s">
        <v>1328</v>
      </c>
      <c r="K222" s="88">
        <v>200364</v>
      </c>
      <c r="L222" s="89">
        <v>45343</v>
      </c>
      <c r="M222" s="85" t="str">
        <f>VLOOKUP(I222,'ITEM#'!A:B,2,0)</f>
        <v>Costco01</v>
      </c>
      <c r="N222" s="83" t="s">
        <v>1298</v>
      </c>
      <c r="O222" s="83"/>
      <c r="P222" s="84">
        <f>VLOOKUP(I222,'ITEM#'!A:D,4,0)</f>
        <v>-31.6</v>
      </c>
      <c r="Q222" s="90">
        <f t="shared" si="25"/>
        <v>2</v>
      </c>
      <c r="R222" s="75" t="s">
        <v>1289</v>
      </c>
    </row>
    <row r="223" spans="1:18" s="70" customFormat="1" x14ac:dyDescent="0.3">
      <c r="A223" s="85" t="s">
        <v>2429</v>
      </c>
      <c r="B223" s="85" t="s">
        <v>2448</v>
      </c>
      <c r="C223" s="86">
        <v>45341</v>
      </c>
      <c r="D223" s="87">
        <f t="shared" ref="D223:D224" si="26">E223+F223</f>
        <v>-42.7</v>
      </c>
      <c r="E223" s="87">
        <v>-11.1</v>
      </c>
      <c r="F223" s="87">
        <v>-31.6</v>
      </c>
      <c r="G223" s="86">
        <v>45341</v>
      </c>
      <c r="H223" s="85" t="s">
        <v>2449</v>
      </c>
      <c r="I223" s="88">
        <v>1540787</v>
      </c>
      <c r="J223" s="88" t="s">
        <v>1341</v>
      </c>
      <c r="K223" s="88">
        <v>200364</v>
      </c>
      <c r="L223" s="89">
        <v>45343</v>
      </c>
      <c r="M223" s="85" t="str">
        <f>VLOOKUP(I223,'ITEM#'!A:B,2,0)</f>
        <v>Costco01</v>
      </c>
      <c r="N223" s="83" t="s">
        <v>1298</v>
      </c>
      <c r="O223" s="83"/>
      <c r="P223" s="84">
        <f>VLOOKUP(I223,'ITEM#'!A:D,4,0)</f>
        <v>-31.6</v>
      </c>
      <c r="Q223" s="90">
        <f t="shared" si="25"/>
        <v>1</v>
      </c>
      <c r="R223" s="75" t="s">
        <v>1289</v>
      </c>
    </row>
    <row r="224" spans="1:18" s="70" customFormat="1" x14ac:dyDescent="0.3">
      <c r="A224" s="85" t="s">
        <v>2429</v>
      </c>
      <c r="B224" s="85" t="s">
        <v>2448</v>
      </c>
      <c r="C224" s="86">
        <v>45341</v>
      </c>
      <c r="D224" s="87">
        <f t="shared" si="26"/>
        <v>-95.31</v>
      </c>
      <c r="E224" s="87">
        <v>-9.4600000000000009</v>
      </c>
      <c r="F224" s="87">
        <v>-85.85</v>
      </c>
      <c r="G224" s="86">
        <v>45341</v>
      </c>
      <c r="H224" s="85" t="s">
        <v>2449</v>
      </c>
      <c r="I224" s="88">
        <v>1662421</v>
      </c>
      <c r="J224" s="88" t="s">
        <v>1300</v>
      </c>
      <c r="K224" s="88">
        <v>200364</v>
      </c>
      <c r="L224" s="89">
        <v>45343</v>
      </c>
      <c r="M224" s="85" t="str">
        <f>VLOOKUP(I224,'ITEM#'!A:B,2,0)</f>
        <v>Costco01</v>
      </c>
      <c r="N224" s="83" t="s">
        <v>1301</v>
      </c>
      <c r="O224" s="83"/>
      <c r="P224" s="84">
        <f>VLOOKUP(I224,'ITEM#'!A:D,4,0)</f>
        <v>-85.85</v>
      </c>
      <c r="Q224" s="90">
        <f t="shared" si="25"/>
        <v>1</v>
      </c>
      <c r="R224" s="75" t="s">
        <v>1289</v>
      </c>
    </row>
    <row r="225" spans="1:18" s="70" customFormat="1" x14ac:dyDescent="0.3">
      <c r="A225" s="85" t="s">
        <v>2429</v>
      </c>
      <c r="B225" s="85" t="s">
        <v>2450</v>
      </c>
      <c r="C225" s="86">
        <v>45341</v>
      </c>
      <c r="D225" s="87">
        <f>E225+F225</f>
        <v>-38.659999999999997</v>
      </c>
      <c r="E225" s="87">
        <v>-10.509999999999998</v>
      </c>
      <c r="F225" s="87">
        <v>-28.15</v>
      </c>
      <c r="G225" s="86">
        <v>45341</v>
      </c>
      <c r="H225" s="85" t="s">
        <v>2451</v>
      </c>
      <c r="I225" s="88">
        <v>1593357</v>
      </c>
      <c r="J225" s="88" t="s">
        <v>1302</v>
      </c>
      <c r="K225" s="88">
        <v>200364</v>
      </c>
      <c r="L225" s="89">
        <v>45343</v>
      </c>
      <c r="M225" s="85" t="str">
        <f>VLOOKUP(I225,'ITEM#'!A:B,2,0)</f>
        <v>Costco01</v>
      </c>
      <c r="N225" s="83" t="s">
        <v>1298</v>
      </c>
      <c r="O225" s="83"/>
      <c r="P225" s="84">
        <f>VLOOKUP(I225,'ITEM#'!A:D,4,0)</f>
        <v>-28.15</v>
      </c>
      <c r="Q225" s="90">
        <f t="shared" si="25"/>
        <v>1</v>
      </c>
      <c r="R225" s="75" t="s">
        <v>1289</v>
      </c>
    </row>
    <row r="226" spans="1:18" s="70" customFormat="1" x14ac:dyDescent="0.3">
      <c r="A226" s="85" t="s">
        <v>2429</v>
      </c>
      <c r="B226" s="85" t="s">
        <v>2450</v>
      </c>
      <c r="C226" s="86">
        <v>45341</v>
      </c>
      <c r="D226" s="87">
        <f>E226+F226</f>
        <v>-95.31</v>
      </c>
      <c r="E226" s="87">
        <v>-9.4600000000000009</v>
      </c>
      <c r="F226" s="87">
        <v>-85.85</v>
      </c>
      <c r="G226" s="86">
        <v>45341</v>
      </c>
      <c r="H226" s="85" t="s">
        <v>2451</v>
      </c>
      <c r="I226" s="88">
        <v>1662421</v>
      </c>
      <c r="J226" s="88" t="s">
        <v>1300</v>
      </c>
      <c r="K226" s="88">
        <v>200364</v>
      </c>
      <c r="L226" s="89">
        <v>45343</v>
      </c>
      <c r="M226" s="85" t="str">
        <f>VLOOKUP(I226,'ITEM#'!A:B,2,0)</f>
        <v>Costco01</v>
      </c>
      <c r="N226" s="83" t="s">
        <v>1301</v>
      </c>
      <c r="O226" s="83"/>
      <c r="P226" s="84">
        <f>VLOOKUP(I226,'ITEM#'!A:D,4,0)</f>
        <v>-85.85</v>
      </c>
      <c r="Q226" s="90">
        <f t="shared" si="25"/>
        <v>1</v>
      </c>
      <c r="R226" s="75" t="s">
        <v>1289</v>
      </c>
    </row>
    <row r="227" spans="1:18" s="70" customFormat="1" x14ac:dyDescent="0.3">
      <c r="A227" s="85" t="s">
        <v>2429</v>
      </c>
      <c r="B227" s="85" t="s">
        <v>2452</v>
      </c>
      <c r="C227" s="86">
        <v>45341</v>
      </c>
      <c r="D227" s="87">
        <f t="shared" ref="D227:D228" si="27">E227+F227</f>
        <v>-40.36</v>
      </c>
      <c r="E227" s="87">
        <v>-9.07</v>
      </c>
      <c r="F227" s="87">
        <v>-31.29</v>
      </c>
      <c r="G227" s="86">
        <v>45341</v>
      </c>
      <c r="H227" s="85" t="s">
        <v>2453</v>
      </c>
      <c r="I227" s="88">
        <v>1793729</v>
      </c>
      <c r="J227" s="88" t="s">
        <v>2612</v>
      </c>
      <c r="K227" s="88">
        <v>200364</v>
      </c>
      <c r="L227" s="89">
        <v>45343</v>
      </c>
      <c r="M227" s="85" t="str">
        <f>VLOOKUP(I227,'ITEM#'!A:B,2,0)</f>
        <v>Costco01</v>
      </c>
      <c r="N227" s="83" t="s">
        <v>2618</v>
      </c>
      <c r="O227" s="83"/>
      <c r="P227" s="84">
        <f>VLOOKUP(I227,'ITEM#'!A:D,4,0)</f>
        <v>-31.29</v>
      </c>
      <c r="Q227" s="90">
        <f t="shared" si="25"/>
        <v>1</v>
      </c>
      <c r="R227" s="75" t="s">
        <v>1289</v>
      </c>
    </row>
    <row r="228" spans="1:18" s="70" customFormat="1" x14ac:dyDescent="0.3">
      <c r="A228" s="85" t="s">
        <v>2429</v>
      </c>
      <c r="B228" s="85" t="s">
        <v>2452</v>
      </c>
      <c r="C228" s="86">
        <v>45341</v>
      </c>
      <c r="D228" s="87">
        <f t="shared" si="27"/>
        <v>-40.36</v>
      </c>
      <c r="E228" s="87">
        <v>-9.07</v>
      </c>
      <c r="F228" s="87">
        <v>-31.29</v>
      </c>
      <c r="G228" s="86">
        <v>45341</v>
      </c>
      <c r="H228" s="85" t="s">
        <v>2453</v>
      </c>
      <c r="I228" s="88">
        <v>1793730</v>
      </c>
      <c r="J228" s="88" t="s">
        <v>2617</v>
      </c>
      <c r="K228" s="88">
        <v>200364</v>
      </c>
      <c r="L228" s="89">
        <v>45343</v>
      </c>
      <c r="M228" s="85" t="str">
        <f>VLOOKUP(I228,'ITEM#'!A:B,2,0)</f>
        <v>Costco01</v>
      </c>
      <c r="N228" s="83" t="s">
        <v>2618</v>
      </c>
      <c r="O228" s="83"/>
      <c r="P228" s="84">
        <f>VLOOKUP(I228,'ITEM#'!A:D,4,0)</f>
        <v>-31.29</v>
      </c>
      <c r="Q228" s="90">
        <f t="shared" si="25"/>
        <v>1</v>
      </c>
      <c r="R228" s="75" t="s">
        <v>1289</v>
      </c>
    </row>
    <row r="229" spans="1:18" s="70" customFormat="1" x14ac:dyDescent="0.3">
      <c r="A229" s="85" t="s">
        <v>2429</v>
      </c>
      <c r="B229" s="85" t="s">
        <v>2454</v>
      </c>
      <c r="C229" s="86">
        <v>45338</v>
      </c>
      <c r="D229" s="87">
        <v>-39</v>
      </c>
      <c r="E229" s="87">
        <v>0</v>
      </c>
      <c r="F229" s="87">
        <v>-39</v>
      </c>
      <c r="G229" s="86">
        <v>45338</v>
      </c>
      <c r="H229" s="85" t="s">
        <v>2455</v>
      </c>
      <c r="I229" s="88">
        <v>1529946</v>
      </c>
      <c r="J229" s="88" t="s">
        <v>1306</v>
      </c>
      <c r="K229" s="88">
        <v>200364</v>
      </c>
      <c r="L229" s="89">
        <v>45343</v>
      </c>
      <c r="M229" s="85" t="str">
        <f>VLOOKUP(I229,'ITEM#'!A:B,2,0)</f>
        <v>Costco01</v>
      </c>
      <c r="N229" s="83" t="s">
        <v>1291</v>
      </c>
      <c r="O229" s="83"/>
      <c r="P229" s="84">
        <f>VLOOKUP(I229,'ITEM#'!A:D,4,0)</f>
        <v>-39</v>
      </c>
      <c r="Q229" s="90">
        <f t="shared" si="25"/>
        <v>1</v>
      </c>
      <c r="R229" s="75" t="s">
        <v>1289</v>
      </c>
    </row>
    <row r="230" spans="1:18" s="70" customFormat="1" x14ac:dyDescent="0.3">
      <c r="A230" s="85" t="s">
        <v>2429</v>
      </c>
      <c r="B230" s="85" t="s">
        <v>2456</v>
      </c>
      <c r="C230" s="86">
        <v>45338</v>
      </c>
      <c r="D230" s="87">
        <f>E230+F230</f>
        <v>-85.4</v>
      </c>
      <c r="E230" s="87">
        <v>-22.2</v>
      </c>
      <c r="F230" s="87">
        <v>-63.2</v>
      </c>
      <c r="G230" s="86">
        <v>45338</v>
      </c>
      <c r="H230" s="85" t="s">
        <v>2457</v>
      </c>
      <c r="I230" s="88">
        <v>1540785</v>
      </c>
      <c r="J230" s="88" t="s">
        <v>1328</v>
      </c>
      <c r="K230" s="88">
        <v>200364</v>
      </c>
      <c r="L230" s="89">
        <v>45343</v>
      </c>
      <c r="M230" s="85" t="str">
        <f>VLOOKUP(I230,'ITEM#'!A:B,2,0)</f>
        <v>Costco01</v>
      </c>
      <c r="N230" s="83" t="s">
        <v>1298</v>
      </c>
      <c r="O230" s="83"/>
      <c r="P230" s="84">
        <f>VLOOKUP(I230,'ITEM#'!A:D,4,0)</f>
        <v>-31.6</v>
      </c>
      <c r="Q230" s="90">
        <f t="shared" si="25"/>
        <v>2</v>
      </c>
      <c r="R230" s="75" t="s">
        <v>1289</v>
      </c>
    </row>
    <row r="231" spans="1:18" s="70" customFormat="1" x14ac:dyDescent="0.3">
      <c r="A231" s="85" t="s">
        <v>2429</v>
      </c>
      <c r="B231" s="85" t="s">
        <v>2456</v>
      </c>
      <c r="C231" s="86">
        <v>45338</v>
      </c>
      <c r="D231" s="87">
        <f t="shared" ref="D231:D233" si="28">E231+F231</f>
        <v>-77.319999999999993</v>
      </c>
      <c r="E231" s="87">
        <v>-21.02</v>
      </c>
      <c r="F231" s="87">
        <v>-56.3</v>
      </c>
      <c r="G231" s="86">
        <v>45338</v>
      </c>
      <c r="H231" s="85" t="s">
        <v>2457</v>
      </c>
      <c r="I231" s="88">
        <v>1593357</v>
      </c>
      <c r="J231" s="88" t="s">
        <v>1302</v>
      </c>
      <c r="K231" s="88">
        <v>200364</v>
      </c>
      <c r="L231" s="89">
        <v>45343</v>
      </c>
      <c r="M231" s="85" t="str">
        <f>VLOOKUP(I231,'ITEM#'!A:B,2,0)</f>
        <v>Costco01</v>
      </c>
      <c r="N231" s="83" t="s">
        <v>1298</v>
      </c>
      <c r="O231" s="83"/>
      <c r="P231" s="84">
        <f>VLOOKUP(I231,'ITEM#'!A:D,4,0)</f>
        <v>-28.15</v>
      </c>
      <c r="Q231" s="90">
        <f t="shared" si="25"/>
        <v>2</v>
      </c>
      <c r="R231" s="75" t="s">
        <v>1289</v>
      </c>
    </row>
    <row r="232" spans="1:18" s="70" customFormat="1" x14ac:dyDescent="0.3">
      <c r="A232" s="85" t="s">
        <v>2429</v>
      </c>
      <c r="B232" s="85" t="s">
        <v>2456</v>
      </c>
      <c r="C232" s="86">
        <v>45338</v>
      </c>
      <c r="D232" s="87">
        <f t="shared" si="28"/>
        <v>-173.44</v>
      </c>
      <c r="E232" s="87">
        <v>-18.739999999999998</v>
      </c>
      <c r="F232" s="87">
        <v>-154.69999999999999</v>
      </c>
      <c r="G232" s="86">
        <v>45338</v>
      </c>
      <c r="H232" s="85" t="s">
        <v>2457</v>
      </c>
      <c r="I232" s="88">
        <v>1662420</v>
      </c>
      <c r="J232" s="88" t="s">
        <v>1318</v>
      </c>
      <c r="K232" s="88">
        <v>200364</v>
      </c>
      <c r="L232" s="89">
        <v>45343</v>
      </c>
      <c r="M232" s="85" t="str">
        <f>VLOOKUP(I232,'ITEM#'!A:B,2,0)</f>
        <v>Costco01</v>
      </c>
      <c r="N232" s="83" t="s">
        <v>1301</v>
      </c>
      <c r="O232" s="83"/>
      <c r="P232" s="84">
        <f>VLOOKUP(I232,'ITEM#'!A:D,4,0)</f>
        <v>-77.349999999999994</v>
      </c>
      <c r="Q232" s="90">
        <f t="shared" si="25"/>
        <v>2</v>
      </c>
      <c r="R232" s="75" t="s">
        <v>1289</v>
      </c>
    </row>
    <row r="233" spans="1:18" s="70" customFormat="1" x14ac:dyDescent="0.3">
      <c r="A233" s="85" t="s">
        <v>2429</v>
      </c>
      <c r="B233" s="85" t="s">
        <v>2456</v>
      </c>
      <c r="C233" s="86">
        <v>45338</v>
      </c>
      <c r="D233" s="87">
        <f t="shared" si="28"/>
        <v>-95.31</v>
      </c>
      <c r="E233" s="87">
        <v>-9.4600000000000009</v>
      </c>
      <c r="F233" s="87">
        <v>-85.85</v>
      </c>
      <c r="G233" s="86">
        <v>45338</v>
      </c>
      <c r="H233" s="85" t="s">
        <v>2457</v>
      </c>
      <c r="I233" s="88">
        <v>1662421</v>
      </c>
      <c r="J233" s="88" t="s">
        <v>1300</v>
      </c>
      <c r="K233" s="88">
        <v>200364</v>
      </c>
      <c r="L233" s="89">
        <v>45343</v>
      </c>
      <c r="M233" s="85" t="str">
        <f>VLOOKUP(I233,'ITEM#'!A:B,2,0)</f>
        <v>Costco01</v>
      </c>
      <c r="N233" s="83" t="s">
        <v>1301</v>
      </c>
      <c r="O233" s="83"/>
      <c r="P233" s="84">
        <f>VLOOKUP(I233,'ITEM#'!A:D,4,0)</f>
        <v>-85.85</v>
      </c>
      <c r="Q233" s="90">
        <f t="shared" si="25"/>
        <v>1</v>
      </c>
      <c r="R233" s="75" t="s">
        <v>1289</v>
      </c>
    </row>
    <row r="234" spans="1:18" s="70" customFormat="1" x14ac:dyDescent="0.3">
      <c r="A234" s="85" t="s">
        <v>2429</v>
      </c>
      <c r="B234" s="85" t="s">
        <v>2458</v>
      </c>
      <c r="C234" s="86">
        <v>45341</v>
      </c>
      <c r="D234" s="87">
        <f>E234+F234</f>
        <v>-38.659999999999997</v>
      </c>
      <c r="E234" s="87">
        <v>-10.51</v>
      </c>
      <c r="F234" s="87">
        <v>-28.15</v>
      </c>
      <c r="G234" s="86">
        <v>45341</v>
      </c>
      <c r="H234" s="85" t="s">
        <v>2459</v>
      </c>
      <c r="I234" s="88">
        <v>1540783</v>
      </c>
      <c r="J234" s="88" t="s">
        <v>1317</v>
      </c>
      <c r="K234" s="88">
        <v>200364</v>
      </c>
      <c r="L234" s="89">
        <v>45343</v>
      </c>
      <c r="M234" s="85" t="str">
        <f>VLOOKUP(I234,'ITEM#'!A:B,2,0)</f>
        <v>Costco01</v>
      </c>
      <c r="N234" s="83" t="s">
        <v>1298</v>
      </c>
      <c r="O234" s="83"/>
      <c r="P234" s="84">
        <f>VLOOKUP(I234,'ITEM#'!A:D,4,0)</f>
        <v>-28.15</v>
      </c>
      <c r="Q234" s="90">
        <f t="shared" si="25"/>
        <v>1</v>
      </c>
      <c r="R234" s="75" t="s">
        <v>1289</v>
      </c>
    </row>
    <row r="235" spans="1:18" s="70" customFormat="1" x14ac:dyDescent="0.3">
      <c r="A235" s="85" t="s">
        <v>2429</v>
      </c>
      <c r="B235" s="85" t="s">
        <v>2458</v>
      </c>
      <c r="C235" s="86">
        <v>45341</v>
      </c>
      <c r="D235" s="87">
        <f t="shared" ref="D235:D239" si="29">E235+F235</f>
        <v>-285.93</v>
      </c>
      <c r="E235" s="87">
        <v>-28.38</v>
      </c>
      <c r="F235" s="87">
        <v>-257.55</v>
      </c>
      <c r="G235" s="86">
        <v>45341</v>
      </c>
      <c r="H235" s="85" t="s">
        <v>2459</v>
      </c>
      <c r="I235" s="88">
        <v>1662421</v>
      </c>
      <c r="J235" s="88" t="s">
        <v>1300</v>
      </c>
      <c r="K235" s="88">
        <v>200364</v>
      </c>
      <c r="L235" s="89">
        <v>45343</v>
      </c>
      <c r="M235" s="85" t="str">
        <f>VLOOKUP(I235,'ITEM#'!A:B,2,0)</f>
        <v>Costco01</v>
      </c>
      <c r="N235" s="83" t="s">
        <v>1301</v>
      </c>
      <c r="O235" s="83"/>
      <c r="P235" s="84">
        <f>VLOOKUP(I235,'ITEM#'!A:D,4,0)</f>
        <v>-85.85</v>
      </c>
      <c r="Q235" s="90">
        <f t="shared" si="25"/>
        <v>3.0000000000000004</v>
      </c>
      <c r="R235" s="75" t="s">
        <v>1289</v>
      </c>
    </row>
    <row r="236" spans="1:18" s="70" customFormat="1" x14ac:dyDescent="0.3">
      <c r="A236" s="85" t="s">
        <v>2429</v>
      </c>
      <c r="B236" s="85" t="s">
        <v>2458</v>
      </c>
      <c r="C236" s="86">
        <v>45341</v>
      </c>
      <c r="D236" s="87">
        <f t="shared" si="29"/>
        <v>-25.880000000000003</v>
      </c>
      <c r="E236" s="87">
        <v>-8.7200000000000006</v>
      </c>
      <c r="F236" s="87">
        <v>-17.16</v>
      </c>
      <c r="G236" s="86">
        <v>45341</v>
      </c>
      <c r="H236" s="85" t="s">
        <v>2459</v>
      </c>
      <c r="I236" s="88">
        <v>1793724</v>
      </c>
      <c r="J236" s="88" t="s">
        <v>2613</v>
      </c>
      <c r="K236" s="88">
        <v>200364</v>
      </c>
      <c r="L236" s="89">
        <v>45343</v>
      </c>
      <c r="M236" s="85" t="str">
        <f>VLOOKUP(I236,'ITEM#'!A:B,2,0)</f>
        <v>Costco01</v>
      </c>
      <c r="N236" s="83" t="s">
        <v>2618</v>
      </c>
      <c r="O236" s="83"/>
      <c r="P236" s="84">
        <f>VLOOKUP(I236,'ITEM#'!A:D,4,0)</f>
        <v>-17.16</v>
      </c>
      <c r="Q236" s="90">
        <f t="shared" si="25"/>
        <v>1</v>
      </c>
      <c r="R236" s="75" t="s">
        <v>1289</v>
      </c>
    </row>
    <row r="237" spans="1:18" s="70" customFormat="1" x14ac:dyDescent="0.3">
      <c r="A237" s="85" t="s">
        <v>2429</v>
      </c>
      <c r="B237" s="85" t="s">
        <v>2460</v>
      </c>
      <c r="C237" s="86">
        <v>45338</v>
      </c>
      <c r="D237" s="87">
        <f t="shared" si="29"/>
        <v>-86.72</v>
      </c>
      <c r="E237" s="87">
        <v>-9.3699999999999992</v>
      </c>
      <c r="F237" s="87">
        <v>-77.349999999999994</v>
      </c>
      <c r="G237" s="86">
        <v>45338</v>
      </c>
      <c r="H237" s="85" t="s">
        <v>2461</v>
      </c>
      <c r="I237" s="88">
        <v>1662420</v>
      </c>
      <c r="J237" s="88" t="s">
        <v>1318</v>
      </c>
      <c r="K237" s="88">
        <v>200364</v>
      </c>
      <c r="L237" s="89">
        <v>45343</v>
      </c>
      <c r="M237" s="85" t="str">
        <f>VLOOKUP(I237,'ITEM#'!A:B,2,0)</f>
        <v>Costco01</v>
      </c>
      <c r="N237" s="83" t="s">
        <v>1301</v>
      </c>
      <c r="O237" s="83"/>
      <c r="P237" s="84">
        <f>VLOOKUP(I237,'ITEM#'!A:D,4,0)</f>
        <v>-77.349999999999994</v>
      </c>
      <c r="Q237" s="90">
        <f t="shared" si="25"/>
        <v>1</v>
      </c>
      <c r="R237" s="75" t="s">
        <v>1289</v>
      </c>
    </row>
    <row r="238" spans="1:18" s="70" customFormat="1" x14ac:dyDescent="0.3">
      <c r="A238" s="85" t="s">
        <v>2429</v>
      </c>
      <c r="B238" s="85" t="s">
        <v>2460</v>
      </c>
      <c r="C238" s="86">
        <v>45338</v>
      </c>
      <c r="D238" s="87">
        <f t="shared" si="29"/>
        <v>-95.31</v>
      </c>
      <c r="E238" s="87">
        <v>-9.4600000000000009</v>
      </c>
      <c r="F238" s="87">
        <v>-85.85</v>
      </c>
      <c r="G238" s="86">
        <v>45338</v>
      </c>
      <c r="H238" s="85" t="s">
        <v>2461</v>
      </c>
      <c r="I238" s="88">
        <v>1662421</v>
      </c>
      <c r="J238" s="88" t="s">
        <v>1300</v>
      </c>
      <c r="K238" s="88">
        <v>200364</v>
      </c>
      <c r="L238" s="89">
        <v>45343</v>
      </c>
      <c r="M238" s="85" t="str">
        <f>VLOOKUP(I238,'ITEM#'!A:B,2,0)</f>
        <v>Costco01</v>
      </c>
      <c r="N238" s="83" t="s">
        <v>1301</v>
      </c>
      <c r="O238" s="83"/>
      <c r="P238" s="84">
        <f>VLOOKUP(I238,'ITEM#'!A:D,4,0)</f>
        <v>-85.85</v>
      </c>
      <c r="Q238" s="90">
        <f t="shared" si="25"/>
        <v>1</v>
      </c>
      <c r="R238" s="75" t="s">
        <v>1289</v>
      </c>
    </row>
    <row r="239" spans="1:18" s="70" customFormat="1" x14ac:dyDescent="0.3">
      <c r="A239" s="85" t="s">
        <v>2429</v>
      </c>
      <c r="B239" s="85" t="s">
        <v>2460</v>
      </c>
      <c r="C239" s="86">
        <v>45338</v>
      </c>
      <c r="D239" s="87">
        <f t="shared" si="29"/>
        <v>-40.36</v>
      </c>
      <c r="E239" s="87">
        <v>-9.07</v>
      </c>
      <c r="F239" s="87">
        <v>-31.29</v>
      </c>
      <c r="G239" s="86">
        <v>45338</v>
      </c>
      <c r="H239" s="85" t="s">
        <v>2461</v>
      </c>
      <c r="I239" s="88">
        <v>1793729</v>
      </c>
      <c r="J239" s="88" t="s">
        <v>2612</v>
      </c>
      <c r="K239" s="88">
        <v>200364</v>
      </c>
      <c r="L239" s="89">
        <v>45343</v>
      </c>
      <c r="M239" s="85" t="str">
        <f>VLOOKUP(I239,'ITEM#'!A:B,2,0)</f>
        <v>Costco01</v>
      </c>
      <c r="N239" s="83" t="s">
        <v>2618</v>
      </c>
      <c r="O239" s="83"/>
      <c r="P239" s="84">
        <f>VLOOKUP(I239,'ITEM#'!A:D,4,0)</f>
        <v>-31.29</v>
      </c>
      <c r="Q239" s="90">
        <f t="shared" si="25"/>
        <v>1</v>
      </c>
      <c r="R239" s="75" t="s">
        <v>1289</v>
      </c>
    </row>
    <row r="240" spans="1:18" s="70" customFormat="1" x14ac:dyDescent="0.3">
      <c r="A240" s="85" t="s">
        <v>2429</v>
      </c>
      <c r="B240" s="85" t="s">
        <v>2462</v>
      </c>
      <c r="C240" s="86">
        <v>45338</v>
      </c>
      <c r="D240" s="87">
        <v>-25.55</v>
      </c>
      <c r="E240" s="87">
        <v>0</v>
      </c>
      <c r="F240" s="87">
        <v>-25.55</v>
      </c>
      <c r="G240" s="86">
        <v>45338</v>
      </c>
      <c r="H240" s="85" t="s">
        <v>2463</v>
      </c>
      <c r="I240" s="88">
        <v>1516596</v>
      </c>
      <c r="J240" s="88" t="s">
        <v>1344</v>
      </c>
      <c r="K240" s="88">
        <v>200364</v>
      </c>
      <c r="L240" s="89">
        <v>45343</v>
      </c>
      <c r="M240" s="85" t="str">
        <f>VLOOKUP(I240,'ITEM#'!A:B,2,0)</f>
        <v>Costco01</v>
      </c>
      <c r="N240" s="83" t="s">
        <v>1291</v>
      </c>
      <c r="O240" s="83"/>
      <c r="P240" s="84">
        <f>VLOOKUP(I240,'ITEM#'!A:D,4,0)</f>
        <v>-25.55</v>
      </c>
      <c r="Q240" s="90">
        <f t="shared" si="25"/>
        <v>1</v>
      </c>
      <c r="R240" s="75" t="s">
        <v>1289</v>
      </c>
    </row>
    <row r="241" spans="1:18" s="70" customFormat="1" x14ac:dyDescent="0.3">
      <c r="A241" s="85" t="s">
        <v>2429</v>
      </c>
      <c r="B241" s="85" t="s">
        <v>2464</v>
      </c>
      <c r="C241" s="86">
        <v>45338</v>
      </c>
      <c r="D241" s="87">
        <v>-95.31</v>
      </c>
      <c r="E241" s="87">
        <v>-9.4600000000000009</v>
      </c>
      <c r="F241" s="87">
        <v>-85.85</v>
      </c>
      <c r="G241" s="86">
        <v>45338</v>
      </c>
      <c r="H241" s="85" t="s">
        <v>2465</v>
      </c>
      <c r="I241" s="88">
        <v>1662422</v>
      </c>
      <c r="J241" s="88" t="s">
        <v>1327</v>
      </c>
      <c r="K241" s="88">
        <v>200364</v>
      </c>
      <c r="L241" s="89">
        <v>45343</v>
      </c>
      <c r="M241" s="85" t="str">
        <f>VLOOKUP(I241,'ITEM#'!A:B,2,0)</f>
        <v>Costco01</v>
      </c>
      <c r="N241" s="83" t="s">
        <v>1301</v>
      </c>
      <c r="O241" s="83"/>
      <c r="P241" s="84">
        <f>VLOOKUP(I241,'ITEM#'!A:D,4,0)</f>
        <v>-85.85</v>
      </c>
      <c r="Q241" s="90">
        <f t="shared" si="25"/>
        <v>1</v>
      </c>
      <c r="R241" s="75" t="s">
        <v>1289</v>
      </c>
    </row>
    <row r="242" spans="1:18" s="70" customFormat="1" x14ac:dyDescent="0.3">
      <c r="A242" s="85" t="s">
        <v>2429</v>
      </c>
      <c r="B242" s="85" t="s">
        <v>2466</v>
      </c>
      <c r="C242" s="86">
        <v>45341</v>
      </c>
      <c r="D242" s="87">
        <v>-39</v>
      </c>
      <c r="E242" s="87">
        <v>0</v>
      </c>
      <c r="F242" s="87">
        <v>-39</v>
      </c>
      <c r="G242" s="86">
        <v>45341</v>
      </c>
      <c r="H242" s="85" t="s">
        <v>2467</v>
      </c>
      <c r="I242" s="88">
        <v>1529946</v>
      </c>
      <c r="J242" s="88" t="s">
        <v>1306</v>
      </c>
      <c r="K242" s="88">
        <v>200364</v>
      </c>
      <c r="L242" s="89">
        <v>45343</v>
      </c>
      <c r="M242" s="85" t="str">
        <f>VLOOKUP(I242,'ITEM#'!A:B,2,0)</f>
        <v>Costco01</v>
      </c>
      <c r="N242" s="83" t="s">
        <v>1291</v>
      </c>
      <c r="O242" s="83"/>
      <c r="P242" s="84">
        <f>VLOOKUP(I242,'ITEM#'!A:D,4,0)</f>
        <v>-39</v>
      </c>
      <c r="Q242" s="90">
        <f t="shared" si="25"/>
        <v>1</v>
      </c>
      <c r="R242" s="75" t="s">
        <v>1289</v>
      </c>
    </row>
    <row r="243" spans="1:18" s="70" customFormat="1" x14ac:dyDescent="0.3">
      <c r="A243" s="85" t="s">
        <v>2429</v>
      </c>
      <c r="B243" s="85" t="s">
        <v>2468</v>
      </c>
      <c r="C243" s="86">
        <v>45341</v>
      </c>
      <c r="D243" s="87">
        <f>E243+F243</f>
        <v>-86.72</v>
      </c>
      <c r="E243" s="87">
        <v>-9.3699999999999992</v>
      </c>
      <c r="F243" s="87">
        <v>-77.349999999999994</v>
      </c>
      <c r="G243" s="86">
        <v>45341</v>
      </c>
      <c r="H243" s="85" t="s">
        <v>2469</v>
      </c>
      <c r="I243" s="88">
        <v>1662420</v>
      </c>
      <c r="J243" s="88" t="s">
        <v>1318</v>
      </c>
      <c r="K243" s="88">
        <v>200364</v>
      </c>
      <c r="L243" s="89">
        <v>45343</v>
      </c>
      <c r="M243" s="85" t="str">
        <f>VLOOKUP(I243,'ITEM#'!A:B,2,0)</f>
        <v>Costco01</v>
      </c>
      <c r="N243" s="83" t="s">
        <v>1301</v>
      </c>
      <c r="O243" s="83"/>
      <c r="P243" s="84">
        <f>VLOOKUP(I243,'ITEM#'!A:D,4,0)</f>
        <v>-77.349999999999994</v>
      </c>
      <c r="Q243" s="90">
        <f t="shared" si="25"/>
        <v>1</v>
      </c>
      <c r="R243" s="75" t="s">
        <v>1289</v>
      </c>
    </row>
    <row r="244" spans="1:18" s="70" customFormat="1" x14ac:dyDescent="0.3">
      <c r="A244" s="85" t="s">
        <v>2429</v>
      </c>
      <c r="B244" s="85" t="s">
        <v>2468</v>
      </c>
      <c r="C244" s="86">
        <v>45341</v>
      </c>
      <c r="D244" s="87">
        <f>E244+F244</f>
        <v>-95.31</v>
      </c>
      <c r="E244" s="87">
        <v>-9.4600000000000009</v>
      </c>
      <c r="F244" s="87">
        <v>-85.85</v>
      </c>
      <c r="G244" s="86">
        <v>45341</v>
      </c>
      <c r="H244" s="85" t="s">
        <v>2469</v>
      </c>
      <c r="I244" s="88">
        <v>1662422</v>
      </c>
      <c r="J244" s="88" t="s">
        <v>1327</v>
      </c>
      <c r="K244" s="88">
        <v>200364</v>
      </c>
      <c r="L244" s="89">
        <v>45343</v>
      </c>
      <c r="M244" s="85" t="str">
        <f>VLOOKUP(I244,'ITEM#'!A:B,2,0)</f>
        <v>Costco01</v>
      </c>
      <c r="N244" s="83" t="s">
        <v>1301</v>
      </c>
      <c r="O244" s="83"/>
      <c r="P244" s="84">
        <f>VLOOKUP(I244,'ITEM#'!A:D,4,0)</f>
        <v>-85.85</v>
      </c>
      <c r="Q244" s="90">
        <f t="shared" si="25"/>
        <v>1</v>
      </c>
      <c r="R244" s="75" t="s">
        <v>1289</v>
      </c>
    </row>
    <row r="245" spans="1:18" s="70" customFormat="1" x14ac:dyDescent="0.3">
      <c r="A245" s="85" t="s">
        <v>2429</v>
      </c>
      <c r="B245" s="85" t="s">
        <v>2470</v>
      </c>
      <c r="C245" s="86">
        <v>45341</v>
      </c>
      <c r="D245" s="87">
        <f>E245+F245</f>
        <v>-38.659999999999997</v>
      </c>
      <c r="E245" s="87">
        <v>-10.51</v>
      </c>
      <c r="F245" s="87">
        <v>-28.15</v>
      </c>
      <c r="G245" s="86">
        <v>45341</v>
      </c>
      <c r="H245" s="85" t="s">
        <v>2471</v>
      </c>
      <c r="I245" s="88">
        <v>1540780</v>
      </c>
      <c r="J245" s="88" t="s">
        <v>1334</v>
      </c>
      <c r="K245" s="88">
        <v>200364</v>
      </c>
      <c r="L245" s="89">
        <v>45343</v>
      </c>
      <c r="M245" s="85" t="str">
        <f>VLOOKUP(I245,'ITEM#'!A:B,2,0)</f>
        <v>Costco01</v>
      </c>
      <c r="N245" s="83" t="s">
        <v>1298</v>
      </c>
      <c r="O245" s="83"/>
      <c r="P245" s="84">
        <f>VLOOKUP(I245,'ITEM#'!A:D,4,0)</f>
        <v>-28.15</v>
      </c>
      <c r="Q245" s="90">
        <f t="shared" si="25"/>
        <v>1</v>
      </c>
      <c r="R245" s="75" t="s">
        <v>1289</v>
      </c>
    </row>
    <row r="246" spans="1:18" s="70" customFormat="1" x14ac:dyDescent="0.3">
      <c r="A246" s="85" t="s">
        <v>2429</v>
      </c>
      <c r="B246" s="85" t="s">
        <v>2470</v>
      </c>
      <c r="C246" s="86">
        <v>45341</v>
      </c>
      <c r="D246" s="87">
        <f t="shared" ref="D246:D247" si="30">E246+F246</f>
        <v>-173.44</v>
      </c>
      <c r="E246" s="87">
        <v>-18.739999999999998</v>
      </c>
      <c r="F246" s="87">
        <v>-154.69999999999999</v>
      </c>
      <c r="G246" s="86">
        <v>45341</v>
      </c>
      <c r="H246" s="85" t="s">
        <v>2471</v>
      </c>
      <c r="I246" s="88">
        <v>1662420</v>
      </c>
      <c r="J246" s="88" t="s">
        <v>1318</v>
      </c>
      <c r="K246" s="88">
        <v>200364</v>
      </c>
      <c r="L246" s="89">
        <v>45343</v>
      </c>
      <c r="M246" s="85" t="str">
        <f>VLOOKUP(I246,'ITEM#'!A:B,2,0)</f>
        <v>Costco01</v>
      </c>
      <c r="N246" s="83" t="s">
        <v>1301</v>
      </c>
      <c r="O246" s="83"/>
      <c r="P246" s="84">
        <f>VLOOKUP(I246,'ITEM#'!A:D,4,0)</f>
        <v>-77.349999999999994</v>
      </c>
      <c r="Q246" s="90">
        <f t="shared" si="25"/>
        <v>2</v>
      </c>
      <c r="R246" s="75" t="s">
        <v>1289</v>
      </c>
    </row>
    <row r="247" spans="1:18" s="70" customFormat="1" x14ac:dyDescent="0.3">
      <c r="A247" s="85" t="s">
        <v>2429</v>
      </c>
      <c r="B247" s="85" t="s">
        <v>2470</v>
      </c>
      <c r="C247" s="86">
        <v>45341</v>
      </c>
      <c r="D247" s="87">
        <f t="shared" si="30"/>
        <v>-190.62</v>
      </c>
      <c r="E247" s="87">
        <v>-18.920000000000002</v>
      </c>
      <c r="F247" s="87">
        <v>-171.7</v>
      </c>
      <c r="G247" s="86">
        <v>45341</v>
      </c>
      <c r="H247" s="85" t="s">
        <v>2471</v>
      </c>
      <c r="I247" s="88">
        <v>1662421</v>
      </c>
      <c r="J247" s="88" t="s">
        <v>1300</v>
      </c>
      <c r="K247" s="88">
        <v>200364</v>
      </c>
      <c r="L247" s="89">
        <v>45343</v>
      </c>
      <c r="M247" s="85" t="str">
        <f>VLOOKUP(I247,'ITEM#'!A:B,2,0)</f>
        <v>Costco01</v>
      </c>
      <c r="N247" s="83" t="s">
        <v>1301</v>
      </c>
      <c r="O247" s="83"/>
      <c r="P247" s="84">
        <f>VLOOKUP(I247,'ITEM#'!A:D,4,0)</f>
        <v>-85.85</v>
      </c>
      <c r="Q247" s="90">
        <f t="shared" si="25"/>
        <v>2</v>
      </c>
      <c r="R247" s="75" t="s">
        <v>1289</v>
      </c>
    </row>
    <row r="248" spans="1:18" s="70" customFormat="1" x14ac:dyDescent="0.3">
      <c r="A248" s="85" t="s">
        <v>2429</v>
      </c>
      <c r="B248" s="85" t="s">
        <v>2472</v>
      </c>
      <c r="C248" s="86">
        <v>45341</v>
      </c>
      <c r="D248" s="87">
        <v>-86.72</v>
      </c>
      <c r="E248" s="87">
        <v>-9.3699999999999992</v>
      </c>
      <c r="F248" s="87">
        <v>-77.349999999999994</v>
      </c>
      <c r="G248" s="86">
        <v>45341</v>
      </c>
      <c r="H248" s="85" t="s">
        <v>2473</v>
      </c>
      <c r="I248" s="88">
        <v>1662420</v>
      </c>
      <c r="J248" s="88" t="s">
        <v>1318</v>
      </c>
      <c r="K248" s="88">
        <v>200364</v>
      </c>
      <c r="L248" s="89">
        <v>45343</v>
      </c>
      <c r="M248" s="85" t="str">
        <f>VLOOKUP(I248,'ITEM#'!A:B,2,0)</f>
        <v>Costco01</v>
      </c>
      <c r="N248" s="83" t="s">
        <v>1301</v>
      </c>
      <c r="O248" s="83"/>
      <c r="P248" s="84">
        <f>VLOOKUP(I248,'ITEM#'!A:D,4,0)</f>
        <v>-77.349999999999994</v>
      </c>
      <c r="Q248" s="90">
        <f t="shared" si="25"/>
        <v>1</v>
      </c>
      <c r="R248" s="75" t="s">
        <v>1289</v>
      </c>
    </row>
    <row r="249" spans="1:18" s="70" customFormat="1" x14ac:dyDescent="0.3">
      <c r="A249" s="85" t="s">
        <v>2429</v>
      </c>
      <c r="B249" s="85" t="s">
        <v>2474</v>
      </c>
      <c r="C249" s="86">
        <v>45338</v>
      </c>
      <c r="D249" s="87">
        <f>E249+F249</f>
        <v>-213.5</v>
      </c>
      <c r="E249" s="87">
        <v>-55.5</v>
      </c>
      <c r="F249" s="87">
        <v>-158</v>
      </c>
      <c r="G249" s="86">
        <v>45338</v>
      </c>
      <c r="H249" s="85" t="s">
        <v>2475</v>
      </c>
      <c r="I249" s="88">
        <v>1540785</v>
      </c>
      <c r="J249" s="88" t="s">
        <v>1328</v>
      </c>
      <c r="K249" s="88">
        <v>200364</v>
      </c>
      <c r="L249" s="89">
        <v>45343</v>
      </c>
      <c r="M249" s="85" t="str">
        <f>VLOOKUP(I249,'ITEM#'!A:B,2,0)</f>
        <v>Costco01</v>
      </c>
      <c r="N249" s="83" t="s">
        <v>1298</v>
      </c>
      <c r="O249" s="83"/>
      <c r="P249" s="84">
        <f>VLOOKUP(I249,'ITEM#'!A:D,4,0)</f>
        <v>-31.6</v>
      </c>
      <c r="Q249" s="90">
        <f t="shared" si="25"/>
        <v>5</v>
      </c>
      <c r="R249" s="75" t="s">
        <v>1289</v>
      </c>
    </row>
    <row r="250" spans="1:18" s="70" customFormat="1" x14ac:dyDescent="0.3">
      <c r="A250" s="85" t="s">
        <v>2429</v>
      </c>
      <c r="B250" s="85" t="s">
        <v>2474</v>
      </c>
      <c r="C250" s="86">
        <v>45338</v>
      </c>
      <c r="D250" s="87">
        <f>E250+F250</f>
        <v>-173.44</v>
      </c>
      <c r="E250" s="87">
        <v>-18.739999999999998</v>
      </c>
      <c r="F250" s="87">
        <v>-154.69999999999999</v>
      </c>
      <c r="G250" s="86">
        <v>45338</v>
      </c>
      <c r="H250" s="85" t="s">
        <v>2475</v>
      </c>
      <c r="I250" s="88">
        <v>1662420</v>
      </c>
      <c r="J250" s="88" t="s">
        <v>1318</v>
      </c>
      <c r="K250" s="88">
        <v>200364</v>
      </c>
      <c r="L250" s="89">
        <v>45343</v>
      </c>
      <c r="M250" s="85" t="str">
        <f>VLOOKUP(I250,'ITEM#'!A:B,2,0)</f>
        <v>Costco01</v>
      </c>
      <c r="N250" s="83" t="s">
        <v>1301</v>
      </c>
      <c r="O250" s="83"/>
      <c r="P250" s="84">
        <f>VLOOKUP(I250,'ITEM#'!A:D,4,0)</f>
        <v>-77.349999999999994</v>
      </c>
      <c r="Q250" s="90">
        <f t="shared" si="25"/>
        <v>2</v>
      </c>
      <c r="R250" s="75" t="s">
        <v>1289</v>
      </c>
    </row>
    <row r="251" spans="1:18" s="70" customFormat="1" x14ac:dyDescent="0.3">
      <c r="A251" s="85" t="s">
        <v>2429</v>
      </c>
      <c r="B251" s="85" t="s">
        <v>2476</v>
      </c>
      <c r="C251" s="86">
        <v>45338</v>
      </c>
      <c r="D251" s="87">
        <v>-25.55</v>
      </c>
      <c r="E251" s="87">
        <v>0</v>
      </c>
      <c r="F251" s="87">
        <v>-25.55</v>
      </c>
      <c r="G251" s="86">
        <v>45338</v>
      </c>
      <c r="H251" s="85" t="s">
        <v>2477</v>
      </c>
      <c r="I251" s="88">
        <v>1516596</v>
      </c>
      <c r="J251" s="88" t="s">
        <v>1344</v>
      </c>
      <c r="K251" s="88">
        <v>200364</v>
      </c>
      <c r="L251" s="89">
        <v>45343</v>
      </c>
      <c r="M251" s="85" t="str">
        <f>VLOOKUP(I251,'ITEM#'!A:B,2,0)</f>
        <v>Costco01</v>
      </c>
      <c r="N251" s="83" t="s">
        <v>1291</v>
      </c>
      <c r="O251" s="83"/>
      <c r="P251" s="84">
        <f>VLOOKUP(I251,'ITEM#'!A:D,4,0)</f>
        <v>-25.55</v>
      </c>
      <c r="Q251" s="90">
        <f t="shared" si="25"/>
        <v>1</v>
      </c>
      <c r="R251" s="75" t="s">
        <v>1289</v>
      </c>
    </row>
    <row r="252" spans="1:18" s="70" customFormat="1" x14ac:dyDescent="0.3">
      <c r="A252" s="85" t="s">
        <v>2429</v>
      </c>
      <c r="B252" s="85" t="s">
        <v>2476</v>
      </c>
      <c r="C252" s="86">
        <v>45338</v>
      </c>
      <c r="D252" s="87">
        <v>-39</v>
      </c>
      <c r="E252" s="87"/>
      <c r="F252" s="87">
        <v>-39</v>
      </c>
      <c r="G252" s="86">
        <v>45338</v>
      </c>
      <c r="H252" s="85" t="s">
        <v>2477</v>
      </c>
      <c r="I252" s="88">
        <v>1529946</v>
      </c>
      <c r="J252" s="88" t="s">
        <v>1306</v>
      </c>
      <c r="K252" s="88">
        <v>200364</v>
      </c>
      <c r="L252" s="89">
        <v>45343</v>
      </c>
      <c r="M252" s="85" t="str">
        <f>VLOOKUP(I252,'ITEM#'!A:B,2,0)</f>
        <v>Costco01</v>
      </c>
      <c r="N252" s="83" t="s">
        <v>1291</v>
      </c>
      <c r="O252" s="83"/>
      <c r="P252" s="84">
        <f>VLOOKUP(I252,'ITEM#'!A:D,4,0)</f>
        <v>-39</v>
      </c>
      <c r="Q252" s="90">
        <f t="shared" si="25"/>
        <v>1</v>
      </c>
      <c r="R252" s="75" t="s">
        <v>1289</v>
      </c>
    </row>
    <row r="253" spans="1:18" s="70" customFormat="1" x14ac:dyDescent="0.3">
      <c r="A253" s="85" t="s">
        <v>2429</v>
      </c>
      <c r="B253" s="85" t="s">
        <v>2478</v>
      </c>
      <c r="C253" s="86">
        <v>45338</v>
      </c>
      <c r="D253" s="87">
        <f>E253+F253</f>
        <v>-42.7</v>
      </c>
      <c r="E253" s="87">
        <v>-11.1</v>
      </c>
      <c r="F253" s="87">
        <v>-31.6</v>
      </c>
      <c r="G253" s="86">
        <v>45338</v>
      </c>
      <c r="H253" s="85" t="s">
        <v>2479</v>
      </c>
      <c r="I253" s="88">
        <v>1540785</v>
      </c>
      <c r="J253" s="88" t="s">
        <v>1328</v>
      </c>
      <c r="K253" s="88">
        <v>200364</v>
      </c>
      <c r="L253" s="89">
        <v>45343</v>
      </c>
      <c r="M253" s="85" t="str">
        <f>VLOOKUP(I253,'ITEM#'!A:B,2,0)</f>
        <v>Costco01</v>
      </c>
      <c r="N253" s="83" t="s">
        <v>1298</v>
      </c>
      <c r="O253" s="83"/>
      <c r="P253" s="84">
        <f>VLOOKUP(I253,'ITEM#'!A:D,4,0)</f>
        <v>-31.6</v>
      </c>
      <c r="Q253" s="90">
        <f t="shared" si="25"/>
        <v>1</v>
      </c>
      <c r="R253" s="75" t="s">
        <v>1289</v>
      </c>
    </row>
    <row r="254" spans="1:18" s="70" customFormat="1" x14ac:dyDescent="0.3">
      <c r="A254" s="85" t="s">
        <v>2429</v>
      </c>
      <c r="B254" s="85" t="s">
        <v>2478</v>
      </c>
      <c r="C254" s="86">
        <v>45338</v>
      </c>
      <c r="D254" s="87">
        <f>E254+F254</f>
        <v>-86.72</v>
      </c>
      <c r="E254" s="87">
        <v>-9.3699999999999992</v>
      </c>
      <c r="F254" s="87">
        <v>-77.349999999999994</v>
      </c>
      <c r="G254" s="86">
        <v>45338</v>
      </c>
      <c r="H254" s="85" t="s">
        <v>2479</v>
      </c>
      <c r="I254" s="88">
        <v>1662420</v>
      </c>
      <c r="J254" s="88" t="s">
        <v>1318</v>
      </c>
      <c r="K254" s="88">
        <v>200364</v>
      </c>
      <c r="L254" s="89">
        <v>45343</v>
      </c>
      <c r="M254" s="85" t="str">
        <f>VLOOKUP(I254,'ITEM#'!A:B,2,0)</f>
        <v>Costco01</v>
      </c>
      <c r="N254" s="83" t="s">
        <v>1301</v>
      </c>
      <c r="O254" s="83"/>
      <c r="P254" s="84">
        <f>VLOOKUP(I254,'ITEM#'!A:D,4,0)</f>
        <v>-77.349999999999994</v>
      </c>
      <c r="Q254" s="90">
        <f t="shared" si="25"/>
        <v>1</v>
      </c>
      <c r="R254" s="75" t="s">
        <v>1289</v>
      </c>
    </row>
    <row r="255" spans="1:18" s="70" customFormat="1" x14ac:dyDescent="0.3">
      <c r="A255" s="85" t="s">
        <v>2429</v>
      </c>
      <c r="B255" s="85" t="s">
        <v>2480</v>
      </c>
      <c r="C255" s="86">
        <v>45338</v>
      </c>
      <c r="D255" s="87">
        <v>-25.55</v>
      </c>
      <c r="E255" s="87">
        <v>0</v>
      </c>
      <c r="F255" s="87">
        <v>-25.55</v>
      </c>
      <c r="G255" s="86">
        <v>45338</v>
      </c>
      <c r="H255" s="85" t="s">
        <v>2481</v>
      </c>
      <c r="I255" s="88">
        <v>1516597</v>
      </c>
      <c r="J255" s="88" t="s">
        <v>1303</v>
      </c>
      <c r="K255" s="88">
        <v>200364</v>
      </c>
      <c r="L255" s="89">
        <v>45343</v>
      </c>
      <c r="M255" s="85" t="str">
        <f>VLOOKUP(I255,'ITEM#'!A:B,2,0)</f>
        <v>Costco01</v>
      </c>
      <c r="N255" s="83" t="s">
        <v>1291</v>
      </c>
      <c r="O255" s="83"/>
      <c r="P255" s="84">
        <f>VLOOKUP(I255,'ITEM#'!A:D,4,0)</f>
        <v>-25.55</v>
      </c>
      <c r="Q255" s="90">
        <f t="shared" si="25"/>
        <v>1</v>
      </c>
      <c r="R255" s="75" t="s">
        <v>1289</v>
      </c>
    </row>
    <row r="256" spans="1:18" s="70" customFormat="1" x14ac:dyDescent="0.3">
      <c r="A256" s="85" t="s">
        <v>2429</v>
      </c>
      <c r="B256" s="85" t="s">
        <v>2482</v>
      </c>
      <c r="C256" s="86">
        <v>45341</v>
      </c>
      <c r="D256" s="87">
        <v>-25.55</v>
      </c>
      <c r="E256" s="87">
        <v>0</v>
      </c>
      <c r="F256" s="87">
        <v>-25.55</v>
      </c>
      <c r="G256" s="86">
        <v>45341</v>
      </c>
      <c r="H256" s="85" t="s">
        <v>2483</v>
      </c>
      <c r="I256" s="88">
        <v>1516597</v>
      </c>
      <c r="J256" s="88" t="s">
        <v>1303</v>
      </c>
      <c r="K256" s="88">
        <v>200364</v>
      </c>
      <c r="L256" s="89">
        <v>45343</v>
      </c>
      <c r="M256" s="85" t="str">
        <f>VLOOKUP(I256,'ITEM#'!A:B,2,0)</f>
        <v>Costco01</v>
      </c>
      <c r="N256" s="83" t="s">
        <v>1291</v>
      </c>
      <c r="O256" s="83"/>
      <c r="P256" s="84">
        <f>VLOOKUP(I256,'ITEM#'!A:D,4,0)</f>
        <v>-25.55</v>
      </c>
      <c r="Q256" s="90">
        <f t="shared" si="25"/>
        <v>1</v>
      </c>
      <c r="R256" s="75" t="s">
        <v>1289</v>
      </c>
    </row>
    <row r="257" spans="1:18" s="70" customFormat="1" x14ac:dyDescent="0.3">
      <c r="A257" s="85" t="s">
        <v>2429</v>
      </c>
      <c r="B257" s="85" t="s">
        <v>2484</v>
      </c>
      <c r="C257" s="86">
        <v>45341</v>
      </c>
      <c r="D257" s="87">
        <f>E257+F257</f>
        <v>-86.72</v>
      </c>
      <c r="E257" s="87">
        <v>-9.3699999999999992</v>
      </c>
      <c r="F257" s="87">
        <v>-77.349999999999994</v>
      </c>
      <c r="G257" s="86">
        <v>45341</v>
      </c>
      <c r="H257" s="85" t="s">
        <v>2485</v>
      </c>
      <c r="I257" s="88">
        <v>1662420</v>
      </c>
      <c r="J257" s="88" t="s">
        <v>1318</v>
      </c>
      <c r="K257" s="88">
        <v>200364</v>
      </c>
      <c r="L257" s="89">
        <v>45343</v>
      </c>
      <c r="M257" s="85" t="str">
        <f>VLOOKUP(I257,'ITEM#'!A:B,2,0)</f>
        <v>Costco01</v>
      </c>
      <c r="N257" s="83" t="s">
        <v>1301</v>
      </c>
      <c r="O257" s="83"/>
      <c r="P257" s="84">
        <f>VLOOKUP(I257,'ITEM#'!A:D,4,0)</f>
        <v>-77.349999999999994</v>
      </c>
      <c r="Q257" s="90">
        <f t="shared" si="25"/>
        <v>1</v>
      </c>
      <c r="R257" s="75" t="s">
        <v>1289</v>
      </c>
    </row>
    <row r="258" spans="1:18" s="70" customFormat="1" x14ac:dyDescent="0.3">
      <c r="A258" s="85" t="s">
        <v>2429</v>
      </c>
      <c r="B258" s="85" t="s">
        <v>2484</v>
      </c>
      <c r="C258" s="86">
        <v>45341</v>
      </c>
      <c r="D258" s="87">
        <f t="shared" ref="D258:D260" si="31">E258+F258</f>
        <v>-95.31</v>
      </c>
      <c r="E258" s="87">
        <v>-9.4600000000000009</v>
      </c>
      <c r="F258" s="87">
        <v>-85.85</v>
      </c>
      <c r="G258" s="86">
        <v>45341</v>
      </c>
      <c r="H258" s="85" t="s">
        <v>2485</v>
      </c>
      <c r="I258" s="88">
        <v>1662421</v>
      </c>
      <c r="J258" s="88" t="s">
        <v>1300</v>
      </c>
      <c r="K258" s="88">
        <v>200364</v>
      </c>
      <c r="L258" s="89">
        <v>45343</v>
      </c>
      <c r="M258" s="85" t="str">
        <f>VLOOKUP(I258,'ITEM#'!A:B,2,0)</f>
        <v>Costco01</v>
      </c>
      <c r="N258" s="83" t="s">
        <v>1301</v>
      </c>
      <c r="O258" s="83"/>
      <c r="P258" s="84">
        <f>VLOOKUP(I258,'ITEM#'!A:D,4,0)</f>
        <v>-85.85</v>
      </c>
      <c r="Q258" s="90">
        <f t="shared" si="25"/>
        <v>1</v>
      </c>
      <c r="R258" s="75" t="s">
        <v>1289</v>
      </c>
    </row>
    <row r="259" spans="1:18" s="70" customFormat="1" x14ac:dyDescent="0.3">
      <c r="A259" s="85" t="s">
        <v>2429</v>
      </c>
      <c r="B259" s="85" t="s">
        <v>2484</v>
      </c>
      <c r="C259" s="86">
        <v>45341</v>
      </c>
      <c r="D259" s="87">
        <f t="shared" si="31"/>
        <v>-207.04000000000002</v>
      </c>
      <c r="E259" s="87">
        <v>-69.760000000000005</v>
      </c>
      <c r="F259" s="87">
        <v>-137.28</v>
      </c>
      <c r="G259" s="86">
        <v>45341</v>
      </c>
      <c r="H259" s="85" t="s">
        <v>2485</v>
      </c>
      <c r="I259" s="88">
        <v>1793724</v>
      </c>
      <c r="J259" s="88" t="s">
        <v>2613</v>
      </c>
      <c r="K259" s="88">
        <v>200364</v>
      </c>
      <c r="L259" s="89">
        <v>45343</v>
      </c>
      <c r="M259" s="85" t="str">
        <f>VLOOKUP(I259,'ITEM#'!A:B,2,0)</f>
        <v>Costco01</v>
      </c>
      <c r="N259" s="83" t="s">
        <v>2618</v>
      </c>
      <c r="O259" s="83"/>
      <c r="P259" s="84">
        <f>VLOOKUP(I259,'ITEM#'!A:D,4,0)</f>
        <v>-17.16</v>
      </c>
      <c r="Q259" s="90">
        <f t="shared" si="25"/>
        <v>8</v>
      </c>
      <c r="R259" s="75" t="s">
        <v>1289</v>
      </c>
    </row>
    <row r="260" spans="1:18" s="70" customFormat="1" x14ac:dyDescent="0.3">
      <c r="A260" s="85" t="s">
        <v>2429</v>
      </c>
      <c r="B260" s="85" t="s">
        <v>2484</v>
      </c>
      <c r="C260" s="86">
        <v>45341</v>
      </c>
      <c r="D260" s="87">
        <f t="shared" si="31"/>
        <v>-32.4</v>
      </c>
      <c r="E260" s="87">
        <v>-8.86</v>
      </c>
      <c r="F260" s="87">
        <v>-23.54</v>
      </c>
      <c r="G260" s="86">
        <v>45341</v>
      </c>
      <c r="H260" s="85" t="s">
        <v>2485</v>
      </c>
      <c r="I260" s="88">
        <v>1793726</v>
      </c>
      <c r="J260" s="88" t="s">
        <v>2614</v>
      </c>
      <c r="K260" s="88">
        <v>200364</v>
      </c>
      <c r="L260" s="89">
        <v>45343</v>
      </c>
      <c r="M260" s="85" t="str">
        <f>VLOOKUP(I260,'ITEM#'!A:B,2,0)</f>
        <v>Costco01</v>
      </c>
      <c r="N260" s="83" t="s">
        <v>2618</v>
      </c>
      <c r="O260" s="83"/>
      <c r="P260" s="84">
        <f>VLOOKUP(I260,'ITEM#'!A:D,4,0)</f>
        <v>-23.54</v>
      </c>
      <c r="Q260" s="90">
        <f t="shared" si="25"/>
        <v>1</v>
      </c>
      <c r="R260" s="75" t="s">
        <v>1289</v>
      </c>
    </row>
    <row r="261" spans="1:18" s="70" customFormat="1" x14ac:dyDescent="0.3">
      <c r="A261" s="85" t="s">
        <v>2486</v>
      </c>
      <c r="B261" s="85" t="s">
        <v>2487</v>
      </c>
      <c r="C261" s="86">
        <v>45342</v>
      </c>
      <c r="D261" s="87">
        <v>-32.380000000000003</v>
      </c>
      <c r="E261" s="87">
        <v>-9.8800000000000008</v>
      </c>
      <c r="F261" s="87">
        <v>-22.5</v>
      </c>
      <c r="G261" s="86">
        <v>45342</v>
      </c>
      <c r="H261" s="85" t="s">
        <v>2488</v>
      </c>
      <c r="I261" s="88">
        <v>1663075</v>
      </c>
      <c r="J261" s="88" t="s">
        <v>2118</v>
      </c>
      <c r="K261" s="88">
        <v>200369</v>
      </c>
      <c r="L261" s="89">
        <v>45344</v>
      </c>
      <c r="M261" s="85" t="str">
        <f>VLOOKUP(I261,'ITEM#'!A:B,2,0)</f>
        <v>Costco01</v>
      </c>
      <c r="N261" s="83" t="s">
        <v>1311</v>
      </c>
      <c r="O261" s="83"/>
      <c r="P261" s="84">
        <f>VLOOKUP(I261,'ITEM#'!A:D,4,0)</f>
        <v>-22.5</v>
      </c>
      <c r="Q261" s="90">
        <f t="shared" si="25"/>
        <v>1</v>
      </c>
      <c r="R261" s="75" t="s">
        <v>1289</v>
      </c>
    </row>
    <row r="262" spans="1:18" s="70" customFormat="1" x14ac:dyDescent="0.3">
      <c r="A262" s="85" t="s">
        <v>2486</v>
      </c>
      <c r="B262" s="85" t="s">
        <v>2489</v>
      </c>
      <c r="C262" s="86">
        <v>45342</v>
      </c>
      <c r="D262" s="87">
        <v>-51.76</v>
      </c>
      <c r="E262" s="87">
        <v>-17.440000000000001</v>
      </c>
      <c r="F262" s="87">
        <v>-34.32</v>
      </c>
      <c r="G262" s="86">
        <v>45342</v>
      </c>
      <c r="H262" s="85" t="s">
        <v>2490</v>
      </c>
      <c r="I262" s="88">
        <v>1793724</v>
      </c>
      <c r="J262" s="88" t="s">
        <v>2613</v>
      </c>
      <c r="K262" s="88">
        <v>200371</v>
      </c>
      <c r="L262" s="89">
        <v>45344</v>
      </c>
      <c r="M262" s="85" t="str">
        <f>VLOOKUP(I262,'ITEM#'!A:B,2,0)</f>
        <v>Costco01</v>
      </c>
      <c r="N262" s="83" t="s">
        <v>2618</v>
      </c>
      <c r="O262" s="83"/>
      <c r="P262" s="84">
        <f>VLOOKUP(I262,'ITEM#'!A:D,4,0)</f>
        <v>-17.16</v>
      </c>
      <c r="Q262" s="90">
        <f t="shared" si="25"/>
        <v>2</v>
      </c>
      <c r="R262" s="75" t="s">
        <v>1289</v>
      </c>
    </row>
    <row r="263" spans="1:18" s="70" customFormat="1" x14ac:dyDescent="0.3">
      <c r="A263" s="85" t="s">
        <v>2486</v>
      </c>
      <c r="B263" s="85" t="s">
        <v>2491</v>
      </c>
      <c r="C263" s="86">
        <v>45342</v>
      </c>
      <c r="D263" s="87">
        <v>-40.36</v>
      </c>
      <c r="E263" s="87">
        <v>-9.07</v>
      </c>
      <c r="F263" s="87">
        <v>-31.29</v>
      </c>
      <c r="G263" s="86">
        <v>45342</v>
      </c>
      <c r="H263" s="85" t="s">
        <v>2492</v>
      </c>
      <c r="I263" s="88">
        <v>1793729</v>
      </c>
      <c r="J263" s="88" t="s">
        <v>2612</v>
      </c>
      <c r="K263" s="88">
        <v>200371</v>
      </c>
      <c r="L263" s="89">
        <v>45344</v>
      </c>
      <c r="M263" s="85" t="str">
        <f>VLOOKUP(I263,'ITEM#'!A:B,2,0)</f>
        <v>Costco01</v>
      </c>
      <c r="N263" s="83" t="s">
        <v>2618</v>
      </c>
      <c r="O263" s="83"/>
      <c r="P263" s="84">
        <f>VLOOKUP(I263,'ITEM#'!A:D,4,0)</f>
        <v>-31.29</v>
      </c>
      <c r="Q263" s="90">
        <f t="shared" si="25"/>
        <v>1</v>
      </c>
      <c r="R263" s="75" t="s">
        <v>1289</v>
      </c>
    </row>
    <row r="264" spans="1:18" s="70" customFormat="1" x14ac:dyDescent="0.3">
      <c r="A264" s="85" t="s">
        <v>2486</v>
      </c>
      <c r="B264" s="85" t="s">
        <v>2493</v>
      </c>
      <c r="C264" s="86">
        <v>45342</v>
      </c>
      <c r="D264" s="87">
        <f>E264+F264</f>
        <v>-85.4</v>
      </c>
      <c r="E264" s="87">
        <v>-22.2</v>
      </c>
      <c r="F264" s="87">
        <v>-63.2</v>
      </c>
      <c r="G264" s="86">
        <v>45342</v>
      </c>
      <c r="H264" s="85" t="s">
        <v>2494</v>
      </c>
      <c r="I264" s="88">
        <v>1540787</v>
      </c>
      <c r="J264" s="88" t="s">
        <v>1341</v>
      </c>
      <c r="K264" s="88">
        <v>200371</v>
      </c>
      <c r="L264" s="89">
        <v>45344</v>
      </c>
      <c r="M264" s="85" t="str">
        <f>VLOOKUP(I264,'ITEM#'!A:B,2,0)</f>
        <v>Costco01</v>
      </c>
      <c r="N264" s="83" t="s">
        <v>1298</v>
      </c>
      <c r="O264" s="83"/>
      <c r="P264" s="84">
        <f>VLOOKUP(I264,'ITEM#'!A:D,4,0)</f>
        <v>-31.6</v>
      </c>
      <c r="Q264" s="90">
        <f t="shared" si="25"/>
        <v>2</v>
      </c>
      <c r="R264" s="75" t="s">
        <v>1289</v>
      </c>
    </row>
    <row r="265" spans="1:18" s="70" customFormat="1" x14ac:dyDescent="0.3">
      <c r="A265" s="85" t="s">
        <v>2486</v>
      </c>
      <c r="B265" s="85" t="s">
        <v>2493</v>
      </c>
      <c r="C265" s="86">
        <v>45342</v>
      </c>
      <c r="D265" s="87">
        <f t="shared" ref="D265:D272" si="32">E265+F265</f>
        <v>-95.31</v>
      </c>
      <c r="E265" s="87">
        <v>-9.4600000000000009</v>
      </c>
      <c r="F265" s="87">
        <v>-85.85</v>
      </c>
      <c r="G265" s="86">
        <v>45342</v>
      </c>
      <c r="H265" s="85" t="s">
        <v>2494</v>
      </c>
      <c r="I265" s="88">
        <v>1662421</v>
      </c>
      <c r="J265" s="88" t="s">
        <v>1300</v>
      </c>
      <c r="K265" s="88">
        <v>200371</v>
      </c>
      <c r="L265" s="89">
        <v>45344</v>
      </c>
      <c r="M265" s="85" t="str">
        <f>VLOOKUP(I265,'ITEM#'!A:B,2,0)</f>
        <v>Costco01</v>
      </c>
      <c r="N265" s="83" t="s">
        <v>1301</v>
      </c>
      <c r="O265" s="83"/>
      <c r="P265" s="84">
        <f>VLOOKUP(I265,'ITEM#'!A:D,4,0)</f>
        <v>-85.85</v>
      </c>
      <c r="Q265" s="90">
        <f t="shared" si="25"/>
        <v>1</v>
      </c>
      <c r="R265" s="75" t="s">
        <v>1289</v>
      </c>
    </row>
    <row r="266" spans="1:18" s="70" customFormat="1" x14ac:dyDescent="0.3">
      <c r="A266" s="85" t="s">
        <v>2486</v>
      </c>
      <c r="B266" s="85" t="s">
        <v>2493</v>
      </c>
      <c r="C266" s="86">
        <v>45342</v>
      </c>
      <c r="D266" s="87">
        <f t="shared" si="32"/>
        <v>-25.880000000000003</v>
      </c>
      <c r="E266" s="87">
        <v>-8.7200000000000006</v>
      </c>
      <c r="F266" s="87">
        <v>-17.16</v>
      </c>
      <c r="G266" s="86">
        <v>45342</v>
      </c>
      <c r="H266" s="85" t="s">
        <v>2494</v>
      </c>
      <c r="I266" s="88">
        <v>1793724</v>
      </c>
      <c r="J266" s="88" t="s">
        <v>2613</v>
      </c>
      <c r="K266" s="88">
        <v>200371</v>
      </c>
      <c r="L266" s="89">
        <v>45344</v>
      </c>
      <c r="M266" s="85" t="str">
        <f>VLOOKUP(I266,'ITEM#'!A:B,2,0)</f>
        <v>Costco01</v>
      </c>
      <c r="N266" s="83" t="s">
        <v>2618</v>
      </c>
      <c r="O266" s="83"/>
      <c r="P266" s="84">
        <f>VLOOKUP(I266,'ITEM#'!A:D,4,0)</f>
        <v>-17.16</v>
      </c>
      <c r="Q266" s="90">
        <f t="shared" si="25"/>
        <v>1</v>
      </c>
      <c r="R266" s="75" t="s">
        <v>1289</v>
      </c>
    </row>
    <row r="267" spans="1:18" s="70" customFormat="1" x14ac:dyDescent="0.3">
      <c r="A267" s="85" t="s">
        <v>2486</v>
      </c>
      <c r="B267" s="85" t="s">
        <v>2493</v>
      </c>
      <c r="C267" s="86">
        <v>45342</v>
      </c>
      <c r="D267" s="87">
        <f t="shared" si="32"/>
        <v>-40.36</v>
      </c>
      <c r="E267" s="87">
        <v>-9.07</v>
      </c>
      <c r="F267" s="87">
        <v>-31.29</v>
      </c>
      <c r="G267" s="86">
        <v>45342</v>
      </c>
      <c r="H267" s="85" t="s">
        <v>2494</v>
      </c>
      <c r="I267" s="88">
        <v>1793730</v>
      </c>
      <c r="J267" s="88" t="s">
        <v>2617</v>
      </c>
      <c r="K267" s="88">
        <v>200371</v>
      </c>
      <c r="L267" s="89">
        <v>45344</v>
      </c>
      <c r="M267" s="85" t="str">
        <f>VLOOKUP(I267,'ITEM#'!A:B,2,0)</f>
        <v>Costco01</v>
      </c>
      <c r="N267" s="83" t="s">
        <v>2618</v>
      </c>
      <c r="O267" s="83"/>
      <c r="P267" s="84">
        <f>VLOOKUP(I267,'ITEM#'!A:D,4,0)</f>
        <v>-31.29</v>
      </c>
      <c r="Q267" s="90">
        <f t="shared" si="25"/>
        <v>1</v>
      </c>
      <c r="R267" s="75" t="s">
        <v>1289</v>
      </c>
    </row>
    <row r="268" spans="1:18" s="70" customFormat="1" x14ac:dyDescent="0.3">
      <c r="A268" s="85" t="s">
        <v>2486</v>
      </c>
      <c r="B268" s="85" t="s">
        <v>2495</v>
      </c>
      <c r="C268" s="86">
        <v>45342</v>
      </c>
      <c r="D268" s="87">
        <f t="shared" si="32"/>
        <v>-38.659999999999997</v>
      </c>
      <c r="E268" s="87">
        <v>-10.51</v>
      </c>
      <c r="F268" s="87">
        <v>-28.15</v>
      </c>
      <c r="G268" s="86">
        <v>45342</v>
      </c>
      <c r="H268" s="85" t="s">
        <v>2496</v>
      </c>
      <c r="I268" s="88">
        <v>1540780</v>
      </c>
      <c r="J268" s="88" t="s">
        <v>1334</v>
      </c>
      <c r="K268" s="88">
        <v>200371</v>
      </c>
      <c r="L268" s="89">
        <v>45344</v>
      </c>
      <c r="M268" s="85" t="str">
        <f>VLOOKUP(I268,'ITEM#'!A:B,2,0)</f>
        <v>Costco01</v>
      </c>
      <c r="N268" s="83" t="s">
        <v>1298</v>
      </c>
      <c r="O268" s="83"/>
      <c r="P268" s="84">
        <f>VLOOKUP(I268,'ITEM#'!A:D,4,0)</f>
        <v>-28.15</v>
      </c>
      <c r="Q268" s="90">
        <f t="shared" si="25"/>
        <v>1</v>
      </c>
      <c r="R268" s="75" t="s">
        <v>1289</v>
      </c>
    </row>
    <row r="269" spans="1:18" s="70" customFormat="1" x14ac:dyDescent="0.3">
      <c r="A269" s="85" t="s">
        <v>2486</v>
      </c>
      <c r="B269" s="85" t="s">
        <v>2495</v>
      </c>
      <c r="C269" s="86">
        <v>45342</v>
      </c>
      <c r="D269" s="87">
        <f t="shared" si="32"/>
        <v>-86.72</v>
      </c>
      <c r="E269" s="87">
        <v>-9.3699999999999992</v>
      </c>
      <c r="F269" s="87">
        <v>-77.349999999999994</v>
      </c>
      <c r="G269" s="86">
        <v>45342</v>
      </c>
      <c r="H269" s="85" t="s">
        <v>2496</v>
      </c>
      <c r="I269" s="88">
        <v>1662420</v>
      </c>
      <c r="J269" s="88" t="s">
        <v>1318</v>
      </c>
      <c r="K269" s="88">
        <v>200371</v>
      </c>
      <c r="L269" s="89">
        <v>45344</v>
      </c>
      <c r="M269" s="85" t="str">
        <f>VLOOKUP(I269,'ITEM#'!A:B,2,0)</f>
        <v>Costco01</v>
      </c>
      <c r="N269" s="83" t="s">
        <v>1301</v>
      </c>
      <c r="O269" s="83"/>
      <c r="P269" s="84">
        <f>VLOOKUP(I269,'ITEM#'!A:D,4,0)</f>
        <v>-77.349999999999994</v>
      </c>
      <c r="Q269" s="90">
        <f t="shared" si="25"/>
        <v>1</v>
      </c>
      <c r="R269" s="75" t="s">
        <v>1289</v>
      </c>
    </row>
    <row r="270" spans="1:18" s="70" customFormat="1" x14ac:dyDescent="0.3">
      <c r="A270" s="85" t="s">
        <v>2486</v>
      </c>
      <c r="B270" s="85" t="s">
        <v>2497</v>
      </c>
      <c r="C270" s="86">
        <v>45342</v>
      </c>
      <c r="D270" s="87">
        <f t="shared" si="32"/>
        <v>-115.98</v>
      </c>
      <c r="E270" s="87">
        <v>-31.53</v>
      </c>
      <c r="F270" s="87">
        <v>-84.45</v>
      </c>
      <c r="G270" s="86">
        <v>45342</v>
      </c>
      <c r="H270" s="85" t="s">
        <v>2498</v>
      </c>
      <c r="I270" s="88">
        <v>1540783</v>
      </c>
      <c r="J270" s="88" t="s">
        <v>1317</v>
      </c>
      <c r="K270" s="88">
        <v>200371</v>
      </c>
      <c r="L270" s="89">
        <v>45344</v>
      </c>
      <c r="M270" s="85" t="str">
        <f>VLOOKUP(I270,'ITEM#'!A:B,2,0)</f>
        <v>Costco01</v>
      </c>
      <c r="N270" s="83" t="s">
        <v>1298</v>
      </c>
      <c r="O270" s="83"/>
      <c r="P270" s="84">
        <f>VLOOKUP(I270,'ITEM#'!A:D,4,0)</f>
        <v>-28.15</v>
      </c>
      <c r="Q270" s="90">
        <f t="shared" si="25"/>
        <v>3.0000000000000004</v>
      </c>
      <c r="R270" s="75" t="s">
        <v>1289</v>
      </c>
    </row>
    <row r="271" spans="1:18" s="70" customFormat="1" x14ac:dyDescent="0.3">
      <c r="A271" s="85" t="s">
        <v>2486</v>
      </c>
      <c r="B271" s="85" t="s">
        <v>2497</v>
      </c>
      <c r="C271" s="86">
        <v>45342</v>
      </c>
      <c r="D271" s="87">
        <f t="shared" si="32"/>
        <v>-260.16000000000003</v>
      </c>
      <c r="E271" s="87">
        <v>-28.11</v>
      </c>
      <c r="F271" s="87">
        <v>-232.05</v>
      </c>
      <c r="G271" s="86">
        <v>45342</v>
      </c>
      <c r="H271" s="85" t="s">
        <v>2498</v>
      </c>
      <c r="I271" s="88">
        <v>1662420</v>
      </c>
      <c r="J271" s="88" t="s">
        <v>1318</v>
      </c>
      <c r="K271" s="88">
        <v>200371</v>
      </c>
      <c r="L271" s="89">
        <v>45344</v>
      </c>
      <c r="M271" s="85" t="str">
        <f>VLOOKUP(I271,'ITEM#'!A:B,2,0)</f>
        <v>Costco01</v>
      </c>
      <c r="N271" s="83" t="s">
        <v>1301</v>
      </c>
      <c r="O271" s="83"/>
      <c r="P271" s="84">
        <f>VLOOKUP(I271,'ITEM#'!A:D,4,0)</f>
        <v>-77.349999999999994</v>
      </c>
      <c r="Q271" s="90">
        <f t="shared" si="25"/>
        <v>3.0000000000000004</v>
      </c>
      <c r="R271" s="75" t="s">
        <v>1289</v>
      </c>
    </row>
    <row r="272" spans="1:18" s="70" customFormat="1" x14ac:dyDescent="0.3">
      <c r="A272" s="85" t="s">
        <v>2486</v>
      </c>
      <c r="B272" s="85" t="s">
        <v>2497</v>
      </c>
      <c r="C272" s="86">
        <v>45342</v>
      </c>
      <c r="D272" s="87">
        <f t="shared" si="32"/>
        <v>-190.62</v>
      </c>
      <c r="E272" s="87">
        <v>-18.920000000000002</v>
      </c>
      <c r="F272" s="87">
        <v>-171.7</v>
      </c>
      <c r="G272" s="86">
        <v>45342</v>
      </c>
      <c r="H272" s="85" t="s">
        <v>2498</v>
      </c>
      <c r="I272" s="88">
        <v>1662421</v>
      </c>
      <c r="J272" s="88" t="s">
        <v>1300</v>
      </c>
      <c r="K272" s="88">
        <v>200371</v>
      </c>
      <c r="L272" s="89">
        <v>45344</v>
      </c>
      <c r="M272" s="85" t="str">
        <f>VLOOKUP(I272,'ITEM#'!A:B,2,0)</f>
        <v>Costco01</v>
      </c>
      <c r="N272" s="83" t="s">
        <v>1301</v>
      </c>
      <c r="O272" s="83"/>
      <c r="P272" s="84">
        <f>VLOOKUP(I272,'ITEM#'!A:D,4,0)</f>
        <v>-85.85</v>
      </c>
      <c r="Q272" s="90">
        <f t="shared" si="25"/>
        <v>2</v>
      </c>
      <c r="R272" s="75" t="s">
        <v>1289</v>
      </c>
    </row>
    <row r="273" spans="1:18" s="70" customFormat="1" x14ac:dyDescent="0.3">
      <c r="A273" s="85" t="s">
        <v>2486</v>
      </c>
      <c r="B273" s="85" t="s">
        <v>2499</v>
      </c>
      <c r="C273" s="86">
        <v>45342</v>
      </c>
      <c r="D273" s="87">
        <v>-78</v>
      </c>
      <c r="E273" s="87">
        <v>0</v>
      </c>
      <c r="F273" s="87">
        <v>-78</v>
      </c>
      <c r="G273" s="86">
        <v>45342</v>
      </c>
      <c r="H273" s="85" t="s">
        <v>2500</v>
      </c>
      <c r="I273" s="88">
        <v>1529946</v>
      </c>
      <c r="J273" s="88" t="s">
        <v>1306</v>
      </c>
      <c r="K273" s="88">
        <v>200371</v>
      </c>
      <c r="L273" s="89">
        <v>45344</v>
      </c>
      <c r="M273" s="85" t="str">
        <f>VLOOKUP(I273,'ITEM#'!A:B,2,0)</f>
        <v>Costco01</v>
      </c>
      <c r="N273" s="83" t="s">
        <v>1291</v>
      </c>
      <c r="O273" s="83"/>
      <c r="P273" s="84">
        <f>VLOOKUP(I273,'ITEM#'!A:D,4,0)</f>
        <v>-39</v>
      </c>
      <c r="Q273" s="90">
        <f t="shared" si="25"/>
        <v>2</v>
      </c>
      <c r="R273" s="75" t="s">
        <v>1289</v>
      </c>
    </row>
    <row r="274" spans="1:18" s="70" customFormat="1" x14ac:dyDescent="0.3">
      <c r="A274" s="85" t="s">
        <v>2486</v>
      </c>
      <c r="B274" s="85" t="s">
        <v>2501</v>
      </c>
      <c r="C274" s="86">
        <v>45342</v>
      </c>
      <c r="D274" s="87">
        <v>-40.36</v>
      </c>
      <c r="E274" s="87">
        <v>-9.07</v>
      </c>
      <c r="F274" s="87">
        <v>-31.29</v>
      </c>
      <c r="G274" s="86">
        <v>45342</v>
      </c>
      <c r="H274" s="85" t="s">
        <v>2502</v>
      </c>
      <c r="I274" s="88">
        <v>1793729</v>
      </c>
      <c r="J274" s="88" t="s">
        <v>2612</v>
      </c>
      <c r="K274" s="88">
        <v>200371</v>
      </c>
      <c r="L274" s="89">
        <v>45344</v>
      </c>
      <c r="M274" s="85" t="str">
        <f>VLOOKUP(I274,'ITEM#'!A:B,2,0)</f>
        <v>Costco01</v>
      </c>
      <c r="N274" s="83" t="s">
        <v>2618</v>
      </c>
      <c r="O274" s="83"/>
      <c r="P274" s="84">
        <f>VLOOKUP(I274,'ITEM#'!A:D,4,0)</f>
        <v>-31.29</v>
      </c>
      <c r="Q274" s="90">
        <f t="shared" si="25"/>
        <v>1</v>
      </c>
      <c r="R274" s="75" t="s">
        <v>1289</v>
      </c>
    </row>
    <row r="275" spans="1:18" s="70" customFormat="1" x14ac:dyDescent="0.3">
      <c r="A275" s="85" t="s">
        <v>2503</v>
      </c>
      <c r="B275" s="85" t="s">
        <v>2504</v>
      </c>
      <c r="C275" s="86">
        <v>45343</v>
      </c>
      <c r="D275" s="87">
        <v>-86.72</v>
      </c>
      <c r="E275" s="87">
        <v>-9.3699999999999992</v>
      </c>
      <c r="F275" s="87">
        <v>-77.349999999999994</v>
      </c>
      <c r="G275" s="86">
        <v>45343</v>
      </c>
      <c r="H275" s="85" t="s">
        <v>2505</v>
      </c>
      <c r="I275" s="88">
        <v>1662420</v>
      </c>
      <c r="J275" s="88" t="s">
        <v>1318</v>
      </c>
      <c r="K275" s="88">
        <v>200543</v>
      </c>
      <c r="L275" s="89">
        <v>45345</v>
      </c>
      <c r="M275" s="85" t="str">
        <f>VLOOKUP(I275,'ITEM#'!A:B,2,0)</f>
        <v>Costco01</v>
      </c>
      <c r="N275" s="83" t="s">
        <v>1301</v>
      </c>
      <c r="O275" s="83"/>
      <c r="P275" s="84">
        <f>VLOOKUP(I275,'ITEM#'!A:D,4,0)</f>
        <v>-77.349999999999994</v>
      </c>
      <c r="Q275" s="90">
        <f t="shared" ref="Q275:Q286" si="33">F275/P275</f>
        <v>1</v>
      </c>
      <c r="R275" s="75" t="s">
        <v>1289</v>
      </c>
    </row>
    <row r="276" spans="1:18" s="70" customFormat="1" x14ac:dyDescent="0.3">
      <c r="A276" s="85" t="s">
        <v>2503</v>
      </c>
      <c r="B276" s="85" t="s">
        <v>2506</v>
      </c>
      <c r="C276" s="86">
        <v>45343</v>
      </c>
      <c r="D276" s="87">
        <v>-22.78</v>
      </c>
      <c r="E276" s="87">
        <v>0</v>
      </c>
      <c r="F276" s="87">
        <v>-22.78</v>
      </c>
      <c r="G276" s="86">
        <v>45343</v>
      </c>
      <c r="H276" s="85" t="s">
        <v>2507</v>
      </c>
      <c r="I276" s="88">
        <v>1529939</v>
      </c>
      <c r="J276" s="88" t="s">
        <v>1339</v>
      </c>
      <c r="K276" s="88">
        <v>200543</v>
      </c>
      <c r="L276" s="89">
        <v>45345</v>
      </c>
      <c r="M276" s="85" t="str">
        <f>VLOOKUP(I276,'ITEM#'!A:B,2,0)</f>
        <v>Costco01</v>
      </c>
      <c r="N276" s="83" t="s">
        <v>1291</v>
      </c>
      <c r="O276" s="83"/>
      <c r="P276" s="84">
        <f>VLOOKUP(I276,'ITEM#'!A:D,4,0)</f>
        <v>-22.78</v>
      </c>
      <c r="Q276" s="90">
        <f t="shared" si="33"/>
        <v>1</v>
      </c>
      <c r="R276" s="75" t="s">
        <v>1289</v>
      </c>
    </row>
    <row r="277" spans="1:18" s="70" customFormat="1" x14ac:dyDescent="0.3">
      <c r="A277" s="85" t="s">
        <v>2503</v>
      </c>
      <c r="B277" s="85" t="s">
        <v>2506</v>
      </c>
      <c r="C277" s="86">
        <v>45343</v>
      </c>
      <c r="D277" s="87">
        <v>-78</v>
      </c>
      <c r="E277" s="87"/>
      <c r="F277" s="87">
        <v>-78</v>
      </c>
      <c r="G277" s="86">
        <v>45343</v>
      </c>
      <c r="H277" s="85" t="s">
        <v>2507</v>
      </c>
      <c r="I277" s="88">
        <v>1529947</v>
      </c>
      <c r="J277" s="88" t="s">
        <v>1294</v>
      </c>
      <c r="K277" s="88">
        <v>200543</v>
      </c>
      <c r="L277" s="89">
        <v>45345</v>
      </c>
      <c r="M277" s="85" t="str">
        <f>VLOOKUP(I277,'ITEM#'!A:B,2,0)</f>
        <v>Costco01</v>
      </c>
      <c r="N277" s="83" t="s">
        <v>1291</v>
      </c>
      <c r="O277" s="83"/>
      <c r="P277" s="84">
        <f>VLOOKUP(I277,'ITEM#'!A:D,4,0)</f>
        <v>-39</v>
      </c>
      <c r="Q277" s="90">
        <f t="shared" si="33"/>
        <v>2</v>
      </c>
      <c r="R277" s="75" t="s">
        <v>1289</v>
      </c>
    </row>
    <row r="278" spans="1:18" s="70" customFormat="1" x14ac:dyDescent="0.3">
      <c r="A278" s="85" t="s">
        <v>2503</v>
      </c>
      <c r="B278" s="85" t="s">
        <v>2508</v>
      </c>
      <c r="C278" s="86">
        <v>45343</v>
      </c>
      <c r="D278" s="87">
        <f>E278+F278</f>
        <v>-154.63999999999999</v>
      </c>
      <c r="E278" s="87">
        <v>-42.04</v>
      </c>
      <c r="F278" s="87">
        <v>-112.6</v>
      </c>
      <c r="G278" s="86">
        <v>45343</v>
      </c>
      <c r="H278" s="85" t="s">
        <v>2509</v>
      </c>
      <c r="I278" s="88">
        <v>1540781</v>
      </c>
      <c r="J278" s="88" t="s">
        <v>1308</v>
      </c>
      <c r="K278" s="88">
        <v>200543</v>
      </c>
      <c r="L278" s="89">
        <v>45345</v>
      </c>
      <c r="M278" s="85" t="str">
        <f>VLOOKUP(I278,'ITEM#'!A:B,2,0)</f>
        <v>Costco01</v>
      </c>
      <c r="N278" s="83" t="s">
        <v>1298</v>
      </c>
      <c r="O278" s="83"/>
      <c r="P278" s="84">
        <f>VLOOKUP(I278,'ITEM#'!A:D,4,0)</f>
        <v>-28.15</v>
      </c>
      <c r="Q278" s="90">
        <f t="shared" si="33"/>
        <v>4</v>
      </c>
      <c r="R278" s="75" t="s">
        <v>1289</v>
      </c>
    </row>
    <row r="279" spans="1:18" s="70" customFormat="1" x14ac:dyDescent="0.3">
      <c r="A279" s="85" t="s">
        <v>2503</v>
      </c>
      <c r="B279" s="85" t="s">
        <v>2508</v>
      </c>
      <c r="C279" s="86">
        <v>45343</v>
      </c>
      <c r="D279" s="87">
        <f t="shared" ref="D279:D281" si="34">E279+F279</f>
        <v>-38.659999999999997</v>
      </c>
      <c r="E279" s="87">
        <v>-10.509999999999998</v>
      </c>
      <c r="F279" s="87">
        <v>-28.15</v>
      </c>
      <c r="G279" s="86">
        <v>45343</v>
      </c>
      <c r="H279" s="85" t="s">
        <v>2509</v>
      </c>
      <c r="I279" s="88">
        <v>1593357</v>
      </c>
      <c r="J279" s="88" t="s">
        <v>1302</v>
      </c>
      <c r="K279" s="88">
        <v>200543</v>
      </c>
      <c r="L279" s="89">
        <v>45345</v>
      </c>
      <c r="M279" s="85" t="str">
        <f>VLOOKUP(I279,'ITEM#'!A:B,2,0)</f>
        <v>Costco01</v>
      </c>
      <c r="N279" s="83" t="s">
        <v>1298</v>
      </c>
      <c r="O279" s="83"/>
      <c r="P279" s="84">
        <f>VLOOKUP(I279,'ITEM#'!A:D,4,0)</f>
        <v>-28.15</v>
      </c>
      <c r="Q279" s="90">
        <f t="shared" si="33"/>
        <v>1</v>
      </c>
      <c r="R279" s="75" t="s">
        <v>1289</v>
      </c>
    </row>
    <row r="280" spans="1:18" s="70" customFormat="1" x14ac:dyDescent="0.3">
      <c r="A280" s="85" t="s">
        <v>2503</v>
      </c>
      <c r="B280" s="85" t="s">
        <v>2508</v>
      </c>
      <c r="C280" s="86">
        <v>45343</v>
      </c>
      <c r="D280" s="87">
        <f t="shared" si="34"/>
        <v>-86.72</v>
      </c>
      <c r="E280" s="87">
        <v>-9.3699999999999992</v>
      </c>
      <c r="F280" s="87">
        <v>-77.349999999999994</v>
      </c>
      <c r="G280" s="86">
        <v>45343</v>
      </c>
      <c r="H280" s="85" t="s">
        <v>2509</v>
      </c>
      <c r="I280" s="88">
        <v>1662420</v>
      </c>
      <c r="J280" s="88" t="s">
        <v>1318</v>
      </c>
      <c r="K280" s="88">
        <v>200543</v>
      </c>
      <c r="L280" s="89">
        <v>45345</v>
      </c>
      <c r="M280" s="85" t="str">
        <f>VLOOKUP(I280,'ITEM#'!A:B,2,0)</f>
        <v>Costco01</v>
      </c>
      <c r="N280" s="83" t="s">
        <v>1301</v>
      </c>
      <c r="O280" s="83"/>
      <c r="P280" s="84">
        <f>VLOOKUP(I280,'ITEM#'!A:D,4,0)</f>
        <v>-77.349999999999994</v>
      </c>
      <c r="Q280" s="90">
        <f t="shared" si="33"/>
        <v>1</v>
      </c>
      <c r="R280" s="75" t="s">
        <v>1289</v>
      </c>
    </row>
    <row r="281" spans="1:18" s="70" customFormat="1" x14ac:dyDescent="0.3">
      <c r="A281" s="85" t="s">
        <v>2503</v>
      </c>
      <c r="B281" s="85" t="s">
        <v>2508</v>
      </c>
      <c r="C281" s="86">
        <v>45343</v>
      </c>
      <c r="D281" s="87">
        <f t="shared" si="34"/>
        <v>-95.31</v>
      </c>
      <c r="E281" s="87">
        <v>-9.4600000000000009</v>
      </c>
      <c r="F281" s="87">
        <v>-85.85</v>
      </c>
      <c r="G281" s="86">
        <v>45343</v>
      </c>
      <c r="H281" s="85" t="s">
        <v>2509</v>
      </c>
      <c r="I281" s="88">
        <v>1662421</v>
      </c>
      <c r="J281" s="88" t="s">
        <v>1300</v>
      </c>
      <c r="K281" s="88">
        <v>200543</v>
      </c>
      <c r="L281" s="89">
        <v>45345</v>
      </c>
      <c r="M281" s="85" t="str">
        <f>VLOOKUP(I281,'ITEM#'!A:B,2,0)</f>
        <v>Costco01</v>
      </c>
      <c r="N281" s="83" t="s">
        <v>1301</v>
      </c>
      <c r="O281" s="83"/>
      <c r="P281" s="84">
        <f>VLOOKUP(I281,'ITEM#'!A:D,4,0)</f>
        <v>-85.85</v>
      </c>
      <c r="Q281" s="90">
        <f t="shared" si="33"/>
        <v>1</v>
      </c>
      <c r="R281" s="75" t="s">
        <v>1289</v>
      </c>
    </row>
    <row r="282" spans="1:18" s="70" customFormat="1" x14ac:dyDescent="0.3">
      <c r="A282" s="85" t="s">
        <v>2503</v>
      </c>
      <c r="B282" s="85" t="s">
        <v>2510</v>
      </c>
      <c r="C282" s="86">
        <v>45343</v>
      </c>
      <c r="D282" s="87">
        <f>E282+F282</f>
        <v>-38.659999999999997</v>
      </c>
      <c r="E282" s="87">
        <v>-10.509999999999998</v>
      </c>
      <c r="F282" s="87">
        <v>-28.15</v>
      </c>
      <c r="G282" s="86">
        <v>45343</v>
      </c>
      <c r="H282" s="85" t="s">
        <v>2511</v>
      </c>
      <c r="I282" s="88">
        <v>1540783</v>
      </c>
      <c r="J282" s="88" t="s">
        <v>1317</v>
      </c>
      <c r="K282" s="88">
        <v>200543</v>
      </c>
      <c r="L282" s="89">
        <v>45345</v>
      </c>
      <c r="M282" s="85" t="str">
        <f>VLOOKUP(I282,'ITEM#'!A:B,2,0)</f>
        <v>Costco01</v>
      </c>
      <c r="N282" s="83" t="s">
        <v>1298</v>
      </c>
      <c r="O282" s="83"/>
      <c r="P282" s="84">
        <f>VLOOKUP(I282,'ITEM#'!A:D,4,0)</f>
        <v>-28.15</v>
      </c>
      <c r="Q282" s="90">
        <f t="shared" si="33"/>
        <v>1</v>
      </c>
      <c r="R282" s="75" t="s">
        <v>1289</v>
      </c>
    </row>
    <row r="283" spans="1:18" s="70" customFormat="1" x14ac:dyDescent="0.3">
      <c r="A283" s="85" t="s">
        <v>2503</v>
      </c>
      <c r="B283" s="85" t="s">
        <v>2510</v>
      </c>
      <c r="C283" s="86">
        <v>45343</v>
      </c>
      <c r="D283" s="87">
        <f t="shared" ref="D283:D285" si="35">E283+F283</f>
        <v>-173.44</v>
      </c>
      <c r="E283" s="87">
        <v>-18.739999999999998</v>
      </c>
      <c r="F283" s="87">
        <v>-154.69999999999999</v>
      </c>
      <c r="G283" s="86">
        <v>45343</v>
      </c>
      <c r="H283" s="85" t="s">
        <v>2511</v>
      </c>
      <c r="I283" s="88">
        <v>1662420</v>
      </c>
      <c r="J283" s="88" t="s">
        <v>1318</v>
      </c>
      <c r="K283" s="88">
        <v>200543</v>
      </c>
      <c r="L283" s="89">
        <v>45345</v>
      </c>
      <c r="M283" s="85" t="str">
        <f>VLOOKUP(I283,'ITEM#'!A:B,2,0)</f>
        <v>Costco01</v>
      </c>
      <c r="N283" s="83" t="s">
        <v>1301</v>
      </c>
      <c r="O283" s="83"/>
      <c r="P283" s="84">
        <f>VLOOKUP(I283,'ITEM#'!A:D,4,0)</f>
        <v>-77.349999999999994</v>
      </c>
      <c r="Q283" s="90">
        <f t="shared" si="33"/>
        <v>2</v>
      </c>
      <c r="R283" s="75" t="s">
        <v>1289</v>
      </c>
    </row>
    <row r="284" spans="1:18" s="70" customFormat="1" x14ac:dyDescent="0.3">
      <c r="A284" s="85" t="s">
        <v>2503</v>
      </c>
      <c r="B284" s="85" t="s">
        <v>2510</v>
      </c>
      <c r="C284" s="86">
        <v>45343</v>
      </c>
      <c r="D284" s="87">
        <f t="shared" si="35"/>
        <v>-190.62</v>
      </c>
      <c r="E284" s="87">
        <v>-18.920000000000002</v>
      </c>
      <c r="F284" s="87">
        <v>-171.7</v>
      </c>
      <c r="G284" s="86">
        <v>45343</v>
      </c>
      <c r="H284" s="85" t="s">
        <v>2511</v>
      </c>
      <c r="I284" s="88">
        <v>1662421</v>
      </c>
      <c r="J284" s="88" t="s">
        <v>1300</v>
      </c>
      <c r="K284" s="88">
        <v>200543</v>
      </c>
      <c r="L284" s="89">
        <v>45345</v>
      </c>
      <c r="M284" s="85" t="str">
        <f>VLOOKUP(I284,'ITEM#'!A:B,2,0)</f>
        <v>Costco01</v>
      </c>
      <c r="N284" s="83" t="s">
        <v>1301</v>
      </c>
      <c r="O284" s="83"/>
      <c r="P284" s="84">
        <f>VLOOKUP(I284,'ITEM#'!A:D,4,0)</f>
        <v>-85.85</v>
      </c>
      <c r="Q284" s="90">
        <f t="shared" si="33"/>
        <v>2</v>
      </c>
      <c r="R284" s="75" t="s">
        <v>1289</v>
      </c>
    </row>
    <row r="285" spans="1:18" s="70" customFormat="1" x14ac:dyDescent="0.3">
      <c r="A285" s="85" t="s">
        <v>2503</v>
      </c>
      <c r="B285" s="85" t="s">
        <v>2510</v>
      </c>
      <c r="C285" s="86">
        <v>45343</v>
      </c>
      <c r="D285" s="87">
        <f t="shared" si="35"/>
        <v>-95.31</v>
      </c>
      <c r="E285" s="87">
        <v>-9.4600000000000009</v>
      </c>
      <c r="F285" s="87">
        <v>-85.85</v>
      </c>
      <c r="G285" s="86">
        <v>45343</v>
      </c>
      <c r="H285" s="85" t="s">
        <v>2511</v>
      </c>
      <c r="I285" s="88">
        <v>1662422</v>
      </c>
      <c r="J285" s="88" t="s">
        <v>1327</v>
      </c>
      <c r="K285" s="88">
        <v>200543</v>
      </c>
      <c r="L285" s="89">
        <v>45345</v>
      </c>
      <c r="M285" s="85" t="str">
        <f>VLOOKUP(I285,'ITEM#'!A:B,2,0)</f>
        <v>Costco01</v>
      </c>
      <c r="N285" s="83" t="s">
        <v>1301</v>
      </c>
      <c r="O285" s="83"/>
      <c r="P285" s="84">
        <f>VLOOKUP(I285,'ITEM#'!A:D,4,0)</f>
        <v>-85.85</v>
      </c>
      <c r="Q285" s="90">
        <f t="shared" si="33"/>
        <v>1</v>
      </c>
      <c r="R285" s="75" t="s">
        <v>1289</v>
      </c>
    </row>
    <row r="286" spans="1:18" s="70" customFormat="1" x14ac:dyDescent="0.3">
      <c r="A286" s="85" t="s">
        <v>2503</v>
      </c>
      <c r="B286" s="85" t="s">
        <v>2512</v>
      </c>
      <c r="C286" s="86">
        <v>45343</v>
      </c>
      <c r="D286" s="87">
        <v>-78</v>
      </c>
      <c r="E286" s="87">
        <v>0</v>
      </c>
      <c r="F286" s="87">
        <v>-78</v>
      </c>
      <c r="G286" s="86">
        <v>45343</v>
      </c>
      <c r="H286" s="85" t="s">
        <v>2513</v>
      </c>
      <c r="I286" s="88">
        <v>1529947</v>
      </c>
      <c r="J286" s="88" t="s">
        <v>1294</v>
      </c>
      <c r="K286" s="88">
        <v>200543</v>
      </c>
      <c r="L286" s="89">
        <v>45345</v>
      </c>
      <c r="M286" s="85" t="str">
        <f>VLOOKUP(I286,'ITEM#'!A:B,2,0)</f>
        <v>Costco01</v>
      </c>
      <c r="N286" s="83" t="s">
        <v>1291</v>
      </c>
      <c r="O286" s="83"/>
      <c r="P286" s="84">
        <f>VLOOKUP(I286,'ITEM#'!A:D,4,0)</f>
        <v>-39</v>
      </c>
      <c r="Q286" s="90">
        <f t="shared" si="33"/>
        <v>2</v>
      </c>
      <c r="R286" s="75" t="s">
        <v>1289</v>
      </c>
    </row>
    <row r="287" spans="1:18" s="70" customFormat="1" x14ac:dyDescent="0.3">
      <c r="A287" s="85" t="s">
        <v>2514</v>
      </c>
      <c r="B287" s="85" t="s">
        <v>2515</v>
      </c>
      <c r="C287" s="86">
        <v>45344</v>
      </c>
      <c r="D287" s="87">
        <v>-77.430000000000007</v>
      </c>
      <c r="E287" s="87">
        <v>-15.16</v>
      </c>
      <c r="F287" s="87">
        <v>-62.27</v>
      </c>
      <c r="G287" s="86">
        <v>45344</v>
      </c>
      <c r="H287" s="85" t="s">
        <v>2516</v>
      </c>
      <c r="I287" s="88">
        <v>1339335</v>
      </c>
      <c r="J287" s="88" t="s">
        <v>1314</v>
      </c>
      <c r="K287" s="88">
        <v>201013</v>
      </c>
      <c r="L287" s="89">
        <v>45348</v>
      </c>
      <c r="M287" s="85" t="str">
        <f>VLOOKUP(I287,'ITEM#'!A:B,2,0)</f>
        <v>Costco01</v>
      </c>
      <c r="N287" s="83" t="s">
        <v>1301</v>
      </c>
      <c r="O287" s="83"/>
      <c r="P287" s="84">
        <f>VLOOKUP(I287,'ITEM#'!A:D,4,0)</f>
        <v>-62.27</v>
      </c>
      <c r="Q287" s="90">
        <f t="shared" ref="Q287:Q339" si="36">F287/P287</f>
        <v>1</v>
      </c>
      <c r="R287" s="75" t="s">
        <v>1289</v>
      </c>
    </row>
    <row r="288" spans="1:18" s="70" customFormat="1" x14ac:dyDescent="0.3">
      <c r="A288" s="85" t="s">
        <v>2514</v>
      </c>
      <c r="B288" s="85" t="s">
        <v>2517</v>
      </c>
      <c r="C288" s="86">
        <v>45344</v>
      </c>
      <c r="D288" s="87">
        <v>-95.31</v>
      </c>
      <c r="E288" s="87">
        <v>-9.4600000000000009</v>
      </c>
      <c r="F288" s="87">
        <v>-85.85</v>
      </c>
      <c r="G288" s="86">
        <v>45344</v>
      </c>
      <c r="H288" s="85" t="s">
        <v>2518</v>
      </c>
      <c r="I288" s="88">
        <v>1662421</v>
      </c>
      <c r="J288" s="88" t="s">
        <v>1300</v>
      </c>
      <c r="K288" s="88">
        <v>201015</v>
      </c>
      <c r="L288" s="89">
        <v>45348</v>
      </c>
      <c r="M288" s="85" t="str">
        <f>VLOOKUP(I288,'ITEM#'!A:B,2,0)</f>
        <v>Costco01</v>
      </c>
      <c r="N288" s="83" t="s">
        <v>1301</v>
      </c>
      <c r="O288" s="83"/>
      <c r="P288" s="84">
        <f>VLOOKUP(I288,'ITEM#'!A:D,4,0)</f>
        <v>-85.85</v>
      </c>
      <c r="Q288" s="90">
        <f t="shared" si="36"/>
        <v>1</v>
      </c>
      <c r="R288" s="75" t="s">
        <v>1289</v>
      </c>
    </row>
    <row r="289" spans="1:18" s="70" customFormat="1" x14ac:dyDescent="0.3">
      <c r="A289" s="85" t="s">
        <v>2514</v>
      </c>
      <c r="B289" s="85" t="s">
        <v>2519</v>
      </c>
      <c r="C289" s="86">
        <v>45344</v>
      </c>
      <c r="D289" s="87">
        <v>-86.72</v>
      </c>
      <c r="E289" s="87">
        <v>-9.3699999999999992</v>
      </c>
      <c r="F289" s="87">
        <v>-77.349999999999994</v>
      </c>
      <c r="G289" s="86">
        <v>45344</v>
      </c>
      <c r="H289" s="85" t="s">
        <v>2520</v>
      </c>
      <c r="I289" s="88">
        <v>1662420</v>
      </c>
      <c r="J289" s="88" t="s">
        <v>1318</v>
      </c>
      <c r="K289" s="88">
        <v>201015</v>
      </c>
      <c r="L289" s="89">
        <v>45348</v>
      </c>
      <c r="M289" s="85" t="str">
        <f>VLOOKUP(I289,'ITEM#'!A:B,2,0)</f>
        <v>Costco01</v>
      </c>
      <c r="N289" s="83" t="s">
        <v>1301</v>
      </c>
      <c r="O289" s="83"/>
      <c r="P289" s="84">
        <f>VLOOKUP(I289,'ITEM#'!A:D,4,0)</f>
        <v>-77.349999999999994</v>
      </c>
      <c r="Q289" s="90">
        <f t="shared" si="36"/>
        <v>1</v>
      </c>
      <c r="R289" s="75" t="s">
        <v>1289</v>
      </c>
    </row>
    <row r="290" spans="1:18" s="70" customFormat="1" x14ac:dyDescent="0.3">
      <c r="A290" s="85" t="s">
        <v>2514</v>
      </c>
      <c r="B290" s="85" t="s">
        <v>2521</v>
      </c>
      <c r="C290" s="86">
        <v>45344</v>
      </c>
      <c r="D290" s="87">
        <v>-25.55</v>
      </c>
      <c r="E290" s="87">
        <v>0</v>
      </c>
      <c r="F290" s="87">
        <v>-25.55</v>
      </c>
      <c r="G290" s="86">
        <v>45344</v>
      </c>
      <c r="H290" s="85" t="s">
        <v>2522</v>
      </c>
      <c r="I290" s="88">
        <v>1516594</v>
      </c>
      <c r="J290" s="88" t="s">
        <v>1313</v>
      </c>
      <c r="K290" s="88">
        <v>201015</v>
      </c>
      <c r="L290" s="89">
        <v>45348</v>
      </c>
      <c r="M290" s="85" t="str">
        <f>VLOOKUP(I290,'ITEM#'!A:B,2,0)</f>
        <v>Costco01</v>
      </c>
      <c r="N290" s="83" t="s">
        <v>1291</v>
      </c>
      <c r="O290" s="83"/>
      <c r="P290" s="84">
        <f>VLOOKUP(I290,'ITEM#'!A:D,4,0)</f>
        <v>-25.55</v>
      </c>
      <c r="Q290" s="90">
        <f t="shared" si="36"/>
        <v>1</v>
      </c>
      <c r="R290" s="75" t="s">
        <v>1289</v>
      </c>
    </row>
    <row r="291" spans="1:18" s="70" customFormat="1" x14ac:dyDescent="0.3">
      <c r="A291" s="85" t="s">
        <v>2514</v>
      </c>
      <c r="B291" s="85" t="s">
        <v>2523</v>
      </c>
      <c r="C291" s="86">
        <v>45344</v>
      </c>
      <c r="D291" s="87">
        <v>-95.31</v>
      </c>
      <c r="E291" s="87">
        <v>-9.4600000000000009</v>
      </c>
      <c r="F291" s="87">
        <v>-85.85</v>
      </c>
      <c r="G291" s="86">
        <v>45344</v>
      </c>
      <c r="H291" s="85" t="s">
        <v>2524</v>
      </c>
      <c r="I291" s="88">
        <v>1662421</v>
      </c>
      <c r="J291" s="88" t="s">
        <v>1300</v>
      </c>
      <c r="K291" s="88">
        <v>201015</v>
      </c>
      <c r="L291" s="89">
        <v>45348</v>
      </c>
      <c r="M291" s="85" t="str">
        <f>VLOOKUP(I291,'ITEM#'!A:B,2,0)</f>
        <v>Costco01</v>
      </c>
      <c r="N291" s="83" t="s">
        <v>1301</v>
      </c>
      <c r="O291" s="83"/>
      <c r="P291" s="84">
        <f>VLOOKUP(I291,'ITEM#'!A:D,4,0)</f>
        <v>-85.85</v>
      </c>
      <c r="Q291" s="90">
        <f t="shared" si="36"/>
        <v>1</v>
      </c>
      <c r="R291" s="75" t="s">
        <v>1289</v>
      </c>
    </row>
    <row r="292" spans="1:18" s="70" customFormat="1" x14ac:dyDescent="0.3">
      <c r="A292" s="85" t="s">
        <v>2514</v>
      </c>
      <c r="B292" s="85" t="s">
        <v>2525</v>
      </c>
      <c r="C292" s="86">
        <v>45344</v>
      </c>
      <c r="D292" s="87">
        <f>E292+F292</f>
        <v>-38.659999999999997</v>
      </c>
      <c r="E292" s="87">
        <v>-10.51</v>
      </c>
      <c r="F292" s="87">
        <v>-28.15</v>
      </c>
      <c r="G292" s="86">
        <v>45344</v>
      </c>
      <c r="H292" s="85" t="s">
        <v>2526</v>
      </c>
      <c r="I292" s="88">
        <v>1593356</v>
      </c>
      <c r="J292" s="88" t="s">
        <v>1329</v>
      </c>
      <c r="K292" s="88">
        <v>201015</v>
      </c>
      <c r="L292" s="89">
        <v>45348</v>
      </c>
      <c r="M292" s="85" t="str">
        <f>VLOOKUP(I292,'ITEM#'!A:B,2,0)</f>
        <v>Costco01</v>
      </c>
      <c r="N292" s="83" t="s">
        <v>1298</v>
      </c>
      <c r="O292" s="83"/>
      <c r="P292" s="84">
        <f>VLOOKUP(I292,'ITEM#'!A:D,4,0)</f>
        <v>-28.15</v>
      </c>
      <c r="Q292" s="90">
        <f t="shared" si="36"/>
        <v>1</v>
      </c>
      <c r="R292" s="75" t="s">
        <v>1289</v>
      </c>
    </row>
    <row r="293" spans="1:18" s="70" customFormat="1" x14ac:dyDescent="0.3">
      <c r="A293" s="85" t="s">
        <v>2514</v>
      </c>
      <c r="B293" s="85" t="s">
        <v>2525</v>
      </c>
      <c r="C293" s="86">
        <v>45344</v>
      </c>
      <c r="D293" s="87">
        <f t="shared" ref="D293:D295" si="37">E293+F293</f>
        <v>-42.7</v>
      </c>
      <c r="E293" s="87">
        <v>-11.1</v>
      </c>
      <c r="F293" s="87">
        <v>-31.6</v>
      </c>
      <c r="G293" s="86">
        <v>45344</v>
      </c>
      <c r="H293" s="85" t="s">
        <v>2526</v>
      </c>
      <c r="I293" s="88">
        <v>1593359</v>
      </c>
      <c r="J293" s="88" t="s">
        <v>1316</v>
      </c>
      <c r="K293" s="88">
        <v>201015</v>
      </c>
      <c r="L293" s="89">
        <v>45348</v>
      </c>
      <c r="M293" s="85" t="str">
        <f>VLOOKUP(I293,'ITEM#'!A:B,2,0)</f>
        <v>Costco01</v>
      </c>
      <c r="N293" s="83" t="s">
        <v>1298</v>
      </c>
      <c r="O293" s="83"/>
      <c r="P293" s="84">
        <f>VLOOKUP(I293,'ITEM#'!A:D,4,0)</f>
        <v>-31.6</v>
      </c>
      <c r="Q293" s="90">
        <f t="shared" si="36"/>
        <v>1</v>
      </c>
      <c r="R293" s="75" t="s">
        <v>1289</v>
      </c>
    </row>
    <row r="294" spans="1:18" s="70" customFormat="1" x14ac:dyDescent="0.3">
      <c r="A294" s="85" t="s">
        <v>2514</v>
      </c>
      <c r="B294" s="85" t="s">
        <v>2525</v>
      </c>
      <c r="C294" s="86">
        <v>45344</v>
      </c>
      <c r="D294" s="87">
        <f t="shared" si="37"/>
        <v>-173.44</v>
      </c>
      <c r="E294" s="87">
        <v>-18.739999999999998</v>
      </c>
      <c r="F294" s="87">
        <v>-154.69999999999999</v>
      </c>
      <c r="G294" s="86">
        <v>45344</v>
      </c>
      <c r="H294" s="85" t="s">
        <v>2526</v>
      </c>
      <c r="I294" s="88">
        <v>1662420</v>
      </c>
      <c r="J294" s="88" t="s">
        <v>1318</v>
      </c>
      <c r="K294" s="88">
        <v>201015</v>
      </c>
      <c r="L294" s="89">
        <v>45348</v>
      </c>
      <c r="M294" s="85" t="str">
        <f>VLOOKUP(I294,'ITEM#'!A:B,2,0)</f>
        <v>Costco01</v>
      </c>
      <c r="N294" s="83" t="s">
        <v>1301</v>
      </c>
      <c r="O294" s="83"/>
      <c r="P294" s="84">
        <f>VLOOKUP(I294,'ITEM#'!A:D,4,0)</f>
        <v>-77.349999999999994</v>
      </c>
      <c r="Q294" s="90">
        <f t="shared" si="36"/>
        <v>2</v>
      </c>
      <c r="R294" s="75" t="s">
        <v>1289</v>
      </c>
    </row>
    <row r="295" spans="1:18" s="70" customFormat="1" x14ac:dyDescent="0.3">
      <c r="A295" s="85" t="s">
        <v>2514</v>
      </c>
      <c r="B295" s="85" t="s">
        <v>2525</v>
      </c>
      <c r="C295" s="86">
        <v>45344</v>
      </c>
      <c r="D295" s="87">
        <f t="shared" si="37"/>
        <v>-95.31</v>
      </c>
      <c r="E295" s="87">
        <v>-9.4600000000000009</v>
      </c>
      <c r="F295" s="87">
        <v>-85.85</v>
      </c>
      <c r="G295" s="86">
        <v>45344</v>
      </c>
      <c r="H295" s="85" t="s">
        <v>2526</v>
      </c>
      <c r="I295" s="88">
        <v>1662422</v>
      </c>
      <c r="J295" s="88" t="s">
        <v>1327</v>
      </c>
      <c r="K295" s="88">
        <v>201015</v>
      </c>
      <c r="L295" s="89">
        <v>45348</v>
      </c>
      <c r="M295" s="85" t="str">
        <f>VLOOKUP(I295,'ITEM#'!A:B,2,0)</f>
        <v>Costco01</v>
      </c>
      <c r="N295" s="83" t="s">
        <v>1301</v>
      </c>
      <c r="O295" s="83"/>
      <c r="P295" s="84">
        <f>VLOOKUP(I295,'ITEM#'!A:D,4,0)</f>
        <v>-85.85</v>
      </c>
      <c r="Q295" s="90">
        <f t="shared" si="36"/>
        <v>1</v>
      </c>
      <c r="R295" s="75" t="s">
        <v>1289</v>
      </c>
    </row>
    <row r="296" spans="1:18" s="70" customFormat="1" x14ac:dyDescent="0.3">
      <c r="A296" s="85" t="s">
        <v>2514</v>
      </c>
      <c r="B296" s="85" t="s">
        <v>2527</v>
      </c>
      <c r="C296" s="86">
        <v>45344</v>
      </c>
      <c r="D296" s="87">
        <v>-39</v>
      </c>
      <c r="E296" s="87">
        <v>0</v>
      </c>
      <c r="F296" s="87">
        <v>-39</v>
      </c>
      <c r="G296" s="86">
        <v>45344</v>
      </c>
      <c r="H296" s="85" t="s">
        <v>2528</v>
      </c>
      <c r="I296" s="88">
        <v>1529946</v>
      </c>
      <c r="J296" s="88" t="s">
        <v>1306</v>
      </c>
      <c r="K296" s="88">
        <v>201015</v>
      </c>
      <c r="L296" s="89">
        <v>45348</v>
      </c>
      <c r="M296" s="85" t="str">
        <f>VLOOKUP(I296,'ITEM#'!A:B,2,0)</f>
        <v>Costco01</v>
      </c>
      <c r="N296" s="83" t="s">
        <v>1291</v>
      </c>
      <c r="O296" s="83"/>
      <c r="P296" s="84">
        <f>VLOOKUP(I296,'ITEM#'!A:D,4,0)</f>
        <v>-39</v>
      </c>
      <c r="Q296" s="90">
        <f t="shared" si="36"/>
        <v>1</v>
      </c>
      <c r="R296" s="75" t="s">
        <v>1289</v>
      </c>
    </row>
    <row r="297" spans="1:18" s="70" customFormat="1" x14ac:dyDescent="0.3">
      <c r="A297" s="85" t="s">
        <v>2514</v>
      </c>
      <c r="B297" s="85" t="s">
        <v>2529</v>
      </c>
      <c r="C297" s="86">
        <v>45344</v>
      </c>
      <c r="D297" s="87">
        <f>E297+F297</f>
        <v>-95.31</v>
      </c>
      <c r="E297" s="87">
        <v>-9.4600000000000009</v>
      </c>
      <c r="F297" s="87">
        <v>-85.85</v>
      </c>
      <c r="G297" s="86">
        <v>45344</v>
      </c>
      <c r="H297" s="85" t="s">
        <v>2530</v>
      </c>
      <c r="I297" s="88">
        <v>1662421</v>
      </c>
      <c r="J297" s="88" t="s">
        <v>1300</v>
      </c>
      <c r="K297" s="88">
        <v>201015</v>
      </c>
      <c r="L297" s="89">
        <v>45348</v>
      </c>
      <c r="M297" s="85" t="str">
        <f>VLOOKUP(I297,'ITEM#'!A:B,2,0)</f>
        <v>Costco01</v>
      </c>
      <c r="N297" s="83" t="s">
        <v>1301</v>
      </c>
      <c r="O297" s="83"/>
      <c r="P297" s="84">
        <f>VLOOKUP(I297,'ITEM#'!A:D,4,0)</f>
        <v>-85.85</v>
      </c>
      <c r="Q297" s="90">
        <f t="shared" si="36"/>
        <v>1</v>
      </c>
      <c r="R297" s="75" t="s">
        <v>1289</v>
      </c>
    </row>
    <row r="298" spans="1:18" s="70" customFormat="1" x14ac:dyDescent="0.3">
      <c r="A298" s="85" t="s">
        <v>2514</v>
      </c>
      <c r="B298" s="85" t="s">
        <v>2529</v>
      </c>
      <c r="C298" s="86">
        <v>45344</v>
      </c>
      <c r="D298" s="87">
        <f>E298+F298</f>
        <v>-190.62</v>
      </c>
      <c r="E298" s="87">
        <v>-18.920000000000002</v>
      </c>
      <c r="F298" s="87">
        <v>-171.7</v>
      </c>
      <c r="G298" s="86">
        <v>45344</v>
      </c>
      <c r="H298" s="85" t="s">
        <v>2530</v>
      </c>
      <c r="I298" s="88">
        <v>1662422</v>
      </c>
      <c r="J298" s="88" t="s">
        <v>1327</v>
      </c>
      <c r="K298" s="88">
        <v>201015</v>
      </c>
      <c r="L298" s="89">
        <v>45348</v>
      </c>
      <c r="M298" s="85" t="str">
        <f>VLOOKUP(I298,'ITEM#'!A:B,2,0)</f>
        <v>Costco01</v>
      </c>
      <c r="N298" s="83" t="s">
        <v>1301</v>
      </c>
      <c r="O298" s="83"/>
      <c r="P298" s="84">
        <f>VLOOKUP(I298,'ITEM#'!A:D,4,0)</f>
        <v>-85.85</v>
      </c>
      <c r="Q298" s="90">
        <f t="shared" si="36"/>
        <v>2</v>
      </c>
      <c r="R298" s="75" t="s">
        <v>1289</v>
      </c>
    </row>
    <row r="299" spans="1:18" s="70" customFormat="1" x14ac:dyDescent="0.3">
      <c r="A299" s="85" t="s">
        <v>2514</v>
      </c>
      <c r="B299" s="85" t="s">
        <v>2531</v>
      </c>
      <c r="C299" s="86">
        <v>45344</v>
      </c>
      <c r="D299" s="87">
        <v>-95.31</v>
      </c>
      <c r="E299" s="87">
        <v>-9.4600000000000009</v>
      </c>
      <c r="F299" s="87">
        <v>-85.85</v>
      </c>
      <c r="G299" s="86">
        <v>45344</v>
      </c>
      <c r="H299" s="85" t="s">
        <v>2532</v>
      </c>
      <c r="I299" s="88">
        <v>1662421</v>
      </c>
      <c r="J299" s="88" t="s">
        <v>1300</v>
      </c>
      <c r="K299" s="88">
        <v>201015</v>
      </c>
      <c r="L299" s="89">
        <v>45348</v>
      </c>
      <c r="M299" s="85" t="str">
        <f>VLOOKUP(I299,'ITEM#'!A:B,2,0)</f>
        <v>Costco01</v>
      </c>
      <c r="N299" s="83" t="s">
        <v>1301</v>
      </c>
      <c r="O299" s="83"/>
      <c r="P299" s="84">
        <f>VLOOKUP(I299,'ITEM#'!A:D,4,0)</f>
        <v>-85.85</v>
      </c>
      <c r="Q299" s="90">
        <f t="shared" si="36"/>
        <v>1</v>
      </c>
      <c r="R299" s="75" t="s">
        <v>1289</v>
      </c>
    </row>
    <row r="300" spans="1:18" s="70" customFormat="1" x14ac:dyDescent="0.3">
      <c r="A300" s="85" t="s">
        <v>2514</v>
      </c>
      <c r="B300" s="85" t="s">
        <v>2533</v>
      </c>
      <c r="C300" s="86">
        <v>45344</v>
      </c>
      <c r="D300" s="87">
        <f>E300+F300</f>
        <v>-85.4</v>
      </c>
      <c r="E300" s="87">
        <v>-22.2</v>
      </c>
      <c r="F300" s="87">
        <v>-63.2</v>
      </c>
      <c r="G300" s="86">
        <v>45344</v>
      </c>
      <c r="H300" s="85" t="s">
        <v>2534</v>
      </c>
      <c r="I300" s="88">
        <v>1540785</v>
      </c>
      <c r="J300" s="88" t="s">
        <v>1328</v>
      </c>
      <c r="K300" s="88">
        <v>201015</v>
      </c>
      <c r="L300" s="89">
        <v>45348</v>
      </c>
      <c r="M300" s="85" t="str">
        <f>VLOOKUP(I300,'ITEM#'!A:B,2,0)</f>
        <v>Costco01</v>
      </c>
      <c r="N300" s="83" t="s">
        <v>1298</v>
      </c>
      <c r="O300" s="83"/>
      <c r="P300" s="84">
        <f>VLOOKUP(I300,'ITEM#'!A:D,4,0)</f>
        <v>-31.6</v>
      </c>
      <c r="Q300" s="90">
        <f t="shared" si="36"/>
        <v>2</v>
      </c>
      <c r="R300" s="75" t="s">
        <v>1289</v>
      </c>
    </row>
    <row r="301" spans="1:18" s="70" customFormat="1" x14ac:dyDescent="0.3">
      <c r="A301" s="85" t="s">
        <v>2514</v>
      </c>
      <c r="B301" s="85" t="s">
        <v>2533</v>
      </c>
      <c r="C301" s="86">
        <v>45344</v>
      </c>
      <c r="D301" s="87">
        <f t="shared" ref="D301:D304" si="38">E301+F301</f>
        <v>-173.44</v>
      </c>
      <c r="E301" s="87">
        <v>-18.739999999999998</v>
      </c>
      <c r="F301" s="87">
        <v>-154.69999999999999</v>
      </c>
      <c r="G301" s="86">
        <v>45344</v>
      </c>
      <c r="H301" s="85" t="s">
        <v>2534</v>
      </c>
      <c r="I301" s="88">
        <v>1662420</v>
      </c>
      <c r="J301" s="88" t="s">
        <v>1318</v>
      </c>
      <c r="K301" s="88">
        <v>201015</v>
      </c>
      <c r="L301" s="89">
        <v>45348</v>
      </c>
      <c r="M301" s="85" t="str">
        <f>VLOOKUP(I301,'ITEM#'!A:B,2,0)</f>
        <v>Costco01</v>
      </c>
      <c r="N301" s="83" t="s">
        <v>1301</v>
      </c>
      <c r="O301" s="83"/>
      <c r="P301" s="84">
        <f>VLOOKUP(I301,'ITEM#'!A:D,4,0)</f>
        <v>-77.349999999999994</v>
      </c>
      <c r="Q301" s="90">
        <f t="shared" si="36"/>
        <v>2</v>
      </c>
      <c r="R301" s="75" t="s">
        <v>1289</v>
      </c>
    </row>
    <row r="302" spans="1:18" s="70" customFormat="1" x14ac:dyDescent="0.3">
      <c r="A302" s="85" t="s">
        <v>2514</v>
      </c>
      <c r="B302" s="85" t="s">
        <v>2533</v>
      </c>
      <c r="C302" s="86">
        <v>45344</v>
      </c>
      <c r="D302" s="87">
        <f t="shared" si="38"/>
        <v>-190.62</v>
      </c>
      <c r="E302" s="87">
        <v>-18.920000000000002</v>
      </c>
      <c r="F302" s="87">
        <v>-171.7</v>
      </c>
      <c r="G302" s="86">
        <v>45344</v>
      </c>
      <c r="H302" s="85" t="s">
        <v>2534</v>
      </c>
      <c r="I302" s="88">
        <v>1662421</v>
      </c>
      <c r="J302" s="88" t="s">
        <v>1300</v>
      </c>
      <c r="K302" s="88">
        <v>201015</v>
      </c>
      <c r="L302" s="89">
        <v>45348</v>
      </c>
      <c r="M302" s="85" t="str">
        <f>VLOOKUP(I302,'ITEM#'!A:B,2,0)</f>
        <v>Costco01</v>
      </c>
      <c r="N302" s="83" t="s">
        <v>1301</v>
      </c>
      <c r="O302" s="83"/>
      <c r="P302" s="84">
        <f>VLOOKUP(I302,'ITEM#'!A:D,4,0)</f>
        <v>-85.85</v>
      </c>
      <c r="Q302" s="90">
        <f t="shared" si="36"/>
        <v>2</v>
      </c>
      <c r="R302" s="75" t="s">
        <v>1289</v>
      </c>
    </row>
    <row r="303" spans="1:18" s="70" customFormat="1" x14ac:dyDescent="0.3">
      <c r="A303" s="85" t="s">
        <v>2514</v>
      </c>
      <c r="B303" s="85" t="s">
        <v>2535</v>
      </c>
      <c r="C303" s="86">
        <v>45344</v>
      </c>
      <c r="D303" s="87">
        <f t="shared" si="38"/>
        <v>-42.7</v>
      </c>
      <c r="E303" s="87">
        <v>-11.1</v>
      </c>
      <c r="F303" s="87">
        <v>-31.6</v>
      </c>
      <c r="G303" s="86">
        <v>45344</v>
      </c>
      <c r="H303" s="85" t="s">
        <v>2536</v>
      </c>
      <c r="I303" s="88">
        <v>1540785</v>
      </c>
      <c r="J303" s="88" t="s">
        <v>1328</v>
      </c>
      <c r="K303" s="88">
        <v>201015</v>
      </c>
      <c r="L303" s="89">
        <v>45348</v>
      </c>
      <c r="M303" s="85" t="str">
        <f>VLOOKUP(I303,'ITEM#'!A:B,2,0)</f>
        <v>Costco01</v>
      </c>
      <c r="N303" s="83" t="s">
        <v>1298</v>
      </c>
      <c r="O303" s="83"/>
      <c r="P303" s="84">
        <f>VLOOKUP(I303,'ITEM#'!A:D,4,0)</f>
        <v>-31.6</v>
      </c>
      <c r="Q303" s="90">
        <f t="shared" si="36"/>
        <v>1</v>
      </c>
      <c r="R303" s="75" t="s">
        <v>1289</v>
      </c>
    </row>
    <row r="304" spans="1:18" s="70" customFormat="1" x14ac:dyDescent="0.3">
      <c r="A304" s="85" t="s">
        <v>2514</v>
      </c>
      <c r="B304" s="85" t="s">
        <v>2535</v>
      </c>
      <c r="C304" s="86">
        <v>45344</v>
      </c>
      <c r="D304" s="87">
        <f t="shared" si="38"/>
        <v>-190.62</v>
      </c>
      <c r="E304" s="87">
        <v>-18.920000000000002</v>
      </c>
      <c r="F304" s="87">
        <v>-171.7</v>
      </c>
      <c r="G304" s="86">
        <v>45344</v>
      </c>
      <c r="H304" s="85" t="s">
        <v>2536</v>
      </c>
      <c r="I304" s="88">
        <v>1662422</v>
      </c>
      <c r="J304" s="88" t="s">
        <v>1327</v>
      </c>
      <c r="K304" s="88">
        <v>201015</v>
      </c>
      <c r="L304" s="89">
        <v>45348</v>
      </c>
      <c r="M304" s="85" t="str">
        <f>VLOOKUP(I304,'ITEM#'!A:B,2,0)</f>
        <v>Costco01</v>
      </c>
      <c r="N304" s="83" t="s">
        <v>1301</v>
      </c>
      <c r="O304" s="83"/>
      <c r="P304" s="84">
        <f>VLOOKUP(I304,'ITEM#'!A:D,4,0)</f>
        <v>-85.85</v>
      </c>
      <c r="Q304" s="90">
        <f t="shared" si="36"/>
        <v>2</v>
      </c>
      <c r="R304" s="75" t="s">
        <v>1289</v>
      </c>
    </row>
    <row r="305" spans="1:18" s="70" customFormat="1" x14ac:dyDescent="0.3">
      <c r="A305" s="85" t="s">
        <v>2514</v>
      </c>
      <c r="B305" s="85" t="s">
        <v>2537</v>
      </c>
      <c r="C305" s="86">
        <v>45344</v>
      </c>
      <c r="D305" s="87">
        <v>-45.56</v>
      </c>
      <c r="E305" s="87">
        <v>0</v>
      </c>
      <c r="F305" s="87">
        <v>-45.56</v>
      </c>
      <c r="G305" s="86">
        <v>45344</v>
      </c>
      <c r="H305" s="85" t="s">
        <v>2538</v>
      </c>
      <c r="I305" s="88">
        <v>1529939</v>
      </c>
      <c r="J305" s="88" t="s">
        <v>1339</v>
      </c>
      <c r="K305" s="88">
        <v>201015</v>
      </c>
      <c r="L305" s="89">
        <v>45348</v>
      </c>
      <c r="M305" s="85" t="str">
        <f>VLOOKUP(I305,'ITEM#'!A:B,2,0)</f>
        <v>Costco01</v>
      </c>
      <c r="N305" s="83" t="s">
        <v>1291</v>
      </c>
      <c r="O305" s="83"/>
      <c r="P305" s="84">
        <f>VLOOKUP(I305,'ITEM#'!A:D,4,0)</f>
        <v>-22.78</v>
      </c>
      <c r="Q305" s="90">
        <f t="shared" si="36"/>
        <v>2</v>
      </c>
      <c r="R305" s="75" t="s">
        <v>1289</v>
      </c>
    </row>
    <row r="306" spans="1:18" s="70" customFormat="1" x14ac:dyDescent="0.3">
      <c r="A306" s="85" t="s">
        <v>2539</v>
      </c>
      <c r="B306" s="85" t="s">
        <v>2540</v>
      </c>
      <c r="C306" s="86">
        <v>45345</v>
      </c>
      <c r="D306" s="87">
        <v>-70.23</v>
      </c>
      <c r="E306" s="87">
        <v>-15.1</v>
      </c>
      <c r="F306" s="87">
        <v>-55.13</v>
      </c>
      <c r="G306" s="86">
        <v>45345</v>
      </c>
      <c r="H306" s="85" t="s">
        <v>2541</v>
      </c>
      <c r="I306" s="88">
        <v>1339333</v>
      </c>
      <c r="J306" s="88" t="s">
        <v>1337</v>
      </c>
      <c r="K306" s="88">
        <v>12225092</v>
      </c>
      <c r="L306" s="89">
        <v>45349</v>
      </c>
      <c r="M306" s="85" t="str">
        <f>VLOOKUP(I306,'ITEM#'!A:B,2,0)</f>
        <v>Costco01</v>
      </c>
      <c r="N306" s="83" t="s">
        <v>1301</v>
      </c>
      <c r="O306" s="83"/>
      <c r="P306" s="84">
        <f>VLOOKUP(I306,'ITEM#'!A:D,4,0)</f>
        <v>-55.13</v>
      </c>
      <c r="Q306" s="90">
        <f t="shared" si="36"/>
        <v>1</v>
      </c>
      <c r="R306" s="75" t="s">
        <v>1289</v>
      </c>
    </row>
    <row r="307" spans="1:18" s="70" customFormat="1" x14ac:dyDescent="0.3">
      <c r="A307" s="85" t="s">
        <v>2539</v>
      </c>
      <c r="B307" s="85" t="s">
        <v>2542</v>
      </c>
      <c r="C307" s="86">
        <v>45345</v>
      </c>
      <c r="D307" s="87">
        <v>-32.380000000000003</v>
      </c>
      <c r="E307" s="87">
        <v>-9.8800000000000008</v>
      </c>
      <c r="F307" s="87">
        <v>-22.5</v>
      </c>
      <c r="G307" s="86">
        <v>45345</v>
      </c>
      <c r="H307" s="85" t="s">
        <v>2543</v>
      </c>
      <c r="I307" s="88">
        <v>1663079</v>
      </c>
      <c r="J307" s="88" t="s">
        <v>2120</v>
      </c>
      <c r="K307" s="88">
        <v>12225092</v>
      </c>
      <c r="L307" s="89">
        <v>45349</v>
      </c>
      <c r="M307" s="85" t="str">
        <f>VLOOKUP(I307,'ITEM#'!A:B,2,0)</f>
        <v>Costco01</v>
      </c>
      <c r="N307" s="83" t="s">
        <v>1311</v>
      </c>
      <c r="O307" s="83"/>
      <c r="P307" s="84">
        <f>VLOOKUP(I307,'ITEM#'!A:D,4,0)</f>
        <v>-22.5</v>
      </c>
      <c r="Q307" s="90">
        <f t="shared" si="36"/>
        <v>1</v>
      </c>
      <c r="R307" s="75" t="s">
        <v>1289</v>
      </c>
    </row>
    <row r="308" spans="1:18" s="70" customFormat="1" x14ac:dyDescent="0.3">
      <c r="A308" s="85" t="s">
        <v>2539</v>
      </c>
      <c r="B308" s="85" t="s">
        <v>2544</v>
      </c>
      <c r="C308" s="86">
        <v>45346</v>
      </c>
      <c r="D308" s="87">
        <v>-95.31</v>
      </c>
      <c r="E308" s="87">
        <v>-9.4600000000000009</v>
      </c>
      <c r="F308" s="87">
        <v>-85.85</v>
      </c>
      <c r="G308" s="86">
        <v>45346</v>
      </c>
      <c r="H308" s="85" t="s">
        <v>2545</v>
      </c>
      <c r="I308" s="88">
        <v>1662421</v>
      </c>
      <c r="J308" s="88" t="s">
        <v>1300</v>
      </c>
      <c r="K308" s="88">
        <v>201021</v>
      </c>
      <c r="L308" s="89">
        <v>45349</v>
      </c>
      <c r="M308" s="85" t="str">
        <f>VLOOKUP(I308,'ITEM#'!A:B,2,0)</f>
        <v>Costco01</v>
      </c>
      <c r="N308" s="83" t="s">
        <v>1301</v>
      </c>
      <c r="O308" s="83"/>
      <c r="P308" s="84">
        <f>VLOOKUP(I308,'ITEM#'!A:D,4,0)</f>
        <v>-85.85</v>
      </c>
      <c r="Q308" s="90">
        <f t="shared" si="36"/>
        <v>1</v>
      </c>
      <c r="R308" s="75" t="s">
        <v>1289</v>
      </c>
    </row>
    <row r="309" spans="1:18" s="70" customFormat="1" x14ac:dyDescent="0.3">
      <c r="A309" s="85" t="s">
        <v>2539</v>
      </c>
      <c r="B309" s="85" t="s">
        <v>2546</v>
      </c>
      <c r="C309" s="86">
        <v>45345</v>
      </c>
      <c r="D309" s="87">
        <v>-86.72</v>
      </c>
      <c r="E309" s="87">
        <v>-9.3699999999999992</v>
      </c>
      <c r="F309" s="87">
        <v>-77.349999999999994</v>
      </c>
      <c r="G309" s="86">
        <v>45345</v>
      </c>
      <c r="H309" s="85" t="s">
        <v>2547</v>
      </c>
      <c r="I309" s="88">
        <v>1662420</v>
      </c>
      <c r="J309" s="88" t="s">
        <v>1318</v>
      </c>
      <c r="K309" s="88">
        <v>201021</v>
      </c>
      <c r="L309" s="89">
        <v>45349</v>
      </c>
      <c r="M309" s="85" t="str">
        <f>VLOOKUP(I309,'ITEM#'!A:B,2,0)</f>
        <v>Costco01</v>
      </c>
      <c r="N309" s="83" t="s">
        <v>1301</v>
      </c>
      <c r="O309" s="83"/>
      <c r="P309" s="84">
        <f>VLOOKUP(I309,'ITEM#'!A:D,4,0)</f>
        <v>-77.349999999999994</v>
      </c>
      <c r="Q309" s="90">
        <f t="shared" si="36"/>
        <v>1</v>
      </c>
      <c r="R309" s="75" t="s">
        <v>1289</v>
      </c>
    </row>
    <row r="310" spans="1:18" s="70" customFormat="1" x14ac:dyDescent="0.3">
      <c r="A310" s="85" t="s">
        <v>2539</v>
      </c>
      <c r="B310" s="85" t="s">
        <v>2548</v>
      </c>
      <c r="C310" s="86">
        <v>45345</v>
      </c>
      <c r="D310" s="87">
        <v>-39</v>
      </c>
      <c r="E310" s="87">
        <v>0</v>
      </c>
      <c r="F310" s="87">
        <v>-39</v>
      </c>
      <c r="G310" s="86">
        <v>45345</v>
      </c>
      <c r="H310" s="85" t="s">
        <v>2549</v>
      </c>
      <c r="I310" s="88">
        <v>1529947</v>
      </c>
      <c r="J310" s="88" t="s">
        <v>1294</v>
      </c>
      <c r="K310" s="88">
        <v>201021</v>
      </c>
      <c r="L310" s="89">
        <v>45349</v>
      </c>
      <c r="M310" s="85" t="str">
        <f>VLOOKUP(I310,'ITEM#'!A:B,2,0)</f>
        <v>Costco01</v>
      </c>
      <c r="N310" s="83" t="s">
        <v>1291</v>
      </c>
      <c r="O310" s="83"/>
      <c r="P310" s="84">
        <f>VLOOKUP(I310,'ITEM#'!A:D,4,0)</f>
        <v>-39</v>
      </c>
      <c r="Q310" s="90">
        <f t="shared" si="36"/>
        <v>1</v>
      </c>
      <c r="R310" s="75" t="s">
        <v>1289</v>
      </c>
    </row>
    <row r="311" spans="1:18" s="70" customFormat="1" x14ac:dyDescent="0.3">
      <c r="A311" s="85" t="s">
        <v>2539</v>
      </c>
      <c r="B311" s="85" t="s">
        <v>2550</v>
      </c>
      <c r="C311" s="86">
        <v>45345</v>
      </c>
      <c r="D311" s="87">
        <v>-25.55</v>
      </c>
      <c r="E311" s="87">
        <v>0</v>
      </c>
      <c r="F311" s="87">
        <v>-25.55</v>
      </c>
      <c r="G311" s="86">
        <v>45345</v>
      </c>
      <c r="H311" s="85" t="s">
        <v>2551</v>
      </c>
      <c r="I311" s="88">
        <v>1516596</v>
      </c>
      <c r="J311" s="88" t="s">
        <v>1344</v>
      </c>
      <c r="K311" s="88">
        <v>201021</v>
      </c>
      <c r="L311" s="89">
        <v>45349</v>
      </c>
      <c r="M311" s="85" t="str">
        <f>VLOOKUP(I311,'ITEM#'!A:B,2,0)</f>
        <v>Costco01</v>
      </c>
      <c r="N311" s="83" t="s">
        <v>1291</v>
      </c>
      <c r="O311" s="83"/>
      <c r="P311" s="84">
        <f>VLOOKUP(I311,'ITEM#'!A:D,4,0)</f>
        <v>-25.55</v>
      </c>
      <c r="Q311" s="90">
        <f t="shared" si="36"/>
        <v>1</v>
      </c>
      <c r="R311" s="75" t="s">
        <v>1289</v>
      </c>
    </row>
    <row r="312" spans="1:18" s="70" customFormat="1" x14ac:dyDescent="0.3">
      <c r="A312" s="85" t="s">
        <v>2539</v>
      </c>
      <c r="B312" s="85" t="s">
        <v>2552</v>
      </c>
      <c r="C312" s="86">
        <v>45347</v>
      </c>
      <c r="D312" s="87">
        <v>-35.869999999999997</v>
      </c>
      <c r="E312" s="87">
        <v>-8.89</v>
      </c>
      <c r="F312" s="87">
        <v>-26.98</v>
      </c>
      <c r="G312" s="86">
        <v>45347</v>
      </c>
      <c r="H312" s="85" t="s">
        <v>2553</v>
      </c>
      <c r="I312" s="88">
        <v>1793728</v>
      </c>
      <c r="J312" s="88" t="s">
        <v>2615</v>
      </c>
      <c r="K312" s="88">
        <v>201021</v>
      </c>
      <c r="L312" s="89">
        <v>45349</v>
      </c>
      <c r="M312" s="85" t="str">
        <f>VLOOKUP(I312,'ITEM#'!A:B,2,0)</f>
        <v>Costco01</v>
      </c>
      <c r="N312" s="83" t="s">
        <v>2618</v>
      </c>
      <c r="O312" s="83"/>
      <c r="P312" s="84">
        <f>VLOOKUP(I312,'ITEM#'!A:D,4,0)</f>
        <v>-26.98</v>
      </c>
      <c r="Q312" s="90">
        <f t="shared" si="36"/>
        <v>1</v>
      </c>
      <c r="R312" s="75" t="s">
        <v>1289</v>
      </c>
    </row>
    <row r="313" spans="1:18" s="70" customFormat="1" x14ac:dyDescent="0.3">
      <c r="A313" s="85" t="s">
        <v>2539</v>
      </c>
      <c r="B313" s="85" t="s">
        <v>2554</v>
      </c>
      <c r="C313" s="86">
        <v>45345</v>
      </c>
      <c r="D313" s="87">
        <v>-95.31</v>
      </c>
      <c r="E313" s="87">
        <v>-9.4600000000000009</v>
      </c>
      <c r="F313" s="87">
        <v>-85.85</v>
      </c>
      <c r="G313" s="86">
        <v>45345</v>
      </c>
      <c r="H313" s="85" t="s">
        <v>2555</v>
      </c>
      <c r="I313" s="88">
        <v>1662421</v>
      </c>
      <c r="J313" s="88" t="s">
        <v>1300</v>
      </c>
      <c r="K313" s="88">
        <v>201021</v>
      </c>
      <c r="L313" s="89">
        <v>45349</v>
      </c>
      <c r="M313" s="85" t="str">
        <f>VLOOKUP(I313,'ITEM#'!A:B,2,0)</f>
        <v>Costco01</v>
      </c>
      <c r="N313" s="83" t="s">
        <v>1301</v>
      </c>
      <c r="O313" s="83"/>
      <c r="P313" s="84">
        <f>VLOOKUP(I313,'ITEM#'!A:D,4,0)</f>
        <v>-85.85</v>
      </c>
      <c r="Q313" s="90">
        <f t="shared" si="36"/>
        <v>1</v>
      </c>
      <c r="R313" s="75" t="s">
        <v>1289</v>
      </c>
    </row>
    <row r="314" spans="1:18" s="70" customFormat="1" x14ac:dyDescent="0.3">
      <c r="A314" s="85" t="s">
        <v>2539</v>
      </c>
      <c r="B314" s="85" t="s">
        <v>2556</v>
      </c>
      <c r="C314" s="86">
        <v>45345</v>
      </c>
      <c r="D314" s="87">
        <f>E314+F314</f>
        <v>-86.72</v>
      </c>
      <c r="E314" s="87">
        <v>-9.3699999999999992</v>
      </c>
      <c r="F314" s="87">
        <v>-77.349999999999994</v>
      </c>
      <c r="G314" s="86">
        <v>45345</v>
      </c>
      <c r="H314" s="85" t="s">
        <v>2557</v>
      </c>
      <c r="I314" s="88">
        <v>1662420</v>
      </c>
      <c r="J314" s="88" t="s">
        <v>1318</v>
      </c>
      <c r="K314" s="88">
        <v>201021</v>
      </c>
      <c r="L314" s="89">
        <v>45349</v>
      </c>
      <c r="M314" s="85" t="str">
        <f>VLOOKUP(I314,'ITEM#'!A:B,2,0)</f>
        <v>Costco01</v>
      </c>
      <c r="N314" s="83" t="s">
        <v>1301</v>
      </c>
      <c r="O314" s="83"/>
      <c r="P314" s="84">
        <f>VLOOKUP(I314,'ITEM#'!A:D,4,0)</f>
        <v>-77.349999999999994</v>
      </c>
      <c r="Q314" s="90">
        <f t="shared" si="36"/>
        <v>1</v>
      </c>
      <c r="R314" s="75" t="s">
        <v>1289</v>
      </c>
    </row>
    <row r="315" spans="1:18" s="70" customFormat="1" x14ac:dyDescent="0.3">
      <c r="A315" s="85" t="s">
        <v>2539</v>
      </c>
      <c r="B315" s="85" t="s">
        <v>2556</v>
      </c>
      <c r="C315" s="86">
        <v>45345</v>
      </c>
      <c r="D315" s="87">
        <f>E315+F315</f>
        <v>-95.31</v>
      </c>
      <c r="E315" s="87">
        <v>-9.4600000000000009</v>
      </c>
      <c r="F315" s="87">
        <v>-85.85</v>
      </c>
      <c r="G315" s="86">
        <v>45345</v>
      </c>
      <c r="H315" s="85" t="s">
        <v>2557</v>
      </c>
      <c r="I315" s="88">
        <v>1662421</v>
      </c>
      <c r="J315" s="88" t="s">
        <v>1300</v>
      </c>
      <c r="K315" s="88">
        <v>201021</v>
      </c>
      <c r="L315" s="89">
        <v>45349</v>
      </c>
      <c r="M315" s="85" t="str">
        <f>VLOOKUP(I315,'ITEM#'!A:B,2,0)</f>
        <v>Costco01</v>
      </c>
      <c r="N315" s="83" t="s">
        <v>1301</v>
      </c>
      <c r="O315" s="83"/>
      <c r="P315" s="84">
        <f>VLOOKUP(I315,'ITEM#'!A:D,4,0)</f>
        <v>-85.85</v>
      </c>
      <c r="Q315" s="90">
        <f t="shared" si="36"/>
        <v>1</v>
      </c>
      <c r="R315" s="75" t="s">
        <v>1289</v>
      </c>
    </row>
    <row r="316" spans="1:18" s="70" customFormat="1" x14ac:dyDescent="0.3">
      <c r="A316" s="85" t="s">
        <v>2539</v>
      </c>
      <c r="B316" s="85" t="s">
        <v>2558</v>
      </c>
      <c r="C316" s="86">
        <v>45345</v>
      </c>
      <c r="D316" s="87">
        <v>-25.55</v>
      </c>
      <c r="E316" s="87">
        <v>0</v>
      </c>
      <c r="F316" s="87">
        <v>-25.55</v>
      </c>
      <c r="G316" s="86">
        <v>45345</v>
      </c>
      <c r="H316" s="85" t="s">
        <v>2559</v>
      </c>
      <c r="I316" s="88">
        <v>1516596</v>
      </c>
      <c r="J316" s="88" t="s">
        <v>1344</v>
      </c>
      <c r="K316" s="88">
        <v>201021</v>
      </c>
      <c r="L316" s="89">
        <v>45349</v>
      </c>
      <c r="M316" s="85" t="str">
        <f>VLOOKUP(I316,'ITEM#'!A:B,2,0)</f>
        <v>Costco01</v>
      </c>
      <c r="N316" s="83" t="s">
        <v>1291</v>
      </c>
      <c r="O316" s="83"/>
      <c r="P316" s="84">
        <f>VLOOKUP(I316,'ITEM#'!A:D,4,0)</f>
        <v>-25.55</v>
      </c>
      <c r="Q316" s="90">
        <f t="shared" si="36"/>
        <v>1</v>
      </c>
      <c r="R316" s="75" t="s">
        <v>1289</v>
      </c>
    </row>
    <row r="317" spans="1:18" s="70" customFormat="1" x14ac:dyDescent="0.3">
      <c r="A317" s="85" t="s">
        <v>2539</v>
      </c>
      <c r="B317" s="85" t="s">
        <v>2560</v>
      </c>
      <c r="C317" s="86">
        <v>45345</v>
      </c>
      <c r="D317" s="87">
        <v>-25.88</v>
      </c>
      <c r="E317" s="87">
        <v>-8.7200000000000006</v>
      </c>
      <c r="F317" s="87">
        <v>-17.16</v>
      </c>
      <c r="G317" s="86">
        <v>45345</v>
      </c>
      <c r="H317" s="85" t="s">
        <v>2561</v>
      </c>
      <c r="I317" s="88">
        <v>1793724</v>
      </c>
      <c r="J317" s="88" t="s">
        <v>2613</v>
      </c>
      <c r="K317" s="88">
        <v>201021</v>
      </c>
      <c r="L317" s="89">
        <v>45349</v>
      </c>
      <c r="M317" s="85" t="str">
        <f>VLOOKUP(I317,'ITEM#'!A:B,2,0)</f>
        <v>Costco01</v>
      </c>
      <c r="N317" s="83" t="s">
        <v>2618</v>
      </c>
      <c r="O317" s="83"/>
      <c r="P317" s="84">
        <f>VLOOKUP(I317,'ITEM#'!A:D,4,0)</f>
        <v>-17.16</v>
      </c>
      <c r="Q317" s="90">
        <f t="shared" si="36"/>
        <v>1</v>
      </c>
      <c r="R317" s="75" t="s">
        <v>1289</v>
      </c>
    </row>
    <row r="318" spans="1:18" s="70" customFormat="1" x14ac:dyDescent="0.3">
      <c r="A318" s="85" t="s">
        <v>2539</v>
      </c>
      <c r="B318" s="85" t="s">
        <v>2562</v>
      </c>
      <c r="C318" s="86">
        <v>45345</v>
      </c>
      <c r="D318" s="87">
        <f>E318+F318</f>
        <v>-42.7</v>
      </c>
      <c r="E318" s="87">
        <v>-11.1</v>
      </c>
      <c r="F318" s="87">
        <v>-31.6</v>
      </c>
      <c r="G318" s="86">
        <v>45345</v>
      </c>
      <c r="H318" s="85" t="s">
        <v>2563</v>
      </c>
      <c r="I318" s="88">
        <v>1540784</v>
      </c>
      <c r="J318" s="88" t="s">
        <v>1297</v>
      </c>
      <c r="K318" s="88">
        <v>201021</v>
      </c>
      <c r="L318" s="89">
        <v>45349</v>
      </c>
      <c r="M318" s="85" t="str">
        <f>VLOOKUP(I318,'ITEM#'!A:B,2,0)</f>
        <v>Costco01</v>
      </c>
      <c r="N318" s="83" t="s">
        <v>1298</v>
      </c>
      <c r="O318" s="83"/>
      <c r="P318" s="84">
        <f>VLOOKUP(I318,'ITEM#'!A:D,4,0)</f>
        <v>-31.6</v>
      </c>
      <c r="Q318" s="90">
        <f t="shared" si="36"/>
        <v>1</v>
      </c>
      <c r="R318" s="75" t="s">
        <v>1289</v>
      </c>
    </row>
    <row r="319" spans="1:18" s="70" customFormat="1" x14ac:dyDescent="0.3">
      <c r="A319" s="85" t="s">
        <v>2539</v>
      </c>
      <c r="B319" s="85" t="s">
        <v>2562</v>
      </c>
      <c r="C319" s="86">
        <v>45345</v>
      </c>
      <c r="D319" s="87">
        <f>E319+F319</f>
        <v>-26.25</v>
      </c>
      <c r="E319" s="87">
        <v>-8.7200000000000006</v>
      </c>
      <c r="F319" s="87">
        <v>-17.53</v>
      </c>
      <c r="G319" s="86">
        <v>45345</v>
      </c>
      <c r="H319" s="85" t="s">
        <v>2563</v>
      </c>
      <c r="I319" s="88">
        <v>1793725</v>
      </c>
      <c r="J319" s="88" t="s">
        <v>2616</v>
      </c>
      <c r="K319" s="88">
        <v>201021</v>
      </c>
      <c r="L319" s="89">
        <v>45349</v>
      </c>
      <c r="M319" s="85" t="str">
        <f>VLOOKUP(I319,'ITEM#'!A:B,2,0)</f>
        <v>Costco01</v>
      </c>
      <c r="N319" s="83" t="s">
        <v>2618</v>
      </c>
      <c r="O319" s="83"/>
      <c r="P319" s="84">
        <f>VLOOKUP(I319,'ITEM#'!A:D,4,0)</f>
        <v>-17.53</v>
      </c>
      <c r="Q319" s="90">
        <f t="shared" si="36"/>
        <v>1</v>
      </c>
      <c r="R319" s="75" t="s">
        <v>1289</v>
      </c>
    </row>
    <row r="320" spans="1:18" s="70" customFormat="1" x14ac:dyDescent="0.3">
      <c r="A320" s="85" t="s">
        <v>2539</v>
      </c>
      <c r="B320" s="85" t="s">
        <v>2564</v>
      </c>
      <c r="C320" s="86">
        <v>45345</v>
      </c>
      <c r="D320" s="87">
        <v>-39</v>
      </c>
      <c r="E320" s="87">
        <v>0</v>
      </c>
      <c r="F320" s="87">
        <v>-39</v>
      </c>
      <c r="G320" s="86">
        <v>45345</v>
      </c>
      <c r="H320" s="85" t="s">
        <v>2565</v>
      </c>
      <c r="I320" s="88">
        <v>1529946</v>
      </c>
      <c r="J320" s="88" t="s">
        <v>1306</v>
      </c>
      <c r="K320" s="88">
        <v>201021</v>
      </c>
      <c r="L320" s="89">
        <v>45349</v>
      </c>
      <c r="M320" s="85" t="str">
        <f>VLOOKUP(I320,'ITEM#'!A:B,2,0)</f>
        <v>Costco01</v>
      </c>
      <c r="N320" s="83" t="s">
        <v>1291</v>
      </c>
      <c r="O320" s="83"/>
      <c r="P320" s="84">
        <f>VLOOKUP(I320,'ITEM#'!A:D,4,0)</f>
        <v>-39</v>
      </c>
      <c r="Q320" s="90">
        <f t="shared" si="36"/>
        <v>1</v>
      </c>
      <c r="R320" s="75" t="s">
        <v>1289</v>
      </c>
    </row>
    <row r="321" spans="1:18" s="70" customFormat="1" x14ac:dyDescent="0.3">
      <c r="A321" s="85" t="s">
        <v>2539</v>
      </c>
      <c r="B321" s="85" t="s">
        <v>2566</v>
      </c>
      <c r="C321" s="86">
        <v>45345</v>
      </c>
      <c r="D321" s="87">
        <f>E321+F321</f>
        <v>-42.7</v>
      </c>
      <c r="E321" s="87">
        <v>-11.1</v>
      </c>
      <c r="F321" s="87">
        <v>-31.6</v>
      </c>
      <c r="G321" s="86">
        <v>45345</v>
      </c>
      <c r="H321" s="85" t="s">
        <v>2567</v>
      </c>
      <c r="I321" s="88">
        <v>1540784</v>
      </c>
      <c r="J321" s="88" t="s">
        <v>1297</v>
      </c>
      <c r="K321" s="88">
        <v>201021</v>
      </c>
      <c r="L321" s="89">
        <v>45349</v>
      </c>
      <c r="M321" s="85" t="str">
        <f>VLOOKUP(I321,'ITEM#'!A:B,2,0)</f>
        <v>Costco01</v>
      </c>
      <c r="N321" s="83" t="s">
        <v>1298</v>
      </c>
      <c r="O321" s="83"/>
      <c r="P321" s="84">
        <f>VLOOKUP(I321,'ITEM#'!A:D,4,0)</f>
        <v>-31.6</v>
      </c>
      <c r="Q321" s="90">
        <f t="shared" si="36"/>
        <v>1</v>
      </c>
      <c r="R321" s="75" t="s">
        <v>1289</v>
      </c>
    </row>
    <row r="322" spans="1:18" s="70" customFormat="1" x14ac:dyDescent="0.3">
      <c r="A322" s="85" t="s">
        <v>2539</v>
      </c>
      <c r="B322" s="85" t="s">
        <v>2566</v>
      </c>
      <c r="C322" s="86">
        <v>45345</v>
      </c>
      <c r="D322" s="87">
        <f t="shared" ref="D322:D323" si="39">E322+F322</f>
        <v>-95.31</v>
      </c>
      <c r="E322" s="87">
        <v>-9.4600000000000009</v>
      </c>
      <c r="F322" s="87">
        <v>-85.85</v>
      </c>
      <c r="G322" s="86">
        <v>45345</v>
      </c>
      <c r="H322" s="85" t="s">
        <v>2567</v>
      </c>
      <c r="I322" s="88">
        <v>1662421</v>
      </c>
      <c r="J322" s="88" t="s">
        <v>1300</v>
      </c>
      <c r="K322" s="88">
        <v>201021</v>
      </c>
      <c r="L322" s="89">
        <v>45349</v>
      </c>
      <c r="M322" s="85" t="str">
        <f>VLOOKUP(I322,'ITEM#'!A:B,2,0)</f>
        <v>Costco01</v>
      </c>
      <c r="N322" s="83" t="s">
        <v>1301</v>
      </c>
      <c r="O322" s="83"/>
      <c r="P322" s="84">
        <f>VLOOKUP(I322,'ITEM#'!A:D,4,0)</f>
        <v>-85.85</v>
      </c>
      <c r="Q322" s="90">
        <f t="shared" si="36"/>
        <v>1</v>
      </c>
      <c r="R322" s="75" t="s">
        <v>1289</v>
      </c>
    </row>
    <row r="323" spans="1:18" s="70" customFormat="1" x14ac:dyDescent="0.3">
      <c r="A323" s="85" t="s">
        <v>2539</v>
      </c>
      <c r="B323" s="85" t="s">
        <v>2566</v>
      </c>
      <c r="C323" s="86">
        <v>45345</v>
      </c>
      <c r="D323" s="87">
        <f t="shared" si="39"/>
        <v>-95.31</v>
      </c>
      <c r="E323" s="87">
        <v>-9.4600000000000009</v>
      </c>
      <c r="F323" s="87">
        <v>-85.85</v>
      </c>
      <c r="G323" s="86">
        <v>45345</v>
      </c>
      <c r="H323" s="85" t="s">
        <v>2567</v>
      </c>
      <c r="I323" s="88">
        <v>1662422</v>
      </c>
      <c r="J323" s="88" t="s">
        <v>1327</v>
      </c>
      <c r="K323" s="88">
        <v>201021</v>
      </c>
      <c r="L323" s="89">
        <v>45349</v>
      </c>
      <c r="M323" s="85" t="str">
        <f>VLOOKUP(I323,'ITEM#'!A:B,2,0)</f>
        <v>Costco01</v>
      </c>
      <c r="N323" s="83" t="s">
        <v>1301</v>
      </c>
      <c r="O323" s="83"/>
      <c r="P323" s="84">
        <f>VLOOKUP(I323,'ITEM#'!A:D,4,0)</f>
        <v>-85.85</v>
      </c>
      <c r="Q323" s="90">
        <f t="shared" si="36"/>
        <v>1</v>
      </c>
      <c r="R323" s="75" t="s">
        <v>1289</v>
      </c>
    </row>
    <row r="324" spans="1:18" s="70" customFormat="1" x14ac:dyDescent="0.3">
      <c r="A324" s="85" t="s">
        <v>2539</v>
      </c>
      <c r="B324" s="85" t="s">
        <v>2568</v>
      </c>
      <c r="C324" s="86">
        <v>45345</v>
      </c>
      <c r="D324" s="87">
        <f>E324+F324</f>
        <v>-128.1</v>
      </c>
      <c r="E324" s="87">
        <v>-33.299999999999997</v>
      </c>
      <c r="F324" s="87">
        <v>-94.8</v>
      </c>
      <c r="G324" s="86">
        <v>45345</v>
      </c>
      <c r="H324" s="85" t="s">
        <v>2569</v>
      </c>
      <c r="I324" s="88">
        <v>1540785</v>
      </c>
      <c r="J324" s="88" t="s">
        <v>1328</v>
      </c>
      <c r="K324" s="88">
        <v>201021</v>
      </c>
      <c r="L324" s="89">
        <v>45349</v>
      </c>
      <c r="M324" s="85" t="str">
        <f>VLOOKUP(I324,'ITEM#'!A:B,2,0)</f>
        <v>Costco01</v>
      </c>
      <c r="N324" s="83" t="s">
        <v>1298</v>
      </c>
      <c r="O324" s="83"/>
      <c r="P324" s="84">
        <f>VLOOKUP(I324,'ITEM#'!A:D,4,0)</f>
        <v>-31.6</v>
      </c>
      <c r="Q324" s="90">
        <f t="shared" si="36"/>
        <v>2.9999999999999996</v>
      </c>
      <c r="R324" s="75" t="s">
        <v>1289</v>
      </c>
    </row>
    <row r="325" spans="1:18" s="70" customFormat="1" x14ac:dyDescent="0.3">
      <c r="A325" s="85" t="s">
        <v>2539</v>
      </c>
      <c r="B325" s="85" t="s">
        <v>2568</v>
      </c>
      <c r="C325" s="86">
        <v>45345</v>
      </c>
      <c r="D325" s="87">
        <f t="shared" ref="D325:D329" si="40">E325+F325</f>
        <v>-154.63999999999999</v>
      </c>
      <c r="E325" s="87">
        <v>-42.04</v>
      </c>
      <c r="F325" s="87">
        <v>-112.6</v>
      </c>
      <c r="G325" s="86">
        <v>45345</v>
      </c>
      <c r="H325" s="85" t="s">
        <v>2569</v>
      </c>
      <c r="I325" s="88">
        <v>1593356</v>
      </c>
      <c r="J325" s="88" t="s">
        <v>1329</v>
      </c>
      <c r="K325" s="88">
        <v>201021</v>
      </c>
      <c r="L325" s="89">
        <v>45349</v>
      </c>
      <c r="M325" s="85" t="str">
        <f>VLOOKUP(I325,'ITEM#'!A:B,2,0)</f>
        <v>Costco01</v>
      </c>
      <c r="N325" s="83" t="s">
        <v>1298</v>
      </c>
      <c r="O325" s="83"/>
      <c r="P325" s="84">
        <f>VLOOKUP(I325,'ITEM#'!A:D,4,0)</f>
        <v>-28.15</v>
      </c>
      <c r="Q325" s="90">
        <f t="shared" si="36"/>
        <v>4</v>
      </c>
      <c r="R325" s="75" t="s">
        <v>1289</v>
      </c>
    </row>
    <row r="326" spans="1:18" s="70" customFormat="1" x14ac:dyDescent="0.3">
      <c r="A326" s="85" t="s">
        <v>2539</v>
      </c>
      <c r="B326" s="85" t="s">
        <v>2568</v>
      </c>
      <c r="C326" s="86">
        <v>45345</v>
      </c>
      <c r="D326" s="87">
        <f t="shared" si="40"/>
        <v>-85.4</v>
      </c>
      <c r="E326" s="87">
        <v>-22.2</v>
      </c>
      <c r="F326" s="87">
        <v>-63.2</v>
      </c>
      <c r="G326" s="86">
        <v>45345</v>
      </c>
      <c r="H326" s="85" t="s">
        <v>2569</v>
      </c>
      <c r="I326" s="88">
        <v>1593359</v>
      </c>
      <c r="J326" s="88" t="s">
        <v>1316</v>
      </c>
      <c r="K326" s="88">
        <v>201021</v>
      </c>
      <c r="L326" s="89">
        <v>45349</v>
      </c>
      <c r="M326" s="85" t="str">
        <f>VLOOKUP(I326,'ITEM#'!A:B,2,0)</f>
        <v>Costco01</v>
      </c>
      <c r="N326" s="83" t="s">
        <v>1298</v>
      </c>
      <c r="O326" s="83"/>
      <c r="P326" s="84">
        <f>VLOOKUP(I326,'ITEM#'!A:D,4,0)</f>
        <v>-31.6</v>
      </c>
      <c r="Q326" s="90">
        <f t="shared" si="36"/>
        <v>2</v>
      </c>
      <c r="R326" s="75" t="s">
        <v>1289</v>
      </c>
    </row>
    <row r="327" spans="1:18" s="70" customFormat="1" x14ac:dyDescent="0.3">
      <c r="A327" s="85" t="s">
        <v>2539</v>
      </c>
      <c r="B327" s="85" t="s">
        <v>2568</v>
      </c>
      <c r="C327" s="86">
        <v>45345</v>
      </c>
      <c r="D327" s="87">
        <f t="shared" si="40"/>
        <v>-86.72</v>
      </c>
      <c r="E327" s="87">
        <v>-9.3699999999999992</v>
      </c>
      <c r="F327" s="87">
        <v>-77.349999999999994</v>
      </c>
      <c r="G327" s="86">
        <v>45345</v>
      </c>
      <c r="H327" s="85" t="s">
        <v>2569</v>
      </c>
      <c r="I327" s="88">
        <v>1662420</v>
      </c>
      <c r="J327" s="88" t="s">
        <v>1318</v>
      </c>
      <c r="K327" s="88">
        <v>201021</v>
      </c>
      <c r="L327" s="89">
        <v>45349</v>
      </c>
      <c r="M327" s="85" t="str">
        <f>VLOOKUP(I327,'ITEM#'!A:B,2,0)</f>
        <v>Costco01</v>
      </c>
      <c r="N327" s="83" t="s">
        <v>1301</v>
      </c>
      <c r="O327" s="83"/>
      <c r="P327" s="84">
        <f>VLOOKUP(I327,'ITEM#'!A:D,4,0)</f>
        <v>-77.349999999999994</v>
      </c>
      <c r="Q327" s="90">
        <f t="shared" si="36"/>
        <v>1</v>
      </c>
      <c r="R327" s="75" t="s">
        <v>1289</v>
      </c>
    </row>
    <row r="328" spans="1:18" s="70" customFormat="1" x14ac:dyDescent="0.3">
      <c r="A328" s="85" t="s">
        <v>2539</v>
      </c>
      <c r="B328" s="85" t="s">
        <v>2568</v>
      </c>
      <c r="C328" s="86">
        <v>45345</v>
      </c>
      <c r="D328" s="87">
        <f t="shared" si="40"/>
        <v>-95.31</v>
      </c>
      <c r="E328" s="87">
        <v>-9.4600000000000009</v>
      </c>
      <c r="F328" s="87">
        <v>-85.85</v>
      </c>
      <c r="G328" s="86">
        <v>45345</v>
      </c>
      <c r="H328" s="85" t="s">
        <v>2569</v>
      </c>
      <c r="I328" s="88">
        <v>1662422</v>
      </c>
      <c r="J328" s="88" t="s">
        <v>1327</v>
      </c>
      <c r="K328" s="88">
        <v>201021</v>
      </c>
      <c r="L328" s="89">
        <v>45349</v>
      </c>
      <c r="M328" s="85" t="str">
        <f>VLOOKUP(I328,'ITEM#'!A:B,2,0)</f>
        <v>Costco01</v>
      </c>
      <c r="N328" s="83" t="s">
        <v>1301</v>
      </c>
      <c r="O328" s="83"/>
      <c r="P328" s="84">
        <f>VLOOKUP(I328,'ITEM#'!A:D,4,0)</f>
        <v>-85.85</v>
      </c>
      <c r="Q328" s="90">
        <f t="shared" si="36"/>
        <v>1</v>
      </c>
      <c r="R328" s="75" t="s">
        <v>1289</v>
      </c>
    </row>
    <row r="329" spans="1:18" s="70" customFormat="1" x14ac:dyDescent="0.3">
      <c r="A329" s="85" t="s">
        <v>2539</v>
      </c>
      <c r="B329" s="85" t="s">
        <v>2568</v>
      </c>
      <c r="C329" s="86">
        <v>45345</v>
      </c>
      <c r="D329" s="87">
        <f t="shared" si="40"/>
        <v>-25.880000000000003</v>
      </c>
      <c r="E329" s="87">
        <v>-8.7200000000000006</v>
      </c>
      <c r="F329" s="87">
        <v>-17.16</v>
      </c>
      <c r="G329" s="86">
        <v>45345</v>
      </c>
      <c r="H329" s="85" t="s">
        <v>2569</v>
      </c>
      <c r="I329" s="88">
        <v>1793724</v>
      </c>
      <c r="J329" s="88" t="s">
        <v>2613</v>
      </c>
      <c r="K329" s="88">
        <v>201021</v>
      </c>
      <c r="L329" s="89">
        <v>45349</v>
      </c>
      <c r="M329" s="85" t="str">
        <f>VLOOKUP(I329,'ITEM#'!A:B,2,0)</f>
        <v>Costco01</v>
      </c>
      <c r="N329" s="83" t="s">
        <v>2618</v>
      </c>
      <c r="O329" s="83"/>
      <c r="P329" s="84">
        <f>VLOOKUP(I329,'ITEM#'!A:D,4,0)</f>
        <v>-17.16</v>
      </c>
      <c r="Q329" s="90">
        <f t="shared" si="36"/>
        <v>1</v>
      </c>
      <c r="R329" s="75" t="s">
        <v>1289</v>
      </c>
    </row>
    <row r="330" spans="1:18" s="70" customFormat="1" x14ac:dyDescent="0.3">
      <c r="A330" s="85" t="s">
        <v>2539</v>
      </c>
      <c r="B330" s="85" t="s">
        <v>2570</v>
      </c>
      <c r="C330" s="86">
        <v>45345</v>
      </c>
      <c r="D330" s="87">
        <v>-25.55</v>
      </c>
      <c r="E330" s="87">
        <v>0</v>
      </c>
      <c r="F330" s="87">
        <v>-25.55</v>
      </c>
      <c r="G330" s="86">
        <v>45345</v>
      </c>
      <c r="H330" s="85" t="s">
        <v>2571</v>
      </c>
      <c r="I330" s="88">
        <v>1516597</v>
      </c>
      <c r="J330" s="88" t="s">
        <v>1303</v>
      </c>
      <c r="K330" s="88">
        <v>201021</v>
      </c>
      <c r="L330" s="89">
        <v>45349</v>
      </c>
      <c r="M330" s="85" t="str">
        <f>VLOOKUP(I330,'ITEM#'!A:B,2,0)</f>
        <v>Costco01</v>
      </c>
      <c r="N330" s="83" t="s">
        <v>1291</v>
      </c>
      <c r="O330" s="83"/>
      <c r="P330" s="84">
        <f>VLOOKUP(I330,'ITEM#'!A:D,4,0)</f>
        <v>-25.55</v>
      </c>
      <c r="Q330" s="90">
        <f t="shared" si="36"/>
        <v>1</v>
      </c>
      <c r="R330" s="75" t="s">
        <v>1289</v>
      </c>
    </row>
    <row r="331" spans="1:18" s="70" customFormat="1" x14ac:dyDescent="0.3">
      <c r="A331" s="85" t="s">
        <v>2539</v>
      </c>
      <c r="B331" s="85" t="s">
        <v>2570</v>
      </c>
      <c r="C331" s="86">
        <v>45345</v>
      </c>
      <c r="D331" s="87">
        <v>-22.78</v>
      </c>
      <c r="E331" s="87"/>
      <c r="F331" s="87">
        <v>-22.78</v>
      </c>
      <c r="G331" s="86">
        <v>45345</v>
      </c>
      <c r="H331" s="85" t="s">
        <v>2571</v>
      </c>
      <c r="I331" s="88">
        <v>1529939</v>
      </c>
      <c r="J331" s="88" t="s">
        <v>1339</v>
      </c>
      <c r="K331" s="88">
        <v>201021</v>
      </c>
      <c r="L331" s="89">
        <v>45349</v>
      </c>
      <c r="M331" s="85" t="str">
        <f>VLOOKUP(I331,'ITEM#'!A:B,2,0)</f>
        <v>Costco01</v>
      </c>
      <c r="N331" s="83" t="s">
        <v>1291</v>
      </c>
      <c r="O331" s="83"/>
      <c r="P331" s="84">
        <f>VLOOKUP(I331,'ITEM#'!A:D,4,0)</f>
        <v>-22.78</v>
      </c>
      <c r="Q331" s="90">
        <f t="shared" si="36"/>
        <v>1</v>
      </c>
      <c r="R331" s="75" t="s">
        <v>1289</v>
      </c>
    </row>
    <row r="332" spans="1:18" s="70" customFormat="1" x14ac:dyDescent="0.3">
      <c r="A332" s="85" t="s">
        <v>2539</v>
      </c>
      <c r="B332" s="85" t="s">
        <v>2570</v>
      </c>
      <c r="C332" s="86">
        <v>45345</v>
      </c>
      <c r="D332" s="87">
        <v>-39</v>
      </c>
      <c r="E332" s="87"/>
      <c r="F332" s="87">
        <v>-39</v>
      </c>
      <c r="G332" s="86">
        <v>45345</v>
      </c>
      <c r="H332" s="85" t="s">
        <v>2571</v>
      </c>
      <c r="I332" s="88">
        <v>1529946</v>
      </c>
      <c r="J332" s="88" t="s">
        <v>1306</v>
      </c>
      <c r="K332" s="88">
        <v>201021</v>
      </c>
      <c r="L332" s="89">
        <v>45349</v>
      </c>
      <c r="M332" s="85" t="str">
        <f>VLOOKUP(I332,'ITEM#'!A:B,2,0)</f>
        <v>Costco01</v>
      </c>
      <c r="N332" s="83" t="s">
        <v>1291</v>
      </c>
      <c r="O332" s="83"/>
      <c r="P332" s="84">
        <f>VLOOKUP(I332,'ITEM#'!A:D,4,0)</f>
        <v>-39</v>
      </c>
      <c r="Q332" s="90">
        <f t="shared" si="36"/>
        <v>1</v>
      </c>
      <c r="R332" s="75" t="s">
        <v>1289</v>
      </c>
    </row>
    <row r="333" spans="1:18" s="70" customFormat="1" x14ac:dyDescent="0.3">
      <c r="A333" s="85" t="s">
        <v>2539</v>
      </c>
      <c r="B333" s="85" t="s">
        <v>2570</v>
      </c>
      <c r="C333" s="86">
        <v>45345</v>
      </c>
      <c r="D333" s="87">
        <v>-39</v>
      </c>
      <c r="E333" s="87"/>
      <c r="F333" s="87">
        <v>-39</v>
      </c>
      <c r="G333" s="86">
        <v>45345</v>
      </c>
      <c r="H333" s="85" t="s">
        <v>2571</v>
      </c>
      <c r="I333" s="88">
        <v>1529947</v>
      </c>
      <c r="J333" s="88" t="s">
        <v>1294</v>
      </c>
      <c r="K333" s="88">
        <v>201021</v>
      </c>
      <c r="L333" s="89">
        <v>45349</v>
      </c>
      <c r="M333" s="85" t="str">
        <f>VLOOKUP(I333,'ITEM#'!A:B,2,0)</f>
        <v>Costco01</v>
      </c>
      <c r="N333" s="83" t="s">
        <v>1291</v>
      </c>
      <c r="O333" s="83"/>
      <c r="P333" s="84">
        <f>VLOOKUP(I333,'ITEM#'!A:D,4,0)</f>
        <v>-39</v>
      </c>
      <c r="Q333" s="90">
        <f t="shared" si="36"/>
        <v>1</v>
      </c>
      <c r="R333" s="75" t="s">
        <v>1289</v>
      </c>
    </row>
    <row r="334" spans="1:18" s="70" customFormat="1" x14ac:dyDescent="0.3">
      <c r="A334" s="85" t="s">
        <v>2539</v>
      </c>
      <c r="B334" s="85" t="s">
        <v>2572</v>
      </c>
      <c r="C334" s="86">
        <v>45345</v>
      </c>
      <c r="D334" s="87">
        <f>E334+F334</f>
        <v>-173.44</v>
      </c>
      <c r="E334" s="87">
        <v>-18.739999999999998</v>
      </c>
      <c r="F334" s="87">
        <v>-154.69999999999999</v>
      </c>
      <c r="G334" s="86">
        <v>45345</v>
      </c>
      <c r="H334" s="85" t="s">
        <v>2573</v>
      </c>
      <c r="I334" s="88">
        <v>1662420</v>
      </c>
      <c r="J334" s="88" t="s">
        <v>1318</v>
      </c>
      <c r="K334" s="88">
        <v>201021</v>
      </c>
      <c r="L334" s="89">
        <v>45349</v>
      </c>
      <c r="M334" s="85" t="str">
        <f>VLOOKUP(I334,'ITEM#'!A:B,2,0)</f>
        <v>Costco01</v>
      </c>
      <c r="N334" s="83" t="s">
        <v>1301</v>
      </c>
      <c r="O334" s="83"/>
      <c r="P334" s="84">
        <f>VLOOKUP(I334,'ITEM#'!A:D,4,0)</f>
        <v>-77.349999999999994</v>
      </c>
      <c r="Q334" s="90">
        <f t="shared" si="36"/>
        <v>2</v>
      </c>
      <c r="R334" s="75" t="s">
        <v>1289</v>
      </c>
    </row>
    <row r="335" spans="1:18" s="70" customFormat="1" x14ac:dyDescent="0.3">
      <c r="A335" s="85" t="s">
        <v>2539</v>
      </c>
      <c r="B335" s="85" t="s">
        <v>2572</v>
      </c>
      <c r="C335" s="86">
        <v>45345</v>
      </c>
      <c r="D335" s="87">
        <f>E335+F335</f>
        <v>-35.870000000000005</v>
      </c>
      <c r="E335" s="87">
        <v>-8.89</v>
      </c>
      <c r="F335" s="87">
        <v>-26.98</v>
      </c>
      <c r="G335" s="86">
        <v>45345</v>
      </c>
      <c r="H335" s="85" t="s">
        <v>2573</v>
      </c>
      <c r="I335" s="88">
        <v>1793728</v>
      </c>
      <c r="J335" s="88" t="s">
        <v>2615</v>
      </c>
      <c r="K335" s="88">
        <v>201021</v>
      </c>
      <c r="L335" s="89">
        <v>45349</v>
      </c>
      <c r="M335" s="85" t="str">
        <f>VLOOKUP(I335,'ITEM#'!A:B,2,0)</f>
        <v>Costco01</v>
      </c>
      <c r="N335" s="83" t="s">
        <v>2618</v>
      </c>
      <c r="O335" s="83"/>
      <c r="P335" s="84">
        <f>VLOOKUP(I335,'ITEM#'!A:D,4,0)</f>
        <v>-26.98</v>
      </c>
      <c r="Q335" s="90">
        <f t="shared" si="36"/>
        <v>1</v>
      </c>
      <c r="R335" s="75" t="s">
        <v>1289</v>
      </c>
    </row>
    <row r="336" spans="1:18" s="70" customFormat="1" x14ac:dyDescent="0.3">
      <c r="A336" s="85" t="s">
        <v>2539</v>
      </c>
      <c r="B336" s="85" t="s">
        <v>2574</v>
      </c>
      <c r="C336" s="86">
        <v>45345</v>
      </c>
      <c r="D336" s="87">
        <f>E336+F336</f>
        <v>-95.31</v>
      </c>
      <c r="E336" s="87">
        <v>-9.4600000000000009</v>
      </c>
      <c r="F336" s="87">
        <v>-85.85</v>
      </c>
      <c r="G336" s="86">
        <v>45345</v>
      </c>
      <c r="H336" s="85" t="s">
        <v>2575</v>
      </c>
      <c r="I336" s="88">
        <v>1662421</v>
      </c>
      <c r="J336" s="88" t="s">
        <v>1300</v>
      </c>
      <c r="K336" s="88">
        <v>201021</v>
      </c>
      <c r="L336" s="89">
        <v>45349</v>
      </c>
      <c r="M336" s="85" t="str">
        <f>VLOOKUP(I336,'ITEM#'!A:B,2,0)</f>
        <v>Costco01</v>
      </c>
      <c r="N336" s="83" t="s">
        <v>1301</v>
      </c>
      <c r="O336" s="83"/>
      <c r="P336" s="84">
        <f>VLOOKUP(I336,'ITEM#'!A:D,4,0)</f>
        <v>-85.85</v>
      </c>
      <c r="Q336" s="90">
        <f t="shared" si="36"/>
        <v>1</v>
      </c>
      <c r="R336" s="75" t="s">
        <v>1289</v>
      </c>
    </row>
    <row r="337" spans="1:18" s="70" customFormat="1" x14ac:dyDescent="0.3">
      <c r="A337" s="85" t="s">
        <v>2539</v>
      </c>
      <c r="B337" s="85" t="s">
        <v>2574</v>
      </c>
      <c r="C337" s="86">
        <v>45345</v>
      </c>
      <c r="D337" s="87">
        <f>E337+F337</f>
        <v>-35.870000000000005</v>
      </c>
      <c r="E337" s="87">
        <v>-8.89</v>
      </c>
      <c r="F337" s="87">
        <v>-26.98</v>
      </c>
      <c r="G337" s="86">
        <v>45345</v>
      </c>
      <c r="H337" s="85" t="s">
        <v>2575</v>
      </c>
      <c r="I337" s="88">
        <v>1793728</v>
      </c>
      <c r="J337" s="88" t="s">
        <v>2615</v>
      </c>
      <c r="K337" s="88">
        <v>201021</v>
      </c>
      <c r="L337" s="89">
        <v>45349</v>
      </c>
      <c r="M337" s="85" t="str">
        <f>VLOOKUP(I337,'ITEM#'!A:B,2,0)</f>
        <v>Costco01</v>
      </c>
      <c r="N337" s="83" t="s">
        <v>2618</v>
      </c>
      <c r="O337" s="83"/>
      <c r="P337" s="84">
        <f>VLOOKUP(I337,'ITEM#'!A:D,4,0)</f>
        <v>-26.98</v>
      </c>
      <c r="Q337" s="90">
        <f t="shared" si="36"/>
        <v>1</v>
      </c>
      <c r="R337" s="75" t="s">
        <v>1289</v>
      </c>
    </row>
    <row r="338" spans="1:18" s="70" customFormat="1" x14ac:dyDescent="0.3">
      <c r="A338" s="85" t="s">
        <v>2539</v>
      </c>
      <c r="B338" s="85" t="s">
        <v>2576</v>
      </c>
      <c r="C338" s="86">
        <v>45345</v>
      </c>
      <c r="D338" s="87">
        <f t="shared" ref="D338:D339" si="41">E338+F338</f>
        <v>-95.31</v>
      </c>
      <c r="E338" s="87">
        <v>-9.4600000000000009</v>
      </c>
      <c r="F338" s="87">
        <v>-85.85</v>
      </c>
      <c r="G338" s="86">
        <v>45345</v>
      </c>
      <c r="H338" s="85" t="s">
        <v>2577</v>
      </c>
      <c r="I338" s="88">
        <v>1662421</v>
      </c>
      <c r="J338" s="88" t="s">
        <v>1300</v>
      </c>
      <c r="K338" s="88">
        <v>201021</v>
      </c>
      <c r="L338" s="89">
        <v>45349</v>
      </c>
      <c r="M338" s="85" t="str">
        <f>VLOOKUP(I338,'ITEM#'!A:B,2,0)</f>
        <v>Costco01</v>
      </c>
      <c r="N338" s="83" t="s">
        <v>1301</v>
      </c>
      <c r="O338" s="83"/>
      <c r="P338" s="84">
        <f>VLOOKUP(I338,'ITEM#'!A:D,4,0)</f>
        <v>-85.85</v>
      </c>
      <c r="Q338" s="90">
        <f t="shared" si="36"/>
        <v>1</v>
      </c>
      <c r="R338" s="75" t="s">
        <v>1289</v>
      </c>
    </row>
    <row r="339" spans="1:18" s="70" customFormat="1" x14ac:dyDescent="0.3">
      <c r="A339" s="85" t="s">
        <v>2539</v>
      </c>
      <c r="B339" s="85" t="s">
        <v>2576</v>
      </c>
      <c r="C339" s="86">
        <v>45345</v>
      </c>
      <c r="D339" s="87">
        <f t="shared" si="41"/>
        <v>-40.36</v>
      </c>
      <c r="E339" s="87">
        <v>-9.07</v>
      </c>
      <c r="F339" s="87">
        <v>-31.29</v>
      </c>
      <c r="G339" s="86">
        <v>45345</v>
      </c>
      <c r="H339" s="85" t="s">
        <v>2577</v>
      </c>
      <c r="I339" s="88">
        <v>1793729</v>
      </c>
      <c r="J339" s="88" t="s">
        <v>2612</v>
      </c>
      <c r="K339" s="88">
        <v>201021</v>
      </c>
      <c r="L339" s="89">
        <v>45349</v>
      </c>
      <c r="M339" s="85" t="str">
        <f>VLOOKUP(I339,'ITEM#'!A:B,2,0)</f>
        <v>Costco01</v>
      </c>
      <c r="N339" s="83" t="s">
        <v>2618</v>
      </c>
      <c r="O339" s="83"/>
      <c r="P339" s="84">
        <f>VLOOKUP(I339,'ITEM#'!A:D,4,0)</f>
        <v>-31.29</v>
      </c>
      <c r="Q339" s="90">
        <f t="shared" si="36"/>
        <v>1</v>
      </c>
      <c r="R339" s="75" t="s">
        <v>1289</v>
      </c>
    </row>
    <row r="340" spans="1:18" s="70" customFormat="1" x14ac:dyDescent="0.3">
      <c r="A340" s="85" t="s">
        <v>2578</v>
      </c>
      <c r="B340" s="85" t="s">
        <v>2579</v>
      </c>
      <c r="C340" s="86">
        <v>45348</v>
      </c>
      <c r="D340" s="87">
        <v>-39</v>
      </c>
      <c r="E340" s="87">
        <v>0</v>
      </c>
      <c r="F340" s="87">
        <v>-39</v>
      </c>
      <c r="G340" s="86">
        <v>45348</v>
      </c>
      <c r="H340" s="85" t="s">
        <v>2580</v>
      </c>
      <c r="I340" s="88">
        <v>1529947</v>
      </c>
      <c r="J340" s="88" t="s">
        <v>1294</v>
      </c>
      <c r="K340" s="88">
        <v>201173</v>
      </c>
      <c r="L340" s="89">
        <v>45350</v>
      </c>
      <c r="M340" s="85" t="str">
        <f>VLOOKUP(I340,'ITEM#'!A:B,2,0)</f>
        <v>Costco01</v>
      </c>
      <c r="N340" s="83" t="s">
        <v>1291</v>
      </c>
      <c r="O340" s="83"/>
      <c r="P340" s="84">
        <f>VLOOKUP(I340,'ITEM#'!A:D,4,0)</f>
        <v>-39</v>
      </c>
      <c r="Q340" s="90">
        <f t="shared" ref="Q340:Q365" si="42">F340/P340</f>
        <v>1</v>
      </c>
      <c r="R340" s="75" t="s">
        <v>1289</v>
      </c>
    </row>
    <row r="341" spans="1:18" s="70" customFormat="1" x14ac:dyDescent="0.3">
      <c r="A341" s="85" t="s">
        <v>2578</v>
      </c>
      <c r="B341" s="85" t="s">
        <v>2581</v>
      </c>
      <c r="C341" s="86">
        <v>45348</v>
      </c>
      <c r="D341" s="87">
        <f>E341+F341</f>
        <v>-38.659999999999997</v>
      </c>
      <c r="E341" s="87">
        <v>-10.509999999999998</v>
      </c>
      <c r="F341" s="87">
        <v>-28.15</v>
      </c>
      <c r="G341" s="86">
        <v>45348</v>
      </c>
      <c r="H341" s="85" t="s">
        <v>2582</v>
      </c>
      <c r="I341" s="88">
        <v>1540783</v>
      </c>
      <c r="J341" s="88" t="s">
        <v>1317</v>
      </c>
      <c r="K341" s="88">
        <v>201173</v>
      </c>
      <c r="L341" s="89">
        <v>45350</v>
      </c>
      <c r="M341" s="85" t="str">
        <f>VLOOKUP(I341,'ITEM#'!A:B,2,0)</f>
        <v>Costco01</v>
      </c>
      <c r="N341" s="83" t="s">
        <v>1298</v>
      </c>
      <c r="O341" s="83"/>
      <c r="P341" s="84">
        <f>VLOOKUP(I341,'ITEM#'!A:D,4,0)</f>
        <v>-28.15</v>
      </c>
      <c r="Q341" s="90">
        <f t="shared" si="42"/>
        <v>1</v>
      </c>
      <c r="R341" s="75" t="s">
        <v>1289</v>
      </c>
    </row>
    <row r="342" spans="1:18" s="70" customFormat="1" x14ac:dyDescent="0.3">
      <c r="A342" s="85" t="s">
        <v>2578</v>
      </c>
      <c r="B342" s="85" t="s">
        <v>2581</v>
      </c>
      <c r="C342" s="86">
        <v>45348</v>
      </c>
      <c r="D342" s="87">
        <f t="shared" ref="D342:D344" si="43">E342+F342</f>
        <v>-42.7</v>
      </c>
      <c r="E342" s="87">
        <v>-11.1</v>
      </c>
      <c r="F342" s="87">
        <v>-31.6</v>
      </c>
      <c r="G342" s="86">
        <v>45348</v>
      </c>
      <c r="H342" s="85" t="s">
        <v>2582</v>
      </c>
      <c r="I342" s="88">
        <v>1540785</v>
      </c>
      <c r="J342" s="88" t="s">
        <v>1328</v>
      </c>
      <c r="K342" s="88">
        <v>201173</v>
      </c>
      <c r="L342" s="89">
        <v>45350</v>
      </c>
      <c r="M342" s="85" t="str">
        <f>VLOOKUP(I342,'ITEM#'!A:B,2,0)</f>
        <v>Costco01</v>
      </c>
      <c r="N342" s="83" t="s">
        <v>1298</v>
      </c>
      <c r="O342" s="83"/>
      <c r="P342" s="84">
        <f>VLOOKUP(I342,'ITEM#'!A:D,4,0)</f>
        <v>-31.6</v>
      </c>
      <c r="Q342" s="90">
        <f t="shared" si="42"/>
        <v>1</v>
      </c>
      <c r="R342" s="75" t="s">
        <v>1289</v>
      </c>
    </row>
    <row r="343" spans="1:18" s="70" customFormat="1" x14ac:dyDescent="0.3">
      <c r="A343" s="85" t="s">
        <v>2578</v>
      </c>
      <c r="B343" s="85" t="s">
        <v>2581</v>
      </c>
      <c r="C343" s="86">
        <v>45348</v>
      </c>
      <c r="D343" s="87">
        <f t="shared" si="43"/>
        <v>-86.72</v>
      </c>
      <c r="E343" s="87">
        <v>-9.3699999999999992</v>
      </c>
      <c r="F343" s="87">
        <v>-77.349999999999994</v>
      </c>
      <c r="G343" s="86">
        <v>45348</v>
      </c>
      <c r="H343" s="85" t="s">
        <v>2582</v>
      </c>
      <c r="I343" s="88">
        <v>1662420</v>
      </c>
      <c r="J343" s="88" t="s">
        <v>1318</v>
      </c>
      <c r="K343" s="88">
        <v>201173</v>
      </c>
      <c r="L343" s="89">
        <v>45350</v>
      </c>
      <c r="M343" s="85" t="str">
        <f>VLOOKUP(I343,'ITEM#'!A:B,2,0)</f>
        <v>Costco01</v>
      </c>
      <c r="N343" s="83" t="s">
        <v>1301</v>
      </c>
      <c r="O343" s="83"/>
      <c r="P343" s="84">
        <f>VLOOKUP(I343,'ITEM#'!A:D,4,0)</f>
        <v>-77.349999999999994</v>
      </c>
      <c r="Q343" s="90">
        <f t="shared" si="42"/>
        <v>1</v>
      </c>
      <c r="R343" s="75" t="s">
        <v>1289</v>
      </c>
    </row>
    <row r="344" spans="1:18" s="70" customFormat="1" x14ac:dyDescent="0.3">
      <c r="A344" s="85" t="s">
        <v>2578</v>
      </c>
      <c r="B344" s="85" t="s">
        <v>2581</v>
      </c>
      <c r="C344" s="86">
        <v>45348</v>
      </c>
      <c r="D344" s="87">
        <f t="shared" si="43"/>
        <v>-95.31</v>
      </c>
      <c r="E344" s="87">
        <v>-9.4600000000000009</v>
      </c>
      <c r="F344" s="87">
        <v>-85.85</v>
      </c>
      <c r="G344" s="86">
        <v>45348</v>
      </c>
      <c r="H344" s="85" t="s">
        <v>2582</v>
      </c>
      <c r="I344" s="88">
        <v>1662422</v>
      </c>
      <c r="J344" s="88" t="s">
        <v>1327</v>
      </c>
      <c r="K344" s="88">
        <v>201173</v>
      </c>
      <c r="L344" s="89">
        <v>45350</v>
      </c>
      <c r="M344" s="85" t="str">
        <f>VLOOKUP(I344,'ITEM#'!A:B,2,0)</f>
        <v>Costco01</v>
      </c>
      <c r="N344" s="83" t="s">
        <v>1301</v>
      </c>
      <c r="O344" s="83"/>
      <c r="P344" s="84">
        <f>VLOOKUP(I344,'ITEM#'!A:D,4,0)</f>
        <v>-85.85</v>
      </c>
      <c r="Q344" s="90">
        <f t="shared" si="42"/>
        <v>1</v>
      </c>
      <c r="R344" s="75" t="s">
        <v>1289</v>
      </c>
    </row>
    <row r="345" spans="1:18" s="70" customFormat="1" x14ac:dyDescent="0.3">
      <c r="A345" s="85" t="s">
        <v>2578</v>
      </c>
      <c r="B345" s="85" t="s">
        <v>2583</v>
      </c>
      <c r="C345" s="86">
        <v>45348</v>
      </c>
      <c r="D345" s="87">
        <f>E345+F345</f>
        <v>-51.760000000000005</v>
      </c>
      <c r="E345" s="87">
        <v>-17.440000000000001</v>
      </c>
      <c r="F345" s="87">
        <v>-34.32</v>
      </c>
      <c r="G345" s="86">
        <v>45348</v>
      </c>
      <c r="H345" s="85" t="s">
        <v>2584</v>
      </c>
      <c r="I345" s="88">
        <v>1793724</v>
      </c>
      <c r="J345" s="88" t="s">
        <v>2613</v>
      </c>
      <c r="K345" s="88">
        <v>201173</v>
      </c>
      <c r="L345" s="89">
        <v>45350</v>
      </c>
      <c r="M345" s="85" t="str">
        <f>VLOOKUP(I345,'ITEM#'!A:B,2,0)</f>
        <v>Costco01</v>
      </c>
      <c r="N345" s="83" t="s">
        <v>2618</v>
      </c>
      <c r="O345" s="83"/>
      <c r="P345" s="84">
        <f>VLOOKUP(I345,'ITEM#'!A:D,4,0)</f>
        <v>-17.16</v>
      </c>
      <c r="Q345" s="90">
        <f t="shared" si="42"/>
        <v>2</v>
      </c>
      <c r="R345" s="75" t="s">
        <v>1289</v>
      </c>
    </row>
    <row r="346" spans="1:18" s="70" customFormat="1" x14ac:dyDescent="0.3">
      <c r="A346" s="85" t="s">
        <v>2578</v>
      </c>
      <c r="B346" s="85" t="s">
        <v>2583</v>
      </c>
      <c r="C346" s="86">
        <v>45348</v>
      </c>
      <c r="D346" s="87">
        <f>E346+F346</f>
        <v>-71.740000000000009</v>
      </c>
      <c r="E346" s="87">
        <v>-17.78</v>
      </c>
      <c r="F346" s="87">
        <v>-53.96</v>
      </c>
      <c r="G346" s="86">
        <v>45348</v>
      </c>
      <c r="H346" s="85" t="s">
        <v>2584</v>
      </c>
      <c r="I346" s="88">
        <v>1793728</v>
      </c>
      <c r="J346" s="88" t="s">
        <v>2615</v>
      </c>
      <c r="K346" s="88">
        <v>201173</v>
      </c>
      <c r="L346" s="89">
        <v>45350</v>
      </c>
      <c r="M346" s="85" t="str">
        <f>VLOOKUP(I346,'ITEM#'!A:B,2,0)</f>
        <v>Costco01</v>
      </c>
      <c r="N346" s="83" t="s">
        <v>2618</v>
      </c>
      <c r="O346" s="83"/>
      <c r="P346" s="84">
        <f>VLOOKUP(I346,'ITEM#'!A:D,4,0)</f>
        <v>-26.98</v>
      </c>
      <c r="Q346" s="90">
        <f t="shared" si="42"/>
        <v>2</v>
      </c>
      <c r="R346" s="75" t="s">
        <v>1289</v>
      </c>
    </row>
    <row r="347" spans="1:18" s="70" customFormat="1" x14ac:dyDescent="0.3">
      <c r="A347" s="85" t="s">
        <v>2578</v>
      </c>
      <c r="B347" s="85" t="s">
        <v>2585</v>
      </c>
      <c r="C347" s="86">
        <v>45348</v>
      </c>
      <c r="D347" s="87">
        <v>-38.659999999999997</v>
      </c>
      <c r="E347" s="87">
        <v>-10.51</v>
      </c>
      <c r="F347" s="87">
        <v>-28.15</v>
      </c>
      <c r="G347" s="86">
        <v>45348</v>
      </c>
      <c r="H347" s="85" t="s">
        <v>2586</v>
      </c>
      <c r="I347" s="88">
        <v>1540780</v>
      </c>
      <c r="J347" s="88" t="s">
        <v>1334</v>
      </c>
      <c r="K347" s="88">
        <v>201173</v>
      </c>
      <c r="L347" s="89">
        <v>45350</v>
      </c>
      <c r="M347" s="85" t="str">
        <f>VLOOKUP(I347,'ITEM#'!A:B,2,0)</f>
        <v>Costco01</v>
      </c>
      <c r="N347" s="83" t="s">
        <v>1298</v>
      </c>
      <c r="O347" s="83"/>
      <c r="P347" s="84">
        <f>VLOOKUP(I347,'ITEM#'!A:D,4,0)</f>
        <v>-28.15</v>
      </c>
      <c r="Q347" s="90">
        <f t="shared" si="42"/>
        <v>1</v>
      </c>
      <c r="R347" s="75" t="s">
        <v>1289</v>
      </c>
    </row>
    <row r="348" spans="1:18" s="70" customFormat="1" x14ac:dyDescent="0.3">
      <c r="A348" s="85" t="s">
        <v>2578</v>
      </c>
      <c r="B348" s="85" t="s">
        <v>2587</v>
      </c>
      <c r="C348" s="86">
        <v>45348</v>
      </c>
      <c r="D348" s="87">
        <v>-86.72</v>
      </c>
      <c r="E348" s="87">
        <v>-9.3699999999999992</v>
      </c>
      <c r="F348" s="87">
        <v>-77.349999999999994</v>
      </c>
      <c r="G348" s="86">
        <v>45348</v>
      </c>
      <c r="H348" s="85" t="s">
        <v>2588</v>
      </c>
      <c r="I348" s="88">
        <v>1662420</v>
      </c>
      <c r="J348" s="88" t="s">
        <v>1318</v>
      </c>
      <c r="K348" s="88">
        <v>201173</v>
      </c>
      <c r="L348" s="89">
        <v>45350</v>
      </c>
      <c r="M348" s="85" t="str">
        <f>VLOOKUP(I348,'ITEM#'!A:B,2,0)</f>
        <v>Costco01</v>
      </c>
      <c r="N348" s="83" t="s">
        <v>1301</v>
      </c>
      <c r="O348" s="83"/>
      <c r="P348" s="84">
        <f>VLOOKUP(I348,'ITEM#'!A:D,4,0)</f>
        <v>-77.349999999999994</v>
      </c>
      <c r="Q348" s="90">
        <f t="shared" si="42"/>
        <v>1</v>
      </c>
      <c r="R348" s="75" t="s">
        <v>1289</v>
      </c>
    </row>
    <row r="349" spans="1:18" s="70" customFormat="1" x14ac:dyDescent="0.3">
      <c r="A349" s="85" t="s">
        <v>2578</v>
      </c>
      <c r="B349" s="85" t="s">
        <v>2589</v>
      </c>
      <c r="C349" s="86">
        <v>45348</v>
      </c>
      <c r="D349" s="87">
        <v>-780</v>
      </c>
      <c r="E349" s="87">
        <v>0</v>
      </c>
      <c r="F349" s="87">
        <v>-780</v>
      </c>
      <c r="G349" s="86">
        <v>45348</v>
      </c>
      <c r="H349" s="85" t="s">
        <v>2590</v>
      </c>
      <c r="I349" s="88">
        <v>1529947</v>
      </c>
      <c r="J349" s="88" t="s">
        <v>1294</v>
      </c>
      <c r="K349" s="88">
        <v>201173</v>
      </c>
      <c r="L349" s="89">
        <v>45350</v>
      </c>
      <c r="M349" s="85" t="str">
        <f>VLOOKUP(I349,'ITEM#'!A:B,2,0)</f>
        <v>Costco01</v>
      </c>
      <c r="N349" s="83" t="s">
        <v>1291</v>
      </c>
      <c r="O349" s="83"/>
      <c r="P349" s="84">
        <f>VLOOKUP(I349,'ITEM#'!A:D,4,0)</f>
        <v>-39</v>
      </c>
      <c r="Q349" s="90">
        <f t="shared" si="42"/>
        <v>20</v>
      </c>
      <c r="R349" s="75" t="s">
        <v>1289</v>
      </c>
    </row>
    <row r="350" spans="1:18" s="70" customFormat="1" x14ac:dyDescent="0.3">
      <c r="A350" s="85" t="s">
        <v>2578</v>
      </c>
      <c r="B350" s="85" t="s">
        <v>2591</v>
      </c>
      <c r="C350" s="86">
        <v>45348</v>
      </c>
      <c r="D350" s="87">
        <v>-25.55</v>
      </c>
      <c r="E350" s="87">
        <v>0</v>
      </c>
      <c r="F350" s="87">
        <v>-25.55</v>
      </c>
      <c r="G350" s="86">
        <v>45348</v>
      </c>
      <c r="H350" s="85" t="s">
        <v>2592</v>
      </c>
      <c r="I350" s="88">
        <v>1516596</v>
      </c>
      <c r="J350" s="88" t="s">
        <v>1344</v>
      </c>
      <c r="K350" s="88">
        <v>201173</v>
      </c>
      <c r="L350" s="89">
        <v>45350</v>
      </c>
      <c r="M350" s="85" t="str">
        <f>VLOOKUP(I350,'ITEM#'!A:B,2,0)</f>
        <v>Costco01</v>
      </c>
      <c r="N350" s="83" t="s">
        <v>1291</v>
      </c>
      <c r="O350" s="83"/>
      <c r="P350" s="84">
        <f>VLOOKUP(I350,'ITEM#'!A:D,4,0)</f>
        <v>-25.55</v>
      </c>
      <c r="Q350" s="90">
        <f t="shared" si="42"/>
        <v>1</v>
      </c>
      <c r="R350" s="75" t="s">
        <v>1289</v>
      </c>
    </row>
    <row r="351" spans="1:18" s="70" customFormat="1" x14ac:dyDescent="0.3">
      <c r="A351" s="85" t="s">
        <v>2578</v>
      </c>
      <c r="B351" s="85" t="s">
        <v>2593</v>
      </c>
      <c r="C351" s="86">
        <v>45348</v>
      </c>
      <c r="D351" s="87">
        <f>E351+F351</f>
        <v>-42.7</v>
      </c>
      <c r="E351" s="87">
        <v>-11.1</v>
      </c>
      <c r="F351" s="87">
        <v>-31.6</v>
      </c>
      <c r="G351" s="86">
        <v>45348</v>
      </c>
      <c r="H351" s="85" t="s">
        <v>2594</v>
      </c>
      <c r="I351" s="88">
        <v>1540785</v>
      </c>
      <c r="J351" s="88" t="s">
        <v>1328</v>
      </c>
      <c r="K351" s="88">
        <v>201173</v>
      </c>
      <c r="L351" s="89">
        <v>45350</v>
      </c>
      <c r="M351" s="85" t="str">
        <f>VLOOKUP(I351,'ITEM#'!A:B,2,0)</f>
        <v>Costco01</v>
      </c>
      <c r="N351" s="83" t="s">
        <v>1298</v>
      </c>
      <c r="O351" s="83"/>
      <c r="P351" s="84">
        <f>VLOOKUP(I351,'ITEM#'!A:D,4,0)</f>
        <v>-31.6</v>
      </c>
      <c r="Q351" s="90">
        <f t="shared" si="42"/>
        <v>1</v>
      </c>
      <c r="R351" s="75" t="s">
        <v>1289</v>
      </c>
    </row>
    <row r="352" spans="1:18" s="70" customFormat="1" x14ac:dyDescent="0.3">
      <c r="A352" s="85" t="s">
        <v>2578</v>
      </c>
      <c r="B352" s="85" t="s">
        <v>2593</v>
      </c>
      <c r="C352" s="86">
        <v>45348</v>
      </c>
      <c r="D352" s="87">
        <f>E352+F352</f>
        <v>-128.1</v>
      </c>
      <c r="E352" s="87">
        <v>-33.299999999999997</v>
      </c>
      <c r="F352" s="87">
        <v>-94.8</v>
      </c>
      <c r="G352" s="86">
        <v>45348</v>
      </c>
      <c r="H352" s="85" t="s">
        <v>2594</v>
      </c>
      <c r="I352" s="88">
        <v>1540787</v>
      </c>
      <c r="J352" s="88" t="s">
        <v>1341</v>
      </c>
      <c r="K352" s="88">
        <v>201173</v>
      </c>
      <c r="L352" s="89">
        <v>45350</v>
      </c>
      <c r="M352" s="85" t="str">
        <f>VLOOKUP(I352,'ITEM#'!A:B,2,0)</f>
        <v>Costco01</v>
      </c>
      <c r="N352" s="83" t="s">
        <v>1298</v>
      </c>
      <c r="O352" s="83"/>
      <c r="P352" s="84">
        <f>VLOOKUP(I352,'ITEM#'!A:D,4,0)</f>
        <v>-31.6</v>
      </c>
      <c r="Q352" s="90">
        <f t="shared" si="42"/>
        <v>2.9999999999999996</v>
      </c>
      <c r="R352" s="75" t="s">
        <v>1289</v>
      </c>
    </row>
    <row r="353" spans="1:18" s="70" customFormat="1" x14ac:dyDescent="0.3">
      <c r="A353" s="85" t="s">
        <v>2578</v>
      </c>
      <c r="B353" s="85" t="s">
        <v>2595</v>
      </c>
      <c r="C353" s="86">
        <v>45348</v>
      </c>
      <c r="D353" s="87">
        <v>-86.72</v>
      </c>
      <c r="E353" s="87">
        <v>-9.3699999999999992</v>
      </c>
      <c r="F353" s="87">
        <v>-77.349999999999994</v>
      </c>
      <c r="G353" s="86">
        <v>45348</v>
      </c>
      <c r="H353" s="85" t="s">
        <v>2596</v>
      </c>
      <c r="I353" s="88">
        <v>1662420</v>
      </c>
      <c r="J353" s="88" t="s">
        <v>1318</v>
      </c>
      <c r="K353" s="88">
        <v>201173</v>
      </c>
      <c r="L353" s="89">
        <v>45350</v>
      </c>
      <c r="M353" s="85" t="str">
        <f>VLOOKUP(I353,'ITEM#'!A:B,2,0)</f>
        <v>Costco01</v>
      </c>
      <c r="N353" s="83" t="s">
        <v>1301</v>
      </c>
      <c r="O353" s="83"/>
      <c r="P353" s="84">
        <f>VLOOKUP(I353,'ITEM#'!A:D,4,0)</f>
        <v>-77.349999999999994</v>
      </c>
      <c r="Q353" s="90">
        <f t="shared" si="42"/>
        <v>1</v>
      </c>
      <c r="R353" s="75" t="s">
        <v>1289</v>
      </c>
    </row>
    <row r="354" spans="1:18" s="70" customFormat="1" x14ac:dyDescent="0.3">
      <c r="A354" s="85" t="s">
        <v>2578</v>
      </c>
      <c r="B354" s="85" t="s">
        <v>2597</v>
      </c>
      <c r="C354" s="86">
        <v>45348</v>
      </c>
      <c r="D354" s="87">
        <v>-39</v>
      </c>
      <c r="E354" s="87">
        <v>0</v>
      </c>
      <c r="F354" s="87">
        <v>-39</v>
      </c>
      <c r="G354" s="86">
        <v>45348</v>
      </c>
      <c r="H354" s="85" t="s">
        <v>2598</v>
      </c>
      <c r="I354" s="88">
        <v>1529946</v>
      </c>
      <c r="J354" s="88" t="s">
        <v>1306</v>
      </c>
      <c r="K354" s="88">
        <v>201173</v>
      </c>
      <c r="L354" s="89">
        <v>45350</v>
      </c>
      <c r="M354" s="85" t="str">
        <f>VLOOKUP(I354,'ITEM#'!A:B,2,0)</f>
        <v>Costco01</v>
      </c>
      <c r="N354" s="83" t="s">
        <v>1291</v>
      </c>
      <c r="O354" s="83"/>
      <c r="P354" s="84">
        <f>VLOOKUP(I354,'ITEM#'!A:D,4,0)</f>
        <v>-39</v>
      </c>
      <c r="Q354" s="90">
        <f t="shared" si="42"/>
        <v>1</v>
      </c>
      <c r="R354" s="75" t="s">
        <v>1289</v>
      </c>
    </row>
    <row r="355" spans="1:18" s="70" customFormat="1" x14ac:dyDescent="0.3">
      <c r="A355" s="85" t="s">
        <v>2599</v>
      </c>
      <c r="B355" s="85" t="s">
        <v>2600</v>
      </c>
      <c r="C355" s="86">
        <v>45349</v>
      </c>
      <c r="D355" s="87">
        <v>-32.380000000000003</v>
      </c>
      <c r="E355" s="87">
        <v>-9.8800000000000008</v>
      </c>
      <c r="F355" s="87">
        <v>-22.5</v>
      </c>
      <c r="G355" s="86">
        <v>45349</v>
      </c>
      <c r="H355" s="85" t="s">
        <v>2601</v>
      </c>
      <c r="I355" s="88">
        <v>1663082</v>
      </c>
      <c r="J355" s="88" t="s">
        <v>2117</v>
      </c>
      <c r="K355" s="88">
        <v>12225134</v>
      </c>
      <c r="L355" s="89">
        <v>45351</v>
      </c>
      <c r="M355" s="85" t="str">
        <f>VLOOKUP(I355,'ITEM#'!A:B,2,0)</f>
        <v>Costco01</v>
      </c>
      <c r="N355" s="83" t="s">
        <v>1311</v>
      </c>
      <c r="O355" s="83"/>
      <c r="P355" s="84">
        <f>VLOOKUP(I355,'ITEM#'!A:D,4,0)</f>
        <v>-22.5</v>
      </c>
      <c r="Q355" s="90">
        <f t="shared" si="42"/>
        <v>1</v>
      </c>
      <c r="R355" s="75" t="s">
        <v>1289</v>
      </c>
    </row>
    <row r="356" spans="1:18" s="70" customFormat="1" x14ac:dyDescent="0.3">
      <c r="A356" s="85" t="s">
        <v>2599</v>
      </c>
      <c r="B356" s="85" t="s">
        <v>2602</v>
      </c>
      <c r="C356" s="86">
        <v>45349</v>
      </c>
      <c r="D356" s="87">
        <f>E356+F356</f>
        <v>-190.62</v>
      </c>
      <c r="E356" s="87">
        <v>-18.920000000000002</v>
      </c>
      <c r="F356" s="87">
        <v>-171.7</v>
      </c>
      <c r="G356" s="86">
        <v>45349</v>
      </c>
      <c r="H356" s="85" t="s">
        <v>2603</v>
      </c>
      <c r="I356" s="88">
        <v>1662421</v>
      </c>
      <c r="J356" s="88" t="s">
        <v>1300</v>
      </c>
      <c r="K356" s="88">
        <v>201179</v>
      </c>
      <c r="L356" s="89">
        <v>45351</v>
      </c>
      <c r="M356" s="85" t="str">
        <f>VLOOKUP(I356,'ITEM#'!A:B,2,0)</f>
        <v>Costco01</v>
      </c>
      <c r="N356" s="83" t="s">
        <v>1301</v>
      </c>
      <c r="O356" s="83"/>
      <c r="P356" s="84">
        <f>VLOOKUP(I356,'ITEM#'!A:D,4,0)</f>
        <v>-85.85</v>
      </c>
      <c r="Q356" s="90">
        <f t="shared" si="42"/>
        <v>2</v>
      </c>
      <c r="R356" s="75" t="s">
        <v>1289</v>
      </c>
    </row>
    <row r="357" spans="1:18" s="70" customFormat="1" x14ac:dyDescent="0.3">
      <c r="A357" s="85" t="s">
        <v>2599</v>
      </c>
      <c r="B357" s="85" t="s">
        <v>2602</v>
      </c>
      <c r="C357" s="86">
        <v>45349</v>
      </c>
      <c r="D357" s="87">
        <f t="shared" ref="D357:D358" si="44">E357+F357</f>
        <v>-95.31</v>
      </c>
      <c r="E357" s="87">
        <v>-9.4600000000000009</v>
      </c>
      <c r="F357" s="87">
        <v>-85.85</v>
      </c>
      <c r="G357" s="86">
        <v>45349</v>
      </c>
      <c r="H357" s="85" t="s">
        <v>2603</v>
      </c>
      <c r="I357" s="88">
        <v>1662422</v>
      </c>
      <c r="J357" s="88" t="s">
        <v>1327</v>
      </c>
      <c r="K357" s="88">
        <v>201179</v>
      </c>
      <c r="L357" s="89">
        <v>45351</v>
      </c>
      <c r="M357" s="85" t="str">
        <f>VLOOKUP(I357,'ITEM#'!A:B,2,0)</f>
        <v>Costco01</v>
      </c>
      <c r="N357" s="83" t="s">
        <v>1301</v>
      </c>
      <c r="O357" s="83"/>
      <c r="P357" s="84">
        <f>VLOOKUP(I357,'ITEM#'!A:D,4,0)</f>
        <v>-85.85</v>
      </c>
      <c r="Q357" s="90">
        <f t="shared" si="42"/>
        <v>1</v>
      </c>
      <c r="R357" s="75" t="s">
        <v>1289</v>
      </c>
    </row>
    <row r="358" spans="1:18" s="70" customFormat="1" x14ac:dyDescent="0.3">
      <c r="A358" s="85" t="s">
        <v>2599</v>
      </c>
      <c r="B358" s="85" t="s">
        <v>2602</v>
      </c>
      <c r="C358" s="86">
        <v>45349</v>
      </c>
      <c r="D358" s="87">
        <f t="shared" si="44"/>
        <v>-35.870000000000005</v>
      </c>
      <c r="E358" s="87">
        <v>-8.89</v>
      </c>
      <c r="F358" s="87">
        <v>-26.98</v>
      </c>
      <c r="G358" s="86">
        <v>45349</v>
      </c>
      <c r="H358" s="85" t="s">
        <v>2603</v>
      </c>
      <c r="I358" s="88">
        <v>1793728</v>
      </c>
      <c r="J358" s="88" t="s">
        <v>2615</v>
      </c>
      <c r="K358" s="88">
        <v>201179</v>
      </c>
      <c r="L358" s="89">
        <v>45351</v>
      </c>
      <c r="M358" s="85" t="str">
        <f>VLOOKUP(I358,'ITEM#'!A:B,2,0)</f>
        <v>Costco01</v>
      </c>
      <c r="N358" s="83" t="s">
        <v>2618</v>
      </c>
      <c r="O358" s="83"/>
      <c r="P358" s="84">
        <f>VLOOKUP(I358,'ITEM#'!A:D,4,0)</f>
        <v>-26.98</v>
      </c>
      <c r="Q358" s="90">
        <f t="shared" si="42"/>
        <v>1</v>
      </c>
      <c r="R358" s="75" t="s">
        <v>1289</v>
      </c>
    </row>
    <row r="359" spans="1:18" s="70" customFormat="1" x14ac:dyDescent="0.3">
      <c r="A359" s="85" t="s">
        <v>2599</v>
      </c>
      <c r="B359" s="85" t="s">
        <v>2604</v>
      </c>
      <c r="C359" s="86">
        <v>45349</v>
      </c>
      <c r="D359" s="87">
        <v>-78</v>
      </c>
      <c r="E359" s="87">
        <v>0</v>
      </c>
      <c r="F359" s="87">
        <v>-78</v>
      </c>
      <c r="G359" s="86">
        <v>45349</v>
      </c>
      <c r="H359" s="85" t="s">
        <v>2605</v>
      </c>
      <c r="I359" s="88">
        <v>1529946</v>
      </c>
      <c r="J359" s="88" t="s">
        <v>1306</v>
      </c>
      <c r="K359" s="88">
        <v>201179</v>
      </c>
      <c r="L359" s="89">
        <v>45351</v>
      </c>
      <c r="M359" s="85" t="str">
        <f>VLOOKUP(I359,'ITEM#'!A:B,2,0)</f>
        <v>Costco01</v>
      </c>
      <c r="N359" s="83" t="s">
        <v>1291</v>
      </c>
      <c r="O359" s="83"/>
      <c r="P359" s="84">
        <f>VLOOKUP(I359,'ITEM#'!A:D,4,0)</f>
        <v>-39</v>
      </c>
      <c r="Q359" s="90">
        <f t="shared" si="42"/>
        <v>2</v>
      </c>
      <c r="R359" s="75" t="s">
        <v>1289</v>
      </c>
    </row>
    <row r="360" spans="1:18" s="70" customFormat="1" x14ac:dyDescent="0.3">
      <c r="A360" s="85" t="s">
        <v>2599</v>
      </c>
      <c r="B360" s="85" t="s">
        <v>2606</v>
      </c>
      <c r="C360" s="86">
        <v>45349</v>
      </c>
      <c r="D360" s="87">
        <f>E360+F360</f>
        <v>-154.63999999999999</v>
      </c>
      <c r="E360" s="87">
        <v>-42.04</v>
      </c>
      <c r="F360" s="87">
        <v>-112.6</v>
      </c>
      <c r="G360" s="86">
        <v>45349</v>
      </c>
      <c r="H360" s="85" t="s">
        <v>2607</v>
      </c>
      <c r="I360" s="88">
        <v>1540780</v>
      </c>
      <c r="J360" s="88" t="s">
        <v>1334</v>
      </c>
      <c r="K360" s="88">
        <v>201179</v>
      </c>
      <c r="L360" s="89">
        <v>45351</v>
      </c>
      <c r="M360" s="85" t="str">
        <f>VLOOKUP(I360,'ITEM#'!A:B,2,0)</f>
        <v>Costco01</v>
      </c>
      <c r="N360" s="83" t="s">
        <v>1298</v>
      </c>
      <c r="O360" s="83"/>
      <c r="P360" s="84">
        <f>VLOOKUP(I360,'ITEM#'!A:D,4,0)</f>
        <v>-28.15</v>
      </c>
      <c r="Q360" s="90">
        <f t="shared" si="42"/>
        <v>4</v>
      </c>
      <c r="R360" s="75" t="s">
        <v>1289</v>
      </c>
    </row>
    <row r="361" spans="1:18" s="70" customFormat="1" x14ac:dyDescent="0.3">
      <c r="A361" s="85" t="s">
        <v>2599</v>
      </c>
      <c r="B361" s="85" t="s">
        <v>2606</v>
      </c>
      <c r="C361" s="86">
        <v>45349</v>
      </c>
      <c r="D361" s="87">
        <f t="shared" ref="D361:D362" si="45">E361+F361</f>
        <v>-95.31</v>
      </c>
      <c r="E361" s="87">
        <v>-9.4600000000000009</v>
      </c>
      <c r="F361" s="87">
        <v>-85.85</v>
      </c>
      <c r="G361" s="86">
        <v>45349</v>
      </c>
      <c r="H361" s="85" t="s">
        <v>2607</v>
      </c>
      <c r="I361" s="88">
        <v>1662421</v>
      </c>
      <c r="J361" s="88" t="s">
        <v>1300</v>
      </c>
      <c r="K361" s="88">
        <v>201179</v>
      </c>
      <c r="L361" s="89">
        <v>45351</v>
      </c>
      <c r="M361" s="85" t="str">
        <f>VLOOKUP(I361,'ITEM#'!A:B,2,0)</f>
        <v>Costco01</v>
      </c>
      <c r="N361" s="83" t="s">
        <v>1301</v>
      </c>
      <c r="O361" s="83"/>
      <c r="P361" s="84">
        <f>VLOOKUP(I361,'ITEM#'!A:D,4,0)</f>
        <v>-85.85</v>
      </c>
      <c r="Q361" s="90">
        <f t="shared" si="42"/>
        <v>1</v>
      </c>
      <c r="R361" s="75" t="s">
        <v>1289</v>
      </c>
    </row>
    <row r="362" spans="1:18" s="70" customFormat="1" x14ac:dyDescent="0.3">
      <c r="A362" s="85" t="s">
        <v>2599</v>
      </c>
      <c r="B362" s="85" t="s">
        <v>2606</v>
      </c>
      <c r="C362" s="86">
        <v>45349</v>
      </c>
      <c r="D362" s="87">
        <f t="shared" si="45"/>
        <v>-285.93</v>
      </c>
      <c r="E362" s="87">
        <v>-28.38</v>
      </c>
      <c r="F362" s="87">
        <v>-257.55</v>
      </c>
      <c r="G362" s="86">
        <v>45349</v>
      </c>
      <c r="H362" s="85" t="s">
        <v>2607</v>
      </c>
      <c r="I362" s="88">
        <v>1662422</v>
      </c>
      <c r="J362" s="88" t="s">
        <v>1327</v>
      </c>
      <c r="K362" s="88">
        <v>201179</v>
      </c>
      <c r="L362" s="89">
        <v>45351</v>
      </c>
      <c r="M362" s="85" t="str">
        <f>VLOOKUP(I362,'ITEM#'!A:B,2,0)</f>
        <v>Costco01</v>
      </c>
      <c r="N362" s="83" t="s">
        <v>1301</v>
      </c>
      <c r="O362" s="83"/>
      <c r="P362" s="84">
        <f>VLOOKUP(I362,'ITEM#'!A:D,4,0)</f>
        <v>-85.85</v>
      </c>
      <c r="Q362" s="90">
        <f t="shared" si="42"/>
        <v>3.0000000000000004</v>
      </c>
      <c r="R362" s="75" t="s">
        <v>1289</v>
      </c>
    </row>
    <row r="363" spans="1:18" s="70" customFormat="1" x14ac:dyDescent="0.3">
      <c r="A363" s="85" t="s">
        <v>2599</v>
      </c>
      <c r="B363" s="85" t="s">
        <v>2608</v>
      </c>
      <c r="C363" s="86">
        <v>45349</v>
      </c>
      <c r="D363" s="87">
        <v>-78</v>
      </c>
      <c r="E363" s="87">
        <v>0</v>
      </c>
      <c r="F363" s="87">
        <v>-78</v>
      </c>
      <c r="G363" s="86">
        <v>45349</v>
      </c>
      <c r="H363" s="85" t="s">
        <v>2609</v>
      </c>
      <c r="I363" s="88">
        <v>1529947</v>
      </c>
      <c r="J363" s="88" t="s">
        <v>1294</v>
      </c>
      <c r="K363" s="88">
        <v>201179</v>
      </c>
      <c r="L363" s="89">
        <v>45351</v>
      </c>
      <c r="M363" s="85" t="str">
        <f>VLOOKUP(I363,'ITEM#'!A:B,2,0)</f>
        <v>Costco01</v>
      </c>
      <c r="N363" s="83" t="s">
        <v>1291</v>
      </c>
      <c r="O363" s="83"/>
      <c r="P363" s="84">
        <f>VLOOKUP(I363,'ITEM#'!A:D,4,0)</f>
        <v>-39</v>
      </c>
      <c r="Q363" s="90">
        <f t="shared" si="42"/>
        <v>2</v>
      </c>
      <c r="R363" s="75" t="s">
        <v>1289</v>
      </c>
    </row>
    <row r="364" spans="1:18" s="70" customFormat="1" x14ac:dyDescent="0.3">
      <c r="A364" s="85" t="s">
        <v>2599</v>
      </c>
      <c r="B364" s="85" t="s">
        <v>2610</v>
      </c>
      <c r="C364" s="86">
        <v>45349</v>
      </c>
      <c r="D364" s="87">
        <v>-22.78</v>
      </c>
      <c r="E364" s="87">
        <v>0</v>
      </c>
      <c r="F364" s="87">
        <v>-22.78</v>
      </c>
      <c r="G364" s="86">
        <v>45349</v>
      </c>
      <c r="H364" s="85" t="s">
        <v>2611</v>
      </c>
      <c r="I364" s="88">
        <v>1529939</v>
      </c>
      <c r="J364" s="88" t="s">
        <v>1339</v>
      </c>
      <c r="K364" s="88">
        <v>201179</v>
      </c>
      <c r="L364" s="89">
        <v>45351</v>
      </c>
      <c r="M364" s="85" t="str">
        <f>VLOOKUP(I364,'ITEM#'!A:B,2,0)</f>
        <v>Costco01</v>
      </c>
      <c r="N364" s="83" t="s">
        <v>1291</v>
      </c>
      <c r="O364" s="83"/>
      <c r="P364" s="84">
        <f>VLOOKUP(I364,'ITEM#'!A:D,4,0)</f>
        <v>-22.78</v>
      </c>
      <c r="Q364" s="90">
        <f t="shared" si="42"/>
        <v>1</v>
      </c>
      <c r="R364" s="75" t="s">
        <v>1289</v>
      </c>
    </row>
    <row r="365" spans="1:18" s="70" customFormat="1" x14ac:dyDescent="0.3">
      <c r="A365" s="85" t="s">
        <v>2599</v>
      </c>
      <c r="B365" s="85" t="s">
        <v>2610</v>
      </c>
      <c r="C365" s="86">
        <v>45349</v>
      </c>
      <c r="D365" s="87">
        <v>-22.78</v>
      </c>
      <c r="E365" s="87"/>
      <c r="F365" s="87">
        <v>-22.78</v>
      </c>
      <c r="G365" s="86">
        <v>45349</v>
      </c>
      <c r="H365" s="85" t="s">
        <v>2611</v>
      </c>
      <c r="I365" s="88">
        <v>1529944</v>
      </c>
      <c r="J365" s="88" t="s">
        <v>1330</v>
      </c>
      <c r="K365" s="88">
        <v>201179</v>
      </c>
      <c r="L365" s="89">
        <v>45351</v>
      </c>
      <c r="M365" s="85" t="str">
        <f>VLOOKUP(I365,'ITEM#'!A:B,2,0)</f>
        <v>Costco01</v>
      </c>
      <c r="N365" s="83" t="s">
        <v>1291</v>
      </c>
      <c r="O365" s="83"/>
      <c r="P365" s="84">
        <f>VLOOKUP(I365,'ITEM#'!A:D,4,0)</f>
        <v>-22.78</v>
      </c>
      <c r="Q365" s="90">
        <f t="shared" si="42"/>
        <v>1</v>
      </c>
      <c r="R365" s="75" t="s">
        <v>1289</v>
      </c>
    </row>
    <row r="366" spans="1:18" x14ac:dyDescent="0.3">
      <c r="D366" s="71">
        <f>SUM(D2:D365)</f>
        <v>-31633.500000000033</v>
      </c>
      <c r="E366" s="71">
        <f>SUM(E2:E365)</f>
        <v>-4064.7799999999988</v>
      </c>
      <c r="F366" s="71">
        <f>SUM(F2:F365)</f>
        <v>-27568.719999999958</v>
      </c>
    </row>
    <row r="370" spans="5:5" x14ac:dyDescent="0.3">
      <c r="E370" s="69"/>
    </row>
    <row r="371" spans="5:5" x14ac:dyDescent="0.3">
      <c r="E371" s="69"/>
    </row>
    <row r="372" spans="5:5" x14ac:dyDescent="0.3">
      <c r="E372" s="69"/>
    </row>
    <row r="373" spans="5:5" x14ac:dyDescent="0.3">
      <c r="E373" s="69"/>
    </row>
    <row r="374" spans="5:5" x14ac:dyDescent="0.3">
      <c r="E374" s="69"/>
    </row>
    <row r="375" spans="5:5" x14ac:dyDescent="0.3">
      <c r="E375" s="69"/>
    </row>
  </sheetData>
  <conditionalFormatting sqref="B1">
    <cfRule type="duplicateValues" dxfId="10" priority="5"/>
  </conditionalFormatting>
  <conditionalFormatting sqref="B1">
    <cfRule type="duplicateValues" dxfId="9" priority="6"/>
    <cfRule type="duplicateValues" dxfId="8" priority="7"/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3"/>
  <sheetViews>
    <sheetView zoomScale="85" zoomScaleNormal="85" workbookViewId="0">
      <selection activeCell="C185" sqref="C185:C190"/>
    </sheetView>
  </sheetViews>
  <sheetFormatPr defaultColWidth="9.109375" defaultRowHeight="14.4" x14ac:dyDescent="0.3"/>
  <cols>
    <col min="1" max="1" width="8.44140625" style="81" bestFit="1" customWidth="1"/>
    <col min="2" max="2" width="9.88671875" style="81" bestFit="1" customWidth="1"/>
    <col min="3" max="3" width="8.44140625" style="80" bestFit="1" customWidth="1"/>
    <col min="4" max="4" width="8.6640625" style="69" bestFit="1" customWidth="1"/>
    <col min="5" max="5" width="13.33203125" style="69" bestFit="1" customWidth="1"/>
    <col min="6" max="16384" width="9.109375" style="3"/>
  </cols>
  <sheetData>
    <row r="1" spans="1:5" ht="15" x14ac:dyDescent="0.25">
      <c r="A1" s="77" t="s">
        <v>188</v>
      </c>
      <c r="B1" s="77" t="s">
        <v>10</v>
      </c>
      <c r="C1" s="78" t="s">
        <v>189</v>
      </c>
      <c r="D1" s="59" t="s">
        <v>2123</v>
      </c>
    </row>
    <row r="2" spans="1:5" ht="15" x14ac:dyDescent="0.25">
      <c r="A2" s="4">
        <v>1290496</v>
      </c>
      <c r="B2" s="79" t="s">
        <v>186</v>
      </c>
      <c r="C2" s="80">
        <v>-10.59</v>
      </c>
      <c r="D2" s="69">
        <v>-25.8</v>
      </c>
      <c r="E2" s="69">
        <f>IFERROR(VLOOKUP(A2,#REF!,11,0)*1,0)</f>
        <v>0</v>
      </c>
    </row>
    <row r="3" spans="1:5" ht="15" x14ac:dyDescent="0.25">
      <c r="A3" s="4">
        <v>1290519</v>
      </c>
      <c r="B3" s="79" t="s">
        <v>186</v>
      </c>
      <c r="C3" s="80">
        <v>-10.59</v>
      </c>
      <c r="D3" s="69">
        <v>-25.8</v>
      </c>
      <c r="E3" s="69">
        <f>IFERROR(VLOOKUP(A3,#REF!,11,0)*1,0)</f>
        <v>0</v>
      </c>
    </row>
    <row r="4" spans="1:5" ht="15" x14ac:dyDescent="0.25">
      <c r="A4" s="4">
        <v>1319830</v>
      </c>
      <c r="B4" s="79" t="s">
        <v>186</v>
      </c>
      <c r="C4" s="80">
        <v>-12.68</v>
      </c>
      <c r="D4" s="69" t="s">
        <v>2124</v>
      </c>
      <c r="E4" s="69">
        <f>IFERROR(VLOOKUP(A4,#REF!,11,0)*1,0)</f>
        <v>0</v>
      </c>
    </row>
    <row r="5" spans="1:5" ht="15" x14ac:dyDescent="0.25">
      <c r="A5" s="4">
        <v>1319839</v>
      </c>
      <c r="B5" s="79" t="s">
        <v>186</v>
      </c>
      <c r="C5" s="80">
        <v>-12.68</v>
      </c>
      <c r="D5" s="69" t="s">
        <v>2124</v>
      </c>
      <c r="E5" s="69">
        <f>IFERROR(VLOOKUP(A5,#REF!,11,0)*1,0)</f>
        <v>0</v>
      </c>
    </row>
    <row r="6" spans="1:5" ht="15" x14ac:dyDescent="0.25">
      <c r="A6" s="4">
        <v>1311675</v>
      </c>
      <c r="B6" s="79" t="s">
        <v>186</v>
      </c>
      <c r="C6" s="80">
        <v>-13.87</v>
      </c>
      <c r="D6" s="69">
        <v>-19</v>
      </c>
      <c r="E6" s="69">
        <f>IFERROR(VLOOKUP(A6,#REF!,11,0)*1,0)</f>
        <v>0</v>
      </c>
    </row>
    <row r="7" spans="1:5" ht="15" x14ac:dyDescent="0.25">
      <c r="A7" s="4">
        <v>1311671</v>
      </c>
      <c r="B7" s="79" t="s">
        <v>186</v>
      </c>
      <c r="C7" s="80">
        <v>-13.87</v>
      </c>
      <c r="D7" s="69">
        <v>-19</v>
      </c>
      <c r="E7" s="69">
        <f>IFERROR(VLOOKUP(A7,#REF!,11,0)*1,0)</f>
        <v>0</v>
      </c>
    </row>
    <row r="8" spans="1:5" ht="15" x14ac:dyDescent="0.25">
      <c r="A8" s="4">
        <v>1311669</v>
      </c>
      <c r="B8" s="79" t="s">
        <v>186</v>
      </c>
      <c r="C8" s="80">
        <v>-22.84</v>
      </c>
      <c r="D8" s="69">
        <v>-34</v>
      </c>
      <c r="E8" s="69">
        <f>IFERROR(VLOOKUP(A8,#REF!,11,0)*1,0)</f>
        <v>0</v>
      </c>
    </row>
    <row r="9" spans="1:5" ht="15" x14ac:dyDescent="0.25">
      <c r="A9" s="4">
        <v>1311664</v>
      </c>
      <c r="B9" s="79" t="s">
        <v>186</v>
      </c>
      <c r="C9" s="80">
        <v>-12.95</v>
      </c>
      <c r="D9" s="69">
        <v>-36.6</v>
      </c>
      <c r="E9" s="69">
        <f>IFERROR(VLOOKUP(A9,#REF!,11,0)*1,0)</f>
        <v>0</v>
      </c>
    </row>
    <row r="10" spans="1:5" ht="15" x14ac:dyDescent="0.25">
      <c r="A10" s="4">
        <v>1311665</v>
      </c>
      <c r="B10" s="79" t="s">
        <v>186</v>
      </c>
      <c r="C10" s="80">
        <v>-12.95</v>
      </c>
      <c r="D10" s="69">
        <v>-36.6</v>
      </c>
      <c r="E10" s="69">
        <f>IFERROR(VLOOKUP(A10,#REF!,11,0)*1,0)</f>
        <v>0</v>
      </c>
    </row>
    <row r="11" spans="1:5" ht="15" x14ac:dyDescent="0.25">
      <c r="A11" s="5">
        <v>1352092</v>
      </c>
      <c r="B11" s="79" t="s">
        <v>186</v>
      </c>
      <c r="C11" s="80">
        <v>-11.09</v>
      </c>
      <c r="D11" s="69">
        <v>-39.799999999999997</v>
      </c>
      <c r="E11" s="69">
        <f>IFERROR(VLOOKUP(A11,#REF!,11,0)*1,0)</f>
        <v>0</v>
      </c>
    </row>
    <row r="12" spans="1:5" ht="15" x14ac:dyDescent="0.25">
      <c r="A12" s="5">
        <v>1352094</v>
      </c>
      <c r="B12" s="79" t="s">
        <v>186</v>
      </c>
      <c r="C12" s="80">
        <v>-11.09</v>
      </c>
      <c r="D12" s="69">
        <v>-39.799999999999997</v>
      </c>
      <c r="E12" s="69">
        <f>IFERROR(VLOOKUP(A12,#REF!,11,0)*1,0)</f>
        <v>0</v>
      </c>
    </row>
    <row r="13" spans="1:5" ht="15" x14ac:dyDescent="0.25">
      <c r="A13" s="5">
        <v>1352099</v>
      </c>
      <c r="B13" s="79" t="s">
        <v>186</v>
      </c>
      <c r="C13" s="80">
        <v>-15.25</v>
      </c>
      <c r="D13" s="69">
        <v>-23.1</v>
      </c>
      <c r="E13" s="69">
        <f>IFERROR(VLOOKUP(A13,#REF!,11,0)*1,0)</f>
        <v>0</v>
      </c>
    </row>
    <row r="14" spans="1:5" ht="15" x14ac:dyDescent="0.25">
      <c r="A14" s="5">
        <v>1352097</v>
      </c>
      <c r="B14" s="79" t="s">
        <v>186</v>
      </c>
      <c r="C14" s="80">
        <v>-15.25</v>
      </c>
      <c r="D14" s="69">
        <v>-23.1</v>
      </c>
      <c r="E14" s="69">
        <f>IFERROR(VLOOKUP(A14,#REF!,11,0)*1,0)</f>
        <v>0</v>
      </c>
    </row>
    <row r="15" spans="1:5" ht="15" x14ac:dyDescent="0.25">
      <c r="A15" s="81">
        <v>1408972</v>
      </c>
      <c r="B15" s="79" t="s">
        <v>186</v>
      </c>
      <c r="C15" s="80">
        <v>-12.22</v>
      </c>
      <c r="D15" s="69">
        <v>-37.880000000000003</v>
      </c>
      <c r="E15" s="69">
        <f>IFERROR(VLOOKUP(A15,#REF!,11,0)*1,0)</f>
        <v>0</v>
      </c>
    </row>
    <row r="16" spans="1:5" ht="15" x14ac:dyDescent="0.25">
      <c r="A16" s="5">
        <v>1408970</v>
      </c>
      <c r="B16" s="79" t="s">
        <v>186</v>
      </c>
      <c r="C16" s="80">
        <v>-12.22</v>
      </c>
      <c r="D16" s="69">
        <v>-37.880000000000003</v>
      </c>
      <c r="E16" s="69">
        <f>IFERROR(VLOOKUP(A16,#REF!,11,0)*1,0)</f>
        <v>0</v>
      </c>
    </row>
    <row r="17" spans="1:5" ht="15" x14ac:dyDescent="0.25">
      <c r="A17" s="5">
        <v>1408971</v>
      </c>
      <c r="B17" s="79" t="s">
        <v>186</v>
      </c>
      <c r="C17" s="80">
        <v>-13.38</v>
      </c>
      <c r="D17" s="69">
        <v>-37.880000000000003</v>
      </c>
      <c r="E17" s="69">
        <f>IFERROR(VLOOKUP(A17,#REF!,11,0)*1,0)</f>
        <v>0</v>
      </c>
    </row>
    <row r="18" spans="1:5" ht="15" x14ac:dyDescent="0.25">
      <c r="A18" s="5">
        <v>1662420</v>
      </c>
      <c r="B18" s="79" t="s">
        <v>186</v>
      </c>
      <c r="C18" s="80">
        <v>-11</v>
      </c>
      <c r="D18" s="69">
        <v>-77.349999999999994</v>
      </c>
      <c r="E18" s="69">
        <f>IFERROR(VLOOKUP(A18,#REF!,11,0)*1,0)</f>
        <v>0</v>
      </c>
    </row>
    <row r="19" spans="1:5" ht="15" x14ac:dyDescent="0.25">
      <c r="A19" s="5">
        <v>1408976</v>
      </c>
      <c r="B19" s="79" t="s">
        <v>186</v>
      </c>
      <c r="C19" s="80">
        <v>-8.59</v>
      </c>
      <c r="D19" s="69">
        <v>-17.149999999999999</v>
      </c>
      <c r="E19" s="69">
        <f>IFERROR(VLOOKUP(A19,#REF!,11,0)*1,0)</f>
        <v>0</v>
      </c>
    </row>
    <row r="20" spans="1:5" ht="15" x14ac:dyDescent="0.25">
      <c r="A20" s="5">
        <v>1408977</v>
      </c>
      <c r="B20" s="79" t="s">
        <v>186</v>
      </c>
      <c r="C20" s="80">
        <v>-9.32</v>
      </c>
      <c r="D20" s="69">
        <v>-17.149999999999999</v>
      </c>
      <c r="E20" s="69">
        <f>IFERROR(VLOOKUP(A20,#REF!,11,0)*1,0)</f>
        <v>0</v>
      </c>
    </row>
    <row r="21" spans="1:5" ht="15" x14ac:dyDescent="0.25">
      <c r="A21" s="5">
        <v>1408973</v>
      </c>
      <c r="B21" s="79" t="s">
        <v>186</v>
      </c>
      <c r="C21" s="80">
        <v>-13.38</v>
      </c>
      <c r="D21" s="69">
        <v>-37.880000000000003</v>
      </c>
      <c r="E21" s="69">
        <f>IFERROR(VLOOKUP(A21,#REF!,11,0)*1,0)</f>
        <v>0</v>
      </c>
    </row>
    <row r="22" spans="1:5" ht="15" x14ac:dyDescent="0.25">
      <c r="A22" s="5">
        <v>1408974</v>
      </c>
      <c r="B22" s="79" t="s">
        <v>186</v>
      </c>
      <c r="C22" s="80">
        <v>-8.59</v>
      </c>
      <c r="D22" s="69">
        <v>-17.149999999999999</v>
      </c>
      <c r="E22" s="69">
        <f>IFERROR(VLOOKUP(A22,#REF!,11,0)*1,0)</f>
        <v>0</v>
      </c>
    </row>
    <row r="23" spans="1:5" ht="15" x14ac:dyDescent="0.25">
      <c r="A23" s="5">
        <v>1407952</v>
      </c>
      <c r="B23" s="79" t="s">
        <v>186</v>
      </c>
      <c r="C23" s="80">
        <v>-14.53</v>
      </c>
      <c r="D23" s="69">
        <v>-36</v>
      </c>
      <c r="E23" s="69">
        <f>IFERROR(VLOOKUP(A23,#REF!,11,0)*1,0)</f>
        <v>0</v>
      </c>
    </row>
    <row r="24" spans="1:5" ht="15" x14ac:dyDescent="0.25">
      <c r="A24" s="5">
        <v>1407949</v>
      </c>
      <c r="B24" s="79" t="s">
        <v>186</v>
      </c>
      <c r="C24" s="80">
        <v>-14.53</v>
      </c>
      <c r="D24" s="69">
        <v>-36</v>
      </c>
      <c r="E24" s="69">
        <f>IFERROR(VLOOKUP(A24,#REF!,11,0)*1,0)</f>
        <v>0</v>
      </c>
    </row>
    <row r="25" spans="1:5" ht="15" x14ac:dyDescent="0.25">
      <c r="A25" s="5">
        <v>1407966</v>
      </c>
      <c r="B25" s="79" t="s">
        <v>186</v>
      </c>
      <c r="C25" s="80">
        <v>-15.25</v>
      </c>
      <c r="D25" s="69">
        <v>-23.62</v>
      </c>
      <c r="E25" s="69">
        <f>IFERROR(VLOOKUP(A25,#REF!,11,0)*1,0)</f>
        <v>0</v>
      </c>
    </row>
    <row r="26" spans="1:5" ht="15" x14ac:dyDescent="0.25">
      <c r="A26" s="5">
        <v>1407956</v>
      </c>
      <c r="B26" s="79" t="s">
        <v>186</v>
      </c>
      <c r="C26" s="80">
        <v>-14.53</v>
      </c>
      <c r="D26" s="69">
        <v>-36</v>
      </c>
      <c r="E26" s="69">
        <f>IFERROR(VLOOKUP(A26,#REF!,11,0)*1,0)</f>
        <v>0</v>
      </c>
    </row>
    <row r="27" spans="1:5" ht="15" x14ac:dyDescent="0.25">
      <c r="A27" s="5">
        <v>1407965</v>
      </c>
      <c r="B27" s="79" t="s">
        <v>186</v>
      </c>
      <c r="C27" s="80">
        <v>-15.25</v>
      </c>
      <c r="D27" s="69">
        <v>-23.62</v>
      </c>
      <c r="E27" s="69">
        <f>IFERROR(VLOOKUP(A27,#REF!,11,0)*1,0)</f>
        <v>0</v>
      </c>
    </row>
    <row r="28" spans="1:5" ht="15" x14ac:dyDescent="0.25">
      <c r="A28" s="5">
        <v>1407963</v>
      </c>
      <c r="B28" s="79" t="s">
        <v>186</v>
      </c>
      <c r="C28" s="80">
        <v>-15.25</v>
      </c>
      <c r="D28" s="69">
        <v>-23.62</v>
      </c>
      <c r="E28" s="69">
        <f>IFERROR(VLOOKUP(A28,#REF!,11,0)*1,0)</f>
        <v>0</v>
      </c>
    </row>
    <row r="29" spans="1:5" ht="15" x14ac:dyDescent="0.25">
      <c r="A29" s="5">
        <v>1407959</v>
      </c>
      <c r="B29" s="79" t="s">
        <v>186</v>
      </c>
      <c r="C29" s="80">
        <v>-14.53</v>
      </c>
      <c r="D29" s="69">
        <v>-36</v>
      </c>
      <c r="E29" s="69">
        <f>IFERROR(VLOOKUP(A29,#REF!,11,0)*1,0)</f>
        <v>0</v>
      </c>
    </row>
    <row r="30" spans="1:5" ht="15" x14ac:dyDescent="0.25">
      <c r="A30" s="5">
        <v>1407958</v>
      </c>
      <c r="B30" s="79" t="s">
        <v>186</v>
      </c>
      <c r="C30" s="80">
        <v>-14.53</v>
      </c>
      <c r="D30" s="69">
        <v>-36</v>
      </c>
      <c r="E30" s="69">
        <f>IFERROR(VLOOKUP(A30,#REF!,11,0)*1,0)</f>
        <v>0</v>
      </c>
    </row>
    <row r="31" spans="1:5" ht="15" x14ac:dyDescent="0.25">
      <c r="A31" s="5">
        <v>1407961</v>
      </c>
      <c r="B31" s="79" t="s">
        <v>186</v>
      </c>
      <c r="C31" s="80">
        <v>-14.53</v>
      </c>
      <c r="D31" s="69">
        <v>-36</v>
      </c>
      <c r="E31" s="69">
        <f>IFERROR(VLOOKUP(A31,#REF!,11,0)*1,0)</f>
        <v>0</v>
      </c>
    </row>
    <row r="32" spans="1:5" ht="15" x14ac:dyDescent="0.25">
      <c r="A32" s="5">
        <v>1407967</v>
      </c>
      <c r="B32" s="79" t="s">
        <v>186</v>
      </c>
      <c r="C32" s="80">
        <v>-15.25</v>
      </c>
      <c r="D32" s="69">
        <v>-23.62</v>
      </c>
      <c r="E32" s="69">
        <f>IFERROR(VLOOKUP(A32,#REF!,11,0)*1,0)</f>
        <v>0</v>
      </c>
    </row>
    <row r="33" spans="1:5" ht="15" x14ac:dyDescent="0.25">
      <c r="A33" s="5">
        <v>1407972</v>
      </c>
      <c r="B33" s="79" t="s">
        <v>186</v>
      </c>
      <c r="C33" s="80">
        <v>-11.27</v>
      </c>
      <c r="D33" s="69">
        <v>-57</v>
      </c>
      <c r="E33" s="69">
        <f>IFERROR(VLOOKUP(A33,#REF!,11,0)*1,0)</f>
        <v>0</v>
      </c>
    </row>
    <row r="34" spans="1:5" ht="15" x14ac:dyDescent="0.25">
      <c r="A34" s="4">
        <v>1259359</v>
      </c>
      <c r="B34" s="79" t="s">
        <v>187</v>
      </c>
      <c r="C34" s="80" t="s">
        <v>2124</v>
      </c>
      <c r="E34" s="69">
        <f>IFERROR(VLOOKUP(A34,#REF!,11,0)*1,0)</f>
        <v>0</v>
      </c>
    </row>
    <row r="35" spans="1:5" ht="15" x14ac:dyDescent="0.25">
      <c r="A35" s="4">
        <v>1348737</v>
      </c>
      <c r="B35" s="79" t="s">
        <v>187</v>
      </c>
      <c r="C35" s="80" t="s">
        <v>2124</v>
      </c>
      <c r="E35" s="69">
        <f>IFERROR(VLOOKUP(A35,#REF!,11,0)*1,0)</f>
        <v>0</v>
      </c>
    </row>
    <row r="36" spans="1:5" ht="15" x14ac:dyDescent="0.25">
      <c r="A36" s="5">
        <v>1197887</v>
      </c>
      <c r="B36" s="79" t="s">
        <v>187</v>
      </c>
      <c r="C36" s="80" t="s">
        <v>2124</v>
      </c>
      <c r="E36" s="69">
        <f>IFERROR(VLOOKUP(A36,#REF!,11,0)*1,0)</f>
        <v>0</v>
      </c>
    </row>
    <row r="37" spans="1:5" ht="15" x14ac:dyDescent="0.25">
      <c r="A37" s="5">
        <v>1348743</v>
      </c>
      <c r="B37" s="79" t="s">
        <v>187</v>
      </c>
      <c r="C37" s="80" t="s">
        <v>2124</v>
      </c>
      <c r="E37" s="69">
        <f>IFERROR(VLOOKUP(A37,#REF!,11,0)*1,0)</f>
        <v>0</v>
      </c>
    </row>
    <row r="38" spans="1:5" ht="15" x14ac:dyDescent="0.25">
      <c r="A38" s="5">
        <v>1296063</v>
      </c>
      <c r="B38" s="79" t="s">
        <v>187</v>
      </c>
      <c r="C38" s="80" t="s">
        <v>2124</v>
      </c>
      <c r="E38" s="69">
        <f>IFERROR(VLOOKUP(A38,#REF!,11,0)*1,0)</f>
        <v>0</v>
      </c>
    </row>
    <row r="39" spans="1:5" ht="15" x14ac:dyDescent="0.25">
      <c r="A39" s="5">
        <v>1296064</v>
      </c>
      <c r="B39" s="79" t="s">
        <v>187</v>
      </c>
      <c r="C39" s="80" t="s">
        <v>2124</v>
      </c>
      <c r="E39" s="69">
        <f>IFERROR(VLOOKUP(A39,#REF!,11,0)*1,0)</f>
        <v>0</v>
      </c>
    </row>
    <row r="40" spans="1:5" ht="15" x14ac:dyDescent="0.25">
      <c r="A40" s="5">
        <v>1407536</v>
      </c>
      <c r="B40" s="79" t="s">
        <v>187</v>
      </c>
      <c r="C40" s="80" t="s">
        <v>2124</v>
      </c>
      <c r="E40" s="69">
        <f>IFERROR(VLOOKUP(A40,#REF!,11,0)*1,0)</f>
        <v>0</v>
      </c>
    </row>
    <row r="41" spans="1:5" x14ac:dyDescent="0.3">
      <c r="A41" s="5">
        <v>1339334</v>
      </c>
      <c r="B41" s="79" t="s">
        <v>186</v>
      </c>
      <c r="C41" s="6">
        <v>-15.16</v>
      </c>
      <c r="D41" s="69">
        <v>-62.27</v>
      </c>
      <c r="E41" s="69">
        <f>IFERROR(VLOOKUP(A41,#REF!,11,0)*1,0)</f>
        <v>0</v>
      </c>
    </row>
    <row r="42" spans="1:5" x14ac:dyDescent="0.3">
      <c r="A42" s="5">
        <v>1339333</v>
      </c>
      <c r="B42" s="79" t="s">
        <v>186</v>
      </c>
      <c r="C42" s="80">
        <v>-15.1</v>
      </c>
      <c r="D42" s="69">
        <v>-55.13</v>
      </c>
      <c r="E42" s="69">
        <f>IFERROR(VLOOKUP(A42,#REF!,11,0)*1,0)</f>
        <v>0</v>
      </c>
    </row>
    <row r="43" spans="1:5" x14ac:dyDescent="0.3">
      <c r="A43" s="5">
        <v>1407973</v>
      </c>
      <c r="B43" s="79" t="s">
        <v>186</v>
      </c>
      <c r="C43" s="80">
        <v>-11.27</v>
      </c>
      <c r="D43" s="69">
        <v>-57</v>
      </c>
      <c r="E43" s="69">
        <f>IFERROR(VLOOKUP(A43,#REF!,11,0)*1,0)</f>
        <v>0</v>
      </c>
    </row>
    <row r="44" spans="1:5" x14ac:dyDescent="0.3">
      <c r="A44" s="81">
        <v>1339335</v>
      </c>
      <c r="B44" s="79" t="s">
        <v>186</v>
      </c>
      <c r="C44" s="6">
        <v>-15.16</v>
      </c>
      <c r="D44" s="69">
        <v>-62.27</v>
      </c>
      <c r="E44" s="69">
        <f>IFERROR(VLOOKUP(A44,#REF!,11,0)*1,0)</f>
        <v>0</v>
      </c>
    </row>
    <row r="45" spans="1:5" x14ac:dyDescent="0.3">
      <c r="A45" s="81">
        <v>1475760</v>
      </c>
      <c r="B45" s="79" t="s">
        <v>186</v>
      </c>
      <c r="C45" s="6">
        <v>-15.59</v>
      </c>
      <c r="E45" s="69">
        <f>IFERROR(VLOOKUP(A45,#REF!,11,0)*1,0)</f>
        <v>0</v>
      </c>
    </row>
    <row r="46" spans="1:5" x14ac:dyDescent="0.3">
      <c r="A46" s="81">
        <v>1476763</v>
      </c>
      <c r="B46" s="79" t="s">
        <v>186</v>
      </c>
      <c r="C46" s="80">
        <v>-15.59</v>
      </c>
      <c r="D46" s="69">
        <v>-45</v>
      </c>
      <c r="E46" s="69">
        <f>IFERROR(VLOOKUP(A46,#REF!,11,0)*1,0)</f>
        <v>0</v>
      </c>
    </row>
    <row r="47" spans="1:5" x14ac:dyDescent="0.3">
      <c r="A47" s="81">
        <v>1476764</v>
      </c>
      <c r="B47" s="79" t="s">
        <v>186</v>
      </c>
      <c r="C47" s="80">
        <v>-14.48</v>
      </c>
      <c r="D47" s="69">
        <v>-37.5</v>
      </c>
      <c r="E47" s="69">
        <f>IFERROR(VLOOKUP(A47,#REF!,11,0)*1,0)</f>
        <v>0</v>
      </c>
    </row>
    <row r="48" spans="1:5" x14ac:dyDescent="0.3">
      <c r="A48" s="81">
        <v>1475762</v>
      </c>
      <c r="B48" s="79" t="s">
        <v>186</v>
      </c>
      <c r="C48" s="80">
        <v>-13.56</v>
      </c>
      <c r="D48" s="69">
        <v>-31</v>
      </c>
      <c r="E48" s="69">
        <f>IFERROR(VLOOKUP(A48,#REF!,11,0)*1,0)</f>
        <v>0</v>
      </c>
    </row>
    <row r="49" spans="1:5" x14ac:dyDescent="0.3">
      <c r="A49" s="81">
        <v>1475761</v>
      </c>
      <c r="B49" s="79" t="s">
        <v>186</v>
      </c>
      <c r="C49" s="6">
        <v>-14.48</v>
      </c>
      <c r="D49" s="69">
        <v>-37.5</v>
      </c>
      <c r="E49" s="69">
        <f>IFERROR(VLOOKUP(A49,#REF!,11,0)*1,0)</f>
        <v>0</v>
      </c>
    </row>
    <row r="50" spans="1:5" x14ac:dyDescent="0.3">
      <c r="A50" s="81">
        <v>1476766</v>
      </c>
      <c r="B50" s="79" t="s">
        <v>186</v>
      </c>
      <c r="C50" s="6">
        <v>-13.56</v>
      </c>
      <c r="D50" s="69">
        <v>-31</v>
      </c>
      <c r="E50" s="69">
        <f>IFERROR(VLOOKUP(A50,#REF!,11,0)*1,0)</f>
        <v>0</v>
      </c>
    </row>
    <row r="51" spans="1:5" x14ac:dyDescent="0.3">
      <c r="A51" s="81">
        <v>1459091</v>
      </c>
      <c r="B51" s="79" t="s">
        <v>186</v>
      </c>
      <c r="C51" s="80">
        <v>-14.05</v>
      </c>
      <c r="D51" s="69">
        <v>-36.590000000000003</v>
      </c>
      <c r="E51" s="69">
        <f>IFERROR(VLOOKUP(A51,#REF!,11,0)*1,0)</f>
        <v>0</v>
      </c>
    </row>
    <row r="52" spans="1:5" x14ac:dyDescent="0.3">
      <c r="A52" s="81">
        <v>1458506</v>
      </c>
      <c r="B52" s="79" t="s">
        <v>186</v>
      </c>
      <c r="C52" s="80">
        <v>-11.96</v>
      </c>
      <c r="D52" s="69">
        <v>-36.590000000000003</v>
      </c>
      <c r="E52" s="69">
        <f>IFERROR(VLOOKUP(A52,#REF!,11,0)*1,0)</f>
        <v>0</v>
      </c>
    </row>
    <row r="53" spans="1:5" x14ac:dyDescent="0.3">
      <c r="A53" s="81">
        <v>1459092</v>
      </c>
      <c r="B53" s="79" t="s">
        <v>186</v>
      </c>
      <c r="C53" s="80">
        <v>-14.05</v>
      </c>
      <c r="D53" s="69">
        <v>-36.590000000000003</v>
      </c>
      <c r="E53" s="69">
        <f>IFERROR(VLOOKUP(A53,#REF!,11,0)*1,0)</f>
        <v>0</v>
      </c>
    </row>
    <row r="54" spans="1:5" x14ac:dyDescent="0.3">
      <c r="A54" s="81">
        <v>1459093</v>
      </c>
      <c r="B54" s="79" t="s">
        <v>186</v>
      </c>
      <c r="C54" s="80">
        <v>-14.05</v>
      </c>
      <c r="D54" s="69">
        <v>-36.590000000000003</v>
      </c>
      <c r="E54" s="69">
        <f>IFERROR(VLOOKUP(A54,#REF!,11,0)*1,0)</f>
        <v>0</v>
      </c>
    </row>
    <row r="55" spans="1:5" x14ac:dyDescent="0.3">
      <c r="A55" s="81">
        <v>1459095</v>
      </c>
      <c r="B55" s="79" t="s">
        <v>186</v>
      </c>
      <c r="C55" s="80" t="s">
        <v>2124</v>
      </c>
      <c r="D55" s="69">
        <v>-36.590000000000003</v>
      </c>
      <c r="E55" s="69">
        <f>IFERROR(VLOOKUP(A55,#REF!,11,0)*1,0)</f>
        <v>0</v>
      </c>
    </row>
    <row r="56" spans="1:5" x14ac:dyDescent="0.3">
      <c r="A56" s="81">
        <v>1459094</v>
      </c>
      <c r="B56" s="79" t="s">
        <v>186</v>
      </c>
      <c r="C56" s="80">
        <v>-11.96</v>
      </c>
      <c r="D56" s="69">
        <v>-36.590000000000003</v>
      </c>
      <c r="E56" s="69">
        <f>IFERROR(VLOOKUP(A56,#REF!,11,0)*1,0)</f>
        <v>0</v>
      </c>
    </row>
    <row r="57" spans="1:5" x14ac:dyDescent="0.3">
      <c r="A57" s="81">
        <v>1540785</v>
      </c>
      <c r="B57" s="79" t="s">
        <v>186</v>
      </c>
      <c r="C57" s="80">
        <v>-11.1</v>
      </c>
      <c r="D57" s="56">
        <v>-31.6</v>
      </c>
      <c r="E57" s="69">
        <f>IFERROR(VLOOKUP(A57,#REF!,11,0)*1,0)</f>
        <v>0</v>
      </c>
    </row>
    <row r="58" spans="1:5" x14ac:dyDescent="0.3">
      <c r="A58" s="81">
        <v>1540787</v>
      </c>
      <c r="B58" s="79" t="s">
        <v>186</v>
      </c>
      <c r="C58" s="80">
        <v>-11.1</v>
      </c>
      <c r="D58" s="69">
        <v>-31.6</v>
      </c>
      <c r="E58" s="69">
        <f>IFERROR(VLOOKUP(A58,#REF!,11,0)*1,0)</f>
        <v>0</v>
      </c>
    </row>
    <row r="59" spans="1:5" x14ac:dyDescent="0.3">
      <c r="A59" s="81">
        <v>1540781</v>
      </c>
      <c r="B59" s="79" t="s">
        <v>186</v>
      </c>
      <c r="C59" s="80">
        <v>-10.51</v>
      </c>
      <c r="D59" s="69">
        <v>-28.15</v>
      </c>
      <c r="E59" s="69">
        <f>IFERROR(VLOOKUP(A59,#REF!,11,0)*1,0)</f>
        <v>0</v>
      </c>
    </row>
    <row r="60" spans="1:5" x14ac:dyDescent="0.3">
      <c r="A60" s="81">
        <v>1540782</v>
      </c>
      <c r="B60" s="79" t="s">
        <v>186</v>
      </c>
      <c r="C60" s="80">
        <v>-9.93</v>
      </c>
      <c r="D60" s="69">
        <v>-28.15</v>
      </c>
      <c r="E60" s="69">
        <f>IFERROR(VLOOKUP(A60,#REF!,11,0)*1,0)</f>
        <v>0</v>
      </c>
    </row>
    <row r="61" spans="1:5" x14ac:dyDescent="0.3">
      <c r="A61" s="81">
        <v>1540786</v>
      </c>
      <c r="B61" s="79" t="s">
        <v>186</v>
      </c>
      <c r="C61" s="80">
        <v>-10.44</v>
      </c>
      <c r="D61" s="69">
        <v>-31.6</v>
      </c>
      <c r="E61" s="69">
        <f>IFERROR(VLOOKUP(A61,#REF!,11,0)*1,0)</f>
        <v>0</v>
      </c>
    </row>
    <row r="62" spans="1:5" x14ac:dyDescent="0.3">
      <c r="A62" s="81">
        <v>1540784</v>
      </c>
      <c r="B62" s="79" t="s">
        <v>186</v>
      </c>
      <c r="C62" s="80">
        <v>-11.1</v>
      </c>
      <c r="D62" s="56">
        <v>-31.6</v>
      </c>
      <c r="E62" s="69">
        <f>IFERROR(VLOOKUP(A62,#REF!,11,0)*1,0)</f>
        <v>0</v>
      </c>
    </row>
    <row r="63" spans="1:5" x14ac:dyDescent="0.3">
      <c r="A63" s="81">
        <v>1540783</v>
      </c>
      <c r="B63" s="79" t="s">
        <v>186</v>
      </c>
      <c r="C63" s="80">
        <v>-10.51</v>
      </c>
      <c r="D63" s="69">
        <v>-28.15</v>
      </c>
      <c r="E63" s="69">
        <f>IFERROR(VLOOKUP(A63,#REF!,11,0)*1,0)</f>
        <v>0</v>
      </c>
    </row>
    <row r="64" spans="1:5" x14ac:dyDescent="0.3">
      <c r="A64" s="81">
        <v>1540780</v>
      </c>
      <c r="B64" s="79" t="s">
        <v>186</v>
      </c>
      <c r="C64" s="80">
        <v>-10.51</v>
      </c>
      <c r="D64" s="69">
        <v>-28.15</v>
      </c>
      <c r="E64" s="69">
        <f>IFERROR(VLOOKUP(A64,#REF!,11,0)*1,0)</f>
        <v>0</v>
      </c>
    </row>
    <row r="65" spans="1:5" x14ac:dyDescent="0.3">
      <c r="A65" s="82">
        <v>1563192</v>
      </c>
      <c r="B65" s="79" t="s">
        <v>186</v>
      </c>
      <c r="C65" s="80">
        <v>-13.91</v>
      </c>
      <c r="D65" s="58">
        <v>-43.68</v>
      </c>
      <c r="E65" s="69">
        <f>IFERROR(VLOOKUP(A65,#REF!,11,0)*1,0)</f>
        <v>0</v>
      </c>
    </row>
    <row r="66" spans="1:5" x14ac:dyDescent="0.3">
      <c r="A66" s="82">
        <v>1563193</v>
      </c>
      <c r="B66" s="79" t="s">
        <v>186</v>
      </c>
      <c r="C66" s="80">
        <v>-13.8</v>
      </c>
      <c r="D66" s="58">
        <v>-29.67</v>
      </c>
      <c r="E66" s="69">
        <f>IFERROR(VLOOKUP(A66,#REF!,11,0)*1,0)</f>
        <v>0</v>
      </c>
    </row>
    <row r="67" spans="1:5" x14ac:dyDescent="0.3">
      <c r="A67" s="82">
        <v>1563194</v>
      </c>
      <c r="B67" s="79" t="s">
        <v>186</v>
      </c>
      <c r="C67" s="80">
        <v>-13.91</v>
      </c>
      <c r="D67" s="58">
        <v>-43.68</v>
      </c>
      <c r="E67" s="69">
        <f>IFERROR(VLOOKUP(A67,#REF!,11,0)*1,0)</f>
        <v>0</v>
      </c>
    </row>
    <row r="68" spans="1:5" x14ac:dyDescent="0.3">
      <c r="A68" s="81">
        <v>1516592</v>
      </c>
      <c r="B68" s="79" t="s">
        <v>186</v>
      </c>
      <c r="C68" s="80">
        <v>-11.12</v>
      </c>
      <c r="D68" s="60">
        <v>-25.55</v>
      </c>
      <c r="E68" s="69">
        <f>IFERROR(VLOOKUP(A68,#REF!,11,0)*1,0)</f>
        <v>0</v>
      </c>
    </row>
    <row r="69" spans="1:5" x14ac:dyDescent="0.3">
      <c r="A69" s="81">
        <v>1514691</v>
      </c>
      <c r="B69" s="79" t="s">
        <v>186</v>
      </c>
      <c r="C69" s="80">
        <v>-12.77</v>
      </c>
      <c r="D69" s="60">
        <v>-42.07</v>
      </c>
      <c r="E69" s="69">
        <f>IFERROR(VLOOKUP(A69,#REF!,11,0)*1,0)</f>
        <v>0</v>
      </c>
    </row>
    <row r="70" spans="1:5" x14ac:dyDescent="0.3">
      <c r="A70" s="81">
        <v>1593357</v>
      </c>
      <c r="B70" s="79" t="s">
        <v>186</v>
      </c>
      <c r="C70" s="80">
        <v>-10.51</v>
      </c>
      <c r="D70" s="68">
        <v>-28.15</v>
      </c>
      <c r="E70" s="69">
        <f>IFERROR(VLOOKUP(A70,#REF!,11,0)*1,0)</f>
        <v>0</v>
      </c>
    </row>
    <row r="71" spans="1:5" x14ac:dyDescent="0.3">
      <c r="A71" s="81">
        <v>1593358</v>
      </c>
      <c r="B71" s="79" t="s">
        <v>186</v>
      </c>
      <c r="C71" s="80">
        <v>-11.1</v>
      </c>
      <c r="D71" s="69">
        <v>-31.6</v>
      </c>
      <c r="E71" s="69">
        <f>IFERROR(VLOOKUP(A71,#REF!,11,0)*1,0)</f>
        <v>0</v>
      </c>
    </row>
    <row r="72" spans="1:5" x14ac:dyDescent="0.3">
      <c r="A72" s="5">
        <v>1593359</v>
      </c>
      <c r="B72" s="79" t="s">
        <v>186</v>
      </c>
      <c r="C72" s="80">
        <v>-11.1</v>
      </c>
      <c r="D72" s="69">
        <v>-31.6</v>
      </c>
      <c r="E72" s="69">
        <f>IFERROR(VLOOKUP(A72,#REF!,11,0)*1,0)</f>
        <v>0</v>
      </c>
    </row>
    <row r="73" spans="1:5" x14ac:dyDescent="0.3">
      <c r="A73" s="5">
        <v>1529951</v>
      </c>
      <c r="B73" s="79" t="s">
        <v>186</v>
      </c>
      <c r="C73" s="80">
        <v>-27.56</v>
      </c>
      <c r="D73" s="69">
        <v>-68.63</v>
      </c>
      <c r="E73" s="69">
        <f>IFERROR(VLOOKUP(A73,#REF!,11,0)*1,0)</f>
        <v>0</v>
      </c>
    </row>
    <row r="74" spans="1:5" x14ac:dyDescent="0.3">
      <c r="A74" s="5">
        <v>1563191</v>
      </c>
      <c r="B74" s="79" t="s">
        <v>186</v>
      </c>
      <c r="C74" s="80">
        <v>-13.8</v>
      </c>
      <c r="D74" s="69">
        <v>-29.67</v>
      </c>
      <c r="E74" s="69">
        <f>IFERROR(VLOOKUP(A74,#REF!,11,0)*1,0)</f>
        <v>0</v>
      </c>
    </row>
    <row r="75" spans="1:5" x14ac:dyDescent="0.3">
      <c r="A75" s="5">
        <v>1593356</v>
      </c>
      <c r="B75" s="79" t="s">
        <v>186</v>
      </c>
      <c r="C75" s="80">
        <v>-10.51</v>
      </c>
      <c r="D75" s="69">
        <v>-28.15</v>
      </c>
      <c r="E75" s="69">
        <f>IFERROR(VLOOKUP(A75,#REF!,11,0)*1,0)</f>
        <v>0</v>
      </c>
    </row>
    <row r="76" spans="1:5" x14ac:dyDescent="0.3">
      <c r="A76" s="5">
        <v>1514685</v>
      </c>
      <c r="B76" s="79" t="s">
        <v>186</v>
      </c>
      <c r="C76" s="80">
        <v>-12.77</v>
      </c>
      <c r="D76" s="69">
        <v>-42.07</v>
      </c>
      <c r="E76" s="69">
        <f>IFERROR(VLOOKUP(A76,#REF!,11,0)*1,0)</f>
        <v>0</v>
      </c>
    </row>
    <row r="77" spans="1:5" x14ac:dyDescent="0.3">
      <c r="A77" s="5">
        <v>1514688</v>
      </c>
      <c r="B77" s="79" t="s">
        <v>186</v>
      </c>
      <c r="C77" s="80">
        <v>-12.77</v>
      </c>
      <c r="D77" s="69">
        <v>-42.07</v>
      </c>
      <c r="E77" s="69">
        <f>IFERROR(VLOOKUP(A77,#REF!,11,0)*1,0)</f>
        <v>0</v>
      </c>
    </row>
    <row r="78" spans="1:5" x14ac:dyDescent="0.3">
      <c r="A78" s="5">
        <v>1514683</v>
      </c>
      <c r="B78" s="79" t="s">
        <v>186</v>
      </c>
      <c r="C78" s="80">
        <v>-12.77</v>
      </c>
      <c r="D78" s="69">
        <v>-42.07</v>
      </c>
      <c r="E78" s="69">
        <f>IFERROR(VLOOKUP(A78,#REF!,11,0)*1,0)</f>
        <v>0</v>
      </c>
    </row>
    <row r="79" spans="1:5" x14ac:dyDescent="0.3">
      <c r="A79" s="5">
        <v>1529947</v>
      </c>
      <c r="B79" s="79" t="s">
        <v>186</v>
      </c>
      <c r="C79" s="80">
        <v>-10.95</v>
      </c>
      <c r="D79" s="69">
        <v>-39</v>
      </c>
      <c r="E79" s="69">
        <f>IFERROR(VLOOKUP(A79,#REF!,11,0)*1,0)</f>
        <v>0</v>
      </c>
    </row>
    <row r="80" spans="1:5" x14ac:dyDescent="0.3">
      <c r="A80" s="5">
        <v>1529946</v>
      </c>
      <c r="B80" s="79" t="s">
        <v>186</v>
      </c>
      <c r="C80" s="6">
        <v>-10.95</v>
      </c>
      <c r="D80" s="69">
        <v>-39</v>
      </c>
      <c r="E80" s="69">
        <f>IFERROR(VLOOKUP(A80,#REF!,11,0)*1,0)</f>
        <v>0</v>
      </c>
    </row>
    <row r="81" spans="1:5" x14ac:dyDescent="0.3">
      <c r="A81" s="81">
        <v>1516594</v>
      </c>
      <c r="B81" s="79" t="s">
        <v>186</v>
      </c>
      <c r="C81" s="80">
        <v>-11.12</v>
      </c>
      <c r="D81" s="69">
        <v>-25.55</v>
      </c>
      <c r="E81" s="69">
        <f>IFERROR(VLOOKUP(A81,#REF!,11,0)*1,0)</f>
        <v>0</v>
      </c>
    </row>
    <row r="82" spans="1:5" x14ac:dyDescent="0.3">
      <c r="A82" s="5">
        <v>1529950</v>
      </c>
      <c r="B82" s="79" t="s">
        <v>186</v>
      </c>
      <c r="C82" s="6">
        <v>-27.56</v>
      </c>
      <c r="D82" s="69">
        <v>-68.63</v>
      </c>
      <c r="E82" s="69">
        <f>IFERROR(VLOOKUP(A82,#REF!,11,0)*1,0)</f>
        <v>0</v>
      </c>
    </row>
    <row r="83" spans="1:5" x14ac:dyDescent="0.3">
      <c r="A83" s="5">
        <v>1514689</v>
      </c>
      <c r="B83" s="79" t="s">
        <v>186</v>
      </c>
      <c r="C83" s="80">
        <v>-12.77</v>
      </c>
      <c r="D83" s="69">
        <v>-42.07</v>
      </c>
      <c r="E83" s="69">
        <f>IFERROR(VLOOKUP(A83,#REF!,11,0)*1,0)</f>
        <v>0</v>
      </c>
    </row>
    <row r="84" spans="1:5" x14ac:dyDescent="0.3">
      <c r="A84" s="5">
        <v>1514684</v>
      </c>
      <c r="B84" s="79" t="s">
        <v>186</v>
      </c>
      <c r="C84" s="6">
        <v>-12.77</v>
      </c>
      <c r="D84" s="69">
        <v>-42.07</v>
      </c>
      <c r="E84" s="69">
        <f>IFERROR(VLOOKUP(A84,#REF!,11,0)*1,0)</f>
        <v>0</v>
      </c>
    </row>
    <row r="85" spans="1:5" x14ac:dyDescent="0.3">
      <c r="A85" s="5">
        <v>1529939</v>
      </c>
      <c r="B85" s="79" t="s">
        <v>186</v>
      </c>
      <c r="D85" s="69">
        <v>-22.78</v>
      </c>
      <c r="E85" s="69">
        <f>IFERROR(VLOOKUP(A85,#REF!,11,0)*1,0)</f>
        <v>0</v>
      </c>
    </row>
    <row r="86" spans="1:5" x14ac:dyDescent="0.3">
      <c r="A86" s="5">
        <v>1585799</v>
      </c>
      <c r="B86" s="79" t="s">
        <v>186</v>
      </c>
      <c r="D86" s="69">
        <v>-70.62</v>
      </c>
      <c r="E86" s="69">
        <f>IFERROR(VLOOKUP(A86,#REF!,11,0)*1,0)</f>
        <v>0</v>
      </c>
    </row>
    <row r="87" spans="1:5" x14ac:dyDescent="0.3">
      <c r="A87" s="81">
        <v>1585900</v>
      </c>
      <c r="B87" s="79" t="s">
        <v>186</v>
      </c>
      <c r="D87" s="69">
        <v>-70.62</v>
      </c>
      <c r="E87" s="69">
        <f>IFERROR(VLOOKUP(A87,#REF!,11,0)*1,0)</f>
        <v>0</v>
      </c>
    </row>
    <row r="88" spans="1:5" x14ac:dyDescent="0.3">
      <c r="A88" s="5">
        <v>1585902</v>
      </c>
      <c r="B88" s="79" t="s">
        <v>186</v>
      </c>
      <c r="D88" s="69">
        <v>-70.62</v>
      </c>
      <c r="E88" s="69">
        <f>IFERROR(VLOOKUP(A88,#REF!,11,0)*1,0)</f>
        <v>0</v>
      </c>
    </row>
    <row r="89" spans="1:5" x14ac:dyDescent="0.3">
      <c r="A89" s="5">
        <v>1585795</v>
      </c>
      <c r="B89" s="79" t="s">
        <v>186</v>
      </c>
      <c r="D89" s="69">
        <v>-64.47</v>
      </c>
      <c r="E89" s="69">
        <f>IFERROR(VLOOKUP(A89,#REF!,11,0)*1,0)</f>
        <v>0</v>
      </c>
    </row>
    <row r="90" spans="1:5" x14ac:dyDescent="0.3">
      <c r="A90" s="5">
        <v>1585794</v>
      </c>
      <c r="B90" s="79" t="s">
        <v>186</v>
      </c>
      <c r="D90" s="69">
        <v>-64.47</v>
      </c>
      <c r="E90" s="69">
        <f>IFERROR(VLOOKUP(A90,#REF!,11,0)*1,0)</f>
        <v>0</v>
      </c>
    </row>
    <row r="91" spans="1:5" x14ac:dyDescent="0.3">
      <c r="A91" s="5">
        <v>1585673</v>
      </c>
      <c r="B91" s="79" t="s">
        <v>186</v>
      </c>
      <c r="D91" s="69">
        <v>-64.47</v>
      </c>
      <c r="E91" s="69">
        <f>IFERROR(VLOOKUP(A91,#REF!,11,0)*1,0)</f>
        <v>0</v>
      </c>
    </row>
    <row r="92" spans="1:5" x14ac:dyDescent="0.3">
      <c r="A92" s="5">
        <v>1585798</v>
      </c>
      <c r="B92" s="79" t="s">
        <v>186</v>
      </c>
      <c r="D92" s="69">
        <v>-70.62</v>
      </c>
      <c r="E92" s="69">
        <f>IFERROR(VLOOKUP(A92,#REF!,11,0)*1,0)</f>
        <v>0</v>
      </c>
    </row>
    <row r="93" spans="1:5" x14ac:dyDescent="0.3">
      <c r="A93" s="5">
        <v>1585796</v>
      </c>
      <c r="B93" s="79" t="s">
        <v>186</v>
      </c>
      <c r="D93" s="69">
        <v>-64.47</v>
      </c>
      <c r="E93" s="69">
        <f>IFERROR(VLOOKUP(A93,#REF!,11,0)*1,0)</f>
        <v>0</v>
      </c>
    </row>
    <row r="94" spans="1:5" x14ac:dyDescent="0.3">
      <c r="A94" s="81">
        <v>1585797</v>
      </c>
      <c r="B94" s="79" t="s">
        <v>186</v>
      </c>
      <c r="D94" s="69">
        <v>-64.47</v>
      </c>
      <c r="E94" s="69">
        <f>IFERROR(VLOOKUP(A94,#REF!,11,0)*1,0)</f>
        <v>0</v>
      </c>
    </row>
    <row r="95" spans="1:5" x14ac:dyDescent="0.3">
      <c r="A95" s="81">
        <v>1585672</v>
      </c>
      <c r="B95" s="79" t="s">
        <v>186</v>
      </c>
      <c r="D95" s="69">
        <v>-70.62</v>
      </c>
      <c r="E95" s="69">
        <f>IFERROR(VLOOKUP(A95,#REF!,11,0)*1,0)</f>
        <v>0</v>
      </c>
    </row>
    <row r="96" spans="1:5" x14ac:dyDescent="0.3">
      <c r="A96" s="81">
        <v>1662421</v>
      </c>
      <c r="B96" s="79" t="s">
        <v>186</v>
      </c>
      <c r="C96" s="80">
        <v>-9.4600000000000009</v>
      </c>
      <c r="D96" s="69">
        <v>-85.85</v>
      </c>
      <c r="E96" s="69">
        <f>IFERROR(VLOOKUP(A96,#REF!,11,0)*1,0)</f>
        <v>0</v>
      </c>
    </row>
    <row r="97" spans="1:5" x14ac:dyDescent="0.3">
      <c r="A97" s="81">
        <v>1593364</v>
      </c>
      <c r="B97" s="79" t="s">
        <v>186</v>
      </c>
      <c r="C97" s="80">
        <v>-15.26</v>
      </c>
      <c r="D97" s="69">
        <v>-34.5</v>
      </c>
      <c r="E97" s="69">
        <f>IFERROR(VLOOKUP(A97,#REF!,11,0)*1,0)</f>
        <v>0</v>
      </c>
    </row>
    <row r="98" spans="1:5" x14ac:dyDescent="0.3">
      <c r="A98" s="81">
        <v>1408975</v>
      </c>
      <c r="B98" s="79" t="s">
        <v>186</v>
      </c>
      <c r="C98" s="80">
        <v>-9.32</v>
      </c>
      <c r="D98" s="69">
        <v>-17.149999999999999</v>
      </c>
      <c r="E98" s="69">
        <f>IFERROR(VLOOKUP(A98,#REF!,11,0)*1,0)</f>
        <v>0</v>
      </c>
    </row>
    <row r="99" spans="1:5" x14ac:dyDescent="0.3">
      <c r="A99" s="81">
        <v>1516597</v>
      </c>
      <c r="B99" s="79" t="s">
        <v>186</v>
      </c>
      <c r="C99" s="80">
        <v>0</v>
      </c>
      <c r="D99" s="69">
        <v>-25.55</v>
      </c>
      <c r="E99" s="69">
        <f>IFERROR(VLOOKUP(A99,#REF!,11,0)*1,0)</f>
        <v>0</v>
      </c>
    </row>
    <row r="100" spans="1:5" x14ac:dyDescent="0.3">
      <c r="A100" s="81">
        <v>1585793</v>
      </c>
      <c r="B100" s="79" t="s">
        <v>186</v>
      </c>
      <c r="C100" s="80">
        <v>0</v>
      </c>
      <c r="D100" s="69">
        <v>-64.47</v>
      </c>
      <c r="E100" s="69">
        <f>IFERROR(VLOOKUP(A100,#REF!,11,0)*1,0)</f>
        <v>0</v>
      </c>
    </row>
    <row r="101" spans="1:5" x14ac:dyDescent="0.3">
      <c r="A101" s="81">
        <v>1516596</v>
      </c>
      <c r="B101" s="79" t="s">
        <v>186</v>
      </c>
      <c r="C101" s="80">
        <v>0</v>
      </c>
      <c r="D101" s="69">
        <v>-25.55</v>
      </c>
      <c r="E101" s="69">
        <f>IFERROR(VLOOKUP(A101,#REF!,11,0)*1,0)</f>
        <v>0</v>
      </c>
    </row>
    <row r="102" spans="1:5" x14ac:dyDescent="0.3">
      <c r="A102" s="81">
        <v>1567728</v>
      </c>
      <c r="B102" s="79" t="s">
        <v>186</v>
      </c>
      <c r="C102" s="80">
        <v>0</v>
      </c>
      <c r="D102" s="69">
        <v>-49.31</v>
      </c>
      <c r="E102" s="69">
        <f>IFERROR(VLOOKUP(A102,#REF!,11,0)*1,0)</f>
        <v>0</v>
      </c>
    </row>
    <row r="103" spans="1:5" x14ac:dyDescent="0.3">
      <c r="A103" s="81">
        <v>1529944</v>
      </c>
      <c r="B103" s="79" t="s">
        <v>186</v>
      </c>
      <c r="C103" s="80">
        <v>0</v>
      </c>
      <c r="D103" s="69">
        <v>-22.78</v>
      </c>
      <c r="E103" s="69">
        <f>IFERROR(VLOOKUP(A103,#REF!,11,0)*1,0)</f>
        <v>0</v>
      </c>
    </row>
    <row r="104" spans="1:5" x14ac:dyDescent="0.3">
      <c r="A104" s="81">
        <v>1585901</v>
      </c>
      <c r="B104" s="79" t="s">
        <v>186</v>
      </c>
      <c r="C104" s="80">
        <v>0</v>
      </c>
      <c r="D104" s="69">
        <v>-70.62</v>
      </c>
      <c r="E104" s="69">
        <f>IFERROR(VLOOKUP(A104,#REF!,11,0)*1,0)</f>
        <v>0</v>
      </c>
    </row>
    <row r="105" spans="1:5" x14ac:dyDescent="0.3">
      <c r="A105" s="81">
        <v>1530594</v>
      </c>
      <c r="B105" s="79" t="s">
        <v>186</v>
      </c>
      <c r="C105" s="80">
        <v>-8.4700000000000006</v>
      </c>
      <c r="D105" s="69">
        <v>-12.77</v>
      </c>
      <c r="E105" s="69">
        <f>IFERROR(VLOOKUP(A105,#REF!,11,0)*1,0)</f>
        <v>0</v>
      </c>
    </row>
    <row r="106" spans="1:5" x14ac:dyDescent="0.3">
      <c r="A106" s="81">
        <v>1530595</v>
      </c>
      <c r="B106" s="79" t="s">
        <v>186</v>
      </c>
      <c r="C106" s="80">
        <v>-8.4700000000000006</v>
      </c>
      <c r="D106" s="69">
        <v>-12.77</v>
      </c>
      <c r="E106" s="69">
        <f>IFERROR(VLOOKUP(A106,#REF!,11,0)*1,0)</f>
        <v>0</v>
      </c>
    </row>
    <row r="107" spans="1:5" x14ac:dyDescent="0.3">
      <c r="A107" s="81">
        <v>1637946</v>
      </c>
      <c r="B107" s="79" t="s">
        <v>186</v>
      </c>
      <c r="C107" s="80">
        <v>-0.85</v>
      </c>
      <c r="D107" s="69">
        <v>-41.4</v>
      </c>
      <c r="E107" s="69">
        <f>IFERROR(VLOOKUP(A107,#REF!,11,0)*1,0)</f>
        <v>0</v>
      </c>
    </row>
    <row r="108" spans="1:5" x14ac:dyDescent="0.3">
      <c r="A108" s="81">
        <v>1593363</v>
      </c>
      <c r="B108" s="79" t="s">
        <v>186</v>
      </c>
      <c r="C108" s="80">
        <v>-15.26</v>
      </c>
      <c r="D108" s="69">
        <v>-34.5</v>
      </c>
      <c r="E108" s="69">
        <f>IFERROR(VLOOKUP(A108,#REF!,11,0)*1,0)</f>
        <v>0</v>
      </c>
    </row>
    <row r="109" spans="1:5" x14ac:dyDescent="0.3">
      <c r="A109" s="81">
        <v>1662422</v>
      </c>
      <c r="B109" s="79" t="s">
        <v>186</v>
      </c>
      <c r="C109" s="80">
        <v>-11.37</v>
      </c>
      <c r="D109" s="69">
        <v>-85.85</v>
      </c>
      <c r="E109" s="69">
        <f>IFERROR(VLOOKUP(A109,#REF!,11,0)*1,0)</f>
        <v>0</v>
      </c>
    </row>
    <row r="110" spans="1:5" x14ac:dyDescent="0.3">
      <c r="A110" s="81">
        <v>1677241</v>
      </c>
      <c r="B110" s="79" t="s">
        <v>186</v>
      </c>
      <c r="D110" s="69">
        <v>-42.6</v>
      </c>
      <c r="E110" s="69">
        <f>IFERROR(VLOOKUP(A110,#REF!,11,0)*1,0)</f>
        <v>0</v>
      </c>
    </row>
    <row r="111" spans="1:5" x14ac:dyDescent="0.3">
      <c r="A111" s="81">
        <v>1704887</v>
      </c>
      <c r="B111" s="79" t="s">
        <v>187</v>
      </c>
      <c r="D111" s="69">
        <v>-27.39</v>
      </c>
      <c r="E111" s="69">
        <f>IFERROR(VLOOKUP(A111,#REF!,11,0)*1,0)</f>
        <v>0</v>
      </c>
    </row>
    <row r="112" spans="1:5" x14ac:dyDescent="0.3">
      <c r="A112" s="81">
        <v>1663069</v>
      </c>
      <c r="B112" s="79" t="s">
        <v>186</v>
      </c>
      <c r="C112" s="80">
        <v>-9.8800000000000008</v>
      </c>
      <c r="D112" s="69">
        <v>-22.5</v>
      </c>
      <c r="E112" s="69">
        <f>IFERROR(VLOOKUP(A112,#REF!,11,0)*1,0)</f>
        <v>0</v>
      </c>
    </row>
    <row r="113" spans="1:7" x14ac:dyDescent="0.3">
      <c r="A113" s="63">
        <v>1663075</v>
      </c>
      <c r="B113" s="79" t="s">
        <v>186</v>
      </c>
      <c r="C113" s="80">
        <v>-20.97</v>
      </c>
      <c r="D113" s="69">
        <v>-22.5</v>
      </c>
      <c r="E113" s="69">
        <f>IFERROR(VLOOKUP(A113,#REF!,11,0)*1,0)</f>
        <v>0</v>
      </c>
    </row>
    <row r="114" spans="1:7" x14ac:dyDescent="0.3">
      <c r="A114" s="81">
        <v>1663079</v>
      </c>
      <c r="B114" s="79" t="s">
        <v>186</v>
      </c>
      <c r="C114" s="80">
        <v>-39.049999999999997</v>
      </c>
      <c r="D114" s="69">
        <v>-22.5</v>
      </c>
      <c r="E114" s="69">
        <f>IFERROR(VLOOKUP(A114,#REF!,11,0)*1,0)</f>
        <v>0</v>
      </c>
    </row>
    <row r="115" spans="1:7" x14ac:dyDescent="0.3">
      <c r="A115" s="81">
        <v>1663082</v>
      </c>
      <c r="B115" s="79" t="s">
        <v>186</v>
      </c>
      <c r="D115" s="69">
        <v>-22.5</v>
      </c>
      <c r="E115" s="69">
        <f>IFERROR(VLOOKUP(A115,#REF!,11,0)*1,0)</f>
        <v>0</v>
      </c>
    </row>
    <row r="116" spans="1:7" x14ac:dyDescent="0.3">
      <c r="A116" s="76">
        <v>1529947</v>
      </c>
      <c r="B116" s="76"/>
      <c r="C116" s="57">
        <v>0</v>
      </c>
      <c r="F116" s="69"/>
      <c r="G116" s="69"/>
    </row>
    <row r="117" spans="1:7" x14ac:dyDescent="0.3">
      <c r="A117" s="76">
        <v>1593359</v>
      </c>
      <c r="B117" s="76"/>
      <c r="C117" s="57">
        <v>-11.1</v>
      </c>
      <c r="F117" s="69"/>
      <c r="G117" s="69"/>
    </row>
    <row r="118" spans="1:7" x14ac:dyDescent="0.3">
      <c r="A118" s="76">
        <v>1529946</v>
      </c>
      <c r="B118" s="76"/>
      <c r="C118" s="57">
        <v>0</v>
      </c>
      <c r="F118" s="69"/>
      <c r="G118" s="69"/>
    </row>
    <row r="119" spans="1:7" x14ac:dyDescent="0.3">
      <c r="A119" s="76">
        <v>1662420</v>
      </c>
      <c r="B119" s="76"/>
      <c r="C119" s="57">
        <v>-11</v>
      </c>
      <c r="F119" s="69"/>
      <c r="G119" s="69"/>
    </row>
    <row r="120" spans="1:7" x14ac:dyDescent="0.3">
      <c r="A120" s="76">
        <v>1540780</v>
      </c>
      <c r="B120" s="76"/>
      <c r="C120" s="57">
        <v>-10.51</v>
      </c>
      <c r="F120" s="69"/>
      <c r="G120" s="69"/>
    </row>
    <row r="121" spans="1:7" x14ac:dyDescent="0.3">
      <c r="A121" s="76">
        <v>1663075</v>
      </c>
      <c r="B121" s="76"/>
      <c r="C121" s="57">
        <v>-20.97</v>
      </c>
      <c r="F121" s="69"/>
      <c r="G121" s="69"/>
    </row>
    <row r="122" spans="1:7" x14ac:dyDescent="0.3">
      <c r="A122" s="76">
        <v>1585799</v>
      </c>
      <c r="B122" s="76"/>
      <c r="C122" s="57">
        <v>0</v>
      </c>
      <c r="F122" s="69"/>
      <c r="G122" s="69"/>
    </row>
    <row r="123" spans="1:7" x14ac:dyDescent="0.3">
      <c r="A123" s="76">
        <v>1516597</v>
      </c>
      <c r="B123" s="76"/>
      <c r="C123" s="57">
        <v>0</v>
      </c>
      <c r="F123" s="69"/>
      <c r="G123" s="69"/>
    </row>
    <row r="124" spans="1:7" x14ac:dyDescent="0.3">
      <c r="A124" s="76">
        <v>1540781</v>
      </c>
      <c r="B124" s="76"/>
      <c r="C124" s="57">
        <v>-10.51</v>
      </c>
      <c r="F124" s="69"/>
      <c r="G124" s="69"/>
    </row>
    <row r="125" spans="1:7" x14ac:dyDescent="0.3">
      <c r="A125" s="76">
        <v>1662422</v>
      </c>
      <c r="B125" s="76"/>
      <c r="C125" s="57">
        <v>-11.37</v>
      </c>
      <c r="F125" s="69"/>
      <c r="G125" s="69"/>
    </row>
    <row r="126" spans="1:7" x14ac:dyDescent="0.3">
      <c r="A126" s="76">
        <v>1529939</v>
      </c>
      <c r="B126" s="76"/>
      <c r="C126" s="57">
        <v>0</v>
      </c>
      <c r="F126" s="69"/>
      <c r="G126" s="69"/>
    </row>
    <row r="127" spans="1:7" x14ac:dyDescent="0.3">
      <c r="A127" s="76">
        <v>1516596</v>
      </c>
      <c r="B127" s="76"/>
      <c r="C127" s="57">
        <v>0</v>
      </c>
      <c r="F127" s="69"/>
      <c r="G127" s="69"/>
    </row>
    <row r="128" spans="1:7" x14ac:dyDescent="0.3">
      <c r="A128" s="76">
        <v>1540783</v>
      </c>
      <c r="B128" s="76"/>
      <c r="C128" s="57">
        <v>-10.51</v>
      </c>
      <c r="F128" s="69"/>
      <c r="G128" s="69"/>
    </row>
    <row r="129" spans="1:7" x14ac:dyDescent="0.3">
      <c r="A129" s="76">
        <v>1663069</v>
      </c>
      <c r="B129" s="76"/>
      <c r="C129" s="57">
        <v>-9.8800000000000008</v>
      </c>
      <c r="F129" s="69"/>
      <c r="G129" s="69"/>
    </row>
    <row r="130" spans="1:7" x14ac:dyDescent="0.3">
      <c r="A130" s="76">
        <v>1593357</v>
      </c>
      <c r="B130" s="76"/>
      <c r="C130" s="57">
        <v>-10.51</v>
      </c>
      <c r="F130" s="69"/>
      <c r="G130" s="69"/>
    </row>
    <row r="131" spans="1:7" x14ac:dyDescent="0.3">
      <c r="A131" s="76">
        <v>1663075</v>
      </c>
      <c r="B131" s="76"/>
      <c r="C131" s="57">
        <v>-21.68</v>
      </c>
      <c r="F131" s="69"/>
      <c r="G131" s="69"/>
    </row>
    <row r="132" spans="1:7" x14ac:dyDescent="0.3">
      <c r="A132" s="76">
        <v>1540785</v>
      </c>
      <c r="B132" s="76"/>
      <c r="C132" s="57">
        <v>-11.1</v>
      </c>
      <c r="F132" s="69"/>
      <c r="G132" s="69"/>
    </row>
    <row r="133" spans="1:7" x14ac:dyDescent="0.3">
      <c r="A133" s="76">
        <v>1593356</v>
      </c>
      <c r="B133" s="76"/>
      <c r="C133" s="57">
        <v>-10.51</v>
      </c>
      <c r="F133" s="69"/>
      <c r="G133" s="69"/>
    </row>
    <row r="134" spans="1:7" x14ac:dyDescent="0.3">
      <c r="A134" s="76">
        <v>1663075</v>
      </c>
      <c r="B134" s="76"/>
      <c r="C134" s="57">
        <v>-22.26</v>
      </c>
      <c r="F134" s="69"/>
      <c r="G134" s="69"/>
    </row>
    <row r="135" spans="1:7" x14ac:dyDescent="0.3">
      <c r="A135" s="76">
        <v>1663079</v>
      </c>
      <c r="B135" s="76"/>
      <c r="C135" s="57">
        <v>-39.049999999999997</v>
      </c>
      <c r="F135" s="69"/>
      <c r="G135" s="69"/>
    </row>
    <row r="136" spans="1:7" x14ac:dyDescent="0.3">
      <c r="A136" s="76">
        <v>1663075</v>
      </c>
      <c r="B136" s="76"/>
      <c r="C136" s="57">
        <v>-30.75</v>
      </c>
      <c r="F136" s="69"/>
      <c r="G136" s="69"/>
    </row>
    <row r="137" spans="1:7" x14ac:dyDescent="0.3">
      <c r="A137" s="76">
        <v>1585798</v>
      </c>
      <c r="B137" s="76"/>
      <c r="C137" s="57">
        <v>0</v>
      </c>
      <c r="F137" s="69"/>
      <c r="G137" s="69"/>
    </row>
    <row r="138" spans="1:7" x14ac:dyDescent="0.3">
      <c r="A138" s="76">
        <v>1585797</v>
      </c>
      <c r="B138" s="76"/>
      <c r="C138" s="57">
        <v>0</v>
      </c>
      <c r="F138" s="69"/>
      <c r="G138" s="69"/>
    </row>
    <row r="139" spans="1:7" x14ac:dyDescent="0.3">
      <c r="A139" s="76">
        <v>1514684</v>
      </c>
      <c r="B139" s="76"/>
      <c r="C139" s="57">
        <v>0</v>
      </c>
      <c r="F139" s="69"/>
      <c r="G139" s="69"/>
    </row>
    <row r="140" spans="1:7" x14ac:dyDescent="0.3">
      <c r="A140" s="76">
        <v>1663075</v>
      </c>
      <c r="B140" s="76"/>
      <c r="C140" s="57">
        <v>-28.57</v>
      </c>
      <c r="F140" s="69"/>
      <c r="G140" s="69"/>
    </row>
    <row r="141" spans="1:7" x14ac:dyDescent="0.3">
      <c r="A141" s="76">
        <v>1663082</v>
      </c>
      <c r="B141" s="76"/>
      <c r="C141" s="57">
        <v>0</v>
      </c>
      <c r="F141" s="69"/>
      <c r="G141" s="69"/>
    </row>
    <row r="142" spans="1:7" x14ac:dyDescent="0.3">
      <c r="A142" s="76">
        <v>1514691</v>
      </c>
      <c r="B142" s="76"/>
      <c r="C142" s="57">
        <v>0</v>
      </c>
      <c r="F142" s="69"/>
      <c r="G142" s="69"/>
    </row>
    <row r="143" spans="1:7" x14ac:dyDescent="0.3">
      <c r="A143" s="76">
        <v>1516594</v>
      </c>
      <c r="B143" s="76"/>
      <c r="C143" s="57">
        <v>0</v>
      </c>
      <c r="F143" s="69"/>
      <c r="G143" s="69"/>
    </row>
    <row r="144" spans="1:7" x14ac:dyDescent="0.3">
      <c r="A144" s="76">
        <v>1662422</v>
      </c>
      <c r="B144" s="76"/>
      <c r="C144" s="57">
        <v>-9.4600000000000009</v>
      </c>
      <c r="F144" s="69"/>
      <c r="G144" s="69"/>
    </row>
    <row r="145" spans="1:7" x14ac:dyDescent="0.3">
      <c r="A145" s="76">
        <v>1540784</v>
      </c>
      <c r="B145" s="76"/>
      <c r="C145" s="57">
        <v>-11.1</v>
      </c>
      <c r="F145" s="69"/>
      <c r="G145" s="69"/>
    </row>
    <row r="146" spans="1:7" x14ac:dyDescent="0.3">
      <c r="A146" s="76">
        <v>1540787</v>
      </c>
      <c r="B146" s="76"/>
      <c r="C146" s="57">
        <v>-11.1</v>
      </c>
      <c r="F146" s="69"/>
      <c r="G146" s="69"/>
    </row>
    <row r="147" spans="1:7" x14ac:dyDescent="0.3">
      <c r="A147" s="76">
        <v>1662421</v>
      </c>
      <c r="B147" s="76"/>
      <c r="C147" s="57">
        <v>-9.4600000000000009</v>
      </c>
      <c r="F147" s="69"/>
      <c r="G147" s="69"/>
    </row>
    <row r="148" spans="1:7" x14ac:dyDescent="0.3">
      <c r="A148" s="76">
        <v>1663079</v>
      </c>
      <c r="B148" s="76"/>
      <c r="C148" s="57">
        <v>-23.28</v>
      </c>
      <c r="F148" s="69"/>
      <c r="G148" s="69"/>
    </row>
    <row r="149" spans="1:7" x14ac:dyDescent="0.3">
      <c r="A149" s="76">
        <v>1663079</v>
      </c>
      <c r="B149" s="76"/>
      <c r="C149" s="57">
        <v>-30.8</v>
      </c>
      <c r="F149" s="69"/>
      <c r="G149" s="69"/>
    </row>
    <row r="150" spans="1:7" x14ac:dyDescent="0.3">
      <c r="A150" s="76">
        <v>1540785</v>
      </c>
      <c r="B150" s="76"/>
      <c r="C150" s="57">
        <v>-11.100000000000001</v>
      </c>
      <c r="F150" s="69"/>
      <c r="G150" s="69"/>
    </row>
    <row r="151" spans="1:7" x14ac:dyDescent="0.3">
      <c r="A151" s="76">
        <v>1585795</v>
      </c>
      <c r="B151" s="76"/>
      <c r="C151" s="57">
        <v>0</v>
      </c>
      <c r="F151" s="69"/>
      <c r="G151" s="69"/>
    </row>
    <row r="152" spans="1:7" x14ac:dyDescent="0.3">
      <c r="A152" s="76">
        <v>1540781</v>
      </c>
      <c r="B152" s="76"/>
      <c r="C152" s="57">
        <v>-10.509999999999998</v>
      </c>
      <c r="F152" s="69"/>
      <c r="G152" s="69"/>
    </row>
    <row r="153" spans="1:7" x14ac:dyDescent="0.3">
      <c r="A153" s="76">
        <v>1593357</v>
      </c>
      <c r="B153" s="76"/>
      <c r="C153" s="57">
        <v>-10.509999999999998</v>
      </c>
      <c r="F153" s="69"/>
      <c r="G153" s="69"/>
    </row>
    <row r="154" spans="1:7" x14ac:dyDescent="0.3">
      <c r="A154" s="76">
        <v>1585796</v>
      </c>
      <c r="B154" s="76"/>
      <c r="C154" s="57">
        <v>0</v>
      </c>
      <c r="F154" s="69"/>
      <c r="G154" s="69"/>
    </row>
    <row r="155" spans="1:7" x14ac:dyDescent="0.3">
      <c r="A155" s="76">
        <v>1663069</v>
      </c>
      <c r="B155" s="76"/>
      <c r="C155" s="57">
        <v>-19.73</v>
      </c>
      <c r="F155" s="69"/>
      <c r="G155" s="69"/>
    </row>
    <row r="156" spans="1:7" x14ac:dyDescent="0.3">
      <c r="A156" s="76">
        <v>1663079</v>
      </c>
      <c r="B156" s="76"/>
      <c r="C156" s="57">
        <v>-19.73</v>
      </c>
      <c r="F156" s="69"/>
      <c r="G156" s="69"/>
    </row>
    <row r="157" spans="1:7" x14ac:dyDescent="0.3">
      <c r="A157" s="76">
        <v>1663075</v>
      </c>
      <c r="B157" s="76"/>
      <c r="C157" s="57">
        <v>-9.8800000000000008</v>
      </c>
      <c r="F157" s="69"/>
      <c r="G157" s="69"/>
    </row>
    <row r="158" spans="1:7" x14ac:dyDescent="0.3">
      <c r="A158" s="76">
        <v>1516592</v>
      </c>
      <c r="B158" s="76"/>
      <c r="C158" s="57">
        <v>0</v>
      </c>
      <c r="F158" s="69"/>
      <c r="G158" s="69"/>
    </row>
    <row r="159" spans="1:7" x14ac:dyDescent="0.3">
      <c r="A159" s="76">
        <v>1593358</v>
      </c>
      <c r="B159" s="76"/>
      <c r="C159" s="57">
        <v>-11.1</v>
      </c>
      <c r="F159" s="69"/>
      <c r="G159" s="69"/>
    </row>
    <row r="160" spans="1:7" x14ac:dyDescent="0.3">
      <c r="A160" s="76">
        <v>1663069</v>
      </c>
      <c r="B160" s="76"/>
      <c r="C160" s="57">
        <v>-19.28</v>
      </c>
      <c r="F160" s="69"/>
      <c r="G160" s="69"/>
    </row>
    <row r="161" spans="1:7" x14ac:dyDescent="0.3">
      <c r="A161" s="76">
        <v>1662420</v>
      </c>
      <c r="B161" s="76"/>
      <c r="C161" s="57">
        <v>-9.3699999999999992</v>
      </c>
      <c r="F161" s="69"/>
      <c r="G161" s="69"/>
    </row>
    <row r="162" spans="1:7" x14ac:dyDescent="0.3">
      <c r="A162" s="76">
        <v>1585793</v>
      </c>
      <c r="B162" s="76"/>
      <c r="C162" s="57">
        <v>0</v>
      </c>
      <c r="F162" s="69"/>
      <c r="G162" s="69"/>
    </row>
    <row r="163" spans="1:7" x14ac:dyDescent="0.3">
      <c r="A163" s="76">
        <v>1529944</v>
      </c>
      <c r="B163" s="76"/>
      <c r="C163" s="57">
        <v>0</v>
      </c>
      <c r="F163" s="69"/>
      <c r="G163" s="69"/>
    </row>
    <row r="164" spans="1:7" x14ac:dyDescent="0.3">
      <c r="A164" s="76">
        <v>1663069</v>
      </c>
      <c r="B164" s="76"/>
      <c r="C164" s="57">
        <v>-20.934999999999999</v>
      </c>
      <c r="F164" s="69"/>
      <c r="G164" s="69"/>
    </row>
    <row r="165" spans="1:7" x14ac:dyDescent="0.3">
      <c r="A165" s="76">
        <v>1585902</v>
      </c>
      <c r="B165" s="76"/>
      <c r="C165" s="57">
        <v>0</v>
      </c>
      <c r="F165" s="69"/>
      <c r="G165" s="69"/>
    </row>
    <row r="166" spans="1:7" x14ac:dyDescent="0.3">
      <c r="A166" s="76">
        <v>1407952</v>
      </c>
      <c r="B166" s="76"/>
      <c r="C166" s="57">
        <v>0</v>
      </c>
      <c r="F166" s="69"/>
      <c r="G166" s="69"/>
    </row>
    <row r="167" spans="1:7" x14ac:dyDescent="0.3">
      <c r="A167" s="76">
        <v>1339333</v>
      </c>
      <c r="B167" s="76"/>
      <c r="C167" s="57">
        <v>-32.21</v>
      </c>
      <c r="F167" s="69"/>
      <c r="G167" s="69"/>
    </row>
    <row r="168" spans="1:7" x14ac:dyDescent="0.3">
      <c r="A168" s="76">
        <v>1585673</v>
      </c>
      <c r="B168" s="76"/>
      <c r="C168" s="57">
        <v>0</v>
      </c>
      <c r="F168" s="69"/>
      <c r="G168" s="69"/>
    </row>
    <row r="169" spans="1:7" x14ac:dyDescent="0.3">
      <c r="A169" s="76">
        <v>1459093</v>
      </c>
      <c r="B169" s="76"/>
      <c r="C169" s="57">
        <v>0</v>
      </c>
      <c r="F169" s="69"/>
      <c r="G169" s="69"/>
    </row>
    <row r="170" spans="1:7" x14ac:dyDescent="0.3">
      <c r="A170" s="76">
        <v>1585794</v>
      </c>
      <c r="B170" s="76"/>
      <c r="C170" s="57">
        <v>0</v>
      </c>
      <c r="F170" s="69"/>
      <c r="G170" s="69"/>
    </row>
    <row r="171" spans="1:7" x14ac:dyDescent="0.3">
      <c r="A171" s="76">
        <v>1663075</v>
      </c>
      <c r="B171" s="76"/>
      <c r="C171" s="57">
        <v>-20.3</v>
      </c>
      <c r="F171" s="69"/>
      <c r="G171" s="69"/>
    </row>
    <row r="172" spans="1:7" x14ac:dyDescent="0.3">
      <c r="A172" s="76">
        <v>1311675</v>
      </c>
      <c r="B172" s="76"/>
      <c r="C172" s="57">
        <v>0</v>
      </c>
      <c r="F172" s="69"/>
      <c r="G172" s="69"/>
    </row>
    <row r="173" spans="1:7" x14ac:dyDescent="0.3">
      <c r="A173" s="76">
        <v>1663079</v>
      </c>
      <c r="B173" s="76"/>
      <c r="C173" s="57">
        <v>-21.68</v>
      </c>
      <c r="F173" s="69"/>
      <c r="G173" s="69"/>
    </row>
    <row r="174" spans="1:7" x14ac:dyDescent="0.3">
      <c r="A174" s="76">
        <v>1663079</v>
      </c>
      <c r="B174" s="76"/>
      <c r="C174" s="57">
        <v>-19.28</v>
      </c>
      <c r="F174" s="69"/>
      <c r="G174" s="69"/>
    </row>
    <row r="175" spans="1:7" x14ac:dyDescent="0.3">
      <c r="A175" s="76">
        <v>1540783</v>
      </c>
      <c r="B175" s="76"/>
      <c r="C175" s="57">
        <v>-10.509999999999998</v>
      </c>
      <c r="F175" s="69"/>
      <c r="G175" s="69"/>
    </row>
    <row r="176" spans="1:7" x14ac:dyDescent="0.3">
      <c r="A176" s="76">
        <v>1593356</v>
      </c>
      <c r="B176" s="76"/>
      <c r="C176" s="57">
        <v>-10.509999999999998</v>
      </c>
      <c r="F176" s="69"/>
      <c r="G176" s="69"/>
    </row>
    <row r="177" spans="1:7" x14ac:dyDescent="0.3">
      <c r="A177" s="76">
        <v>1593359</v>
      </c>
      <c r="B177" s="76"/>
      <c r="C177" s="57">
        <v>-20.56</v>
      </c>
      <c r="F177" s="69"/>
      <c r="G177" s="69"/>
    </row>
    <row r="178" spans="1:7" x14ac:dyDescent="0.3">
      <c r="A178" s="76">
        <v>1662421</v>
      </c>
      <c r="B178" s="76"/>
      <c r="C178" s="57">
        <v>0</v>
      </c>
      <c r="F178" s="69"/>
      <c r="G178" s="69"/>
    </row>
    <row r="179" spans="1:7" x14ac:dyDescent="0.3">
      <c r="A179" s="76">
        <v>1339333</v>
      </c>
      <c r="B179" s="76"/>
      <c r="C179" s="57">
        <v>-24.54</v>
      </c>
      <c r="F179" s="69"/>
      <c r="G179" s="69"/>
    </row>
    <row r="180" spans="1:7" x14ac:dyDescent="0.3">
      <c r="A180" s="76">
        <v>1663069</v>
      </c>
      <c r="B180" s="76"/>
      <c r="C180" s="57">
        <v>-21.67</v>
      </c>
      <c r="F180" s="69"/>
      <c r="G180" s="69"/>
    </row>
    <row r="181" spans="1:7" x14ac:dyDescent="0.3">
      <c r="A181" s="81">
        <v>1704888</v>
      </c>
      <c r="B181" s="79" t="s">
        <v>186</v>
      </c>
      <c r="C181" s="80">
        <v>0</v>
      </c>
      <c r="D181" s="80">
        <v>-36.71</v>
      </c>
      <c r="F181" s="69"/>
    </row>
    <row r="182" spans="1:7" x14ac:dyDescent="0.3">
      <c r="A182" s="81">
        <v>1704894</v>
      </c>
      <c r="B182" s="79" t="s">
        <v>186</v>
      </c>
      <c r="C182" s="80">
        <v>0</v>
      </c>
      <c r="D182" s="80">
        <v>-36.71</v>
      </c>
      <c r="F182" s="69"/>
    </row>
    <row r="183" spans="1:7" x14ac:dyDescent="0.3">
      <c r="A183" s="81">
        <v>1738470</v>
      </c>
      <c r="B183" s="79" t="s">
        <v>186</v>
      </c>
      <c r="C183" s="80">
        <v>-22.14</v>
      </c>
      <c r="D183" s="80">
        <v>-22.14</v>
      </c>
      <c r="F183" s="69"/>
    </row>
    <row r="184" spans="1:7" x14ac:dyDescent="0.3">
      <c r="A184" s="81">
        <v>1655857</v>
      </c>
      <c r="B184" s="79" t="s">
        <v>186</v>
      </c>
      <c r="C184" s="80">
        <v>-26</v>
      </c>
      <c r="D184" s="80">
        <v>-26</v>
      </c>
      <c r="E184" s="91"/>
      <c r="F184" s="69"/>
    </row>
    <row r="185" spans="1:7" x14ac:dyDescent="0.3">
      <c r="A185" s="81">
        <v>1793724</v>
      </c>
      <c r="B185" s="79" t="s">
        <v>186</v>
      </c>
      <c r="C185" s="81"/>
      <c r="D185" s="81">
        <v>-17.16</v>
      </c>
      <c r="E185" s="91"/>
      <c r="F185" s="69"/>
    </row>
    <row r="186" spans="1:7" x14ac:dyDescent="0.3">
      <c r="A186" s="81">
        <v>1793726</v>
      </c>
      <c r="B186" s="79" t="s">
        <v>186</v>
      </c>
      <c r="C186" s="81"/>
      <c r="D186" s="81">
        <v>-23.54</v>
      </c>
      <c r="E186" s="91"/>
      <c r="F186" s="69"/>
    </row>
    <row r="187" spans="1:7" x14ac:dyDescent="0.3">
      <c r="A187" s="81">
        <v>1793725</v>
      </c>
      <c r="B187" s="79" t="s">
        <v>186</v>
      </c>
      <c r="C187" s="81"/>
      <c r="D187" s="81">
        <v>-17.53</v>
      </c>
      <c r="E187" s="91"/>
      <c r="F187" s="69"/>
    </row>
    <row r="188" spans="1:7" x14ac:dyDescent="0.3">
      <c r="A188" s="81">
        <v>1793729</v>
      </c>
      <c r="B188" s="79" t="s">
        <v>186</v>
      </c>
      <c r="C188" s="81"/>
      <c r="D188" s="81">
        <v>-31.29</v>
      </c>
      <c r="E188" s="91"/>
      <c r="F188" s="69"/>
    </row>
    <row r="189" spans="1:7" x14ac:dyDescent="0.3">
      <c r="A189" s="81">
        <v>1793728</v>
      </c>
      <c r="B189" s="79" t="s">
        <v>186</v>
      </c>
      <c r="C189" s="81"/>
      <c r="D189" s="81">
        <v>-26.98</v>
      </c>
      <c r="E189" s="91"/>
      <c r="F189" s="69"/>
    </row>
    <row r="190" spans="1:7" x14ac:dyDescent="0.3">
      <c r="A190" s="81">
        <v>1793730</v>
      </c>
      <c r="B190" s="79" t="s">
        <v>186</v>
      </c>
      <c r="C190" s="81"/>
      <c r="D190" s="81">
        <v>-31.29</v>
      </c>
      <c r="E190" s="91"/>
      <c r="F190" s="69"/>
    </row>
    <row r="191" spans="1:7" x14ac:dyDescent="0.3">
      <c r="F191" s="69"/>
    </row>
    <row r="192" spans="1:7" x14ac:dyDescent="0.3">
      <c r="F192" s="69"/>
    </row>
    <row r="193" spans="6:6" x14ac:dyDescent="0.3">
      <c r="F193" s="69"/>
    </row>
    <row r="194" spans="6:6" x14ac:dyDescent="0.3">
      <c r="F194" s="69"/>
    </row>
    <row r="195" spans="6:6" x14ac:dyDescent="0.3">
      <c r="F195" s="69"/>
    </row>
    <row r="196" spans="6:6" x14ac:dyDescent="0.3">
      <c r="F196" s="69"/>
    </row>
    <row r="197" spans="6:6" x14ac:dyDescent="0.3">
      <c r="F197" s="69"/>
    </row>
    <row r="198" spans="6:6" x14ac:dyDescent="0.3">
      <c r="F198" s="69"/>
    </row>
    <row r="199" spans="6:6" x14ac:dyDescent="0.3">
      <c r="F199" s="69"/>
    </row>
    <row r="200" spans="6:6" x14ac:dyDescent="0.3">
      <c r="F200" s="69"/>
    </row>
    <row r="201" spans="6:6" x14ac:dyDescent="0.3">
      <c r="F201" s="69"/>
    </row>
    <row r="202" spans="6:6" x14ac:dyDescent="0.3">
      <c r="F202" s="69"/>
    </row>
    <row r="203" spans="6:6" x14ac:dyDescent="0.3">
      <c r="F203" s="69"/>
    </row>
    <row r="204" spans="6:6" x14ac:dyDescent="0.3">
      <c r="F204" s="69"/>
    </row>
    <row r="205" spans="6:6" x14ac:dyDescent="0.3">
      <c r="F205" s="69"/>
    </row>
    <row r="206" spans="6:6" x14ac:dyDescent="0.3">
      <c r="F206" s="69"/>
    </row>
    <row r="207" spans="6:6" x14ac:dyDescent="0.3">
      <c r="F207" s="69"/>
    </row>
    <row r="208" spans="6:6" x14ac:dyDescent="0.3">
      <c r="F208" s="69"/>
    </row>
    <row r="209" spans="6:6" x14ac:dyDescent="0.3">
      <c r="F209" s="69"/>
    </row>
    <row r="210" spans="6:6" x14ac:dyDescent="0.3">
      <c r="F210" s="69"/>
    </row>
    <row r="211" spans="6:6" x14ac:dyDescent="0.3">
      <c r="F211" s="69"/>
    </row>
    <row r="212" spans="6:6" x14ac:dyDescent="0.3">
      <c r="F212" s="69"/>
    </row>
    <row r="213" spans="6:6" x14ac:dyDescent="0.3">
      <c r="F213" s="69"/>
    </row>
    <row r="214" spans="6:6" x14ac:dyDescent="0.3">
      <c r="F214" s="69"/>
    </row>
    <row r="215" spans="6:6" x14ac:dyDescent="0.3">
      <c r="F215" s="69"/>
    </row>
    <row r="216" spans="6:6" x14ac:dyDescent="0.3">
      <c r="F216" s="69"/>
    </row>
    <row r="217" spans="6:6" x14ac:dyDescent="0.3">
      <c r="F217" s="69"/>
    </row>
    <row r="218" spans="6:6" x14ac:dyDescent="0.3">
      <c r="F218" s="69"/>
    </row>
    <row r="219" spans="6:6" x14ac:dyDescent="0.3">
      <c r="F219" s="69"/>
    </row>
    <row r="220" spans="6:6" x14ac:dyDescent="0.3">
      <c r="F220" s="69"/>
    </row>
    <row r="221" spans="6:6" x14ac:dyDescent="0.3">
      <c r="F221" s="69"/>
    </row>
    <row r="222" spans="6:6" x14ac:dyDescent="0.3">
      <c r="F222" s="69"/>
    </row>
    <row r="223" spans="6:6" x14ac:dyDescent="0.3">
      <c r="F223" s="69"/>
    </row>
    <row r="224" spans="6:6" x14ac:dyDescent="0.3">
      <c r="F224" s="69"/>
    </row>
    <row r="225" spans="6:6" x14ac:dyDescent="0.3">
      <c r="F225" s="69"/>
    </row>
    <row r="226" spans="6:6" x14ac:dyDescent="0.3">
      <c r="F226" s="69"/>
    </row>
    <row r="227" spans="6:6" x14ac:dyDescent="0.3">
      <c r="F227" s="69"/>
    </row>
    <row r="228" spans="6:6" x14ac:dyDescent="0.3">
      <c r="F228" s="69"/>
    </row>
    <row r="229" spans="6:6" x14ac:dyDescent="0.3">
      <c r="F229" s="69"/>
    </row>
    <row r="230" spans="6:6" x14ac:dyDescent="0.3">
      <c r="F230" s="69"/>
    </row>
    <row r="231" spans="6:6" x14ac:dyDescent="0.3">
      <c r="F231" s="69"/>
    </row>
    <row r="232" spans="6:6" x14ac:dyDescent="0.3">
      <c r="F232" s="69"/>
    </row>
    <row r="233" spans="6:6" x14ac:dyDescent="0.3">
      <c r="F233" s="69"/>
    </row>
    <row r="234" spans="6:6" x14ac:dyDescent="0.3">
      <c r="F234" s="69"/>
    </row>
    <row r="235" spans="6:6" x14ac:dyDescent="0.3">
      <c r="F235" s="69"/>
    </row>
    <row r="236" spans="6:6" x14ac:dyDescent="0.3">
      <c r="F236" s="69"/>
    </row>
    <row r="237" spans="6:6" x14ac:dyDescent="0.3">
      <c r="F237" s="69"/>
    </row>
    <row r="238" spans="6:6" x14ac:dyDescent="0.3">
      <c r="F238" s="69"/>
    </row>
    <row r="239" spans="6:6" x14ac:dyDescent="0.3">
      <c r="F239" s="69"/>
    </row>
    <row r="240" spans="6:6" x14ac:dyDescent="0.3">
      <c r="F240" s="69"/>
    </row>
    <row r="241" spans="6:6" x14ac:dyDescent="0.3">
      <c r="F241" s="69"/>
    </row>
    <row r="242" spans="6:6" x14ac:dyDescent="0.3">
      <c r="F242" s="69"/>
    </row>
    <row r="243" spans="6:6" x14ac:dyDescent="0.3">
      <c r="F243" s="69"/>
    </row>
    <row r="244" spans="6:6" x14ac:dyDescent="0.3">
      <c r="F244" s="69"/>
    </row>
    <row r="245" spans="6:6" x14ac:dyDescent="0.3">
      <c r="F245" s="69"/>
    </row>
    <row r="246" spans="6:6" x14ac:dyDescent="0.3">
      <c r="F246" s="69"/>
    </row>
    <row r="247" spans="6:6" x14ac:dyDescent="0.3">
      <c r="F247" s="69"/>
    </row>
    <row r="248" spans="6:6" x14ac:dyDescent="0.3">
      <c r="F248" s="69"/>
    </row>
    <row r="249" spans="6:6" x14ac:dyDescent="0.3">
      <c r="F249" s="69"/>
    </row>
    <row r="250" spans="6:6" x14ac:dyDescent="0.3">
      <c r="F250" s="69"/>
    </row>
    <row r="251" spans="6:6" x14ac:dyDescent="0.3">
      <c r="F251" s="69"/>
    </row>
    <row r="252" spans="6:6" x14ac:dyDescent="0.3">
      <c r="F252" s="69"/>
    </row>
    <row r="253" spans="6:6" x14ac:dyDescent="0.3">
      <c r="F253" s="69"/>
    </row>
    <row r="254" spans="6:6" x14ac:dyDescent="0.3">
      <c r="F254" s="69"/>
    </row>
    <row r="255" spans="6:6" x14ac:dyDescent="0.3">
      <c r="F255" s="69"/>
    </row>
    <row r="256" spans="6:6" x14ac:dyDescent="0.3">
      <c r="F256" s="69"/>
    </row>
    <row r="257" spans="6:6" x14ac:dyDescent="0.3">
      <c r="F257" s="69"/>
    </row>
    <row r="258" spans="6:6" x14ac:dyDescent="0.3">
      <c r="F258" s="69"/>
    </row>
    <row r="259" spans="6:6" x14ac:dyDescent="0.3">
      <c r="F259" s="69"/>
    </row>
    <row r="260" spans="6:6" x14ac:dyDescent="0.3">
      <c r="F260" s="69"/>
    </row>
    <row r="261" spans="6:6" x14ac:dyDescent="0.3">
      <c r="F261" s="69"/>
    </row>
    <row r="262" spans="6:6" x14ac:dyDescent="0.3">
      <c r="F262" s="69"/>
    </row>
    <row r="263" spans="6:6" x14ac:dyDescent="0.3">
      <c r="F263" s="69"/>
    </row>
    <row r="264" spans="6:6" x14ac:dyDescent="0.3">
      <c r="F264" s="69"/>
    </row>
    <row r="265" spans="6:6" x14ac:dyDescent="0.3">
      <c r="F265" s="69"/>
    </row>
    <row r="266" spans="6:6" x14ac:dyDescent="0.3">
      <c r="F266" s="69"/>
    </row>
    <row r="267" spans="6:6" x14ac:dyDescent="0.3">
      <c r="F267" s="69"/>
    </row>
    <row r="268" spans="6:6" x14ac:dyDescent="0.3">
      <c r="F268" s="69"/>
    </row>
    <row r="269" spans="6:6" x14ac:dyDescent="0.3">
      <c r="F269" s="69"/>
    </row>
    <row r="270" spans="6:6" x14ac:dyDescent="0.3">
      <c r="F270" s="69"/>
    </row>
    <row r="271" spans="6:6" x14ac:dyDescent="0.3">
      <c r="F271" s="69"/>
    </row>
    <row r="272" spans="6:6" x14ac:dyDescent="0.3">
      <c r="F272" s="69"/>
    </row>
    <row r="273" spans="6:6" x14ac:dyDescent="0.3">
      <c r="F273" s="69"/>
    </row>
    <row r="274" spans="6:6" x14ac:dyDescent="0.3">
      <c r="F274" s="69"/>
    </row>
    <row r="275" spans="6:6" x14ac:dyDescent="0.3">
      <c r="F275" s="69"/>
    </row>
    <row r="276" spans="6:6" x14ac:dyDescent="0.3">
      <c r="F276" s="69"/>
    </row>
    <row r="277" spans="6:6" x14ac:dyDescent="0.3">
      <c r="F277" s="69"/>
    </row>
    <row r="278" spans="6:6" x14ac:dyDescent="0.3">
      <c r="F278" s="69"/>
    </row>
    <row r="279" spans="6:6" x14ac:dyDescent="0.3">
      <c r="F279" s="69"/>
    </row>
    <row r="280" spans="6:6" x14ac:dyDescent="0.3">
      <c r="F280" s="69"/>
    </row>
    <row r="281" spans="6:6" x14ac:dyDescent="0.3">
      <c r="F281" s="69"/>
    </row>
    <row r="282" spans="6:6" x14ac:dyDescent="0.3">
      <c r="F282" s="69"/>
    </row>
    <row r="283" spans="6:6" x14ac:dyDescent="0.3">
      <c r="F283" s="69"/>
    </row>
    <row r="284" spans="6:6" x14ac:dyDescent="0.3">
      <c r="F284" s="69"/>
    </row>
    <row r="285" spans="6:6" x14ac:dyDescent="0.3">
      <c r="F285" s="69"/>
    </row>
    <row r="286" spans="6:6" x14ac:dyDescent="0.3">
      <c r="F286" s="69"/>
    </row>
    <row r="287" spans="6:6" x14ac:dyDescent="0.3">
      <c r="F287" s="69"/>
    </row>
    <row r="288" spans="6:6" x14ac:dyDescent="0.3">
      <c r="F288" s="69"/>
    </row>
    <row r="289" spans="6:6" x14ac:dyDescent="0.3">
      <c r="F289" s="69"/>
    </row>
    <row r="290" spans="6:6" x14ac:dyDescent="0.3">
      <c r="F290" s="69"/>
    </row>
    <row r="291" spans="6:6" x14ac:dyDescent="0.3">
      <c r="F291" s="69"/>
    </row>
    <row r="292" spans="6:6" x14ac:dyDescent="0.3">
      <c r="F292" s="69"/>
    </row>
    <row r="293" spans="6:6" x14ac:dyDescent="0.3">
      <c r="F293" s="69"/>
    </row>
    <row r="294" spans="6:6" x14ac:dyDescent="0.3">
      <c r="F294" s="69"/>
    </row>
    <row r="295" spans="6:6" x14ac:dyDescent="0.3">
      <c r="F295" s="69"/>
    </row>
    <row r="296" spans="6:6" x14ac:dyDescent="0.3">
      <c r="F296" s="69"/>
    </row>
    <row r="297" spans="6:6" x14ac:dyDescent="0.3">
      <c r="F297" s="69"/>
    </row>
    <row r="298" spans="6:6" x14ac:dyDescent="0.3">
      <c r="F298" s="69"/>
    </row>
    <row r="299" spans="6:6" x14ac:dyDescent="0.3">
      <c r="F299" s="69"/>
    </row>
    <row r="300" spans="6:6" x14ac:dyDescent="0.3">
      <c r="F300" s="69"/>
    </row>
    <row r="301" spans="6:6" x14ac:dyDescent="0.3">
      <c r="F301" s="69"/>
    </row>
    <row r="302" spans="6:6" x14ac:dyDescent="0.3">
      <c r="F302" s="69"/>
    </row>
    <row r="303" spans="6:6" x14ac:dyDescent="0.3">
      <c r="F303" s="69"/>
    </row>
    <row r="304" spans="6:6" x14ac:dyDescent="0.3">
      <c r="F304" s="69"/>
    </row>
    <row r="305" spans="6:6" x14ac:dyDescent="0.3">
      <c r="F305" s="69"/>
    </row>
    <row r="306" spans="6:6" x14ac:dyDescent="0.3">
      <c r="F306" s="69"/>
    </row>
    <row r="307" spans="6:6" x14ac:dyDescent="0.3">
      <c r="F307" s="69"/>
    </row>
    <row r="308" spans="6:6" x14ac:dyDescent="0.3">
      <c r="F308" s="69"/>
    </row>
    <row r="309" spans="6:6" x14ac:dyDescent="0.3">
      <c r="F309" s="69"/>
    </row>
    <row r="310" spans="6:6" x14ac:dyDescent="0.3">
      <c r="F310" s="69"/>
    </row>
    <row r="311" spans="6:6" x14ac:dyDescent="0.3">
      <c r="F311" s="69"/>
    </row>
    <row r="312" spans="6:6" x14ac:dyDescent="0.3">
      <c r="F312" s="69"/>
    </row>
    <row r="313" spans="6:6" x14ac:dyDescent="0.3">
      <c r="F313" s="69"/>
    </row>
  </sheetData>
  <autoFilter ref="A1:E182"/>
  <conditionalFormatting sqref="A99:A100 A2:A93 A102 A104:A112 A114:A115 A131:A1048576 B191:B313 C185:C190 B131:C180">
    <cfRule type="duplicateValues" dxfId="7" priority="251"/>
  </conditionalFormatting>
  <conditionalFormatting sqref="A102 A2:A100 A104:A112 A114:A115 A131:A1048576 B191:B313 C185:C190 B131:C180">
    <cfRule type="duplicateValues" dxfId="6" priority="261"/>
  </conditionalFormatting>
  <conditionalFormatting sqref="A114:A115 A1:A112 A131:A1048576 B191:B313 C185:C190 B131:C180">
    <cfRule type="duplicateValues" dxfId="5" priority="270"/>
    <cfRule type="duplicateValues" dxfId="4" priority="271"/>
  </conditionalFormatting>
  <conditionalFormatting sqref="D185:D190">
    <cfRule type="duplicateValues" dxfId="3" priority="1"/>
  </conditionalFormatting>
  <conditionalFormatting sqref="D185:D190">
    <cfRule type="duplicateValues" dxfId="2" priority="2"/>
  </conditionalFormatting>
  <conditionalFormatting sqref="D185:D190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NOV'22</vt:lpstr>
      <vt:lpstr>DEC'22</vt:lpstr>
      <vt:lpstr>JAN'23</vt:lpstr>
      <vt:lpstr>RTV EEC</vt:lpstr>
      <vt:lpstr>FEB'24</vt:lpstr>
      <vt:lpstr>ITEM#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Arya Liang</cp:lastModifiedBy>
  <cp:lastPrinted>2023-10-05T17:40:25Z</cp:lastPrinted>
  <dcterms:created xsi:type="dcterms:W3CDTF">2022-11-15T22:11:55Z</dcterms:created>
  <dcterms:modified xsi:type="dcterms:W3CDTF">2024-03-06T18:54:07Z</dcterms:modified>
</cp:coreProperties>
</file>