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S:\L\ACCOUNTING\Janis\OUTGOING\"/>
    </mc:Choice>
  </mc:AlternateContent>
  <xr:revisionPtr revIDLastSave="0" documentId="13_ncr:1_{1B83DC78-9509-46C5-B1E8-C728586664D3}" xr6:coauthVersionLast="47" xr6:coauthVersionMax="47" xr10:uidLastSave="{00000000-0000-0000-0000-000000000000}"/>
  <bookViews>
    <workbookView xWindow="-108" yWindow="-108" windowWidth="23256" windowHeight="12456" xr2:uid="{4907264E-F55E-4093-B542-E81BEC9EAE87}"/>
  </bookViews>
  <sheets>
    <sheet name="SUMMARY" sheetId="1" r:id="rId1"/>
    <sheet name="dispute message example" sheetId="2" r:id="rId2"/>
  </sheets>
  <definedNames>
    <definedName name="_xlnm._FilterDatabase" localSheetId="0" hidden="1">SUMMARY!$A$1:$K$30</definedName>
    <definedName name="_MailAutoSig" localSheetId="1">'dispute message example'!$A$21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H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<sst xmlns="http://schemas.openxmlformats.org/spreadsheetml/2006/main" count="70" uniqueCount="59">
  <si>
    <t>Vendor Number</t>
  </si>
  <si>
    <t xml:space="preserve"> Remit To</t>
  </si>
  <si>
    <t xml:space="preserve"> Check Number</t>
  </si>
  <si>
    <t xml:space="preserve"> PO Number</t>
  </si>
  <si>
    <t xml:space="preserve"> Invoice Number</t>
  </si>
  <si>
    <t xml:space="preserve"> Invoice Date</t>
  </si>
  <si>
    <t xml:space="preserve"> Check Date</t>
  </si>
  <si>
    <t xml:space="preserve"> Gross Amount</t>
  </si>
  <si>
    <t xml:space="preserve"> Discount</t>
  </si>
  <si>
    <t xml:space="preserve"> Net Amount</t>
  </si>
  <si>
    <t>2849H8</t>
  </si>
  <si>
    <t>2849G9</t>
  </si>
  <si>
    <t>2849H3</t>
  </si>
  <si>
    <t>2849X3</t>
  </si>
  <si>
    <t>2849L8</t>
  </si>
  <si>
    <t>2849L4</t>
  </si>
  <si>
    <t>284B39</t>
  </si>
  <si>
    <t>2849Y7</t>
  </si>
  <si>
    <t>284B11</t>
  </si>
  <si>
    <t>284B33</t>
  </si>
  <si>
    <t>2848X8</t>
  </si>
  <si>
    <t>2849H9</t>
  </si>
  <si>
    <t>2849J3</t>
  </si>
  <si>
    <t>2848Z8</t>
  </si>
  <si>
    <t>2848Y3</t>
  </si>
  <si>
    <t>2849K0</t>
  </si>
  <si>
    <t>2849V7</t>
  </si>
  <si>
    <t>284B04</t>
  </si>
  <si>
    <t>2849W7</t>
  </si>
  <si>
    <t>284B18</t>
  </si>
  <si>
    <t>2849C2</t>
  </si>
  <si>
    <t>2849M2</t>
  </si>
  <si>
    <t>2849W4</t>
  </si>
  <si>
    <t>2849W1</t>
  </si>
  <si>
    <t>284B00</t>
  </si>
  <si>
    <t>284B13</t>
  </si>
  <si>
    <t>2849K2</t>
  </si>
  <si>
    <t>2849K3</t>
  </si>
  <si>
    <t>Hello</t>
  </si>
  <si>
    <r>
      <t xml:space="preserve">We are disputing the freight routing chargeback applied to the referenced POs, specifically those with call-in submitted on </t>
    </r>
    <r>
      <rPr>
        <b/>
        <sz val="11"/>
        <color theme="1"/>
        <rFont val="Calibri"/>
        <family val="2"/>
      </rPr>
      <t>10/30/25</t>
    </r>
    <r>
      <rPr>
        <sz val="11"/>
        <color theme="1"/>
        <rFont val="Calibri"/>
        <family val="2"/>
      </rPr>
      <t xml:space="preserve"> and ship date </t>
    </r>
    <r>
      <rPr>
        <b/>
        <sz val="11"/>
        <color theme="1"/>
        <rFont val="Calibri"/>
        <family val="2"/>
      </rPr>
      <t>11/7/25</t>
    </r>
    <r>
      <rPr>
        <sz val="11"/>
        <color theme="1"/>
        <rFont val="Calibri"/>
        <family val="2"/>
      </rPr>
      <t>.</t>
    </r>
  </si>
  <si>
    <t xml:space="preserve">  Gross Amount </t>
  </si>
  <si>
    <t xml:space="preserve">  Net Amount </t>
  </si>
  <si>
    <t>F251118975138</t>
  </si>
  <si>
    <r>
      <t xml:space="preserve">DG stated that the call-in for these POs occurred on 11/06/25. However, our email documentation from the Woodland (WDC) warehouse confirms that the call-in was actually made on </t>
    </r>
    <r>
      <rPr>
        <b/>
        <sz val="11"/>
        <color theme="1"/>
        <rFont val="Calibri"/>
        <family val="2"/>
      </rPr>
      <t>10/30/25 at 7:41 AM</t>
    </r>
    <r>
      <rPr>
        <sz val="11"/>
        <color theme="1"/>
        <rFont val="Calibri"/>
        <family val="2"/>
      </rPr>
      <t xml:space="preserve"> to </t>
    </r>
    <r>
      <rPr>
        <b/>
        <sz val="11"/>
        <color theme="1"/>
        <rFont val="Calibri"/>
        <family val="2"/>
      </rPr>
      <t>PO Confirmation (poconfirm@dollargeneral.com)</t>
    </r>
    <r>
      <rPr>
        <sz val="11"/>
        <color theme="1"/>
        <rFont val="Calibri"/>
        <family val="2"/>
      </rPr>
      <t>.</t>
    </r>
  </si>
  <si>
    <t>Please refer to the original call-in submission email included as proof. According to DG Compass requirements:</t>
  </si>
  <si>
    <r>
      <t xml:space="preserve">1. Confirmation must be made no later than 5 business days prior to the ship date. </t>
    </r>
    <r>
      <rPr>
        <b/>
        <sz val="11"/>
        <color theme="1"/>
        <rFont val="Calibri"/>
        <family val="2"/>
      </rPr>
      <t>Our call-in on 10/30/25 is 5 business days or more before the ship date (11/7/25), meeting DG’s PO Confirmation requirement.</t>
    </r>
  </si>
  <si>
    <t>2. The ready date must be on or before the ship date. The ready date submitted aligns with the ship date of 11/7/25.</t>
  </si>
  <si>
    <t>3. A minimum 5-calendar-day window between confirm date and ready date is required. In this case, there are 8 calendar days between the confirm date (10/30/25) and ship/ready date (11/7/25).</t>
  </si>
  <si>
    <t>Based on the above, the call-in fully complies with DG policy, and the chargeback applied to these POs is not valid. We request that the chargeback be reviewed and removed.</t>
  </si>
  <si>
    <t>Please advise if any additional documentation or clarification is needed to support this dispute.</t>
  </si>
  <si>
    <t>CB2600042</t>
  </si>
  <si>
    <t>Thank you!</t>
  </si>
  <si>
    <t>Janis Auyang</t>
  </si>
  <si>
    <t>AR Manager</t>
  </si>
  <si>
    <t>E &amp; E Co., Ltd. dba JLA Home</t>
  </si>
  <si>
    <t>45875 Northport Loop East, Fremont, CA 94538</t>
  </si>
  <si>
    <t>Janis.auyang@jlahome.com  P: 510.490.9788 x 135  F: 510.403.7270</t>
  </si>
  <si>
    <t>DISPUTE SUBMITTED</t>
  </si>
  <si>
    <t>DOLLAR GENERAL - V#288902 DISPUTE # F251118975138 (PO#2849H8) $350.00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</si>
</sst>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rgb="FFFF000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rgb="FF000000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Calibri"/>
      <family val="2"/>
    </font>
    <font>
      <b/>
      <sz val="11"/>
      <color rgb="FF3D4EEB"/>
      <name val="Palatino Linotype"/>
      <family val="1"/>
    </font>
    <font>
      <sz val="8"/>
      <color rgb="FF808080"/>
      <name val="Palatino Linotype"/>
      <family val="1"/>
    </font>
    <font>
      <b/>
      <sz val="9"/>
      <color rgb="FF808080"/>
      <name val="Calibri"/>
      <family val="2"/>
    </font>
    <font>
      <sz val="9"/>
      <color rgb="FF80808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BFBFB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44" fontId="0" fillId="0" borderId="0" xfId="2" applyFont="1"/>
    <xf numFmtId="0" fontId="0" fillId="2" borderId="1" xfId="0" applyFill="1" applyBorder="1" applyAlignment="1">
      <alignment horizontal="center"/>
    </xf>
    <xf numFmtId="44" fontId="0" fillId="2" borderId="1" xfId="2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  <xf numFmtId="44" fontId="0" fillId="0" borderId="1" xfId="2" applyFont="1" applyBorder="1" applyAlignment="1">
      <alignment horizontal="center"/>
    </xf>
    <xf numFmtId="0" fontId="0" fillId="0" borderId="1" xfId="0" applyBorder="1"/>
    <xf numFmtId="44" fontId="0" fillId="0" borderId="1" xfId="2" applyFont="1" applyBorder="1"/>
    <xf numFmtId="43" fontId="3" fillId="0" borderId="1" xfId="0" applyNumberFormat="1" applyFont="1" applyBorder="1"/>
    <xf numFmtId="0" fontId="5" fillId="0" borderId="0" xfId="0" applyFont="1" applyAlignment="1">
      <alignment vertical="center"/>
    </xf>
    <xf numFmtId="0" fontId="7" fillId="3" borderId="2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 vertical="center"/>
    </xf>
    <xf numFmtId="8" fontId="8" fillId="0" borderId="5" xfId="0" applyNumberFormat="1" applyFont="1" applyBorder="1" applyAlignment="1">
      <alignment horizontal="center" vertical="center"/>
    </xf>
    <xf numFmtId="8" fontId="7" fillId="0" borderId="5" xfId="0" applyNumberFormat="1" applyFont="1" applyBorder="1" applyAlignment="1">
      <alignment horizontal="center" vertical="center"/>
    </xf>
    <xf numFmtId="0" fontId="5" fillId="0" borderId="0" xfId="0" applyFont="1" applyAlignment="1">
      <alignment horizontal="left" vertical="center" indent="1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4" fillId="0" borderId="0" xfId="3" applyAlignment="1">
      <alignment vertical="center"/>
    </xf>
    <xf numFmtId="14" fontId="2" fillId="0" borderId="1" xfId="1" applyNumberFormat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0" fontId="0" fillId="0" borderId="0" xfId="0" applyAlignment="1">
      <alignment horizontal="left"/>
    </xf>
  </cellXfs>
  <cellStyles count="4">
    <cellStyle name="Comma" xfId="1" builtinId="3"/>
    <cellStyle name="Currency" xfId="2" builtinId="4"/>
    <cellStyle name="Hyperlink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16</xdr:row>
      <xdr:rowOff>0</xdr:rowOff>
    </xdr:from>
    <xdr:to>
      <xdr:col>10</xdr:col>
      <xdr:colOff>304800</xdr:colOff>
      <xdr:row>25</xdr:row>
      <xdr:rowOff>114300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B294CC5-D83B-3E9A-132D-3FFE8F2D45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948940"/>
          <a:ext cx="6400800" cy="1790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Janis.auyang@jlahom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89D23-7F70-4AB8-92F9-90295755DB08}">
  <dimension ref="A1:N34"/>
  <sheetViews>
    <sheetView tabSelected="1" workbookViewId="0">
      <pane ySplit="1" topLeftCell="A23" activePane="bottomLeft" state="frozen"/>
      <selection pane="bottomLeft" activeCell="L35" sqref="L35"/>
    </sheetView>
  </sheetViews>
  <sheetFormatPr defaultColWidth="9.109375" defaultRowHeight="14.4" x14ac:dyDescent="0.3"/>
  <cols>
    <col min="1" max="1" width="15" bestFit="1" customWidth="1"/>
    <col min="2" max="2" width="9" bestFit="1" customWidth="1"/>
    <col min="3" max="3" width="14.44140625" bestFit="1" customWidth="1"/>
    <col min="4" max="4" width="18.33203125" customWidth="1"/>
    <col min="5" max="5" width="15.44140625" bestFit="1" customWidth="1"/>
    <col min="6" max="6" width="12.109375" bestFit="1" customWidth="1"/>
    <col min="7" max="7" width="11.109375" bestFit="1" customWidth="1"/>
    <col min="8" max="8" width="14" style="2" bestFit="1" customWidth="1"/>
    <col min="9" max="9" width="9.33203125" bestFit="1" customWidth="1"/>
    <col min="10" max="10" width="11.6640625" style="2" bestFit="1" customWidth="1"/>
    <col min="11" max="11" width="19.44140625" bestFit="1" customWidth="1"/>
  </cols>
  <sheetData>
    <row r="1" spans="1:14" s="1" customFormat="1" x14ac:dyDescent="0.3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4" t="s">
        <v>7</v>
      </c>
      <c r="I1" s="3" t="s">
        <v>8</v>
      </c>
      <c r="J1" s="4" t="s">
        <v>9</v>
      </c>
      <c r="K1" s="29" t="s">
        <v>57</v>
      </c>
    </row>
    <row r="2" spans="1:14" s="1" customFormat="1" x14ac:dyDescent="0.3">
      <c r="A2" s="5">
        <v>288902</v>
      </c>
      <c r="B2" s="5"/>
      <c r="C2" s="5">
        <v>247760</v>
      </c>
      <c r="D2" s="5" t="s">
        <v>10</v>
      </c>
      <c r="E2" s="5" t="str">
        <f>"F251118975138"</f>
        <v>F251118975138</v>
      </c>
      <c r="F2" s="6">
        <v>45980</v>
      </c>
      <c r="G2" s="6">
        <v>45992</v>
      </c>
      <c r="H2" s="7">
        <v>-350</v>
      </c>
      <c r="I2" s="5">
        <v>0</v>
      </c>
      <c r="J2" s="7">
        <v>-350</v>
      </c>
      <c r="K2" s="28">
        <v>46085</v>
      </c>
    </row>
    <row r="3" spans="1:14" s="1" customFormat="1" x14ac:dyDescent="0.3">
      <c r="A3" s="5">
        <v>288902</v>
      </c>
      <c r="B3" s="5"/>
      <c r="C3" s="5">
        <v>247760</v>
      </c>
      <c r="D3" s="5" t="s">
        <v>11</v>
      </c>
      <c r="E3" s="5" t="str">
        <f>"F251119976934"</f>
        <v>F251119976934</v>
      </c>
      <c r="F3" s="6">
        <v>45980</v>
      </c>
      <c r="G3" s="6">
        <v>45992</v>
      </c>
      <c r="H3" s="7">
        <v>-350</v>
      </c>
      <c r="I3" s="5">
        <v>0</v>
      </c>
      <c r="J3" s="7">
        <v>-350</v>
      </c>
      <c r="K3" s="28">
        <v>46085</v>
      </c>
      <c r="N3" s="1" t="s">
        <v>50</v>
      </c>
    </row>
    <row r="4" spans="1:14" s="1" customFormat="1" x14ac:dyDescent="0.3">
      <c r="A4" s="5">
        <v>288902</v>
      </c>
      <c r="B4" s="5"/>
      <c r="C4" s="5">
        <v>247760</v>
      </c>
      <c r="D4" s="5" t="s">
        <v>12</v>
      </c>
      <c r="E4" s="5" t="str">
        <f>"F251119976979"</f>
        <v>F251119976979</v>
      </c>
      <c r="F4" s="6">
        <v>45980</v>
      </c>
      <c r="G4" s="6">
        <v>45992</v>
      </c>
      <c r="H4" s="7">
        <v>-350</v>
      </c>
      <c r="I4" s="5">
        <v>0</v>
      </c>
      <c r="J4" s="7">
        <v>-350</v>
      </c>
      <c r="K4" s="28">
        <v>46085</v>
      </c>
    </row>
    <row r="5" spans="1:14" s="1" customFormat="1" x14ac:dyDescent="0.3">
      <c r="A5" s="5">
        <v>288902</v>
      </c>
      <c r="B5" s="5"/>
      <c r="C5" s="5">
        <v>247760</v>
      </c>
      <c r="D5" s="5" t="s">
        <v>13</v>
      </c>
      <c r="E5" s="5" t="str">
        <f>"F251120978836"</f>
        <v>F251120978836</v>
      </c>
      <c r="F5" s="6">
        <v>45982</v>
      </c>
      <c r="G5" s="6">
        <v>45992</v>
      </c>
      <c r="H5" s="7">
        <v>-350</v>
      </c>
      <c r="I5" s="5">
        <v>0</v>
      </c>
      <c r="J5" s="7">
        <v>-350</v>
      </c>
      <c r="K5" s="28">
        <v>46085</v>
      </c>
    </row>
    <row r="6" spans="1:14" s="1" customFormat="1" x14ac:dyDescent="0.3">
      <c r="A6" s="5">
        <v>288902</v>
      </c>
      <c r="B6" s="5"/>
      <c r="C6" s="5">
        <v>247760</v>
      </c>
      <c r="D6" s="5" t="s">
        <v>14</v>
      </c>
      <c r="E6" s="5" t="str">
        <f>"F251120978839"</f>
        <v>F251120978839</v>
      </c>
      <c r="F6" s="6">
        <v>45982</v>
      </c>
      <c r="G6" s="6">
        <v>45992</v>
      </c>
      <c r="H6" s="7">
        <v>-350</v>
      </c>
      <c r="I6" s="5">
        <v>0</v>
      </c>
      <c r="J6" s="7">
        <v>-350</v>
      </c>
      <c r="K6" s="28">
        <v>46085</v>
      </c>
    </row>
    <row r="7" spans="1:14" s="1" customFormat="1" x14ac:dyDescent="0.3">
      <c r="A7" s="5">
        <v>288902</v>
      </c>
      <c r="B7" s="5"/>
      <c r="C7" s="5">
        <v>247760</v>
      </c>
      <c r="D7" s="5" t="s">
        <v>15</v>
      </c>
      <c r="E7" s="5" t="str">
        <f>"F251120978842"</f>
        <v>F251120978842</v>
      </c>
      <c r="F7" s="6">
        <v>45982</v>
      </c>
      <c r="G7" s="6">
        <v>45992</v>
      </c>
      <c r="H7" s="7">
        <v>-350</v>
      </c>
      <c r="I7" s="5">
        <v>0</v>
      </c>
      <c r="J7" s="7">
        <v>-350</v>
      </c>
      <c r="K7" s="28">
        <v>46087</v>
      </c>
    </row>
    <row r="8" spans="1:14" s="1" customFormat="1" x14ac:dyDescent="0.3">
      <c r="A8" s="5">
        <v>288902</v>
      </c>
      <c r="B8" s="5"/>
      <c r="C8" s="5">
        <v>247760</v>
      </c>
      <c r="D8" s="5" t="s">
        <v>16</v>
      </c>
      <c r="E8" s="5" t="str">
        <f>"F251120978845"</f>
        <v>F251120978845</v>
      </c>
      <c r="F8" s="6">
        <v>45982</v>
      </c>
      <c r="G8" s="6">
        <v>45992</v>
      </c>
      <c r="H8" s="7">
        <v>-350</v>
      </c>
      <c r="I8" s="5">
        <v>0</v>
      </c>
      <c r="J8" s="7">
        <v>-350</v>
      </c>
      <c r="K8" s="28">
        <v>46087</v>
      </c>
    </row>
    <row r="9" spans="1:14" s="1" customFormat="1" x14ac:dyDescent="0.3">
      <c r="A9" s="5">
        <v>288902</v>
      </c>
      <c r="B9" s="5"/>
      <c r="C9" s="5">
        <v>247760</v>
      </c>
      <c r="D9" s="5" t="s">
        <v>17</v>
      </c>
      <c r="E9" s="5" t="str">
        <f>"F251120978848"</f>
        <v>F251120978848</v>
      </c>
      <c r="F9" s="6">
        <v>45982</v>
      </c>
      <c r="G9" s="6">
        <v>45992</v>
      </c>
      <c r="H9" s="7">
        <v>-350</v>
      </c>
      <c r="I9" s="5">
        <v>0</v>
      </c>
      <c r="J9" s="7">
        <v>-350</v>
      </c>
      <c r="K9" s="28">
        <v>46087</v>
      </c>
      <c r="N9" s="30"/>
    </row>
    <row r="10" spans="1:14" s="1" customFormat="1" x14ac:dyDescent="0.3">
      <c r="A10" s="5">
        <v>288902</v>
      </c>
      <c r="B10" s="5"/>
      <c r="C10" s="5">
        <v>247760</v>
      </c>
      <c r="D10" s="5" t="s">
        <v>18</v>
      </c>
      <c r="E10" s="5" t="str">
        <f>"F251120978851"</f>
        <v>F251120978851</v>
      </c>
      <c r="F10" s="6">
        <v>45982</v>
      </c>
      <c r="G10" s="6">
        <v>45992</v>
      </c>
      <c r="H10" s="7">
        <v>-350</v>
      </c>
      <c r="I10" s="5">
        <v>0</v>
      </c>
      <c r="J10" s="7">
        <v>-350</v>
      </c>
      <c r="K10" s="28">
        <v>46087</v>
      </c>
    </row>
    <row r="11" spans="1:14" s="1" customFormat="1" x14ac:dyDescent="0.3">
      <c r="A11" s="5">
        <v>288902</v>
      </c>
      <c r="B11" s="5"/>
      <c r="C11" s="5">
        <v>247760</v>
      </c>
      <c r="D11" s="5" t="s">
        <v>19</v>
      </c>
      <c r="E11" s="5" t="str">
        <f>"F251120978854"</f>
        <v>F251120978854</v>
      </c>
      <c r="F11" s="6">
        <v>45982</v>
      </c>
      <c r="G11" s="6">
        <v>45992</v>
      </c>
      <c r="H11" s="7">
        <v>-350</v>
      </c>
      <c r="I11" s="5">
        <v>0</v>
      </c>
      <c r="J11" s="7">
        <v>-350</v>
      </c>
      <c r="K11" s="28">
        <v>46087</v>
      </c>
    </row>
    <row r="12" spans="1:14" s="1" customFormat="1" x14ac:dyDescent="0.3">
      <c r="A12" s="5">
        <v>288902</v>
      </c>
      <c r="B12" s="5"/>
      <c r="C12" s="5">
        <v>247760</v>
      </c>
      <c r="D12" s="5" t="s">
        <v>20</v>
      </c>
      <c r="E12" s="5" t="str">
        <f>"F251121979838"</f>
        <v>F251121979838</v>
      </c>
      <c r="F12" s="6">
        <v>45982</v>
      </c>
      <c r="G12" s="6">
        <v>45992</v>
      </c>
      <c r="H12" s="7">
        <v>-350</v>
      </c>
      <c r="I12" s="5">
        <v>0</v>
      </c>
      <c r="J12" s="7">
        <v>-350</v>
      </c>
      <c r="K12" s="28">
        <v>46087</v>
      </c>
    </row>
    <row r="13" spans="1:14" s="1" customFormat="1" x14ac:dyDescent="0.3">
      <c r="A13" s="5">
        <v>288902</v>
      </c>
      <c r="B13" s="5"/>
      <c r="C13" s="5">
        <v>247760</v>
      </c>
      <c r="D13" s="5" t="s">
        <v>21</v>
      </c>
      <c r="E13" s="5" t="str">
        <f>"F251121979841"</f>
        <v>F251121979841</v>
      </c>
      <c r="F13" s="6">
        <v>45982</v>
      </c>
      <c r="G13" s="6">
        <v>45992</v>
      </c>
      <c r="H13" s="7">
        <v>-350</v>
      </c>
      <c r="I13" s="5">
        <v>0</v>
      </c>
      <c r="J13" s="7">
        <v>-350</v>
      </c>
      <c r="K13" s="28">
        <v>46087</v>
      </c>
    </row>
    <row r="14" spans="1:14" s="1" customFormat="1" x14ac:dyDescent="0.3">
      <c r="A14" s="5">
        <v>288902</v>
      </c>
      <c r="B14" s="5"/>
      <c r="C14" s="5">
        <v>247760</v>
      </c>
      <c r="D14" s="5" t="s">
        <v>22</v>
      </c>
      <c r="E14" s="5" t="str">
        <f>"F251121979844"</f>
        <v>F251121979844</v>
      </c>
      <c r="F14" s="6">
        <v>45982</v>
      </c>
      <c r="G14" s="6">
        <v>45992</v>
      </c>
      <c r="H14" s="7">
        <v>-350</v>
      </c>
      <c r="I14" s="5">
        <v>0</v>
      </c>
      <c r="J14" s="7">
        <v>-350</v>
      </c>
      <c r="K14" s="28">
        <v>46090</v>
      </c>
    </row>
    <row r="15" spans="1:14" s="1" customFormat="1" x14ac:dyDescent="0.3">
      <c r="A15" s="5">
        <v>288902</v>
      </c>
      <c r="B15" s="5"/>
      <c r="C15" s="5">
        <v>247760</v>
      </c>
      <c r="D15" s="5" t="s">
        <v>23</v>
      </c>
      <c r="E15" s="5" t="str">
        <f>"F251124982782"</f>
        <v>F251124982782</v>
      </c>
      <c r="F15" s="6">
        <v>45985</v>
      </c>
      <c r="G15" s="6">
        <v>45992</v>
      </c>
      <c r="H15" s="7">
        <v>-350</v>
      </c>
      <c r="I15" s="5">
        <v>0</v>
      </c>
      <c r="J15" s="7">
        <v>-350</v>
      </c>
      <c r="K15" s="28">
        <v>46093</v>
      </c>
    </row>
    <row r="16" spans="1:14" s="1" customFormat="1" x14ac:dyDescent="0.3">
      <c r="A16" s="5">
        <v>288902</v>
      </c>
      <c r="B16" s="5"/>
      <c r="C16" s="5">
        <v>247760</v>
      </c>
      <c r="D16" s="5" t="s">
        <v>24</v>
      </c>
      <c r="E16" s="5" t="str">
        <f>"F251124982785"</f>
        <v>F251124982785</v>
      </c>
      <c r="F16" s="6">
        <v>45985</v>
      </c>
      <c r="G16" s="6">
        <v>45992</v>
      </c>
      <c r="H16" s="7">
        <v>-350</v>
      </c>
      <c r="I16" s="5">
        <v>0</v>
      </c>
      <c r="J16" s="7">
        <v>-350</v>
      </c>
      <c r="K16" s="28">
        <v>46093</v>
      </c>
    </row>
    <row r="17" spans="1:11" s="1" customFormat="1" x14ac:dyDescent="0.3">
      <c r="A17" s="5">
        <v>288902</v>
      </c>
      <c r="B17" s="5"/>
      <c r="C17" s="5">
        <v>247760</v>
      </c>
      <c r="D17" s="5" t="s">
        <v>25</v>
      </c>
      <c r="E17" s="5" t="str">
        <f>"F251125982962"</f>
        <v>F251125982962</v>
      </c>
      <c r="F17" s="6">
        <v>45987</v>
      </c>
      <c r="G17" s="6">
        <v>45992</v>
      </c>
      <c r="H17" s="7">
        <v>-350</v>
      </c>
      <c r="I17" s="5">
        <v>0</v>
      </c>
      <c r="J17" s="7">
        <v>-350</v>
      </c>
      <c r="K17" s="28">
        <v>46093</v>
      </c>
    </row>
    <row r="18" spans="1:11" s="1" customFormat="1" x14ac:dyDescent="0.3">
      <c r="A18" s="5">
        <v>288902</v>
      </c>
      <c r="B18" s="5"/>
      <c r="C18" s="5">
        <v>247760</v>
      </c>
      <c r="D18" s="5" t="s">
        <v>26</v>
      </c>
      <c r="E18" s="5" t="str">
        <f>"F251125982965"</f>
        <v>F251125982965</v>
      </c>
      <c r="F18" s="6">
        <v>45987</v>
      </c>
      <c r="G18" s="6">
        <v>45992</v>
      </c>
      <c r="H18" s="7">
        <v>-350</v>
      </c>
      <c r="I18" s="5">
        <v>0</v>
      </c>
      <c r="J18" s="7">
        <v>-350</v>
      </c>
      <c r="K18" s="28">
        <v>46093</v>
      </c>
    </row>
    <row r="19" spans="1:11" s="1" customFormat="1" x14ac:dyDescent="0.3">
      <c r="A19" s="5">
        <v>288902</v>
      </c>
      <c r="B19" s="5"/>
      <c r="C19" s="5">
        <v>247760</v>
      </c>
      <c r="D19" s="5" t="s">
        <v>27</v>
      </c>
      <c r="E19" s="5" t="str">
        <f>"F251125982968"</f>
        <v>F251125982968</v>
      </c>
      <c r="F19" s="6">
        <v>45987</v>
      </c>
      <c r="G19" s="6">
        <v>45992</v>
      </c>
      <c r="H19" s="7">
        <v>-350</v>
      </c>
      <c r="I19" s="5">
        <v>0</v>
      </c>
      <c r="J19" s="7">
        <v>-350</v>
      </c>
      <c r="K19" s="28">
        <v>46093</v>
      </c>
    </row>
    <row r="20" spans="1:11" s="1" customFormat="1" x14ac:dyDescent="0.3">
      <c r="A20" s="5">
        <v>288902</v>
      </c>
      <c r="B20" s="5"/>
      <c r="C20" s="5">
        <v>247760</v>
      </c>
      <c r="D20" s="5" t="s">
        <v>28</v>
      </c>
      <c r="E20" s="5" t="str">
        <f>"F251126984595"</f>
        <v>F251126984595</v>
      </c>
      <c r="F20" s="6">
        <v>45987</v>
      </c>
      <c r="G20" s="6">
        <v>45992</v>
      </c>
      <c r="H20" s="7">
        <v>-350</v>
      </c>
      <c r="I20" s="5">
        <v>0</v>
      </c>
      <c r="J20" s="7">
        <v>-350</v>
      </c>
      <c r="K20" s="28">
        <v>46093</v>
      </c>
    </row>
    <row r="21" spans="1:11" s="1" customFormat="1" x14ac:dyDescent="0.3">
      <c r="A21" s="5">
        <v>288902</v>
      </c>
      <c r="B21" s="5"/>
      <c r="C21" s="5">
        <v>247760</v>
      </c>
      <c r="D21" s="5" t="s">
        <v>29</v>
      </c>
      <c r="E21" s="5" t="str">
        <f>"F251126984598"</f>
        <v>F251126984598</v>
      </c>
      <c r="F21" s="6">
        <v>45987</v>
      </c>
      <c r="G21" s="6">
        <v>45992</v>
      </c>
      <c r="H21" s="7">
        <v>-350</v>
      </c>
      <c r="I21" s="5">
        <v>0</v>
      </c>
      <c r="J21" s="7">
        <v>-350</v>
      </c>
      <c r="K21" s="28">
        <v>46093</v>
      </c>
    </row>
    <row r="22" spans="1:11" s="1" customFormat="1" x14ac:dyDescent="0.3">
      <c r="A22" s="5">
        <v>288902</v>
      </c>
      <c r="B22" s="5"/>
      <c r="C22" s="5">
        <v>247760</v>
      </c>
      <c r="D22" s="5" t="s">
        <v>30</v>
      </c>
      <c r="E22" s="5" t="str">
        <f>"F251127986451"</f>
        <v>F251127986451</v>
      </c>
      <c r="F22" s="6">
        <v>45989</v>
      </c>
      <c r="G22" s="6">
        <v>45992</v>
      </c>
      <c r="H22" s="7">
        <v>-350</v>
      </c>
      <c r="I22" s="5">
        <v>0</v>
      </c>
      <c r="J22" s="7">
        <v>-350</v>
      </c>
      <c r="K22" s="28">
        <v>46093</v>
      </c>
    </row>
    <row r="23" spans="1:11" s="1" customFormat="1" x14ac:dyDescent="0.3">
      <c r="A23" s="5">
        <v>288902</v>
      </c>
      <c r="B23" s="5"/>
      <c r="C23" s="5">
        <v>247760</v>
      </c>
      <c r="D23" s="5" t="s">
        <v>31</v>
      </c>
      <c r="E23" s="5" t="str">
        <f>"F251127986454"</f>
        <v>F251127986454</v>
      </c>
      <c r="F23" s="6">
        <v>45989</v>
      </c>
      <c r="G23" s="6">
        <v>45992</v>
      </c>
      <c r="H23" s="7">
        <v>-350</v>
      </c>
      <c r="I23" s="5">
        <v>0</v>
      </c>
      <c r="J23" s="7">
        <v>-350</v>
      </c>
      <c r="K23" s="28">
        <v>46093</v>
      </c>
    </row>
    <row r="24" spans="1:11" s="1" customFormat="1" x14ac:dyDescent="0.3">
      <c r="A24" s="5">
        <v>288902</v>
      </c>
      <c r="B24" s="5"/>
      <c r="C24" s="5">
        <v>247760</v>
      </c>
      <c r="D24" s="5" t="s">
        <v>32</v>
      </c>
      <c r="E24" s="5" t="str">
        <f>"F251127986457"</f>
        <v>F251127986457</v>
      </c>
      <c r="F24" s="6">
        <v>45989</v>
      </c>
      <c r="G24" s="6">
        <v>45992</v>
      </c>
      <c r="H24" s="7">
        <v>-350</v>
      </c>
      <c r="I24" s="5">
        <v>0</v>
      </c>
      <c r="J24" s="7">
        <v>-350</v>
      </c>
      <c r="K24" s="28">
        <v>46093</v>
      </c>
    </row>
    <row r="25" spans="1:11" s="1" customFormat="1" x14ac:dyDescent="0.3">
      <c r="A25" s="5">
        <v>288902</v>
      </c>
      <c r="B25" s="5"/>
      <c r="C25" s="5">
        <v>247760</v>
      </c>
      <c r="D25" s="5" t="s">
        <v>33</v>
      </c>
      <c r="E25" s="5" t="str">
        <f>"F251127986460"</f>
        <v>F251127986460</v>
      </c>
      <c r="F25" s="6">
        <v>45989</v>
      </c>
      <c r="G25" s="6">
        <v>45992</v>
      </c>
      <c r="H25" s="7">
        <v>-350</v>
      </c>
      <c r="I25" s="5">
        <v>0</v>
      </c>
      <c r="J25" s="7">
        <v>-350</v>
      </c>
      <c r="K25" s="28">
        <v>46093</v>
      </c>
    </row>
    <row r="26" spans="1:11" s="1" customFormat="1" x14ac:dyDescent="0.3">
      <c r="A26" s="5">
        <v>288902</v>
      </c>
      <c r="B26" s="5"/>
      <c r="C26" s="5">
        <v>247760</v>
      </c>
      <c r="D26" s="5" t="s">
        <v>34</v>
      </c>
      <c r="E26" s="5" t="str">
        <f>"F251127986463"</f>
        <v>F251127986463</v>
      </c>
      <c r="F26" s="6">
        <v>45989</v>
      </c>
      <c r="G26" s="6">
        <v>45992</v>
      </c>
      <c r="H26" s="7">
        <v>-350</v>
      </c>
      <c r="I26" s="5">
        <v>0</v>
      </c>
      <c r="J26" s="7">
        <v>-350</v>
      </c>
      <c r="K26" s="28">
        <v>46093</v>
      </c>
    </row>
    <row r="27" spans="1:11" s="1" customFormat="1" x14ac:dyDescent="0.3">
      <c r="A27" s="5">
        <v>288902</v>
      </c>
      <c r="B27" s="5"/>
      <c r="C27" s="5">
        <v>247760</v>
      </c>
      <c r="D27" s="5" t="s">
        <v>35</v>
      </c>
      <c r="E27" s="5" t="str">
        <f>"F251127986466"</f>
        <v>F251127986466</v>
      </c>
      <c r="F27" s="6">
        <v>45989</v>
      </c>
      <c r="G27" s="6">
        <v>45992</v>
      </c>
      <c r="H27" s="7">
        <v>-350</v>
      </c>
      <c r="I27" s="5">
        <v>0</v>
      </c>
      <c r="J27" s="7">
        <v>-350</v>
      </c>
      <c r="K27" s="28">
        <v>46093</v>
      </c>
    </row>
    <row r="28" spans="1:11" s="1" customFormat="1" x14ac:dyDescent="0.3">
      <c r="A28" s="5">
        <v>288902</v>
      </c>
      <c r="B28" s="5"/>
      <c r="C28" s="5">
        <v>247760</v>
      </c>
      <c r="D28" s="5" t="s">
        <v>36</v>
      </c>
      <c r="E28" s="5" t="str">
        <f>"F251128989179"</f>
        <v>F251128989179</v>
      </c>
      <c r="F28" s="6">
        <v>45989</v>
      </c>
      <c r="G28" s="6">
        <v>45992</v>
      </c>
      <c r="H28" s="7">
        <v>-350</v>
      </c>
      <c r="I28" s="5">
        <v>0</v>
      </c>
      <c r="J28" s="7">
        <v>-350</v>
      </c>
      <c r="K28" s="28">
        <v>46093</v>
      </c>
    </row>
    <row r="29" spans="1:11" s="1" customFormat="1" x14ac:dyDescent="0.3">
      <c r="A29" s="5">
        <v>288902</v>
      </c>
      <c r="B29" s="5"/>
      <c r="C29" s="5">
        <v>247760</v>
      </c>
      <c r="D29" s="5" t="s">
        <v>37</v>
      </c>
      <c r="E29" s="5" t="str">
        <f>"F251128989182"</f>
        <v>F251128989182</v>
      </c>
      <c r="F29" s="6">
        <v>45989</v>
      </c>
      <c r="G29" s="6">
        <v>45992</v>
      </c>
      <c r="H29" s="7">
        <v>-350</v>
      </c>
      <c r="I29" s="5">
        <v>0</v>
      </c>
      <c r="J29" s="7">
        <v>-350</v>
      </c>
      <c r="K29" s="28">
        <v>46093</v>
      </c>
    </row>
    <row r="30" spans="1:11" x14ac:dyDescent="0.3">
      <c r="A30" s="8"/>
      <c r="B30" s="8"/>
      <c r="C30" s="8"/>
      <c r="D30" s="8"/>
      <c r="E30" s="8"/>
      <c r="F30" s="8"/>
      <c r="G30" s="8"/>
      <c r="H30" s="9">
        <f>SUM(H2:H29)</f>
        <v>-9800</v>
      </c>
      <c r="I30" s="8"/>
      <c r="J30" s="9"/>
      <c r="K30" s="10"/>
    </row>
    <row r="33" spans="5:5" x14ac:dyDescent="0.3">
      <c r="E33" s="30" t="s">
        <v>58</v>
      </c>
    </row>
    <row r="34" spans="5:5" x14ac:dyDescent="0.3">
      <c r="E34" s="1" t="s">
        <v>50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1B6F2-D913-493E-83D6-98449C45A8F9}">
  <sheetPr>
    <tabColor theme="8" tint="0.39997558519241921"/>
  </sheetPr>
  <dimension ref="A1:J29"/>
  <sheetViews>
    <sheetView topLeftCell="A15" workbookViewId="0">
      <selection activeCell="A3" sqref="A1:A3"/>
    </sheetView>
  </sheetViews>
  <sheetFormatPr defaultRowHeight="14.4" x14ac:dyDescent="0.3"/>
  <sheetData>
    <row r="1" spans="1:10" x14ac:dyDescent="0.3">
      <c r="A1" s="11" t="s">
        <v>38</v>
      </c>
    </row>
    <row r="2" spans="1:10" x14ac:dyDescent="0.3">
      <c r="A2" s="11"/>
    </row>
    <row r="3" spans="1:10" x14ac:dyDescent="0.3">
      <c r="A3" s="11" t="s">
        <v>39</v>
      </c>
    </row>
    <row r="4" spans="1:10" ht="15" thickBot="1" x14ac:dyDescent="0.35">
      <c r="A4" s="11"/>
    </row>
    <row r="5" spans="1:10" ht="15" thickBot="1" x14ac:dyDescent="0.35">
      <c r="A5" s="12" t="s">
        <v>0</v>
      </c>
      <c r="B5" s="13" t="s">
        <v>1</v>
      </c>
      <c r="C5" s="13" t="s">
        <v>2</v>
      </c>
      <c r="D5" s="14" t="s">
        <v>3</v>
      </c>
      <c r="E5" s="14" t="s">
        <v>4</v>
      </c>
      <c r="F5" s="13" t="s">
        <v>5</v>
      </c>
      <c r="G5" s="13" t="s">
        <v>6</v>
      </c>
      <c r="H5" s="14" t="s">
        <v>40</v>
      </c>
      <c r="I5" s="13" t="s">
        <v>8</v>
      </c>
      <c r="J5" s="13" t="s">
        <v>41</v>
      </c>
    </row>
    <row r="6" spans="1:10" ht="15" thickBot="1" x14ac:dyDescent="0.35">
      <c r="A6" s="15">
        <v>288902</v>
      </c>
      <c r="B6" s="16"/>
      <c r="C6" s="16">
        <v>247760</v>
      </c>
      <c r="D6" s="17" t="s">
        <v>10</v>
      </c>
      <c r="E6" s="17" t="s">
        <v>42</v>
      </c>
      <c r="F6" s="18">
        <v>45980</v>
      </c>
      <c r="G6" s="18">
        <v>45992</v>
      </c>
      <c r="H6" s="19">
        <v>-350</v>
      </c>
      <c r="I6" s="16">
        <v>0</v>
      </c>
      <c r="J6" s="20">
        <v>-350</v>
      </c>
    </row>
    <row r="7" spans="1:10" x14ac:dyDescent="0.3">
      <c r="A7" s="11"/>
    </row>
    <row r="8" spans="1:10" x14ac:dyDescent="0.3">
      <c r="A8" s="11" t="s">
        <v>43</v>
      </c>
    </row>
    <row r="9" spans="1:10" x14ac:dyDescent="0.3">
      <c r="A9" s="11" t="s">
        <v>44</v>
      </c>
    </row>
    <row r="10" spans="1:10" x14ac:dyDescent="0.3">
      <c r="A10" s="21" t="s">
        <v>45</v>
      </c>
    </row>
    <row r="11" spans="1:10" x14ac:dyDescent="0.3">
      <c r="A11" s="21" t="s">
        <v>46</v>
      </c>
    </row>
    <row r="12" spans="1:10" x14ac:dyDescent="0.3">
      <c r="A12" s="21" t="s">
        <v>47</v>
      </c>
    </row>
    <row r="13" spans="1:10" x14ac:dyDescent="0.3">
      <c r="A13" s="11" t="s">
        <v>48</v>
      </c>
    </row>
    <row r="14" spans="1:10" x14ac:dyDescent="0.3">
      <c r="A14" s="11" t="s">
        <v>49</v>
      </c>
    </row>
    <row r="15" spans="1:10" x14ac:dyDescent="0.3">
      <c r="A15" s="11"/>
    </row>
    <row r="16" spans="1:10" x14ac:dyDescent="0.3">
      <c r="A16" s="11"/>
    </row>
    <row r="18" spans="1:1" x14ac:dyDescent="0.3">
      <c r="A18" s="11"/>
    </row>
    <row r="19" spans="1:1" x14ac:dyDescent="0.3">
      <c r="A19" s="11"/>
    </row>
    <row r="20" spans="1:1" x14ac:dyDescent="0.3">
      <c r="A20" s="11" t="s">
        <v>50</v>
      </c>
    </row>
    <row r="21" spans="1:1" x14ac:dyDescent="0.3">
      <c r="A21" s="22" t="s">
        <v>51</v>
      </c>
    </row>
    <row r="22" spans="1:1" ht="15.6" x14ac:dyDescent="0.3">
      <c r="A22" s="23"/>
    </row>
    <row r="23" spans="1:1" ht="15.6" x14ac:dyDescent="0.3">
      <c r="A23" s="23" t="s">
        <v>52</v>
      </c>
    </row>
    <row r="24" spans="1:1" x14ac:dyDescent="0.3">
      <c r="A24" s="24" t="s">
        <v>53</v>
      </c>
    </row>
    <row r="25" spans="1:1" x14ac:dyDescent="0.3">
      <c r="A25" s="25" t="s">
        <v>54</v>
      </c>
    </row>
    <row r="26" spans="1:1" x14ac:dyDescent="0.3">
      <c r="A26" s="26" t="s">
        <v>55</v>
      </c>
    </row>
    <row r="27" spans="1:1" x14ac:dyDescent="0.3">
      <c r="A27" s="27" t="s">
        <v>56</v>
      </c>
    </row>
    <row r="28" spans="1:1" x14ac:dyDescent="0.3">
      <c r="A28" s="11"/>
    </row>
    <row r="29" spans="1:1" x14ac:dyDescent="0.3">
      <c r="A29" s="11"/>
    </row>
  </sheetData>
  <hyperlinks>
    <hyperlink ref="A27" r:id="rId1" display="mailto:Janis.auyang@jlahome.com" xr:uid="{1833B39A-7292-4D7A-BAA9-DB58AA8A0454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SUMMARY</vt:lpstr>
      <vt:lpstr>dispute message example</vt:lpstr>
      <vt:lpstr>'dispute message example'!_MailAutoSig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Angie Ly</dc:creator>
  <cp:lastModifiedBy>Janis Auyang</cp:lastModifiedBy>
  <dcterms:created xsi:type="dcterms:W3CDTF">2026-01-08T21:40:42Z</dcterms:created>
  <dcterms:modified xsi:type="dcterms:W3CDTF">2026-03-12T22:55:24Z</dcterms:modified>
</cp:coreProperties>
</file>