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92"/>
  </bookViews>
  <sheets>
    <sheet name="装箱安排-3-40GP" sheetId="52" r:id="rId1"/>
  </sheets>
  <definedNames>
    <definedName name="_xlnm._FilterDatabase" localSheetId="0" hidden="1">'装箱安排-3-40GP'!$A$3:$V$37</definedName>
    <definedName name="_xlnm.Print_Area" localSheetId="0">'装箱安排-3-40GP'!$A$1:$V$31</definedName>
    <definedName name="_xlnm.Print_Titles" localSheetId="0">'装箱安排-3-40GP'!$1:$3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<sst xmlns="http://schemas.openxmlformats.org/spreadsheetml/2006/main" count="155" uniqueCount="84">
  <si>
    <r>
      <rPr>
        <b/>
        <i/>
        <sz val="20"/>
        <rFont val="宋体"/>
        <charset val="134"/>
      </rPr>
      <t>装箱安排及说明</t>
    </r>
    <r>
      <rPr>
        <b/>
        <i/>
        <sz val="20"/>
        <rFont val="Arial"/>
        <charset val="134"/>
      </rPr>
      <t>-</t>
    </r>
    <r>
      <rPr>
        <b/>
        <i/>
        <sz val="20"/>
        <rFont val="宋体"/>
        <charset val="134"/>
      </rPr>
      <t>吉奥璐</t>
    </r>
    <r>
      <rPr>
        <b/>
        <i/>
        <sz val="20"/>
        <rFont val="Arial"/>
        <charset val="134"/>
      </rPr>
      <t>-10.6</t>
    </r>
    <r>
      <rPr>
        <b/>
        <i/>
        <sz val="20"/>
        <rFont val="宋体"/>
        <charset val="134"/>
      </rPr>
      <t>船期</t>
    </r>
    <r>
      <rPr>
        <b/>
        <i/>
        <sz val="20"/>
        <rFont val="Arial"/>
        <charset val="134"/>
      </rPr>
      <t xml:space="preserve"> TO SV2     EGLV142403771521/E142403771521A01   12/4</t>
    </r>
    <r>
      <rPr>
        <b/>
        <i/>
        <sz val="20"/>
        <rFont val="宋体"/>
        <charset val="134"/>
      </rPr>
      <t>装柜  拍照挂网</t>
    </r>
  </si>
  <si>
    <r>
      <rPr>
        <b/>
        <sz val="10"/>
        <rFont val="宋体"/>
        <charset val="134"/>
      </rPr>
      <t>厂方箱号</t>
    </r>
  </si>
  <si>
    <r>
      <rPr>
        <b/>
        <sz val="10"/>
        <rFont val="宋体"/>
        <charset val="134"/>
      </rPr>
      <t>箱数</t>
    </r>
  </si>
  <si>
    <r>
      <rPr>
        <b/>
        <sz val="10"/>
        <rFont val="宋体"/>
        <charset val="134"/>
      </rPr>
      <t>款号</t>
    </r>
  </si>
  <si>
    <t>流水号</t>
  </si>
  <si>
    <t>颜色/花号</t>
  </si>
  <si>
    <t>规格</t>
  </si>
  <si>
    <r>
      <rPr>
        <b/>
        <sz val="10"/>
        <rFont val="宋体"/>
        <charset val="134"/>
      </rPr>
      <t>每箱小计</t>
    </r>
  </si>
  <si>
    <r>
      <rPr>
        <b/>
        <sz val="10"/>
        <rFont val="宋体"/>
        <charset val="134"/>
      </rPr>
      <t>合计数量</t>
    </r>
  </si>
  <si>
    <r>
      <rPr>
        <b/>
        <sz val="10"/>
        <rFont val="宋体"/>
        <charset val="134"/>
      </rPr>
      <t>每箱尺寸　　　　　　</t>
    </r>
    <r>
      <rPr>
        <b/>
        <sz val="10"/>
        <rFont val="Arial"/>
        <charset val="134"/>
      </rPr>
      <t xml:space="preserve">                      (</t>
    </r>
    <r>
      <rPr>
        <b/>
        <sz val="10"/>
        <rFont val="宋体"/>
        <charset val="134"/>
      </rPr>
      <t>长</t>
    </r>
    <r>
      <rPr>
        <b/>
        <sz val="10"/>
        <rFont val="Arial"/>
        <charset val="134"/>
      </rPr>
      <t>X</t>
    </r>
    <r>
      <rPr>
        <b/>
        <sz val="10"/>
        <rFont val="宋体"/>
        <charset val="134"/>
      </rPr>
      <t>宽</t>
    </r>
    <r>
      <rPr>
        <b/>
        <sz val="10"/>
        <rFont val="Arial"/>
        <charset val="134"/>
      </rPr>
      <t>X</t>
    </r>
    <r>
      <rPr>
        <b/>
        <sz val="10"/>
        <rFont val="宋体"/>
        <charset val="134"/>
      </rPr>
      <t>高</t>
    </r>
    <r>
      <rPr>
        <b/>
        <sz val="10"/>
        <rFont val="Arial"/>
        <charset val="134"/>
      </rPr>
      <t xml:space="preserve"> CM)</t>
    </r>
  </si>
  <si>
    <r>
      <rPr>
        <b/>
        <sz val="10"/>
        <rFont val="宋体"/>
        <charset val="134"/>
      </rPr>
      <t>体积小计</t>
    </r>
    <r>
      <rPr>
        <b/>
        <sz val="10"/>
        <rFont val="Arial"/>
        <charset val="134"/>
      </rPr>
      <t xml:space="preserve"> CBM</t>
    </r>
  </si>
  <si>
    <r>
      <rPr>
        <b/>
        <sz val="10"/>
        <rFont val="宋体"/>
        <charset val="134"/>
      </rPr>
      <t>每箱毛重</t>
    </r>
  </si>
  <si>
    <r>
      <rPr>
        <b/>
        <sz val="10"/>
        <rFont val="宋体"/>
        <charset val="134"/>
      </rPr>
      <t>毛重小计</t>
    </r>
    <r>
      <rPr>
        <b/>
        <sz val="10"/>
        <rFont val="Arial"/>
        <charset val="134"/>
      </rPr>
      <t>(KG)</t>
    </r>
  </si>
  <si>
    <r>
      <rPr>
        <b/>
        <sz val="10"/>
        <rFont val="宋体"/>
        <charset val="134"/>
      </rPr>
      <t>每箱净重</t>
    </r>
  </si>
  <si>
    <r>
      <rPr>
        <b/>
        <sz val="10"/>
        <rFont val="宋体"/>
        <charset val="134"/>
      </rPr>
      <t>净重小计</t>
    </r>
    <r>
      <rPr>
        <b/>
        <sz val="10"/>
        <rFont val="Arial"/>
        <charset val="134"/>
      </rPr>
      <t>(KG)</t>
    </r>
  </si>
  <si>
    <t>进仓编号</t>
  </si>
  <si>
    <t>CTN NO.</t>
  </si>
  <si>
    <t>CTNS</t>
  </si>
  <si>
    <t>STYLE NO.</t>
  </si>
  <si>
    <t>Carton ID</t>
  </si>
  <si>
    <t>PRINT COLOR</t>
  </si>
  <si>
    <t>SIZE</t>
  </si>
  <si>
    <t>CTN QTY</t>
  </si>
  <si>
    <t>TTL QTY</t>
  </si>
  <si>
    <t>MEASUREMENT</t>
  </si>
  <si>
    <t>G.W</t>
  </si>
  <si>
    <t xml:space="preserve"> N.W</t>
  </si>
  <si>
    <t>BCF-240836 (924155-2)</t>
  </si>
  <si>
    <t>-</t>
  </si>
  <si>
    <t>BCF10-2936</t>
  </si>
  <si>
    <t>6757167065238021-6757167065242011</t>
  </si>
  <si>
    <t>BLUSH</t>
  </si>
  <si>
    <t>King</t>
  </si>
  <si>
    <t>X</t>
  </si>
  <si>
    <t>x</t>
  </si>
  <si>
    <t>EGHU8282156/EMCUNC1603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</si>
  <si>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8*40HQ-1</t>
    </r>
  </si>
  <si>
    <t>EGLV142403771521</t>
  </si>
  <si>
    <t>BCF-240835 (924155-2)</t>
  </si>
  <si>
    <t>BCF10-2935</t>
  </si>
  <si>
    <t>6757167065220026-6757167065224314</t>
  </si>
  <si>
    <t>Queen</t>
  </si>
  <si>
    <t>EGSU9292260/EMCUNC6503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</si>
  <si>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8*40HQ-2</t>
    </r>
  </si>
  <si>
    <t>6757167065224321-6757167065227018</t>
  </si>
  <si>
    <t>EMCU8680642/EMCUNB7873</t>
  </si>
  <si>
    <r>
      <rPr>
        <b/>
        <sz val="10"/>
        <rFont val="Arial"/>
        <charset val="0"/>
      </rPr>
      <t xml:space="preserve">BCF-240834 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924155-1</t>
    </r>
    <r>
      <rPr>
        <b/>
        <sz val="10"/>
        <rFont val="宋体"/>
        <charset val="0"/>
      </rPr>
      <t>）</t>
    </r>
  </si>
  <si>
    <t>BCF10-2930</t>
  </si>
  <si>
    <t>6757167065227025-6757167065228411</t>
  </si>
  <si>
    <t>SAGE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</si>
  <si>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8*40HQ-3</t>
    </r>
  </si>
  <si>
    <t>6757167065228428-6757167065231015</t>
  </si>
  <si>
    <t>GAOU6468664/EMCUNB8283</t>
  </si>
  <si>
    <r>
      <rPr>
        <b/>
        <sz val="10"/>
        <rFont val="Arial"/>
        <charset val="0"/>
      </rPr>
      <t xml:space="preserve">BCF-240833 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924155-1</t>
    </r>
    <r>
      <rPr>
        <b/>
        <sz val="10"/>
        <rFont val="宋体"/>
        <charset val="0"/>
      </rPr>
      <t>）</t>
    </r>
  </si>
  <si>
    <t>BCF10-2929</t>
  </si>
  <si>
    <t>6757167065231022-6757167065232319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</si>
  <si>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8*40HQ-4</t>
    </r>
  </si>
  <si>
    <r>
      <rPr>
        <b/>
        <sz val="10"/>
        <rFont val="Arial"/>
        <charset val="134"/>
      </rPr>
      <t>TOTAL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4*40HQ</t>
    </r>
  </si>
  <si>
    <t>6757167065232326-6757167065236515</t>
  </si>
  <si>
    <t>EITU9215317/EMCUNC0573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</si>
  <si>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8*40HQ-5</t>
    </r>
  </si>
  <si>
    <t>E142403771521A01</t>
  </si>
  <si>
    <t>6757167065236522-6757167065238014</t>
  </si>
  <si>
    <t>TGBU6286263/EMCUNC6913</t>
  </si>
  <si>
    <r>
      <rPr>
        <b/>
        <sz val="10"/>
        <rFont val="Arial"/>
        <charset val="0"/>
      </rPr>
      <t xml:space="preserve">BCF-240832 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924156</t>
    </r>
    <r>
      <rPr>
        <b/>
        <sz val="10"/>
        <rFont val="宋体"/>
        <charset val="0"/>
      </rPr>
      <t>）</t>
    </r>
  </si>
  <si>
    <t>BCF10-2948</t>
  </si>
  <si>
    <t>6757167065242028-6757167065244510</t>
  </si>
  <si>
    <t>BLUE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</si>
  <si>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8*40HQ-6</t>
    </r>
  </si>
  <si>
    <t>6757167065244527-6757167065246019</t>
  </si>
  <si>
    <t>TEMU6066253/EMCUNB9463</t>
  </si>
  <si>
    <r>
      <rPr>
        <b/>
        <sz val="10"/>
        <rFont val="Arial"/>
        <charset val="0"/>
      </rPr>
      <t>BCF-240831</t>
    </r>
    <r>
      <rPr>
        <b/>
        <sz val="10"/>
        <rFont val="宋体"/>
        <charset val="0"/>
      </rPr>
      <t>（</t>
    </r>
    <r>
      <rPr>
        <b/>
        <sz val="10"/>
        <rFont val="Arial"/>
        <charset val="0"/>
      </rPr>
      <t>924156</t>
    </r>
    <r>
      <rPr>
        <b/>
        <sz val="10"/>
        <rFont val="宋体"/>
        <charset val="0"/>
      </rPr>
      <t>）</t>
    </r>
  </si>
  <si>
    <t>BCF10-2947</t>
  </si>
  <si>
    <t>6757167065213028-6757167065215664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</si>
  <si>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8*40HQ-7</t>
    </r>
  </si>
  <si>
    <t>6757167065215671-6757167065220019</t>
  </si>
  <si>
    <t>EGSU9356827/EMCUND8193</t>
  </si>
  <si>
    <r>
      <rPr>
        <b/>
        <sz val="10"/>
        <rFont val="Arial"/>
        <charset val="134"/>
      </rPr>
      <t>SUB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8*40HQ-8</t>
    </r>
  </si>
  <si>
    <r>
      <rPr>
        <b/>
        <sz val="10"/>
        <rFont val="Arial"/>
        <charset val="134"/>
      </rPr>
      <t>TOTAL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8*40HQ</t>
    </r>
  </si>
  <si>
    <t>装箱说明及注意事项：</t>
  </si>
  <si>
    <t>1. 请根据订单类型、客人要求、装箱安排等参考随附--《集装箱装箱要求及提示》安排装箱。</t>
  </si>
  <si>
    <t>2. 请在货柜到达后8小时内装箱完毕且离厂，否则将产生100元/小时的待时费，如果因此延误船期，则所有额外费用由工厂承担。</t>
  </si>
  <si>
    <t>1.拼柜的柜子已通知车队配备:Cargo Bar 及网罩，工厂装完后用网罩罩好，然后用Cargo Bar固定，拍照留底，最后用一次性封条封好后记下封号后方可离厂。</t>
  </si>
  <si>
    <t>2.网罩固定好的照片需和出运文件一起提供给我司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</si>
</sst>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m&quot;月&quot;d&quot;日&quot;;@"/>
    <numFmt numFmtId="178" formatCode="0_ "/>
    <numFmt numFmtId="179" formatCode="0.00_ "/>
  </numFmts>
  <fonts count="40">
    <font>
      <sz val="12"/>
      <name val="宋体"/>
      <charset val="134"/>
    </font>
    <font>
      <b/>
      <sz val="10"/>
      <name val="Arial"/>
      <charset val="134"/>
    </font>
    <font>
      <b/>
      <i/>
      <sz val="20"/>
      <name val="宋体"/>
      <charset val="134"/>
    </font>
    <font>
      <b/>
      <i/>
      <sz val="20"/>
      <name val="Arial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Arial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9"/>
      <name val="宋体"/>
      <charset val="134"/>
    </font>
    <font>
      <b/>
      <i/>
      <sz val="10"/>
      <name val="Arial"/>
      <charset val="134"/>
    </font>
    <font>
      <b/>
      <sz val="10"/>
      <name val="Arial"/>
      <charset val="0"/>
    </font>
    <font>
      <sz val="10"/>
      <name val="宋体"/>
      <charset val="134"/>
    </font>
    <font>
      <b/>
      <sz val="10"/>
      <color indexed="10"/>
      <name val="宋体"/>
      <charset val="134"/>
    </font>
    <font>
      <b/>
      <sz val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b/>
      <sz val="10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6" fillId="0" borderId="0"/>
    <xf numFmtId="0" fontId="1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0" fillId="0" borderId="0"/>
    <xf numFmtId="43" fontId="36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73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78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9" fontId="1" fillId="5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7" fontId="4" fillId="3" borderId="1" xfId="0" applyNumberFormat="1" applyFont="1" applyFill="1" applyBorder="1" applyAlignment="1" applyProtection="1">
      <alignment horizontal="center" vertical="center" wrapText="1"/>
    </xf>
    <xf numFmtId="177" fontId="12" fillId="0" borderId="5" xfId="0" applyNumberFormat="1" applyFont="1" applyFill="1" applyBorder="1" applyAlignment="1" applyProtection="1">
      <alignment horizontal="center" vertical="center" wrapText="1"/>
    </xf>
    <xf numFmtId="179" fontId="1" fillId="3" borderId="1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 applyProtection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_MS_D22_Matrix_Season2_2010" xfId="50"/>
    <cellStyle name="Style 1" xfId="51"/>
    <cellStyle name="常规 10" xfId="52"/>
    <cellStyle name="常规 2" xfId="53"/>
    <cellStyle name="常规 2 19" xfId="54"/>
    <cellStyle name="常规 2 2" xfId="55"/>
    <cellStyle name="常规 2 29" xfId="56"/>
    <cellStyle name="常规 2 30" xfId="57"/>
    <cellStyle name="常规 2 31" xfId="58"/>
    <cellStyle name="常规 2 35" xfId="59"/>
    <cellStyle name="常规 2 36" xfId="60"/>
    <cellStyle name="常规 2 37" xfId="61"/>
    <cellStyle name="常规 2 39" xfId="62"/>
    <cellStyle name="常规 2 40" xfId="63"/>
    <cellStyle name="常规 2 41" xfId="64"/>
    <cellStyle name="常规 3" xfId="65"/>
    <cellStyle name="常规 4" xfId="66"/>
    <cellStyle name="千位分隔 2" xfId="67"/>
    <cellStyle name="Normal 2" xfId="68"/>
    <cellStyle name="Normal_Technology sheets for BBB 08252010" xfId="69"/>
  </cellStyles>
  <tableStyles count="0" defaultTableStyle="TableStyleMedium9" defaultPivotStyle="PivotStyleLight16"/>
  <colors>
    <mruColors>
      <color rgb="00000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tabSelected="1" zoomScale="120" zoomScaleNormal="120" workbookViewId="0">
      <pane xSplit="1" ySplit="3" topLeftCell="B16" activePane="bottomRight" state="frozen"/>
      <selection/>
      <selection pane="topRight"/>
      <selection pane="bottomLeft"/>
      <selection pane="bottomRight" activeCell="V23" sqref="V23"/>
    </sheetView>
  </sheetViews>
  <sheetFormatPr defaultColWidth="9" defaultRowHeight="24.95" customHeight="1"/>
  <cols>
    <col min="1" max="1" width="14.4083333333333" style="1" customWidth="1"/>
    <col min="2" max="2" width="4.1" style="1" customWidth="1"/>
    <col min="3" max="3" width="0.8" style="1" customWidth="1"/>
    <col min="4" max="4" width="4.2" style="1" customWidth="1"/>
    <col min="5" max="5" width="8.7" style="1" customWidth="1"/>
    <col min="6" max="6" width="12.2" style="1" customWidth="1"/>
    <col min="7" max="7" width="17.5333333333333" style="3" customWidth="1"/>
    <col min="8" max="8" width="9.2" style="1" customWidth="1"/>
    <col min="9" max="9" width="8.1" style="1" customWidth="1"/>
    <col min="10" max="10" width="6.675" style="1" customWidth="1"/>
    <col min="11" max="11" width="8.4" style="1" customWidth="1"/>
    <col min="12" max="12" width="5.9" style="4" customWidth="1"/>
    <col min="13" max="13" width="0.6" style="1" customWidth="1"/>
    <col min="14" max="14" width="6.275" style="1" customWidth="1"/>
    <col min="15" max="15" width="0.6" style="1" customWidth="1"/>
    <col min="16" max="16" width="5.8" style="5" customWidth="1"/>
    <col min="17" max="17" width="8.3" style="5" customWidth="1"/>
    <col min="18" max="18" width="6.6" style="5" customWidth="1"/>
    <col min="19" max="19" width="10.1" style="5" customWidth="1"/>
    <col min="20" max="20" width="6.4" style="5" customWidth="1"/>
    <col min="21" max="21" width="10.1" style="5" customWidth="1"/>
    <col min="22" max="22" width="14.9" style="6" customWidth="1"/>
    <col min="23" max="16384" width="9" style="1"/>
  </cols>
  <sheetData>
    <row r="1" customHeight="1" spans="1:22">
      <c r="A1" s="7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  <c r="O1" s="8"/>
      <c r="P1" s="8"/>
      <c r="Q1" s="54"/>
      <c r="R1" s="8"/>
      <c r="S1" s="8"/>
      <c r="T1" s="8"/>
      <c r="U1" s="8"/>
      <c r="V1" s="9"/>
    </row>
    <row r="2" ht="22" customHeight="1" spans="1:22">
      <c r="A2" s="10" t="s">
        <v>1</v>
      </c>
      <c r="B2" s="10"/>
      <c r="C2" s="10"/>
      <c r="D2" s="10"/>
      <c r="E2" s="11" t="s">
        <v>2</v>
      </c>
      <c r="F2" s="12" t="s">
        <v>3</v>
      </c>
      <c r="G2" s="13" t="s">
        <v>4</v>
      </c>
      <c r="H2" s="12" t="s">
        <v>5</v>
      </c>
      <c r="I2" s="44" t="s">
        <v>6</v>
      </c>
      <c r="J2" s="10" t="s">
        <v>7</v>
      </c>
      <c r="K2" s="11" t="s">
        <v>8</v>
      </c>
      <c r="L2" s="45" t="s">
        <v>9</v>
      </c>
      <c r="M2" s="45"/>
      <c r="N2" s="45"/>
      <c r="O2" s="45"/>
      <c r="P2" s="45"/>
      <c r="Q2" s="55" t="s">
        <v>10</v>
      </c>
      <c r="R2" s="56" t="s">
        <v>11</v>
      </c>
      <c r="S2" s="57" t="s">
        <v>12</v>
      </c>
      <c r="T2" s="56" t="s">
        <v>13</v>
      </c>
      <c r="U2" s="57" t="s">
        <v>14</v>
      </c>
      <c r="V2" s="58" t="s">
        <v>15</v>
      </c>
    </row>
    <row r="3" ht="20.25" customHeight="1" spans="1:22">
      <c r="A3" s="10" t="s">
        <v>16</v>
      </c>
      <c r="B3" s="10"/>
      <c r="C3" s="10"/>
      <c r="D3" s="10"/>
      <c r="E3" s="12" t="s">
        <v>17</v>
      </c>
      <c r="F3" s="12" t="s">
        <v>18</v>
      </c>
      <c r="G3" s="14" t="s">
        <v>19</v>
      </c>
      <c r="H3" s="12" t="s">
        <v>20</v>
      </c>
      <c r="I3" s="12" t="s">
        <v>21</v>
      </c>
      <c r="J3" s="10" t="s">
        <v>22</v>
      </c>
      <c r="K3" s="10" t="s">
        <v>23</v>
      </c>
      <c r="L3" s="46" t="s">
        <v>24</v>
      </c>
      <c r="M3" s="46"/>
      <c r="N3" s="46"/>
      <c r="O3" s="46"/>
      <c r="P3" s="46"/>
      <c r="Q3" s="59"/>
      <c r="R3" s="59" t="s">
        <v>25</v>
      </c>
      <c r="S3" s="59"/>
      <c r="T3" s="59" t="s">
        <v>26</v>
      </c>
      <c r="U3" s="59"/>
      <c r="V3" s="60"/>
    </row>
    <row r="4" s="1" customFormat="1" ht="28" customHeight="1" spans="1:22">
      <c r="A4" s="15" t="s">
        <v>27</v>
      </c>
      <c r="B4" s="16">
        <v>1</v>
      </c>
      <c r="C4" s="16" t="s">
        <v>28</v>
      </c>
      <c r="D4" s="16">
        <f t="shared" ref="D4:D9" si="0">E4</f>
        <v>400</v>
      </c>
      <c r="E4" s="16">
        <v>400</v>
      </c>
      <c r="F4" s="16" t="s">
        <v>29</v>
      </c>
      <c r="G4" s="17" t="s">
        <v>30</v>
      </c>
      <c r="H4" s="18" t="s">
        <v>31</v>
      </c>
      <c r="I4" s="16" t="s">
        <v>32</v>
      </c>
      <c r="J4" s="16">
        <v>2</v>
      </c>
      <c r="K4" s="16">
        <f t="shared" ref="K4:K9" si="1">E4*J4</f>
        <v>800</v>
      </c>
      <c r="L4" s="47">
        <v>58</v>
      </c>
      <c r="M4" s="47" t="s">
        <v>33</v>
      </c>
      <c r="N4" s="47">
        <v>53</v>
      </c>
      <c r="O4" s="47" t="s">
        <v>34</v>
      </c>
      <c r="P4" s="47">
        <v>53</v>
      </c>
      <c r="Q4" s="61">
        <f t="shared" ref="Q4:Q9" si="2">L4*N4*P4/1000000*E4</f>
        <v>65.1688</v>
      </c>
      <c r="R4" s="61">
        <v>8.6</v>
      </c>
      <c r="S4" s="61">
        <f t="shared" ref="S4:S9" si="3">E4*R4</f>
        <v>3440</v>
      </c>
      <c r="T4" s="61">
        <v>7.6</v>
      </c>
      <c r="U4" s="61">
        <f t="shared" ref="U4:U9" si="4">E4*T4</f>
        <v>3040</v>
      </c>
      <c r="V4" s="62" t="s">
        <v>35</v>
      </c>
    </row>
    <row r="5" s="1" customFormat="1" ht="28" customHeight="1" spans="1:22">
      <c r="A5" s="19" t="s">
        <v>36</v>
      </c>
      <c r="B5" s="20"/>
      <c r="C5" s="21"/>
      <c r="D5" s="21"/>
      <c r="E5" s="22">
        <f>SUM(E4:E4)</f>
        <v>400</v>
      </c>
      <c r="F5" s="23"/>
      <c r="G5" s="24"/>
      <c r="H5" s="23"/>
      <c r="I5" s="23"/>
      <c r="J5" s="24"/>
      <c r="K5" s="22">
        <f>SUM(K4:K4)</f>
        <v>800</v>
      </c>
      <c r="L5" s="48"/>
      <c r="M5" s="48"/>
      <c r="N5" s="48"/>
      <c r="O5" s="48"/>
      <c r="P5" s="48"/>
      <c r="Q5" s="48">
        <f>SUM(Q4:Q4)</f>
        <v>65.1688</v>
      </c>
      <c r="R5" s="48"/>
      <c r="S5" s="48">
        <f>SUM(S4:S4)</f>
        <v>3440</v>
      </c>
      <c r="T5" s="48"/>
      <c r="U5" s="48">
        <f>SUM(U4:U4)</f>
        <v>3040</v>
      </c>
      <c r="V5" s="63" t="s">
        <v>37</v>
      </c>
    </row>
    <row r="6" s="1" customFormat="1" ht="28" customHeight="1" spans="1:22">
      <c r="A6" s="15" t="s">
        <v>38</v>
      </c>
      <c r="B6" s="16">
        <v>1</v>
      </c>
      <c r="C6" s="16" t="s">
        <v>28</v>
      </c>
      <c r="D6" s="16">
        <f t="shared" si="0"/>
        <v>430</v>
      </c>
      <c r="E6" s="16">
        <v>430</v>
      </c>
      <c r="F6" s="16" t="s">
        <v>39</v>
      </c>
      <c r="G6" s="17" t="s">
        <v>40</v>
      </c>
      <c r="H6" s="18" t="s">
        <v>31</v>
      </c>
      <c r="I6" s="16" t="s">
        <v>41</v>
      </c>
      <c r="J6" s="16">
        <v>2</v>
      </c>
      <c r="K6" s="16">
        <f t="shared" si="1"/>
        <v>860</v>
      </c>
      <c r="L6" s="47">
        <v>58</v>
      </c>
      <c r="M6" s="47" t="s">
        <v>33</v>
      </c>
      <c r="N6" s="47">
        <v>53</v>
      </c>
      <c r="O6" s="47" t="s">
        <v>34</v>
      </c>
      <c r="P6" s="47">
        <v>48</v>
      </c>
      <c r="Q6" s="61">
        <f t="shared" si="2"/>
        <v>63.44736</v>
      </c>
      <c r="R6" s="61">
        <v>7.8</v>
      </c>
      <c r="S6" s="61">
        <f t="shared" si="3"/>
        <v>3354</v>
      </c>
      <c r="T6" s="61">
        <v>6.8</v>
      </c>
      <c r="U6" s="61">
        <f t="shared" si="4"/>
        <v>2924</v>
      </c>
      <c r="V6" s="62" t="s">
        <v>42</v>
      </c>
    </row>
    <row r="7" s="1" customFormat="1" ht="28" customHeight="1" spans="1:22">
      <c r="A7" s="19" t="s">
        <v>43</v>
      </c>
      <c r="B7" s="20"/>
      <c r="C7" s="21"/>
      <c r="D7" s="21"/>
      <c r="E7" s="22">
        <f>SUM(E6:E6)</f>
        <v>430</v>
      </c>
      <c r="F7" s="23"/>
      <c r="G7" s="24"/>
      <c r="H7" s="23"/>
      <c r="I7" s="23"/>
      <c r="J7" s="24"/>
      <c r="K7" s="22">
        <f>SUM(K6:K6)</f>
        <v>860</v>
      </c>
      <c r="L7" s="48"/>
      <c r="M7" s="48"/>
      <c r="N7" s="48"/>
      <c r="O7" s="48"/>
      <c r="P7" s="48"/>
      <c r="Q7" s="48">
        <f>SUM(Q6:Q6)</f>
        <v>63.44736</v>
      </c>
      <c r="R7" s="48"/>
      <c r="S7" s="48">
        <f>SUM(S6:S6)</f>
        <v>3354</v>
      </c>
      <c r="T7" s="48"/>
      <c r="U7" s="48">
        <f>SUM(U6:U6)</f>
        <v>2924</v>
      </c>
      <c r="V7" s="63" t="s">
        <v>37</v>
      </c>
    </row>
    <row r="8" s="1" customFormat="1" ht="28" customHeight="1" spans="1:22">
      <c r="A8" s="15" t="s">
        <v>38</v>
      </c>
      <c r="B8" s="16">
        <v>1</v>
      </c>
      <c r="C8" s="16" t="s">
        <v>28</v>
      </c>
      <c r="D8" s="16">
        <f t="shared" si="0"/>
        <v>270</v>
      </c>
      <c r="E8" s="16">
        <v>270</v>
      </c>
      <c r="F8" s="16" t="s">
        <v>39</v>
      </c>
      <c r="G8" s="17" t="s">
        <v>44</v>
      </c>
      <c r="H8" s="18" t="s">
        <v>31</v>
      </c>
      <c r="I8" s="16" t="s">
        <v>41</v>
      </c>
      <c r="J8" s="16">
        <v>2</v>
      </c>
      <c r="K8" s="16">
        <f t="shared" si="1"/>
        <v>540</v>
      </c>
      <c r="L8" s="47">
        <v>58</v>
      </c>
      <c r="M8" s="47" t="s">
        <v>33</v>
      </c>
      <c r="N8" s="47">
        <v>53</v>
      </c>
      <c r="O8" s="47" t="s">
        <v>34</v>
      </c>
      <c r="P8" s="47">
        <v>48</v>
      </c>
      <c r="Q8" s="61">
        <f t="shared" si="2"/>
        <v>39.83904</v>
      </c>
      <c r="R8" s="61">
        <v>7.8</v>
      </c>
      <c r="S8" s="61">
        <f t="shared" si="3"/>
        <v>2106</v>
      </c>
      <c r="T8" s="61">
        <v>6.8</v>
      </c>
      <c r="U8" s="61">
        <f t="shared" si="4"/>
        <v>1836</v>
      </c>
      <c r="V8" s="62" t="s">
        <v>45</v>
      </c>
    </row>
    <row r="9" s="1" customFormat="1" ht="28" customHeight="1" spans="1:22">
      <c r="A9" s="15" t="s">
        <v>46</v>
      </c>
      <c r="B9" s="16">
        <v>1</v>
      </c>
      <c r="C9" s="16" t="s">
        <v>28</v>
      </c>
      <c r="D9" s="16">
        <f t="shared" si="0"/>
        <v>140</v>
      </c>
      <c r="E9" s="16">
        <v>140</v>
      </c>
      <c r="F9" s="16" t="s">
        <v>47</v>
      </c>
      <c r="G9" s="17" t="s">
        <v>48</v>
      </c>
      <c r="H9" s="18" t="s">
        <v>49</v>
      </c>
      <c r="I9" s="16" t="s">
        <v>32</v>
      </c>
      <c r="J9" s="16">
        <v>2</v>
      </c>
      <c r="K9" s="16">
        <f t="shared" si="1"/>
        <v>280</v>
      </c>
      <c r="L9" s="47">
        <v>63</v>
      </c>
      <c r="M9" s="47" t="s">
        <v>33</v>
      </c>
      <c r="N9" s="47">
        <v>55</v>
      </c>
      <c r="O9" s="47" t="s">
        <v>34</v>
      </c>
      <c r="P9" s="47">
        <v>49</v>
      </c>
      <c r="Q9" s="61">
        <f t="shared" si="2"/>
        <v>23.7699</v>
      </c>
      <c r="R9" s="61">
        <v>8.6</v>
      </c>
      <c r="S9" s="61">
        <f t="shared" si="3"/>
        <v>1204</v>
      </c>
      <c r="T9" s="61">
        <v>7.6</v>
      </c>
      <c r="U9" s="61">
        <f t="shared" si="4"/>
        <v>1064</v>
      </c>
      <c r="V9" s="64"/>
    </row>
    <row r="10" s="1" customFormat="1" ht="28" customHeight="1" spans="1:22">
      <c r="A10" s="19" t="s">
        <v>50</v>
      </c>
      <c r="B10" s="20"/>
      <c r="C10" s="21"/>
      <c r="D10" s="21"/>
      <c r="E10" s="22">
        <f>SUM(E8:E9)</f>
        <v>410</v>
      </c>
      <c r="F10" s="23"/>
      <c r="G10" s="24"/>
      <c r="H10" s="23"/>
      <c r="I10" s="23"/>
      <c r="J10" s="24"/>
      <c r="K10" s="22">
        <f>SUM(K8:K9)</f>
        <v>820</v>
      </c>
      <c r="L10" s="48"/>
      <c r="M10" s="48"/>
      <c r="N10" s="48"/>
      <c r="O10" s="48"/>
      <c r="P10" s="48"/>
      <c r="Q10" s="65">
        <f t="shared" ref="Q10:U10" si="5">SUM(Q8:Q9)</f>
        <v>63.60894</v>
      </c>
      <c r="R10" s="65"/>
      <c r="S10" s="65">
        <f t="shared" si="5"/>
        <v>3310</v>
      </c>
      <c r="T10" s="65"/>
      <c r="U10" s="65">
        <f t="shared" si="5"/>
        <v>2900</v>
      </c>
      <c r="V10" s="63" t="s">
        <v>37</v>
      </c>
    </row>
    <row r="11" s="1" customFormat="1" ht="28" customHeight="1" spans="1:22">
      <c r="A11" s="15" t="s">
        <v>46</v>
      </c>
      <c r="B11" s="16">
        <v>1</v>
      </c>
      <c r="C11" s="16" t="s">
        <v>28</v>
      </c>
      <c r="D11" s="16">
        <f>E11</f>
        <v>260</v>
      </c>
      <c r="E11" s="16">
        <v>260</v>
      </c>
      <c r="F11" s="16" t="s">
        <v>47</v>
      </c>
      <c r="G11" s="17" t="s">
        <v>51</v>
      </c>
      <c r="H11" s="18" t="s">
        <v>49</v>
      </c>
      <c r="I11" s="16" t="s">
        <v>32</v>
      </c>
      <c r="J11" s="16">
        <v>2</v>
      </c>
      <c r="K11" s="16">
        <f>E11*J11</f>
        <v>520</v>
      </c>
      <c r="L11" s="47">
        <v>63</v>
      </c>
      <c r="M11" s="47" t="s">
        <v>33</v>
      </c>
      <c r="N11" s="47">
        <v>55</v>
      </c>
      <c r="O11" s="47" t="s">
        <v>34</v>
      </c>
      <c r="P11" s="47">
        <v>49</v>
      </c>
      <c r="Q11" s="61">
        <f>L11*N11*P11/1000000*E11</f>
        <v>44.1441</v>
      </c>
      <c r="R11" s="61">
        <v>8.6</v>
      </c>
      <c r="S11" s="61">
        <f>E11*R11</f>
        <v>2236</v>
      </c>
      <c r="T11" s="61">
        <v>7.6</v>
      </c>
      <c r="U11" s="61">
        <f>E11*T11</f>
        <v>1976</v>
      </c>
      <c r="V11" s="62" t="s">
        <v>52</v>
      </c>
    </row>
    <row r="12" s="1" customFormat="1" ht="28" customHeight="1" spans="1:22">
      <c r="A12" s="25" t="s">
        <v>53</v>
      </c>
      <c r="B12" s="16">
        <v>1</v>
      </c>
      <c r="C12" s="16" t="s">
        <v>28</v>
      </c>
      <c r="D12" s="16">
        <f>E12</f>
        <v>130</v>
      </c>
      <c r="E12" s="16">
        <v>130</v>
      </c>
      <c r="F12" s="16" t="s">
        <v>54</v>
      </c>
      <c r="G12" s="17" t="s">
        <v>55</v>
      </c>
      <c r="H12" s="18" t="s">
        <v>49</v>
      </c>
      <c r="I12" s="16" t="s">
        <v>41</v>
      </c>
      <c r="J12" s="16">
        <v>2</v>
      </c>
      <c r="K12" s="16">
        <f>E12*J12</f>
        <v>260</v>
      </c>
      <c r="L12" s="47">
        <v>63</v>
      </c>
      <c r="M12" s="47" t="s">
        <v>33</v>
      </c>
      <c r="N12" s="47">
        <v>55</v>
      </c>
      <c r="O12" s="47" t="s">
        <v>34</v>
      </c>
      <c r="P12" s="47">
        <v>44</v>
      </c>
      <c r="Q12" s="61">
        <f>L12*N12*P12/1000000*E12</f>
        <v>19.8198</v>
      </c>
      <c r="R12" s="61">
        <v>7.8</v>
      </c>
      <c r="S12" s="61">
        <f>E12*R12</f>
        <v>1014</v>
      </c>
      <c r="T12" s="61">
        <v>6.8</v>
      </c>
      <c r="U12" s="61">
        <f>E12*T12</f>
        <v>884</v>
      </c>
      <c r="V12" s="64"/>
    </row>
    <row r="13" s="1" customFormat="1" ht="28" customHeight="1" spans="1:22">
      <c r="A13" s="19" t="s">
        <v>56</v>
      </c>
      <c r="B13" s="20"/>
      <c r="C13" s="21"/>
      <c r="D13" s="21"/>
      <c r="E13" s="22">
        <f>SUM(E11:E12)</f>
        <v>390</v>
      </c>
      <c r="F13" s="23"/>
      <c r="G13" s="24"/>
      <c r="H13" s="23"/>
      <c r="I13" s="23"/>
      <c r="J13" s="24"/>
      <c r="K13" s="22">
        <f>SUM(K11:K12)</f>
        <v>780</v>
      </c>
      <c r="L13" s="48"/>
      <c r="M13" s="48"/>
      <c r="N13" s="48"/>
      <c r="O13" s="48"/>
      <c r="P13" s="48"/>
      <c r="Q13" s="65">
        <f t="shared" ref="Q13:U13" si="6">SUM(Q11:Q12)</f>
        <v>63.9639</v>
      </c>
      <c r="R13" s="65"/>
      <c r="S13" s="65">
        <f t="shared" si="6"/>
        <v>3250</v>
      </c>
      <c r="T13" s="65"/>
      <c r="U13" s="65">
        <f t="shared" si="6"/>
        <v>2860</v>
      </c>
      <c r="V13" s="63" t="s">
        <v>37</v>
      </c>
    </row>
    <row r="14" s="1" customFormat="1" ht="28" customHeight="1" spans="1:22">
      <c r="A14" s="26" t="s">
        <v>57</v>
      </c>
      <c r="B14" s="27"/>
      <c r="C14" s="28"/>
      <c r="D14" s="28"/>
      <c r="E14" s="29">
        <f>E13+E10+E7+E5</f>
        <v>1630</v>
      </c>
      <c r="F14" s="30"/>
      <c r="G14" s="31"/>
      <c r="H14" s="32"/>
      <c r="I14" s="30"/>
      <c r="J14" s="33"/>
      <c r="K14" s="29">
        <f>K13+K10+K7+K5</f>
        <v>3260</v>
      </c>
      <c r="L14" s="49"/>
      <c r="M14" s="49"/>
      <c r="N14" s="49"/>
      <c r="O14" s="49"/>
      <c r="P14" s="49"/>
      <c r="Q14" s="50">
        <f t="shared" ref="Q14:U14" si="7">Q13+Q10+Q7+Q5</f>
        <v>256.189</v>
      </c>
      <c r="R14" s="50"/>
      <c r="S14" s="50">
        <f t="shared" si="7"/>
        <v>13354</v>
      </c>
      <c r="T14" s="50"/>
      <c r="U14" s="50">
        <f t="shared" si="7"/>
        <v>11724</v>
      </c>
      <c r="V14" s="66"/>
    </row>
    <row r="15" s="1" customFormat="1" ht="28" customHeight="1" spans="1:22">
      <c r="A15" s="25" t="s">
        <v>53</v>
      </c>
      <c r="B15" s="16">
        <v>1</v>
      </c>
      <c r="C15" s="16" t="s">
        <v>28</v>
      </c>
      <c r="D15" s="16">
        <f>E15</f>
        <v>420</v>
      </c>
      <c r="E15" s="16">
        <v>420</v>
      </c>
      <c r="F15" s="16" t="s">
        <v>54</v>
      </c>
      <c r="G15" s="17" t="s">
        <v>58</v>
      </c>
      <c r="H15" s="18" t="s">
        <v>49</v>
      </c>
      <c r="I15" s="16" t="s">
        <v>41</v>
      </c>
      <c r="J15" s="16">
        <v>2</v>
      </c>
      <c r="K15" s="16">
        <f>E15*J15</f>
        <v>840</v>
      </c>
      <c r="L15" s="47">
        <v>63</v>
      </c>
      <c r="M15" s="47" t="s">
        <v>33</v>
      </c>
      <c r="N15" s="47">
        <v>55</v>
      </c>
      <c r="O15" s="47" t="s">
        <v>34</v>
      </c>
      <c r="P15" s="47">
        <v>44</v>
      </c>
      <c r="Q15" s="61">
        <f>L15*N15*P15/1000000*E15</f>
        <v>64.0332</v>
      </c>
      <c r="R15" s="61">
        <v>7.8</v>
      </c>
      <c r="S15" s="61">
        <f>E15*R15</f>
        <v>3276</v>
      </c>
      <c r="T15" s="61">
        <v>6.8</v>
      </c>
      <c r="U15" s="61">
        <f>E15*T15</f>
        <v>2856</v>
      </c>
      <c r="V15" s="62" t="s">
        <v>59</v>
      </c>
    </row>
    <row r="16" s="1" customFormat="1" ht="28" customHeight="1" spans="1:22">
      <c r="A16" s="19" t="s">
        <v>60</v>
      </c>
      <c r="B16" s="20"/>
      <c r="C16" s="21"/>
      <c r="D16" s="21"/>
      <c r="E16" s="22">
        <f>SUM(E15:E15)</f>
        <v>420</v>
      </c>
      <c r="F16" s="23"/>
      <c r="G16" s="24"/>
      <c r="H16" s="23"/>
      <c r="I16" s="23"/>
      <c r="J16" s="24"/>
      <c r="K16" s="22">
        <f>SUM(K15:K15)</f>
        <v>840</v>
      </c>
      <c r="L16" s="48"/>
      <c r="M16" s="48"/>
      <c r="N16" s="48"/>
      <c r="O16" s="48"/>
      <c r="P16" s="48"/>
      <c r="Q16" s="65">
        <f>SUM(Q15:Q15)</f>
        <v>64.0332</v>
      </c>
      <c r="R16" s="65"/>
      <c r="S16" s="65">
        <f>SUM(S15:S15)</f>
        <v>3276</v>
      </c>
      <c r="T16" s="65"/>
      <c r="U16" s="65">
        <f>SUM(U15:U15)</f>
        <v>2856</v>
      </c>
      <c r="V16" s="63" t="s">
        <v>61</v>
      </c>
    </row>
    <row r="17" s="1" customFormat="1" ht="28" customHeight="1" spans="1:22">
      <c r="A17" s="25" t="s">
        <v>53</v>
      </c>
      <c r="B17" s="16">
        <v>1</v>
      </c>
      <c r="C17" s="16" t="s">
        <v>28</v>
      </c>
      <c r="D17" s="16">
        <f t="shared" ref="D17:D21" si="8">E17</f>
        <v>150</v>
      </c>
      <c r="E17" s="16">
        <v>150</v>
      </c>
      <c r="F17" s="16" t="s">
        <v>54</v>
      </c>
      <c r="G17" s="17" t="s">
        <v>62</v>
      </c>
      <c r="H17" s="18" t="s">
        <v>49</v>
      </c>
      <c r="I17" s="16" t="s">
        <v>41</v>
      </c>
      <c r="J17" s="16">
        <v>2</v>
      </c>
      <c r="K17" s="16">
        <f t="shared" ref="K17:K21" si="9">E17*J17</f>
        <v>300</v>
      </c>
      <c r="L17" s="47">
        <v>63</v>
      </c>
      <c r="M17" s="47" t="s">
        <v>33</v>
      </c>
      <c r="N17" s="47">
        <v>55</v>
      </c>
      <c r="O17" s="47" t="s">
        <v>34</v>
      </c>
      <c r="P17" s="47">
        <v>44</v>
      </c>
      <c r="Q17" s="61">
        <f t="shared" ref="Q17:Q21" si="10">L17*N17*P17/1000000*E17</f>
        <v>22.869</v>
      </c>
      <c r="R17" s="61">
        <v>7.8</v>
      </c>
      <c r="S17" s="61">
        <f t="shared" ref="S17:S21" si="11">E17*R17</f>
        <v>1170</v>
      </c>
      <c r="T17" s="61">
        <v>6.8</v>
      </c>
      <c r="U17" s="61">
        <f t="shared" ref="U17:U21" si="12">E17*T17</f>
        <v>1020</v>
      </c>
      <c r="V17" s="62" t="s">
        <v>63</v>
      </c>
    </row>
    <row r="18" s="1" customFormat="1" ht="28" customHeight="1" spans="1:22">
      <c r="A18" s="15" t="s">
        <v>64</v>
      </c>
      <c r="B18" s="16">
        <v>1</v>
      </c>
      <c r="C18" s="16" t="s">
        <v>28</v>
      </c>
      <c r="D18" s="16">
        <f t="shared" si="8"/>
        <v>250</v>
      </c>
      <c r="E18" s="16">
        <v>250</v>
      </c>
      <c r="F18" s="16" t="s">
        <v>65</v>
      </c>
      <c r="G18" s="17" t="s">
        <v>66</v>
      </c>
      <c r="H18" s="18" t="s">
        <v>67</v>
      </c>
      <c r="I18" s="16" t="s">
        <v>32</v>
      </c>
      <c r="J18" s="16">
        <v>2</v>
      </c>
      <c r="K18" s="16">
        <f t="shared" si="9"/>
        <v>500</v>
      </c>
      <c r="L18" s="47">
        <v>58</v>
      </c>
      <c r="M18" s="47" t="s">
        <v>33</v>
      </c>
      <c r="N18" s="47">
        <v>53</v>
      </c>
      <c r="O18" s="47" t="s">
        <v>34</v>
      </c>
      <c r="P18" s="47">
        <v>53</v>
      </c>
      <c r="Q18" s="61">
        <f t="shared" si="10"/>
        <v>40.7305</v>
      </c>
      <c r="R18" s="61">
        <v>9</v>
      </c>
      <c r="S18" s="61">
        <f t="shared" si="11"/>
        <v>2250</v>
      </c>
      <c r="T18" s="61">
        <v>8</v>
      </c>
      <c r="U18" s="61">
        <f t="shared" si="12"/>
        <v>2000</v>
      </c>
      <c r="V18" s="64"/>
    </row>
    <row r="19" s="1" customFormat="1" ht="28" customHeight="1" spans="1:22">
      <c r="A19" s="19" t="s">
        <v>68</v>
      </c>
      <c r="B19" s="20"/>
      <c r="C19" s="21"/>
      <c r="D19" s="21"/>
      <c r="E19" s="22">
        <f>SUM(E17:E18)</f>
        <v>400</v>
      </c>
      <c r="F19" s="23"/>
      <c r="G19" s="24"/>
      <c r="H19" s="23"/>
      <c r="I19" s="23"/>
      <c r="J19" s="24"/>
      <c r="K19" s="22">
        <f>SUM(K17:K18)</f>
        <v>800</v>
      </c>
      <c r="L19" s="48"/>
      <c r="M19" s="48"/>
      <c r="N19" s="48"/>
      <c r="O19" s="48"/>
      <c r="P19" s="48"/>
      <c r="Q19" s="65">
        <f t="shared" ref="Q19:U19" si="13">SUM(Q17:Q18)</f>
        <v>63.5995</v>
      </c>
      <c r="R19" s="65"/>
      <c r="S19" s="65">
        <f t="shared" si="13"/>
        <v>3420</v>
      </c>
      <c r="T19" s="65"/>
      <c r="U19" s="65">
        <f t="shared" si="13"/>
        <v>3020</v>
      </c>
      <c r="V19" s="63" t="s">
        <v>61</v>
      </c>
    </row>
    <row r="20" s="1" customFormat="1" ht="28" customHeight="1" spans="1:22">
      <c r="A20" s="15" t="s">
        <v>64</v>
      </c>
      <c r="B20" s="16">
        <v>1</v>
      </c>
      <c r="C20" s="16" t="s">
        <v>28</v>
      </c>
      <c r="D20" s="16">
        <f t="shared" si="8"/>
        <v>150</v>
      </c>
      <c r="E20" s="16">
        <v>150</v>
      </c>
      <c r="F20" s="16" t="s">
        <v>65</v>
      </c>
      <c r="G20" s="17" t="s">
        <v>69</v>
      </c>
      <c r="H20" s="18" t="s">
        <v>67</v>
      </c>
      <c r="I20" s="16" t="s">
        <v>32</v>
      </c>
      <c r="J20" s="16">
        <v>2</v>
      </c>
      <c r="K20" s="16">
        <f t="shared" si="9"/>
        <v>300</v>
      </c>
      <c r="L20" s="47">
        <v>58</v>
      </c>
      <c r="M20" s="47" t="s">
        <v>33</v>
      </c>
      <c r="N20" s="47">
        <v>53</v>
      </c>
      <c r="O20" s="47" t="s">
        <v>34</v>
      </c>
      <c r="P20" s="47">
        <v>53</v>
      </c>
      <c r="Q20" s="61">
        <f t="shared" si="10"/>
        <v>24.4383</v>
      </c>
      <c r="R20" s="61">
        <v>9</v>
      </c>
      <c r="S20" s="61">
        <f t="shared" si="11"/>
        <v>1350</v>
      </c>
      <c r="T20" s="61">
        <v>8</v>
      </c>
      <c r="U20" s="61">
        <f t="shared" si="12"/>
        <v>1200</v>
      </c>
      <c r="V20" s="62" t="s">
        <v>70</v>
      </c>
    </row>
    <row r="21" s="1" customFormat="1" ht="28" customHeight="1" spans="1:22">
      <c r="A21" s="25" t="s">
        <v>71</v>
      </c>
      <c r="B21" s="16">
        <v>1</v>
      </c>
      <c r="C21" s="16" t="s">
        <v>28</v>
      </c>
      <c r="D21" s="16">
        <f t="shared" si="8"/>
        <v>265</v>
      </c>
      <c r="E21" s="16">
        <v>265</v>
      </c>
      <c r="F21" s="16" t="s">
        <v>72</v>
      </c>
      <c r="G21" s="17" t="s">
        <v>73</v>
      </c>
      <c r="H21" s="18" t="s">
        <v>67</v>
      </c>
      <c r="I21" s="16" t="s">
        <v>41</v>
      </c>
      <c r="J21" s="16">
        <v>2</v>
      </c>
      <c r="K21" s="16">
        <f t="shared" si="9"/>
        <v>530</v>
      </c>
      <c r="L21" s="47">
        <v>58</v>
      </c>
      <c r="M21" s="47" t="s">
        <v>33</v>
      </c>
      <c r="N21" s="47">
        <v>53</v>
      </c>
      <c r="O21" s="47" t="s">
        <v>34</v>
      </c>
      <c r="P21" s="47">
        <v>48</v>
      </c>
      <c r="Q21" s="61">
        <f t="shared" si="10"/>
        <v>39.10128</v>
      </c>
      <c r="R21" s="61">
        <v>8</v>
      </c>
      <c r="S21" s="61">
        <f t="shared" si="11"/>
        <v>2120</v>
      </c>
      <c r="T21" s="61">
        <v>7</v>
      </c>
      <c r="U21" s="61">
        <f t="shared" si="12"/>
        <v>1855</v>
      </c>
      <c r="V21" s="64"/>
    </row>
    <row r="22" s="1" customFormat="1" ht="28" customHeight="1" spans="1:22">
      <c r="A22" s="19" t="s">
        <v>74</v>
      </c>
      <c r="B22" s="20"/>
      <c r="C22" s="21"/>
      <c r="D22" s="21"/>
      <c r="E22" s="22">
        <f>SUM(E20:E21)</f>
        <v>415</v>
      </c>
      <c r="F22" s="23"/>
      <c r="G22" s="24"/>
      <c r="H22" s="23"/>
      <c r="I22" s="23"/>
      <c r="J22" s="24"/>
      <c r="K22" s="22">
        <f>SUM(K20:K21)</f>
        <v>830</v>
      </c>
      <c r="L22" s="48"/>
      <c r="M22" s="48"/>
      <c r="N22" s="48"/>
      <c r="O22" s="48"/>
      <c r="P22" s="48"/>
      <c r="Q22" s="65">
        <f t="shared" ref="Q22:U22" si="14">SUM(Q20:Q21)</f>
        <v>63.53958</v>
      </c>
      <c r="R22" s="65"/>
      <c r="S22" s="65">
        <f t="shared" si="14"/>
        <v>3470</v>
      </c>
      <c r="T22" s="65"/>
      <c r="U22" s="65">
        <f t="shared" si="14"/>
        <v>3055</v>
      </c>
      <c r="V22" s="63" t="s">
        <v>61</v>
      </c>
    </row>
    <row r="23" s="1" customFormat="1" ht="28" customHeight="1" spans="1:22">
      <c r="A23" s="25" t="s">
        <v>71</v>
      </c>
      <c r="B23" s="16">
        <v>1</v>
      </c>
      <c r="C23" s="16" t="s">
        <v>28</v>
      </c>
      <c r="D23" s="16">
        <f>E23</f>
        <v>435</v>
      </c>
      <c r="E23" s="16">
        <v>435</v>
      </c>
      <c r="F23" s="16" t="s">
        <v>72</v>
      </c>
      <c r="G23" s="17" t="s">
        <v>75</v>
      </c>
      <c r="H23" s="18" t="s">
        <v>67</v>
      </c>
      <c r="I23" s="16" t="s">
        <v>41</v>
      </c>
      <c r="J23" s="16">
        <v>2</v>
      </c>
      <c r="K23" s="16">
        <f>E23*J23</f>
        <v>870</v>
      </c>
      <c r="L23" s="47">
        <v>58</v>
      </c>
      <c r="M23" s="47" t="s">
        <v>33</v>
      </c>
      <c r="N23" s="47">
        <v>53</v>
      </c>
      <c r="O23" s="47" t="s">
        <v>34</v>
      </c>
      <c r="P23" s="47">
        <v>48</v>
      </c>
      <c r="Q23" s="61">
        <f>L23*N23*P23/1000000*E23</f>
        <v>64.18512</v>
      </c>
      <c r="R23" s="61">
        <v>8</v>
      </c>
      <c r="S23" s="61">
        <f>E23*R23</f>
        <v>3480</v>
      </c>
      <c r="T23" s="61">
        <v>7</v>
      </c>
      <c r="U23" s="61">
        <f>E23*T23</f>
        <v>3045</v>
      </c>
      <c r="V23" s="62" t="s">
        <v>76</v>
      </c>
    </row>
    <row r="24" s="1" customFormat="1" ht="28" customHeight="1" spans="1:22">
      <c r="A24" s="19" t="s">
        <v>77</v>
      </c>
      <c r="B24" s="20"/>
      <c r="C24" s="21"/>
      <c r="D24" s="21"/>
      <c r="E24" s="22">
        <f>SUM(E23:E23)</f>
        <v>435</v>
      </c>
      <c r="F24" s="23"/>
      <c r="G24" s="24"/>
      <c r="H24" s="23"/>
      <c r="I24" s="23"/>
      <c r="J24" s="24"/>
      <c r="K24" s="22">
        <f>SUM(K23:K23)</f>
        <v>870</v>
      </c>
      <c r="L24" s="48"/>
      <c r="M24" s="48"/>
      <c r="N24" s="48"/>
      <c r="O24" s="48"/>
      <c r="P24" s="48"/>
      <c r="Q24" s="65">
        <f t="shared" ref="Q24:U24" si="15">SUM(Q23:Q23)</f>
        <v>64.18512</v>
      </c>
      <c r="R24" s="65"/>
      <c r="S24" s="65">
        <f t="shared" si="15"/>
        <v>3480</v>
      </c>
      <c r="T24" s="65"/>
      <c r="U24" s="65">
        <f t="shared" si="15"/>
        <v>3045</v>
      </c>
      <c r="V24" s="63" t="s">
        <v>61</v>
      </c>
    </row>
    <row r="25" s="1" customFormat="1" ht="28" customHeight="1" spans="1:22">
      <c r="A25" s="30" t="s">
        <v>57</v>
      </c>
      <c r="B25" s="30"/>
      <c r="C25" s="30"/>
      <c r="D25" s="30"/>
      <c r="E25" s="29">
        <f>E24+E22+E19+E16</f>
        <v>1670</v>
      </c>
      <c r="F25" s="30"/>
      <c r="G25" s="33"/>
      <c r="H25" s="30"/>
      <c r="I25" s="30"/>
      <c r="J25" s="33"/>
      <c r="K25" s="29">
        <f>K24+K22+K19+K16</f>
        <v>3340</v>
      </c>
      <c r="L25" s="49"/>
      <c r="M25" s="49"/>
      <c r="N25" s="49"/>
      <c r="O25" s="49"/>
      <c r="P25" s="50"/>
      <c r="Q25" s="50">
        <f t="shared" ref="Q25:U25" si="16">Q24+Q22+Q19+Q16</f>
        <v>255.3574</v>
      </c>
      <c r="R25" s="50"/>
      <c r="S25" s="50">
        <f t="shared" si="16"/>
        <v>13646</v>
      </c>
      <c r="T25" s="50"/>
      <c r="U25" s="50">
        <f t="shared" si="16"/>
        <v>11976</v>
      </c>
      <c r="V25" s="67"/>
    </row>
    <row r="26" s="1" customFormat="1" ht="28" customHeight="1" spans="1:22">
      <c r="A26" s="34" t="s">
        <v>78</v>
      </c>
      <c r="B26" s="34"/>
      <c r="C26" s="34"/>
      <c r="D26" s="34"/>
      <c r="E26" s="35">
        <f>E25+E14</f>
        <v>3300</v>
      </c>
      <c r="F26" s="34"/>
      <c r="G26" s="36"/>
      <c r="H26" s="34"/>
      <c r="I26" s="34"/>
      <c r="J26" s="36"/>
      <c r="K26" s="35">
        <f>K25+K14</f>
        <v>6600</v>
      </c>
      <c r="L26" s="51"/>
      <c r="M26" s="51"/>
      <c r="N26" s="51"/>
      <c r="O26" s="51"/>
      <c r="P26" s="52"/>
      <c r="Q26" s="52">
        <f t="shared" ref="Q26:U26" si="17">Q25+Q14</f>
        <v>511.5464</v>
      </c>
      <c r="R26" s="52"/>
      <c r="S26" s="52">
        <f t="shared" si="17"/>
        <v>27000</v>
      </c>
      <c r="T26" s="52"/>
      <c r="U26" s="52">
        <f t="shared" si="17"/>
        <v>23700</v>
      </c>
      <c r="V26" s="68"/>
    </row>
    <row r="27" s="2" customFormat="1" ht="21" customHeight="1" spans="1:22">
      <c r="A27" s="37" t="s">
        <v>79</v>
      </c>
      <c r="B27" s="38" t="s">
        <v>80</v>
      </c>
      <c r="C27" s="38"/>
      <c r="D27" s="38"/>
      <c r="E27" s="38"/>
      <c r="F27" s="38"/>
      <c r="G27" s="39"/>
      <c r="H27" s="38"/>
      <c r="I27" s="38"/>
      <c r="J27" s="38"/>
      <c r="K27" s="38"/>
      <c r="L27" s="38"/>
      <c r="M27" s="38"/>
      <c r="N27" s="38"/>
      <c r="O27" s="38"/>
      <c r="P27" s="38"/>
      <c r="Q27" s="69"/>
      <c r="R27" s="38"/>
      <c r="S27" s="38"/>
      <c r="T27" s="38"/>
      <c r="U27" s="38"/>
      <c r="V27" s="39"/>
    </row>
    <row r="28" s="2" customFormat="1" ht="21" customHeight="1" spans="1:22">
      <c r="A28" s="37"/>
      <c r="B28" s="38" t="s">
        <v>81</v>
      </c>
      <c r="C28" s="38"/>
      <c r="D28" s="38"/>
      <c r="E28" s="38"/>
      <c r="F28" s="38"/>
      <c r="G28" s="39"/>
      <c r="H28" s="38"/>
      <c r="I28" s="38"/>
      <c r="J28" s="38"/>
      <c r="K28" s="38"/>
      <c r="L28" s="38"/>
      <c r="M28" s="38"/>
      <c r="N28" s="38"/>
      <c r="O28" s="38"/>
      <c r="P28" s="38"/>
      <c r="Q28" s="69"/>
      <c r="R28" s="38"/>
      <c r="S28" s="38"/>
      <c r="T28" s="38"/>
      <c r="U28" s="38"/>
      <c r="V28" s="39"/>
    </row>
    <row r="29" s="2" customFormat="1" ht="32.25" customHeight="1" spans="1:22">
      <c r="A29" s="37"/>
      <c r="B29" s="40" t="s">
        <v>82</v>
      </c>
      <c r="C29" s="41"/>
      <c r="D29" s="41"/>
      <c r="E29" s="41"/>
      <c r="F29" s="41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70"/>
      <c r="R29" s="41"/>
      <c r="S29" s="41"/>
      <c r="T29" s="41"/>
      <c r="U29" s="41"/>
      <c r="V29" s="40"/>
    </row>
    <row r="30" s="2" customFormat="1" ht="21" customHeight="1" spans="1:22">
      <c r="A30" s="37"/>
      <c r="B30" s="41" t="s">
        <v>83</v>
      </c>
      <c r="C30" s="41"/>
      <c r="D30" s="41"/>
      <c r="E30" s="41"/>
      <c r="F30" s="41"/>
      <c r="G30" s="40"/>
      <c r="H30" s="41"/>
      <c r="I30" s="41"/>
      <c r="J30" s="41"/>
      <c r="K30" s="41"/>
      <c r="L30" s="41"/>
      <c r="M30" s="41"/>
      <c r="N30" s="41"/>
      <c r="O30" s="41"/>
      <c r="P30" s="41"/>
      <c r="Q30" s="70"/>
      <c r="R30" s="41"/>
      <c r="S30" s="41"/>
      <c r="T30" s="41"/>
      <c r="U30" s="41"/>
      <c r="V30" s="40"/>
    </row>
    <row r="31" s="2" customFormat="1" ht="21" customHeight="1" spans="1:22">
      <c r="A31" s="37"/>
      <c r="B31" s="42"/>
      <c r="C31" s="42"/>
      <c r="D31" s="42"/>
      <c r="E31" s="42"/>
      <c r="F31" s="42"/>
      <c r="G31" s="43"/>
      <c r="H31" s="42"/>
      <c r="I31" s="42"/>
      <c r="J31" s="42"/>
      <c r="K31" s="42"/>
      <c r="L31" s="42"/>
      <c r="M31" s="42"/>
      <c r="N31" s="42"/>
      <c r="O31" s="42"/>
      <c r="P31" s="42"/>
      <c r="Q31" s="69"/>
      <c r="R31" s="42"/>
      <c r="S31" s="42"/>
      <c r="T31" s="42"/>
      <c r="U31" s="42"/>
      <c r="V31" s="43"/>
    </row>
    <row r="32" customHeight="1" spans="11:21">
      <c r="K32" s="53"/>
      <c r="Q32" s="71"/>
      <c r="S32" s="72"/>
      <c r="U32" s="72"/>
    </row>
    <row r="33" customHeight="1" spans="11:21">
      <c r="K33" s="53"/>
      <c r="Q33" s="71"/>
      <c r="S33" s="72"/>
      <c r="U33" s="72"/>
    </row>
    <row r="34" customHeight="1" spans="11:21">
      <c r="K34" s="53"/>
      <c r="Q34" s="71"/>
      <c r="S34" s="72"/>
      <c r="U34" s="72"/>
    </row>
    <row r="35" customHeight="1" spans="11:21">
      <c r="K35" s="53"/>
      <c r="Q35" s="71"/>
      <c r="S35" s="72"/>
      <c r="U35" s="72"/>
    </row>
    <row r="36" customHeight="1" spans="11:21">
      <c r="K36" s="53"/>
      <c r="Q36" s="71"/>
      <c r="S36" s="72"/>
      <c r="U36" s="72"/>
    </row>
    <row r="37" customHeight="1" spans="11:21">
      <c r="K37" s="53"/>
      <c r="Q37" s="71"/>
      <c r="S37" s="72"/>
      <c r="U37" s="72"/>
    </row>
  </sheetData>
  <autoFilter xmlns:etc="http://www.wps.cn/officeDocument/2017/etCustomData" ref="A3:V37" etc:filterBottomFollowUsedRange="0">
    <extLst/>
  </autoFilter>
  <mergeCells count="24">
    <mergeCell ref="A1:V1"/>
    <mergeCell ref="A2:D2"/>
    <mergeCell ref="L2:P2"/>
    <mergeCell ref="L3:P3"/>
    <mergeCell ref="A5:B5"/>
    <mergeCell ref="A7:B7"/>
    <mergeCell ref="A10:B10"/>
    <mergeCell ref="A13:B13"/>
    <mergeCell ref="A16:B16"/>
    <mergeCell ref="A19:B19"/>
    <mergeCell ref="A22:B22"/>
    <mergeCell ref="A24:B24"/>
    <mergeCell ref="A25:D25"/>
    <mergeCell ref="A26:D26"/>
    <mergeCell ref="B27:V27"/>
    <mergeCell ref="B28:V28"/>
    <mergeCell ref="B29:V29"/>
    <mergeCell ref="B30:V30"/>
    <mergeCell ref="B31:V31"/>
    <mergeCell ref="A27:A31"/>
    <mergeCell ref="V8:V9"/>
    <mergeCell ref="V11:V12"/>
    <mergeCell ref="V17:V18"/>
    <mergeCell ref="V20:V21"/>
  </mergeCells>
  <pageMargins left="0.236111111111111" right="0.15625" top="0.314583333333333" bottom="0.196527777777778" header="0.15625" footer="0.196527777777778"/>
  <pageSetup paperSize="9" scale="80" firstPageNumber="4294963191" orientation="landscape" useFirstPageNumber="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装箱安排-3-40GP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Administrator</cp:lastModifiedBy>
  <dcterms:created xsi:type="dcterms:W3CDTF">2009-07-23T02:01:00Z</dcterms:created>
  <cp:lastPrinted>2022-05-12T02:07:00Z</cp:lastPrinted>
  <dcterms:modified xsi:type="dcterms:W3CDTF">2024-12-05T00:54:59Z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DD9F1DF947D14D878F81E7906352E8E8</vt:lpwstr>
  </property>
</Properties>
</file>