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updateLinks="never" codeName="ThisWorkbook"/>
  <mc:AlternateContent xmlns:mc="http://schemas.openxmlformats.org/markup-compatibility/2006">
    <mc:Choice Requires="x15">
      <x15ac:absPath xmlns:x15ac="http://schemas.microsoft.com/office/spreadsheetml/2010/11/ac" url="C:\Users\pauline.zhou\OneDrive - JLA Home\Documents\1 Aldi\Production\2023 Plush to Sherpa Throw\"/>
    </mc:Choice>
  </mc:AlternateContent>
  <xr:revisionPtr revIDLastSave="0" documentId="8_{05FBD3D8-8644-46FA-ADE3-50ACD1009ED4}" xr6:coauthVersionLast="47" xr6:coauthVersionMax="47" xr10:uidLastSave="{00000000-0000-0000-0000-000000000000}"/>
  <bookViews>
    <workbookView xWindow="-120" yWindow="-120" windowWidth="29040" windowHeight="15720" tabRatio="786" xr2:uid="{00000000-000D-0000-FFFF-FFFF00000000}"/>
  </bookViews>
  <sheets>
    <sheet name="Pricing Form Non-Food" sheetId="5" r:id="rId1"/>
    <sheet name="Cost Component Breakdown" sheetId="16" r:id="rId2"/>
    <sheet name="Cost Price Brackets" sheetId="6" r:id="rId3"/>
    <sheet name="Pickup Locations" sheetId="13" r:id="rId4"/>
    <sheet name="Shipping Locations" sheetId="15" r:id="rId5"/>
    <sheet name="ALDI Site Addresses" sheetId="9" r:id="rId6"/>
    <sheet name="Background Tables" sheetId="14" state="hidden" r:id="rId7"/>
  </sheets>
  <externalReferences>
    <externalReference r:id="rId8"/>
  </externalReferences>
  <definedNames>
    <definedName name="CopyContentCountry" localSheetId="3">#REF!</definedName>
    <definedName name="CopyContentCountry" localSheetId="4">#REF!</definedName>
    <definedName name="CopyContentCountry">#REF!</definedName>
    <definedName name="CopyContentDC" localSheetId="6">'[1]Cost Price Brackets'!#REF!</definedName>
    <definedName name="CopyContentDC" localSheetId="3">'[1]Cost Price Brackets'!#REF!</definedName>
    <definedName name="CopyContentDC" localSheetId="4">'[1]Cost Price Brackets'!#REF!</definedName>
    <definedName name="CopyContentDC">'Cost Price Brackets'!#REF!</definedName>
    <definedName name="CopyCountryFormulas" localSheetId="6">#REF!</definedName>
    <definedName name="CopyCountryFormulas" localSheetId="3">#REF!</definedName>
    <definedName name="CopyCountryFormulas" localSheetId="4">#REF!</definedName>
    <definedName name="CopyCountryFormulas">#REF!</definedName>
    <definedName name="CopyLandFormulas">#REF!</definedName>
    <definedName name="CopyTitleEnglishDC" localSheetId="6">'[1]Cost Price Brackets'!#REF!</definedName>
    <definedName name="CopyTitleEnglishDC" localSheetId="3">'[1]Cost Price Brackets'!#REF!</definedName>
    <definedName name="CopyTitleEnglishDC" localSheetId="4">'[1]Cost Price Brackets'!#REF!</definedName>
    <definedName name="CopyTitleEnglishDC">'Cost Price Brackets'!#REF!</definedName>
    <definedName name="PastContentCountry" localSheetId="6">#REF!</definedName>
    <definedName name="PastContentCountry" localSheetId="3">#REF!</definedName>
    <definedName name="PastContentCountry" localSheetId="4">#REF!</definedName>
    <definedName name="PastContentCountry">#REF!</definedName>
    <definedName name="PastContentDC" localSheetId="6">'[1]Cost Price Brackets'!#REF!</definedName>
    <definedName name="PastContentDC" localSheetId="3">'[1]Cost Price Brackets'!#REF!</definedName>
    <definedName name="PastContentDC" localSheetId="4">'[1]Cost Price Brackets'!#REF!</definedName>
    <definedName name="PastContentDC">'Cost Price Brackets'!#REF!</definedName>
    <definedName name="PastCountryFormula" localSheetId="6">#REF!</definedName>
    <definedName name="PastCountryFormula" localSheetId="3">#REF!</definedName>
    <definedName name="PastCountryFormula" localSheetId="4">#REF!</definedName>
    <definedName name="PastCountryFormula">#REF!</definedName>
    <definedName name="PastDCFormulas" localSheetId="6">'[1]Cost Price Brackets'!#REF!</definedName>
    <definedName name="PastDCFormulas" localSheetId="3">'[1]Cost Price Brackets'!#REF!</definedName>
    <definedName name="PastDCFormulas" localSheetId="4">'[1]Cost Price Brackets'!#REF!</definedName>
    <definedName name="PastDCFormulas">'Cost Price Brackets'!#REF!</definedName>
    <definedName name="PastPalletContentDCs" localSheetId="6">'[1]Cost Price Brackets'!#REF!</definedName>
    <definedName name="PastPalletContentDCs" localSheetId="3">'[1]Cost Price Brackets'!#REF!</definedName>
    <definedName name="PastPalletContentDCs" localSheetId="4">'[1]Cost Price Brackets'!#REF!</definedName>
    <definedName name="PastPalletContentDCs">'Cost Price Brackets'!#REF!</definedName>
    <definedName name="PastTitleEnglishDC" localSheetId="6">'[1]Cost Price Brackets'!#REF!</definedName>
    <definedName name="PastTitleEnglishDC" localSheetId="3">'[1]Cost Price Brackets'!#REF!</definedName>
    <definedName name="PastTitleEnglishDC" localSheetId="4">'[1]Cost Price Brackets'!#REF!</definedName>
    <definedName name="PastTitleEnglishDC">'Cost Price Brackets'!#REF!</definedName>
    <definedName name="_xlnm.Print_Area" localSheetId="5">'ALDI Site Addresses'!$A$1:$L$36</definedName>
    <definedName name="_xlnm.Print_Area" localSheetId="2">'Cost Price Brackets'!$A$1:$AJ$102</definedName>
    <definedName name="_xlnm.Print_Area" localSheetId="3">'Pickup Locations'!$A$1:$T$74</definedName>
    <definedName name="_xlnm.Print_Area" localSheetId="0">'Pricing Form Non-Food'!$A$1:$AM$99</definedName>
    <definedName name="_xlnm.Print_Area" localSheetId="4">'Shipping Locations'!$A$1:$T$42</definedName>
    <definedName name="_xlnm.Print_Titles" localSheetId="3">'Pickup Locations'!$1:$5</definedName>
    <definedName name="_xlnm.Print_Titles" localSheetId="0">'Pricing Form Non-Food'!$1:$5</definedName>
    <definedName name="Sheet2DeleteArea0" localSheetId="6">#REF!</definedName>
    <definedName name="Sheet2DeleteArea0" localSheetId="3">#REF!</definedName>
    <definedName name="Sheet2DeleteArea0" localSheetId="4">#REF!</definedName>
    <definedName name="Sheet2DeleteArea0">#REF!</definedName>
    <definedName name="Sheet2DeleteArea1">#REF!</definedName>
    <definedName name="Sheet2DeleteArea2">#REF!</definedName>
    <definedName name="Sheet3DeleteArea0">'Cost Price Brackets'!$E$19:$E$21</definedName>
    <definedName name="Sheet3DeleteArea1">'Cost Price Brackets'!$H$19:$L$96</definedName>
    <definedName name="Sheet3DeleteArea2">'Cost Price Brackets'!$I$19:$I$96</definedName>
    <definedName name="Unit" localSheetId="6">#REF!</definedName>
    <definedName name="Unit" localSheetId="3">#REF!</definedName>
    <definedName name="Unit" localSheetId="4">#REF!</definedName>
    <definedName name="Unit">#REF!</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5" i="5" l="1"/>
  <c r="E35" i="5"/>
  <c r="G34" i="5"/>
  <c r="E34" i="5"/>
  <c r="G33" i="5"/>
  <c r="E33" i="5"/>
  <c r="G32" i="5"/>
  <c r="E32" i="5"/>
  <c r="G31" i="5"/>
  <c r="E31" i="5"/>
  <c r="G30" i="5"/>
  <c r="E30" i="5"/>
  <c r="G29" i="5"/>
  <c r="E29" i="5"/>
  <c r="I29" i="5" s="1"/>
  <c r="G28" i="5"/>
  <c r="E28" i="5"/>
  <c r="G27" i="5"/>
  <c r="E27" i="5"/>
  <c r="G26" i="5"/>
  <c r="E26" i="5"/>
  <c r="I26" i="5" s="1"/>
  <c r="Q35" i="5"/>
  <c r="O35" i="5"/>
  <c r="Q34" i="5"/>
  <c r="O34" i="5"/>
  <c r="Q33" i="5"/>
  <c r="O33" i="5"/>
  <c r="Q32" i="5"/>
  <c r="O32" i="5"/>
  <c r="Q31" i="5"/>
  <c r="O31" i="5"/>
  <c r="Q30" i="5"/>
  <c r="O30" i="5"/>
  <c r="Q29" i="5"/>
  <c r="O29" i="5"/>
  <c r="Q28" i="5"/>
  <c r="O28" i="5"/>
  <c r="Q27" i="5"/>
  <c r="O27" i="5"/>
  <c r="Q26" i="5"/>
  <c r="O26" i="5"/>
  <c r="E11" i="15"/>
  <c r="F11" i="15"/>
  <c r="G11" i="15"/>
  <c r="J11" i="15"/>
  <c r="M11" i="15"/>
  <c r="O11" i="15"/>
  <c r="P11" i="15"/>
  <c r="Q11" i="15"/>
  <c r="R11" i="15"/>
  <c r="B2" i="6"/>
  <c r="B2" i="5"/>
  <c r="I35" i="5"/>
  <c r="I34" i="5"/>
  <c r="I33" i="5"/>
  <c r="I32" i="5"/>
  <c r="I31" i="5"/>
  <c r="I30" i="5"/>
  <c r="I28" i="5"/>
  <c r="I27" i="5"/>
  <c r="E19" i="16"/>
  <c r="F11" i="16" s="1"/>
  <c r="D19" i="16"/>
  <c r="F4" i="16" l="1"/>
  <c r="F12" i="16"/>
  <c r="F14" i="16"/>
  <c r="F18" i="16"/>
  <c r="F13" i="16"/>
  <c r="F5" i="16"/>
  <c r="F6" i="16"/>
  <c r="F7" i="16"/>
  <c r="F15" i="16"/>
  <c r="F8" i="16"/>
  <c r="F16" i="16"/>
  <c r="F9" i="16"/>
  <c r="F17" i="16"/>
  <c r="F10" i="16"/>
  <c r="E13" i="15"/>
  <c r="E14" i="15"/>
  <c r="E15" i="15"/>
  <c r="E16" i="15"/>
  <c r="E17" i="15"/>
  <c r="E18" i="15"/>
  <c r="E19" i="15"/>
  <c r="E20" i="15"/>
  <c r="E21" i="15"/>
  <c r="E22" i="15"/>
  <c r="E23" i="15"/>
  <c r="E24" i="15"/>
  <c r="E25" i="15"/>
  <c r="E26" i="15"/>
  <c r="E27" i="15"/>
  <c r="E28" i="15"/>
  <c r="E29" i="15"/>
  <c r="E30" i="15"/>
  <c r="E31" i="15"/>
  <c r="E32" i="15"/>
  <c r="E33" i="15"/>
  <c r="E34" i="15"/>
  <c r="E35" i="15"/>
  <c r="E36" i="15"/>
  <c r="A2" i="14" a="1"/>
  <c r="A2" i="14" s="1"/>
  <c r="AJ28" i="5"/>
  <c r="R12" i="15"/>
  <c r="R13" i="15"/>
  <c r="R14" i="15"/>
  <c r="R15" i="15"/>
  <c r="R16" i="15"/>
  <c r="R17" i="15"/>
  <c r="R18" i="15"/>
  <c r="R19" i="15"/>
  <c r="R20" i="15"/>
  <c r="R21" i="15"/>
  <c r="R22" i="15"/>
  <c r="R23" i="15"/>
  <c r="R24" i="15"/>
  <c r="R25" i="15"/>
  <c r="R26" i="15"/>
  <c r="R27" i="15"/>
  <c r="R28" i="15"/>
  <c r="R29" i="15"/>
  <c r="R30" i="15"/>
  <c r="R31" i="15"/>
  <c r="R32" i="15"/>
  <c r="R33" i="15"/>
  <c r="R34" i="15"/>
  <c r="R35" i="15"/>
  <c r="R36" i="15"/>
  <c r="O12" i="15"/>
  <c r="P12" i="15"/>
  <c r="Q12" i="15"/>
  <c r="O13" i="15"/>
  <c r="P13" i="15"/>
  <c r="Q13" i="15"/>
  <c r="O14" i="15"/>
  <c r="P14" i="15"/>
  <c r="Q14" i="15"/>
  <c r="O15" i="15"/>
  <c r="P15" i="15"/>
  <c r="Q15" i="15"/>
  <c r="O16" i="15"/>
  <c r="P16" i="15"/>
  <c r="Q16" i="15"/>
  <c r="O17" i="15"/>
  <c r="P17" i="15"/>
  <c r="Q17" i="15"/>
  <c r="O18" i="15"/>
  <c r="P18" i="15"/>
  <c r="Q18" i="15"/>
  <c r="O19" i="15"/>
  <c r="P19" i="15"/>
  <c r="Q19" i="15"/>
  <c r="O20" i="15"/>
  <c r="P20" i="15"/>
  <c r="Q20" i="15"/>
  <c r="O21" i="15"/>
  <c r="P21" i="15"/>
  <c r="Q21" i="15"/>
  <c r="O22" i="15"/>
  <c r="P22" i="15"/>
  <c r="Q22" i="15"/>
  <c r="O23" i="15"/>
  <c r="P23" i="15"/>
  <c r="Q23" i="15"/>
  <c r="O24" i="15"/>
  <c r="P24" i="15"/>
  <c r="Q24" i="15"/>
  <c r="O25" i="15"/>
  <c r="P25" i="15"/>
  <c r="Q25" i="15"/>
  <c r="O26" i="15"/>
  <c r="P26" i="15"/>
  <c r="Q26" i="15"/>
  <c r="O27" i="15"/>
  <c r="P27" i="15"/>
  <c r="Q27" i="15"/>
  <c r="O28" i="15"/>
  <c r="P28" i="15"/>
  <c r="Q28" i="15"/>
  <c r="O29" i="15"/>
  <c r="P29" i="15"/>
  <c r="Q29" i="15"/>
  <c r="O30" i="15"/>
  <c r="P30" i="15"/>
  <c r="Q30" i="15"/>
  <c r="O31" i="15"/>
  <c r="P31" i="15"/>
  <c r="Q31" i="15"/>
  <c r="O32" i="15"/>
  <c r="P32" i="15"/>
  <c r="Q32" i="15"/>
  <c r="O33" i="15"/>
  <c r="P33" i="15"/>
  <c r="Q33" i="15"/>
  <c r="O34" i="15"/>
  <c r="P34" i="15"/>
  <c r="Q34" i="15"/>
  <c r="O35" i="15"/>
  <c r="P35" i="15"/>
  <c r="Q35" i="15"/>
  <c r="O36" i="15"/>
  <c r="P36" i="15"/>
  <c r="Q36" i="15"/>
  <c r="M12" i="15"/>
  <c r="M13" i="15"/>
  <c r="M14" i="15"/>
  <c r="M15" i="15"/>
  <c r="M16" i="15"/>
  <c r="M17" i="15"/>
  <c r="M18" i="15"/>
  <c r="M19" i="15"/>
  <c r="M20" i="15"/>
  <c r="M21" i="15"/>
  <c r="M22" i="15"/>
  <c r="M23" i="15"/>
  <c r="M24" i="15"/>
  <c r="M25" i="15"/>
  <c r="M26" i="15"/>
  <c r="M27" i="15"/>
  <c r="M28" i="15"/>
  <c r="M29" i="15"/>
  <c r="M30" i="15"/>
  <c r="M31" i="15"/>
  <c r="M32" i="15"/>
  <c r="M33" i="15"/>
  <c r="M34" i="15"/>
  <c r="M35" i="15"/>
  <c r="M36" i="15"/>
  <c r="J12" i="15"/>
  <c r="J13" i="15"/>
  <c r="J14" i="15"/>
  <c r="J15" i="15"/>
  <c r="J16" i="15"/>
  <c r="J17" i="15"/>
  <c r="J18" i="15"/>
  <c r="J19" i="15"/>
  <c r="J20" i="15"/>
  <c r="J21" i="15"/>
  <c r="J22" i="15"/>
  <c r="J23" i="15"/>
  <c r="J24" i="15"/>
  <c r="J25" i="15"/>
  <c r="J26" i="15"/>
  <c r="J27" i="15"/>
  <c r="J28" i="15"/>
  <c r="J29" i="15"/>
  <c r="J30" i="15"/>
  <c r="J31" i="15"/>
  <c r="J32" i="15"/>
  <c r="J33" i="15"/>
  <c r="J34" i="15"/>
  <c r="J35" i="15"/>
  <c r="J36" i="15"/>
  <c r="G12" i="15"/>
  <c r="G13" i="15"/>
  <c r="G14" i="15"/>
  <c r="G15" i="15"/>
  <c r="G16" i="15"/>
  <c r="G17" i="15"/>
  <c r="G18" i="15"/>
  <c r="G19" i="15"/>
  <c r="G20" i="15"/>
  <c r="G21" i="15"/>
  <c r="G22" i="15"/>
  <c r="G23" i="15"/>
  <c r="G24" i="15"/>
  <c r="G25" i="15"/>
  <c r="G26" i="15"/>
  <c r="G27" i="15"/>
  <c r="G28" i="15"/>
  <c r="G29" i="15"/>
  <c r="G30" i="15"/>
  <c r="G31" i="15"/>
  <c r="G32" i="15"/>
  <c r="G33" i="15"/>
  <c r="G34" i="15"/>
  <c r="G35" i="15"/>
  <c r="G36" i="15"/>
  <c r="F12" i="15"/>
  <c r="F13" i="15"/>
  <c r="F14" i="15"/>
  <c r="F15" i="15"/>
  <c r="F16" i="15"/>
  <c r="F17" i="15"/>
  <c r="F18" i="15"/>
  <c r="F19" i="15"/>
  <c r="F20" i="15"/>
  <c r="F21" i="15"/>
  <c r="F22" i="15"/>
  <c r="F23" i="15"/>
  <c r="F24" i="15"/>
  <c r="F25" i="15"/>
  <c r="F26" i="15"/>
  <c r="F27" i="15"/>
  <c r="F28" i="15"/>
  <c r="F29" i="15"/>
  <c r="F30" i="15"/>
  <c r="F31" i="15"/>
  <c r="F32" i="15"/>
  <c r="F33" i="15"/>
  <c r="F34" i="15"/>
  <c r="F35" i="15"/>
  <c r="F36" i="15"/>
  <c r="E12" i="15"/>
  <c r="D23" i="6"/>
  <c r="P49" i="5"/>
  <c r="P50" i="5"/>
  <c r="P51" i="5"/>
  <c r="P52" i="5"/>
  <c r="P53" i="5"/>
  <c r="P54" i="5"/>
  <c r="P55" i="5"/>
  <c r="P56" i="5"/>
  <c r="P57" i="5"/>
  <c r="P48" i="5"/>
  <c r="AE49" i="5"/>
  <c r="AE50" i="5"/>
  <c r="AE51" i="5"/>
  <c r="AE52" i="5"/>
  <c r="AE53" i="5"/>
  <c r="AE54" i="5"/>
  <c r="AE55" i="5"/>
  <c r="AE56" i="5"/>
  <c r="AE57" i="5"/>
  <c r="AE48" i="5"/>
  <c r="B68" i="13"/>
  <c r="B67" i="13"/>
  <c r="B66" i="13"/>
  <c r="B65" i="13"/>
  <c r="B64" i="13"/>
  <c r="B63" i="13"/>
  <c r="B62" i="13"/>
  <c r="B61" i="13"/>
  <c r="B60" i="13"/>
  <c r="B59" i="13"/>
  <c r="B58" i="13"/>
  <c r="B57" i="13"/>
  <c r="B56" i="13"/>
  <c r="B55" i="13"/>
  <c r="B54" i="13"/>
  <c r="B53" i="13"/>
  <c r="B52" i="13"/>
  <c r="B51" i="13"/>
  <c r="B50" i="13"/>
  <c r="B49" i="13"/>
  <c r="B48" i="13"/>
  <c r="B47" i="13"/>
  <c r="B46" i="13"/>
  <c r="B45" i="13"/>
  <c r="B44" i="13"/>
  <c r="B43" i="13"/>
  <c r="B42" i="13"/>
  <c r="U17" i="5"/>
  <c r="P58" i="5" l="1"/>
  <c r="B2" i="14" a="1"/>
  <c r="B2" i="14" s="1"/>
  <c r="AE58" i="5"/>
  <c r="Z25" i="5"/>
  <c r="AE70" i="5" l="1"/>
  <c r="S71" i="5"/>
  <c r="S72" i="5"/>
  <c r="S73" i="5"/>
  <c r="S74" i="5"/>
  <c r="S75" i="5"/>
  <c r="S76" i="5"/>
  <c r="S77" i="5"/>
  <c r="S78" i="5"/>
  <c r="S79" i="5"/>
  <c r="S80" i="5"/>
  <c r="S81" i="5"/>
  <c r="S82" i="5"/>
  <c r="S83" i="5"/>
  <c r="S84" i="5"/>
  <c r="S85" i="5"/>
  <c r="S86" i="5"/>
  <c r="S87" i="5"/>
  <c r="S88" i="5"/>
  <c r="S89" i="5"/>
  <c r="S90" i="5"/>
  <c r="S91" i="5"/>
  <c r="S92" i="5"/>
  <c r="S93" i="5"/>
  <c r="S94" i="5"/>
  <c r="S95" i="5"/>
  <c r="P71" i="5"/>
  <c r="P72" i="5"/>
  <c r="P73" i="5"/>
  <c r="P74" i="5"/>
  <c r="P75" i="5"/>
  <c r="P76" i="5"/>
  <c r="P77" i="5"/>
  <c r="P78" i="5"/>
  <c r="P79" i="5"/>
  <c r="P80" i="5"/>
  <c r="P81" i="5"/>
  <c r="P82" i="5"/>
  <c r="P83" i="5"/>
  <c r="P84" i="5"/>
  <c r="P85" i="5"/>
  <c r="P86" i="5"/>
  <c r="P87" i="5"/>
  <c r="P88" i="5"/>
  <c r="P89" i="5"/>
  <c r="P90" i="5"/>
  <c r="P91" i="5"/>
  <c r="P92" i="5"/>
  <c r="P93" i="5"/>
  <c r="P94" i="5"/>
  <c r="P95" i="5"/>
  <c r="P70" i="5"/>
  <c r="AI48" i="5"/>
  <c r="AJ27" i="5"/>
  <c r="AJ26" i="5"/>
  <c r="Z26" i="5"/>
  <c r="Z27" i="5" s="1"/>
  <c r="W88" i="5" l="1"/>
  <c r="W80" i="5"/>
  <c r="W93" i="5"/>
  <c r="W85" i="5"/>
  <c r="W77" i="5"/>
  <c r="W91" i="5"/>
  <c r="W83" i="5"/>
  <c r="W75" i="5"/>
  <c r="W72" i="5"/>
  <c r="W95" i="5"/>
  <c r="W92" i="5"/>
  <c r="W84" i="5"/>
  <c r="W76" i="5"/>
  <c r="W87" i="5"/>
  <c r="W79" i="5"/>
  <c r="W90" i="5"/>
  <c r="W82" i="5"/>
  <c r="W71" i="5"/>
  <c r="W89" i="5"/>
  <c r="W81" i="5"/>
  <c r="W73" i="5"/>
  <c r="W94" i="5"/>
  <c r="W86" i="5"/>
  <c r="W78" i="5"/>
  <c r="W74" i="5"/>
  <c r="U11" i="6"/>
  <c r="AI51" i="5" l="1"/>
  <c r="AI52" i="5"/>
  <c r="AI53" i="5"/>
  <c r="AI54" i="5"/>
  <c r="AI55" i="5"/>
  <c r="AI56" i="5"/>
  <c r="AI57" i="5"/>
  <c r="AI50" i="5"/>
  <c r="AI49" i="5"/>
  <c r="AI58" i="5" l="1"/>
  <c r="G20" i="6" l="1"/>
  <c r="G21" i="6"/>
  <c r="F22" i="6" l="1"/>
  <c r="D96" i="6"/>
  <c r="D93" i="6"/>
  <c r="D90" i="6"/>
  <c r="D87" i="6"/>
  <c r="D84" i="6"/>
  <c r="D81" i="6"/>
  <c r="D78" i="6"/>
  <c r="D75" i="6"/>
  <c r="D72" i="6"/>
  <c r="D69" i="6"/>
  <c r="D66" i="6"/>
  <c r="D63" i="6"/>
  <c r="D60" i="6"/>
  <c r="D57" i="6"/>
  <c r="D54" i="6"/>
  <c r="D51" i="6"/>
  <c r="D48" i="6"/>
  <c r="D45" i="6"/>
  <c r="D42" i="6"/>
  <c r="D39" i="6"/>
  <c r="D36" i="6"/>
  <c r="D33" i="6"/>
  <c r="D30" i="6"/>
  <c r="D27" i="6"/>
  <c r="F25" i="6"/>
  <c r="F26" i="6"/>
  <c r="F27" i="6"/>
  <c r="F28" i="6"/>
  <c r="F29" i="6"/>
  <c r="F30" i="6"/>
  <c r="F31" i="6"/>
  <c r="F32" i="6"/>
  <c r="F33" i="6"/>
  <c r="F34" i="6"/>
  <c r="F35" i="6"/>
  <c r="F36" i="6"/>
  <c r="F37" i="6"/>
  <c r="F38" i="6"/>
  <c r="F39" i="6"/>
  <c r="F40" i="6"/>
  <c r="F41" i="6"/>
  <c r="F42" i="6"/>
  <c r="F43" i="6"/>
  <c r="F44" i="6"/>
  <c r="F45" i="6"/>
  <c r="F46" i="6"/>
  <c r="F47" i="6"/>
  <c r="F48" i="6"/>
  <c r="F49" i="6"/>
  <c r="F50" i="6"/>
  <c r="F51" i="6"/>
  <c r="F52" i="6"/>
  <c r="F53" i="6"/>
  <c r="F54" i="6"/>
  <c r="F55" i="6"/>
  <c r="F56" i="6"/>
  <c r="F57" i="6"/>
  <c r="F58" i="6"/>
  <c r="F59" i="6"/>
  <c r="F60" i="6"/>
  <c r="F61" i="6"/>
  <c r="F62" i="6"/>
  <c r="F63" i="6"/>
  <c r="F64" i="6"/>
  <c r="F65" i="6"/>
  <c r="F66" i="6"/>
  <c r="F67" i="6"/>
  <c r="F68" i="6"/>
  <c r="F69" i="6"/>
  <c r="F70" i="6"/>
  <c r="F71" i="6"/>
  <c r="F72" i="6"/>
  <c r="F73" i="6"/>
  <c r="F74" i="6"/>
  <c r="F75" i="6"/>
  <c r="F76" i="6"/>
  <c r="F77" i="6"/>
  <c r="F78" i="6"/>
  <c r="F79" i="6"/>
  <c r="F80" i="6"/>
  <c r="F81" i="6"/>
  <c r="F82" i="6"/>
  <c r="F83" i="6"/>
  <c r="F84" i="6"/>
  <c r="F85" i="6"/>
  <c r="F86" i="6"/>
  <c r="F87" i="6"/>
  <c r="F88" i="6"/>
  <c r="F89" i="6"/>
  <c r="F90" i="6"/>
  <c r="F91" i="6"/>
  <c r="F92" i="6"/>
  <c r="F93" i="6"/>
  <c r="F94" i="6"/>
  <c r="F95" i="6"/>
  <c r="F96" i="6"/>
  <c r="D24" i="6"/>
  <c r="AE94" i="5"/>
  <c r="AI94" i="5" s="1"/>
  <c r="AE93" i="5"/>
  <c r="AI93" i="5" s="1"/>
  <c r="AE92" i="5"/>
  <c r="AI92" i="5" s="1"/>
  <c r="AE91" i="5"/>
  <c r="AI91" i="5" s="1"/>
  <c r="AE90" i="5"/>
  <c r="AI90" i="5" s="1"/>
  <c r="AE89" i="5"/>
  <c r="AI89" i="5" s="1"/>
  <c r="AE88" i="5"/>
  <c r="AI88" i="5" s="1"/>
  <c r="AE87" i="5"/>
  <c r="AI87" i="5" s="1"/>
  <c r="AE86" i="5"/>
  <c r="AI86" i="5" s="1"/>
  <c r="AE85" i="5"/>
  <c r="AE84" i="5"/>
  <c r="AE83" i="5"/>
  <c r="AE82" i="5"/>
  <c r="AE81" i="5"/>
  <c r="AE80" i="5"/>
  <c r="AI80" i="5" s="1"/>
  <c r="AE79" i="5"/>
  <c r="AE78" i="5"/>
  <c r="AE77" i="5"/>
  <c r="AI77" i="5" s="1"/>
  <c r="AE76" i="5"/>
  <c r="AE75" i="5"/>
  <c r="AE74" i="5"/>
  <c r="AE73" i="5"/>
  <c r="AE72" i="5"/>
  <c r="AI85" i="5" l="1"/>
  <c r="AI84" i="5"/>
  <c r="AI83" i="5"/>
  <c r="AI82" i="5"/>
  <c r="AI81" i="5"/>
  <c r="AI79" i="5"/>
  <c r="AI78" i="5"/>
  <c r="AI76" i="5"/>
  <c r="AI75" i="5"/>
  <c r="AI74" i="5"/>
  <c r="AI73" i="5"/>
  <c r="AI72" i="5"/>
  <c r="G19" i="6"/>
  <c r="G22" i="6" s="1"/>
  <c r="D26" i="6"/>
  <c r="AB96" i="6"/>
  <c r="AB95" i="6"/>
  <c r="AB94" i="6"/>
  <c r="AB93" i="6"/>
  <c r="AB92" i="6"/>
  <c r="AB91" i="6"/>
  <c r="AB90" i="6"/>
  <c r="AB89" i="6"/>
  <c r="AB88" i="6"/>
  <c r="AB87" i="6"/>
  <c r="AB86" i="6"/>
  <c r="AB85" i="6"/>
  <c r="AB84" i="6"/>
  <c r="AB83" i="6"/>
  <c r="AB82" i="6"/>
  <c r="AB81" i="6"/>
  <c r="AB80" i="6"/>
  <c r="AB79" i="6"/>
  <c r="AB78" i="6"/>
  <c r="AB77" i="6"/>
  <c r="AB76" i="6"/>
  <c r="AB75" i="6"/>
  <c r="AB74" i="6"/>
  <c r="AB73" i="6"/>
  <c r="AB72" i="6"/>
  <c r="AB71" i="6"/>
  <c r="AB70" i="6"/>
  <c r="AB69" i="6"/>
  <c r="AB68" i="6"/>
  <c r="AB67" i="6"/>
  <c r="AB66" i="6"/>
  <c r="AB65" i="6"/>
  <c r="AB64" i="6"/>
  <c r="AB63" i="6"/>
  <c r="AB62" i="6"/>
  <c r="AB61" i="6"/>
  <c r="AB60" i="6"/>
  <c r="AB59" i="6"/>
  <c r="AB58" i="6"/>
  <c r="AB57" i="6"/>
  <c r="AB56" i="6"/>
  <c r="AB55" i="6"/>
  <c r="AB54" i="6"/>
  <c r="AB53" i="6"/>
  <c r="AB52" i="6"/>
  <c r="AB51" i="6"/>
  <c r="AB50" i="6"/>
  <c r="AB49" i="6"/>
  <c r="AB48" i="6"/>
  <c r="AB47" i="6"/>
  <c r="AB46" i="6"/>
  <c r="AB45" i="6"/>
  <c r="AB44" i="6"/>
  <c r="AB43" i="6"/>
  <c r="AB42" i="6"/>
  <c r="AB41" i="6"/>
  <c r="AB40" i="6"/>
  <c r="AB39" i="6"/>
  <c r="AB38" i="6"/>
  <c r="AB37" i="6"/>
  <c r="AB36" i="6"/>
  <c r="AB35" i="6"/>
  <c r="AB34" i="6"/>
  <c r="AB33" i="6"/>
  <c r="AB32" i="6"/>
  <c r="AB31" i="6"/>
  <c r="AB30" i="6"/>
  <c r="AB29" i="6"/>
  <c r="AB28" i="6"/>
  <c r="AB27" i="6"/>
  <c r="AB26" i="6"/>
  <c r="AB25" i="6"/>
  <c r="AB24" i="6"/>
  <c r="D29" i="6" l="1"/>
  <c r="D22" i="6"/>
  <c r="D25" i="6" s="1"/>
  <c r="AB20" i="6"/>
  <c r="AB21" i="6"/>
  <c r="AB22" i="6"/>
  <c r="AB23" i="6"/>
  <c r="AB19" i="6"/>
  <c r="G88" i="6" l="1"/>
  <c r="G64" i="6"/>
  <c r="G40" i="6"/>
  <c r="G55" i="6"/>
  <c r="G94" i="6"/>
  <c r="G70" i="6"/>
  <c r="G46" i="6"/>
  <c r="G85" i="6"/>
  <c r="G61" i="6"/>
  <c r="G37" i="6"/>
  <c r="G76" i="6"/>
  <c r="G52" i="6"/>
  <c r="G28" i="6"/>
  <c r="G82" i="6"/>
  <c r="G58" i="6"/>
  <c r="G34" i="6"/>
  <c r="G91" i="6"/>
  <c r="G67" i="6"/>
  <c r="G43" i="6"/>
  <c r="G73" i="6"/>
  <c r="G49" i="6"/>
  <c r="G25" i="6"/>
  <c r="G79" i="6"/>
  <c r="G31" i="6"/>
  <c r="G80" i="6"/>
  <c r="G56" i="6"/>
  <c r="G32" i="6"/>
  <c r="G23" i="6"/>
  <c r="G95" i="6"/>
  <c r="G71" i="6"/>
  <c r="G47" i="6"/>
  <c r="G86" i="6"/>
  <c r="G62" i="6"/>
  <c r="G38" i="6"/>
  <c r="G77" i="6"/>
  <c r="G53" i="6"/>
  <c r="G29" i="6"/>
  <c r="G92" i="6"/>
  <c r="G68" i="6"/>
  <c r="G44" i="6"/>
  <c r="G74" i="6"/>
  <c r="G50" i="6"/>
  <c r="G83" i="6"/>
  <c r="G59" i="6"/>
  <c r="G35" i="6"/>
  <c r="G26" i="6"/>
  <c r="G89" i="6"/>
  <c r="G65" i="6"/>
  <c r="G41" i="6"/>
  <c r="G96" i="6"/>
  <c r="G72" i="6"/>
  <c r="G48" i="6"/>
  <c r="G24" i="6"/>
  <c r="G87" i="6"/>
  <c r="G63" i="6"/>
  <c r="G39" i="6"/>
  <c r="G78" i="6"/>
  <c r="G54" i="6"/>
  <c r="G30" i="6"/>
  <c r="G93" i="6"/>
  <c r="G69" i="6"/>
  <c r="G45" i="6"/>
  <c r="G84" i="6"/>
  <c r="G60" i="6"/>
  <c r="G36" i="6"/>
  <c r="G75" i="6"/>
  <c r="G51" i="6"/>
  <c r="G27" i="6"/>
  <c r="G90" i="6"/>
  <c r="G66" i="6"/>
  <c r="G42" i="6"/>
  <c r="G81" i="6"/>
  <c r="G57" i="6"/>
  <c r="G33" i="6"/>
  <c r="D28" i="6"/>
  <c r="D32" i="6"/>
  <c r="D35" i="6" l="1"/>
  <c r="D31" i="6"/>
  <c r="D38" i="6" l="1"/>
  <c r="D34" i="6"/>
  <c r="AB11" i="6"/>
  <c r="N19" i="6" s="1"/>
  <c r="N83" i="6" l="1"/>
  <c r="N89" i="6"/>
  <c r="N80" i="6"/>
  <c r="N72" i="6"/>
  <c r="N64" i="6"/>
  <c r="N56" i="6"/>
  <c r="N48" i="6"/>
  <c r="N40" i="6"/>
  <c r="N32" i="6"/>
  <c r="N24" i="6"/>
  <c r="N60" i="6"/>
  <c r="N28" i="6"/>
  <c r="N58" i="6"/>
  <c r="N41" i="6"/>
  <c r="N96" i="6"/>
  <c r="N88" i="6"/>
  <c r="N79" i="6"/>
  <c r="N71" i="6"/>
  <c r="N63" i="6"/>
  <c r="N55" i="6"/>
  <c r="N47" i="6"/>
  <c r="N39" i="6"/>
  <c r="N31" i="6"/>
  <c r="N23" i="6"/>
  <c r="N76" i="6"/>
  <c r="N66" i="6"/>
  <c r="N57" i="6"/>
  <c r="N95" i="6"/>
  <c r="N87" i="6"/>
  <c r="N78" i="6"/>
  <c r="N70" i="6"/>
  <c r="N62" i="6"/>
  <c r="N54" i="6"/>
  <c r="N46" i="6"/>
  <c r="N38" i="6"/>
  <c r="N30" i="6"/>
  <c r="N22" i="6"/>
  <c r="N85" i="6"/>
  <c r="N52" i="6"/>
  <c r="N36" i="6"/>
  <c r="N74" i="6"/>
  <c r="N34" i="6"/>
  <c r="N81" i="6"/>
  <c r="N49" i="6"/>
  <c r="N94" i="6"/>
  <c r="N86" i="6"/>
  <c r="N77" i="6"/>
  <c r="N69" i="6"/>
  <c r="N61" i="6"/>
  <c r="N53" i="6"/>
  <c r="N45" i="6"/>
  <c r="N37" i="6"/>
  <c r="N29" i="6"/>
  <c r="N21" i="6"/>
  <c r="N93" i="6"/>
  <c r="N68" i="6"/>
  <c r="N44" i="6"/>
  <c r="N20" i="6"/>
  <c r="N82" i="6"/>
  <c r="N42" i="6"/>
  <c r="N90" i="6"/>
  <c r="N65" i="6"/>
  <c r="N25" i="6"/>
  <c r="N92" i="6"/>
  <c r="N84" i="6"/>
  <c r="N75" i="6"/>
  <c r="N67" i="6"/>
  <c r="N59" i="6"/>
  <c r="N51" i="6"/>
  <c r="N43" i="6"/>
  <c r="N35" i="6"/>
  <c r="N27" i="6"/>
  <c r="N91" i="6"/>
  <c r="N50" i="6"/>
  <c r="N26" i="6"/>
  <c r="N73" i="6"/>
  <c r="N33" i="6"/>
  <c r="D37" i="6"/>
  <c r="D41" i="6"/>
  <c r="D44" i="6" l="1"/>
  <c r="D40" i="6"/>
  <c r="AE95" i="5"/>
  <c r="AI95" i="5" s="1"/>
  <c r="AE71" i="5"/>
  <c r="D43" i="6" l="1"/>
  <c r="D47" i="6"/>
  <c r="S70" i="5" l="1"/>
  <c r="AF11" i="6"/>
  <c r="R35" i="6" s="1"/>
  <c r="U35" i="6" s="1"/>
  <c r="AF35" i="6" s="1"/>
  <c r="D46" i="6"/>
  <c r="D50" i="6"/>
  <c r="W70" i="5" l="1"/>
  <c r="AI70" i="5" s="1"/>
  <c r="AI71" i="5"/>
  <c r="R28" i="6"/>
  <c r="U28" i="6" s="1"/>
  <c r="AF28" i="6" s="1"/>
  <c r="R95" i="6"/>
  <c r="U95" i="6" s="1"/>
  <c r="AF95" i="6" s="1"/>
  <c r="R49" i="6"/>
  <c r="U49" i="6" s="1"/>
  <c r="AF49" i="6" s="1"/>
  <c r="R39" i="6"/>
  <c r="U39" i="6" s="1"/>
  <c r="AF39" i="6" s="1"/>
  <c r="R21" i="6"/>
  <c r="U21" i="6" s="1"/>
  <c r="AF21" i="6" s="1"/>
  <c r="R62" i="6"/>
  <c r="U62" i="6" s="1"/>
  <c r="AF62" i="6" s="1"/>
  <c r="R48" i="6"/>
  <c r="U48" i="6" s="1"/>
  <c r="AF48" i="6" s="1"/>
  <c r="R34" i="6"/>
  <c r="U34" i="6" s="1"/>
  <c r="AF34" i="6" s="1"/>
  <c r="R82" i="6"/>
  <c r="U82" i="6" s="1"/>
  <c r="AF82" i="6" s="1"/>
  <c r="R19" i="6"/>
  <c r="U19" i="6" s="1"/>
  <c r="AF19" i="6" s="1"/>
  <c r="R38" i="6"/>
  <c r="U38" i="6" s="1"/>
  <c r="AF38" i="6" s="1"/>
  <c r="R46" i="6"/>
  <c r="U46" i="6" s="1"/>
  <c r="AF46" i="6" s="1"/>
  <c r="R70" i="6"/>
  <c r="U70" i="6" s="1"/>
  <c r="AF70" i="6" s="1"/>
  <c r="R61" i="6"/>
  <c r="U61" i="6" s="1"/>
  <c r="AF61" i="6" s="1"/>
  <c r="R80" i="6"/>
  <c r="U80" i="6" s="1"/>
  <c r="AF80" i="6" s="1"/>
  <c r="R77" i="6"/>
  <c r="U77" i="6" s="1"/>
  <c r="AF77" i="6" s="1"/>
  <c r="R84" i="6"/>
  <c r="U84" i="6" s="1"/>
  <c r="AF84" i="6" s="1"/>
  <c r="R96" i="6"/>
  <c r="U96" i="6" s="1"/>
  <c r="AF96" i="6" s="1"/>
  <c r="R36" i="6"/>
  <c r="U36" i="6" s="1"/>
  <c r="AF36" i="6" s="1"/>
  <c r="R32" i="6"/>
  <c r="U32" i="6" s="1"/>
  <c r="AF32" i="6" s="1"/>
  <c r="R72" i="6"/>
  <c r="U72" i="6" s="1"/>
  <c r="AF72" i="6" s="1"/>
  <c r="R85" i="6"/>
  <c r="U85" i="6" s="1"/>
  <c r="AF85" i="6" s="1"/>
  <c r="R31" i="6"/>
  <c r="U31" i="6" s="1"/>
  <c r="AF31" i="6" s="1"/>
  <c r="R47" i="6"/>
  <c r="U47" i="6" s="1"/>
  <c r="AF47" i="6" s="1"/>
  <c r="R92" i="6"/>
  <c r="U92" i="6" s="1"/>
  <c r="AF92" i="6" s="1"/>
  <c r="R60" i="6"/>
  <c r="U60" i="6" s="1"/>
  <c r="AF60" i="6" s="1"/>
  <c r="R45" i="6"/>
  <c r="U45" i="6" s="1"/>
  <c r="AF45" i="6" s="1"/>
  <c r="R94" i="6"/>
  <c r="U94" i="6" s="1"/>
  <c r="AF94" i="6" s="1"/>
  <c r="R93" i="6"/>
  <c r="U93" i="6" s="1"/>
  <c r="AF93" i="6" s="1"/>
  <c r="R55" i="6"/>
  <c r="U55" i="6" s="1"/>
  <c r="AF55" i="6" s="1"/>
  <c r="R87" i="6"/>
  <c r="U87" i="6" s="1"/>
  <c r="AF87" i="6" s="1"/>
  <c r="R33" i="6"/>
  <c r="U33" i="6" s="1"/>
  <c r="AF33" i="6" s="1"/>
  <c r="R27" i="6"/>
  <c r="U27" i="6" s="1"/>
  <c r="AF27" i="6" s="1"/>
  <c r="R69" i="6"/>
  <c r="U69" i="6" s="1"/>
  <c r="AF69" i="6" s="1"/>
  <c r="R78" i="6"/>
  <c r="U78" i="6" s="1"/>
  <c r="AF78" i="6" s="1"/>
  <c r="R64" i="6"/>
  <c r="U64" i="6" s="1"/>
  <c r="AF64" i="6" s="1"/>
  <c r="R57" i="6"/>
  <c r="U57" i="6" s="1"/>
  <c r="AF57" i="6" s="1"/>
  <c r="R65" i="6"/>
  <c r="U65" i="6" s="1"/>
  <c r="AF65" i="6" s="1"/>
  <c r="R81" i="6"/>
  <c r="U81" i="6" s="1"/>
  <c r="AF81" i="6" s="1"/>
  <c r="R53" i="6"/>
  <c r="U53" i="6" s="1"/>
  <c r="AF53" i="6" s="1"/>
  <c r="R54" i="6"/>
  <c r="U54" i="6" s="1"/>
  <c r="AF54" i="6" s="1"/>
  <c r="R63" i="6"/>
  <c r="U63" i="6" s="1"/>
  <c r="AF63" i="6" s="1"/>
  <c r="R44" i="6"/>
  <c r="U44" i="6" s="1"/>
  <c r="AF44" i="6" s="1"/>
  <c r="R20" i="6"/>
  <c r="U20" i="6" s="1"/>
  <c r="AF20" i="6" s="1"/>
  <c r="R43" i="6"/>
  <c r="U43" i="6" s="1"/>
  <c r="AF43" i="6" s="1"/>
  <c r="R29" i="6"/>
  <c r="U29" i="6" s="1"/>
  <c r="AF29" i="6" s="1"/>
  <c r="R30" i="6"/>
  <c r="U30" i="6" s="1"/>
  <c r="AF30" i="6" s="1"/>
  <c r="R52" i="6"/>
  <c r="U52" i="6" s="1"/>
  <c r="AF52" i="6" s="1"/>
  <c r="R56" i="6"/>
  <c r="U56" i="6" s="1"/>
  <c r="AF56" i="6" s="1"/>
  <c r="R25" i="6"/>
  <c r="U25" i="6" s="1"/>
  <c r="AF25" i="6" s="1"/>
  <c r="R79" i="6"/>
  <c r="U79" i="6" s="1"/>
  <c r="AF79" i="6" s="1"/>
  <c r="R26" i="6"/>
  <c r="U26" i="6" s="1"/>
  <c r="AF26" i="6" s="1"/>
  <c r="R23" i="6"/>
  <c r="U23" i="6" s="1"/>
  <c r="AF23" i="6" s="1"/>
  <c r="R42" i="6"/>
  <c r="U42" i="6" s="1"/>
  <c r="AF42" i="6" s="1"/>
  <c r="R40" i="6"/>
  <c r="U40" i="6" s="1"/>
  <c r="AF40" i="6" s="1"/>
  <c r="R68" i="6"/>
  <c r="U68" i="6" s="1"/>
  <c r="AF68" i="6" s="1"/>
  <c r="R73" i="6"/>
  <c r="U73" i="6" s="1"/>
  <c r="AF73" i="6" s="1"/>
  <c r="R50" i="6"/>
  <c r="U50" i="6" s="1"/>
  <c r="AF50" i="6" s="1"/>
  <c r="R89" i="6"/>
  <c r="U89" i="6" s="1"/>
  <c r="AF89" i="6" s="1"/>
  <c r="R58" i="6"/>
  <c r="U58" i="6" s="1"/>
  <c r="AF58" i="6" s="1"/>
  <c r="R74" i="6"/>
  <c r="U74" i="6" s="1"/>
  <c r="AF74" i="6" s="1"/>
  <c r="R67" i="6"/>
  <c r="U67" i="6" s="1"/>
  <c r="AF67" i="6" s="1"/>
  <c r="R90" i="6"/>
  <c r="U90" i="6" s="1"/>
  <c r="AF90" i="6" s="1"/>
  <c r="R51" i="6"/>
  <c r="U51" i="6" s="1"/>
  <c r="AF51" i="6" s="1"/>
  <c r="R59" i="6"/>
  <c r="U59" i="6" s="1"/>
  <c r="AF59" i="6" s="1"/>
  <c r="R75" i="6"/>
  <c r="U75" i="6" s="1"/>
  <c r="AF75" i="6" s="1"/>
  <c r="R37" i="6"/>
  <c r="U37" i="6" s="1"/>
  <c r="AF37" i="6" s="1"/>
  <c r="R22" i="6"/>
  <c r="U22" i="6" s="1"/>
  <c r="AF22" i="6" s="1"/>
  <c r="R86" i="6"/>
  <c r="U86" i="6" s="1"/>
  <c r="AF86" i="6" s="1"/>
  <c r="R24" i="6"/>
  <c r="U24" i="6" s="1"/>
  <c r="AF24" i="6" s="1"/>
  <c r="R88" i="6"/>
  <c r="U88" i="6" s="1"/>
  <c r="AF88" i="6" s="1"/>
  <c r="R41" i="6"/>
  <c r="U41" i="6" s="1"/>
  <c r="AF41" i="6" s="1"/>
  <c r="R76" i="6"/>
  <c r="U76" i="6" s="1"/>
  <c r="AF76" i="6" s="1"/>
  <c r="R66" i="6"/>
  <c r="U66" i="6" s="1"/>
  <c r="AF66" i="6" s="1"/>
  <c r="R71" i="6"/>
  <c r="U71" i="6" s="1"/>
  <c r="AF71" i="6" s="1"/>
  <c r="R83" i="6"/>
  <c r="U83" i="6" s="1"/>
  <c r="AF83" i="6" s="1"/>
  <c r="R91" i="6"/>
  <c r="U91" i="6" s="1"/>
  <c r="AF91" i="6" s="1"/>
  <c r="D53" i="6"/>
  <c r="D49" i="6"/>
  <c r="W96" i="5" l="1"/>
  <c r="AI96" i="5"/>
  <c r="D52" i="6"/>
  <c r="D56" i="6"/>
  <c r="F24" i="6"/>
  <c r="F23" i="6"/>
  <c r="D59" i="6" l="1"/>
  <c r="D55" i="6"/>
  <c r="D58" i="6" l="1"/>
  <c r="D62" i="6"/>
  <c r="D65" i="6" l="1"/>
  <c r="D61" i="6"/>
  <c r="D64" i="6" l="1"/>
  <c r="D68" i="6"/>
  <c r="D71" i="6" l="1"/>
  <c r="D67" i="6"/>
  <c r="D70" i="6" l="1"/>
  <c r="D74" i="6"/>
  <c r="D77" i="6" l="1"/>
  <c r="D73" i="6"/>
  <c r="D76" i="6" l="1"/>
  <c r="D80" i="6"/>
  <c r="D83" i="6" l="1"/>
  <c r="D79" i="6"/>
  <c r="D82" i="6" l="1"/>
  <c r="D86" i="6"/>
  <c r="D89" i="6" l="1"/>
  <c r="D85" i="6"/>
  <c r="D88" i="6" l="1"/>
  <c r="D92" i="6"/>
  <c r="D95" i="6" l="1"/>
  <c r="D91" i="6"/>
  <c r="D94"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Eschenbach, Dennis (NIT US/NB)</author>
  </authors>
  <commentList>
    <comment ref="K24" authorId="0" shapeId="0" xr:uid="{00000000-0006-0000-0000-000001000000}">
      <text>
        <r>
          <rPr>
            <sz val="9"/>
            <color indexed="81"/>
            <rFont val="Tahoma"/>
            <family val="2"/>
          </rPr>
          <t>Please enter pickup location details in tab "Pickup Locations".</t>
        </r>
      </text>
    </comment>
    <comment ref="I67" authorId="0" shapeId="0" xr:uid="{00000000-0006-0000-0000-000002000000}">
      <text>
        <r>
          <rPr>
            <sz val="9"/>
            <color indexed="81"/>
            <rFont val="Tahoma"/>
            <family val="2"/>
          </rPr>
          <t>Display cost should be the basic product cost without freight costs. It should in most cases match with a quoted EXW price.</t>
        </r>
      </text>
    </comment>
    <comment ref="AA67" authorId="0" shapeId="0" xr:uid="{00000000-0006-0000-0000-000003000000}">
      <text>
        <r>
          <rPr>
            <sz val="9"/>
            <color indexed="81"/>
            <rFont val="Tahoma"/>
            <family val="2"/>
          </rPr>
          <t>If 'Per CWT' is selected, carton weight must be provided for calculation.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Eschenbach, Dennis (NIT US/NB)</author>
  </authors>
  <commentList>
    <comment ref="B10" authorId="0" shapeId="0" xr:uid="{00000000-0006-0000-0200-000001000000}">
      <text>
        <r>
          <rPr>
            <sz val="9"/>
            <color indexed="81"/>
            <rFont val="Tahoma"/>
            <family val="2"/>
          </rPr>
          <t>Please enter shipping location details in tab "Shipping Locations".</t>
        </r>
      </text>
    </comment>
    <comment ref="N10" authorId="0" shapeId="0" xr:uid="{00000000-0006-0000-0200-000002000000}">
      <text>
        <r>
          <rPr>
            <sz val="9"/>
            <color indexed="81"/>
            <rFont val="Tahoma"/>
            <family val="2"/>
          </rPr>
          <t>Change values if needed.</t>
        </r>
      </text>
    </comment>
    <comment ref="R10" authorId="0" shapeId="0" xr:uid="{00000000-0006-0000-0200-000003000000}">
      <text>
        <r>
          <rPr>
            <sz val="9"/>
            <color indexed="81"/>
            <rFont val="Tahoma"/>
            <family val="2"/>
          </rPr>
          <t>Change values if needed.</t>
        </r>
      </text>
    </comment>
    <comment ref="H16" authorId="0" shapeId="0" xr:uid="{00000000-0006-0000-0200-000004000000}">
      <text>
        <r>
          <rPr>
            <sz val="9"/>
            <color indexed="81"/>
            <rFont val="Tahoma"/>
            <family val="2"/>
          </rPr>
          <t>Display cost should be the basic product cost without freight costs. It should in most cases match with a quoted EXW price.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Eschenbach, Dennis (NIT US/NB)</author>
  </authors>
  <commentList>
    <comment ref="P8" authorId="0" shapeId="0" xr:uid="{00000000-0006-0000-0300-000001000000}">
      <text>
        <r>
          <rPr>
            <sz val="9"/>
            <color indexed="81"/>
            <rFont val="Tahoma"/>
            <family val="2"/>
          </rPr>
          <t>in business days</t>
        </r>
      </text>
    </comment>
    <comment ref="Q8" authorId="0" shapeId="0" xr:uid="{00000000-0006-0000-0300-000002000000}">
      <text>
        <r>
          <rPr>
            <sz val="9"/>
            <color indexed="81"/>
            <rFont val="Tahoma"/>
            <family val="2"/>
          </rPr>
          <t>Full UN list can be found here:
https://unece.org/trade/cefact/unlocode-code-list-country-and-territory</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Baker, Dianna (CB US/CB Asst)</author>
    <author>Eschenbach, Dennis (NIT US/NB)</author>
  </authors>
  <commentList>
    <comment ref="D8" authorId="0" shapeId="0" xr:uid="{00000000-0006-0000-0400-000001000000}">
      <text>
        <r>
          <rPr>
            <sz val="9"/>
            <color indexed="81"/>
            <rFont val="Tahoma"/>
            <family val="2"/>
          </rPr>
          <t>If the shipping location information is the same as a pickup location, choose the pickup location from the drop-down list.</t>
        </r>
      </text>
    </comment>
    <comment ref="R8" authorId="1" shapeId="0" xr:uid="{00000000-0006-0000-0400-000002000000}">
      <text>
        <r>
          <rPr>
            <sz val="9"/>
            <color indexed="81"/>
            <rFont val="Tahoma"/>
            <family val="2"/>
          </rPr>
          <t>in business days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<sst xmlns="http://schemas.openxmlformats.org/spreadsheetml/2006/main" count="551" uniqueCount="381">
  <si>
    <t>All pricing must be listed in USD per case. If multiple shipping and/or pick-up locations are available, please complete a separate form for each and label accordingly. Fields marked in red text are mandatory for form submission.</t>
  </si>
  <si>
    <t>General Supplier &amp; Article Information</t>
  </si>
  <si>
    <t>General Information</t>
  </si>
  <si>
    <r>
      <t xml:space="preserve">Allowances </t>
    </r>
    <r>
      <rPr>
        <sz val="11"/>
        <rFont val="Arial"/>
        <family val="2"/>
      </rPr>
      <t>(Off Invoice, Unsaleable, etc.)</t>
    </r>
  </si>
  <si>
    <t>Logistics Information</t>
  </si>
  <si>
    <t xml:space="preserve">Supplier name: </t>
  </si>
  <si>
    <t xml:space="preserve">Units per carton: </t>
  </si>
  <si>
    <t xml:space="preserve">Display description: </t>
  </si>
  <si>
    <t xml:space="preserve">Cartons per pallet: </t>
  </si>
  <si>
    <t xml:space="preserve">Date: </t>
  </si>
  <si>
    <t xml:space="preserve">Pallets per truck: </t>
  </si>
  <si>
    <t>Additional Cost Components</t>
  </si>
  <si>
    <t xml:space="preserve">Temperature type: </t>
  </si>
  <si>
    <t xml:space="preserve">'Cost To Mix' per carton: </t>
  </si>
  <si>
    <t xml:space="preserve">Total add. allow. p. carton: </t>
  </si>
  <si>
    <t xml:space="preserve">Carton weight: </t>
  </si>
  <si>
    <t xml:space="preserve"> LBS</t>
  </si>
  <si>
    <t>Pickup Information</t>
  </si>
  <si>
    <t>Cost Types</t>
  </si>
  <si>
    <t>EXW Cost</t>
  </si>
  <si>
    <t>+ 'Cost To Mix'</t>
  </si>
  <si>
    <t>- Total Allow.</t>
  </si>
  <si>
    <t>Final EXW Cost</t>
  </si>
  <si>
    <t>Supplier's Pickup Location</t>
  </si>
  <si>
    <t>FOB cost per carton</t>
  </si>
  <si>
    <t>DDP PoE cost per carton</t>
  </si>
  <si>
    <t>Per Carton</t>
  </si>
  <si>
    <t xml:space="preserve">Location Name: </t>
  </si>
  <si>
    <t xml:space="preserve">City: </t>
  </si>
  <si>
    <t xml:space="preserve">State: </t>
  </si>
  <si>
    <t>+ Add. 'Cost To Mix' per carton</t>
  </si>
  <si>
    <t>+ DDP freight cost per carton</t>
  </si>
  <si>
    <t>- Total add. allow. per carton</t>
  </si>
  <si>
    <t>Final FOB cost p. carton</t>
  </si>
  <si>
    <t>Final DDP PoE cost p. car.</t>
  </si>
  <si>
    <t>Port of Origin</t>
  </si>
  <si>
    <t>Port of Entry</t>
  </si>
  <si>
    <t xml:space="preserve">Country: </t>
  </si>
  <si>
    <t xml:space="preserve">Port UN/LOCode: </t>
  </si>
  <si>
    <t>Customs Information</t>
  </si>
  <si>
    <t>Due to recent changes implemented in the Tariff Schedule, we ask all potential suppliers provide the current HTS code and duty rate for the tendered item along with the following information:</t>
  </si>
  <si>
    <t>- Potential, future HTS code or duty rate changes</t>
  </si>
  <si>
    <t>- Anticipated effective date of the above changes</t>
  </si>
  <si>
    <t>- Any elements of the tendered product(material composition, construction, etc.) that may impact the duty code, provide cost savings</t>
  </si>
  <si>
    <t>Variant Pricing</t>
  </si>
  <si>
    <t>Variant</t>
  </si>
  <si>
    <t>Cost per Variant</t>
  </si>
  <si>
    <t>Number of Variant per Carton</t>
  </si>
  <si>
    <t>Total Cost of Variant
per Carton</t>
  </si>
  <si>
    <t>10-Digit Harm. Tariff Code</t>
  </si>
  <si>
    <t>Duty %</t>
  </si>
  <si>
    <t>Additional Tariff 
(if applicable)</t>
  </si>
  <si>
    <t>Cost of Duty per Variant</t>
  </si>
  <si>
    <t>Cost of Duty per Variant per Carton</t>
  </si>
  <si>
    <t>Avg. Variant Cost:</t>
  </si>
  <si>
    <t xml:space="preserve">Average Duty Cost per Variant: 
Total Duty Cost per Carton: </t>
  </si>
  <si>
    <t xml:space="preserve">Average cost per carton should match a quoted cost! </t>
  </si>
  <si>
    <t>Delivery Information for</t>
  </si>
  <si>
    <t>Shipping Location:</t>
  </si>
  <si>
    <t xml:space="preserve">Full Truck Load Deliveries </t>
  </si>
  <si>
    <t>ALDI Site</t>
  </si>
  <si>
    <t>Display Cost</t>
  </si>
  <si>
    <t>+ Add. DDP Freight Cost</t>
  </si>
  <si>
    <t>+ Add. 'Cost To Mix'</t>
  </si>
  <si>
    <t>- Total Add. Allow.</t>
  </si>
  <si>
    <t>Final Display DDP Cost</t>
  </si>
  <si>
    <t>- Pickup Allowance</t>
  </si>
  <si>
    <t>Calculated Pickup Allow.</t>
  </si>
  <si>
    <t>Final Display Pickup Cost</t>
  </si>
  <si>
    <t>FD01</t>
  </si>
  <si>
    <t>BAT</t>
  </si>
  <si>
    <t>Batavia, IL</t>
  </si>
  <si>
    <t>FD02</t>
  </si>
  <si>
    <t>OFA</t>
  </si>
  <si>
    <t>O'Fallon, MO</t>
  </si>
  <si>
    <t>FD03</t>
  </si>
  <si>
    <t>OLA</t>
  </si>
  <si>
    <t>Olathe, KS</t>
  </si>
  <si>
    <t>FD04</t>
  </si>
  <si>
    <t>GRE</t>
  </si>
  <si>
    <t>Greenwood, IN</t>
  </si>
  <si>
    <t>FD05</t>
  </si>
  <si>
    <t>HIN</t>
  </si>
  <si>
    <t>Hinckley, OH</t>
  </si>
  <si>
    <t>FD06</t>
  </si>
  <si>
    <t>VAL</t>
  </si>
  <si>
    <t>Valparaiso, IN</t>
  </si>
  <si>
    <t>FD07</t>
  </si>
  <si>
    <t>SPR</t>
  </si>
  <si>
    <t>Springfield, OH</t>
  </si>
  <si>
    <t>FD08</t>
  </si>
  <si>
    <t>CTV</t>
  </si>
  <si>
    <t>Center Valley, PA</t>
  </si>
  <si>
    <t>FD09</t>
  </si>
  <si>
    <t>OAK</t>
  </si>
  <si>
    <t>Oak Creek, WI</t>
  </si>
  <si>
    <t>FD10</t>
  </si>
  <si>
    <t>TUL</t>
  </si>
  <si>
    <t>Tully, NY</t>
  </si>
  <si>
    <t>FD11</t>
  </si>
  <si>
    <t>SBY</t>
  </si>
  <si>
    <t>Salisbury, NC</t>
  </si>
  <si>
    <t>FD12</t>
  </si>
  <si>
    <t>WEB</t>
  </si>
  <si>
    <t>Webberville, MI</t>
  </si>
  <si>
    <t>FD13</t>
  </si>
  <si>
    <t>DWT</t>
  </si>
  <si>
    <t>Dwight, IL</t>
  </si>
  <si>
    <t>FD14</t>
  </si>
  <si>
    <t>SXB</t>
  </si>
  <si>
    <t>Saxonburg, PA</t>
  </si>
  <si>
    <t>FD15</t>
  </si>
  <si>
    <t>MTJ</t>
  </si>
  <si>
    <t>Mt. Juliet, TN</t>
  </si>
  <si>
    <t>FD16</t>
  </si>
  <si>
    <t>FRE</t>
  </si>
  <si>
    <t>Frederick, MD</t>
  </si>
  <si>
    <t>FD17</t>
  </si>
  <si>
    <t>FAR</t>
  </si>
  <si>
    <t>Faribault, MN</t>
  </si>
  <si>
    <t>FD18</t>
  </si>
  <si>
    <t>HAI</t>
  </si>
  <si>
    <t>Haines City, FL</t>
  </si>
  <si>
    <t>FD19</t>
  </si>
  <si>
    <t>SWN</t>
  </si>
  <si>
    <t>South Windsor, CT</t>
  </si>
  <si>
    <t>FD20</t>
  </si>
  <si>
    <t>DEN</t>
  </si>
  <si>
    <t>Denton, TX</t>
  </si>
  <si>
    <t>FD21</t>
  </si>
  <si>
    <t>JEF</t>
  </si>
  <si>
    <t>Jefferson, GA</t>
  </si>
  <si>
    <t>FD22</t>
  </si>
  <si>
    <t>RPB</t>
  </si>
  <si>
    <t>Royal Palm Beach, FL</t>
  </si>
  <si>
    <t>FD23</t>
  </si>
  <si>
    <t>MOR</t>
  </si>
  <si>
    <t>Moreno Valley, CA</t>
  </si>
  <si>
    <t>FD24</t>
  </si>
  <si>
    <t>ROS</t>
  </si>
  <si>
    <t>Rosenberg, TX</t>
  </si>
  <si>
    <t>FD25</t>
  </si>
  <si>
    <t>PET</t>
  </si>
  <si>
    <t>Petersburg, VA</t>
  </si>
  <si>
    <t>FD26</t>
  </si>
  <si>
    <t>LOX</t>
  </si>
  <si>
    <t>Loxley, AL</t>
  </si>
  <si>
    <t xml:space="preserve">Avg. DDP Cost: </t>
  </si>
  <si>
    <t xml:space="preserve">Avg. Pickup Cost: </t>
  </si>
  <si>
    <t>Cost Component Breakdown</t>
  </si>
  <si>
    <t>Cost Category</t>
  </si>
  <si>
    <t>Specific Cost Input</t>
  </si>
  <si>
    <t>Cost Per Case Last Tender</t>
  </si>
  <si>
    <t>Cost Per Case This Tender</t>
  </si>
  <si>
    <t>Percent of TY Overall Cost</t>
  </si>
  <si>
    <t xml:space="preserve">Ingredients </t>
  </si>
  <si>
    <t xml:space="preserve">Ingredient 1 (1st Nutritional Panel Ingredient) </t>
  </si>
  <si>
    <t xml:space="preserve">Ingredient 2 (2nd Nutritional Panel Ingredient) </t>
  </si>
  <si>
    <t xml:space="preserve">Ingredient 3 (3rd Nutritional Panel Ingredient) </t>
  </si>
  <si>
    <t xml:space="preserve">Ingredient 4 (4th Nutritional Panel Ingredient) </t>
  </si>
  <si>
    <t xml:space="preserve">Ingredient 5 (5th Nutritional Panel Ingredient) </t>
  </si>
  <si>
    <t>Other</t>
  </si>
  <si>
    <t>Packaging</t>
  </si>
  <si>
    <t>Lid/Cap</t>
  </si>
  <si>
    <t xml:space="preserve">Label </t>
  </si>
  <si>
    <t>Box/Case/Outer Packaging</t>
  </si>
  <si>
    <t>Labor</t>
  </si>
  <si>
    <t>All labor needed to produce (excluding cost to mix)</t>
  </si>
  <si>
    <t>Cost to Mix</t>
  </si>
  <si>
    <t>Cost to create mixed case</t>
  </si>
  <si>
    <t>Freight/Warehousing</t>
  </si>
  <si>
    <t>Supplier Freight  &amp; Warehousing Costs (excluding delivering to an ALDI division)</t>
  </si>
  <si>
    <t>Cost added to move into 3PW (if applicable)</t>
  </si>
  <si>
    <t>Overhead</t>
  </si>
  <si>
    <t>Utilities, Margin, Other Costs</t>
  </si>
  <si>
    <t>*please specify</t>
  </si>
  <si>
    <t>Total Case Cost</t>
  </si>
  <si>
    <t xml:space="preserve">Cost Price Bracket tab should be utilized for quantity based pricing to be provided for the item being tendered. Fields marked in yellow will need to be manually updated. </t>
  </si>
  <si>
    <t>Shipping Location</t>
  </si>
  <si>
    <t>Pallet Pattern</t>
  </si>
  <si>
    <t>Additional Pricing Per Carton</t>
  </si>
  <si>
    <t>Cartons / pallet layer</t>
  </si>
  <si>
    <t>No. of pallet layers</t>
  </si>
  <si>
    <t>Cartons/pallet</t>
  </si>
  <si>
    <t>Add. 'Cost To Mix':</t>
  </si>
  <si>
    <t>Total Add. Allow.:</t>
  </si>
  <si>
    <t>Less than Truckload Delivery</t>
  </si>
  <si>
    <t>Minimum Quantity</t>
  </si>
  <si>
    <t>Unit</t>
  </si>
  <si>
    <t>Quantity
in Cartons</t>
  </si>
  <si>
    <t>FD01 - BAT - Batavia, IL</t>
  </si>
  <si>
    <t>FD02 - OFA - O'Fallon, MO</t>
  </si>
  <si>
    <t>FD03 - OLA - Olathe, KS</t>
  </si>
  <si>
    <t>FD04 - GRE - Greenwood, IN</t>
  </si>
  <si>
    <t>FD05 - HIN - Hinckley, OH</t>
  </si>
  <si>
    <t>FD06 - VAL - Valparaiso, IN</t>
  </si>
  <si>
    <t>FD07 - SPR - Springfield, OH</t>
  </si>
  <si>
    <t>FD08 - CTV - Center Valley, PA</t>
  </si>
  <si>
    <t>FD09 - OAK - Oak Creek, WI</t>
  </si>
  <si>
    <t>FD10 - TUL - Tully, NY</t>
  </si>
  <si>
    <t>FD11 - SBY - Salisbury, NC</t>
  </si>
  <si>
    <t>FD12 - WEB - Webberville, MI</t>
  </si>
  <si>
    <t>FD13 - DWT - Dwight, IL</t>
  </si>
  <si>
    <t>FD14 - SXB - Saxonburg, PA</t>
  </si>
  <si>
    <t>FD15 - MTJ - Mt. Juliet, TN</t>
  </si>
  <si>
    <t>FD16 - FRE - Frederick, MD</t>
  </si>
  <si>
    <t>FD17 - FAR - Faribault, MN</t>
  </si>
  <si>
    <t>FD18 - HAI - Haines City, FL</t>
  </si>
  <si>
    <t>FD19 - SWN - South Windsor, CT</t>
  </si>
  <si>
    <t>FD20 - DEN - Denton, TX</t>
  </si>
  <si>
    <t>FD21 - JEF - Jefferson, GA</t>
  </si>
  <si>
    <t>FD22 - RPB - Royal Palm Beach, FL</t>
  </si>
  <si>
    <t>FD23 - MOR - Moreno Valley, CA</t>
  </si>
  <si>
    <t>FD24 - ROS - Rosenberg, TX</t>
  </si>
  <si>
    <t>FD25 - PET - Petersburg, VA</t>
  </si>
  <si>
    <t>FD26 - LOX - Loxley, AL</t>
  </si>
  <si>
    <r>
      <t xml:space="preserve">NOTE: </t>
    </r>
    <r>
      <rPr>
        <sz val="10.5"/>
        <color theme="1"/>
        <rFont val="Arial"/>
        <family val="2"/>
      </rPr>
      <t>If multiple locations, copy tab to submit additional price brackets. If necessary, override pallet pattern and additional pricing.</t>
    </r>
  </si>
  <si>
    <t>Pickup Locations Form</t>
  </si>
  <si>
    <t xml:space="preserve">This tab should be used to specify the supplier pickup location each site is being quoted from. Facility operating hours should also be provided on this tab. This tab can be copied as needed and should be labeled accordingly. </t>
  </si>
  <si>
    <t>Location Name</t>
  </si>
  <si>
    <t>Street No.</t>
  </si>
  <si>
    <t>Street Address Line</t>
  </si>
  <si>
    <t>Street Address Line 2</t>
  </si>
  <si>
    <t>City</t>
  </si>
  <si>
    <t>State</t>
  </si>
  <si>
    <t>Zip Code</t>
  </si>
  <si>
    <t>Country</t>
  </si>
  <si>
    <t>Lead Time</t>
  </si>
  <si>
    <t>If Port Address:
UN/LOCODE</t>
  </si>
  <si>
    <t>Warehouse Inc.</t>
  </si>
  <si>
    <t>Main Street</t>
  </si>
  <si>
    <t>Dock 13</t>
  </si>
  <si>
    <t>Examplepolis</t>
  </si>
  <si>
    <t>NY</t>
  </si>
  <si>
    <t>US</t>
  </si>
  <si>
    <t>-</t>
  </si>
  <si>
    <t>Pickup Location</t>
  </si>
  <si>
    <t>Hours of Operation (in Military Time CST; e.g. 5:00pm = 17:00)</t>
  </si>
  <si>
    <t>24/7?</t>
  </si>
  <si>
    <t>MO Start</t>
  </si>
  <si>
    <t>MO End</t>
  </si>
  <si>
    <t>TU Start</t>
  </si>
  <si>
    <t>TU End</t>
  </si>
  <si>
    <t>WE Start</t>
  </si>
  <si>
    <t>WE End</t>
  </si>
  <si>
    <t>TH Start</t>
  </si>
  <si>
    <t>TH End</t>
  </si>
  <si>
    <t>FR Start</t>
  </si>
  <si>
    <t>FR End</t>
  </si>
  <si>
    <t>SA Start</t>
  </si>
  <si>
    <t>SA End</t>
  </si>
  <si>
    <t>SU Start</t>
  </si>
  <si>
    <t>SU End</t>
  </si>
  <si>
    <t>No</t>
  </si>
  <si>
    <r>
      <t xml:space="preserve">Note: </t>
    </r>
    <r>
      <rPr>
        <sz val="11"/>
        <rFont val="Arial"/>
        <family val="2"/>
      </rPr>
      <t>Copy complete worksheet to provide further locations.</t>
    </r>
  </si>
  <si>
    <t>Shipping Locations Form</t>
  </si>
  <si>
    <t xml:space="preserve">This tab should be used to specify the address the product will ship from for items being delivered to Aldi sites. This tab can be copied as needed and should be labeled accordingly. </t>
  </si>
  <si>
    <t>Same address as pickup location?</t>
  </si>
  <si>
    <t>Name</t>
  </si>
  <si>
    <t>Street Nr</t>
  </si>
  <si>
    <t>FD01 - BAT - Batavia, IL Example</t>
  </si>
  <si>
    <r>
      <t xml:space="preserve">Note: </t>
    </r>
    <r>
      <rPr>
        <sz val="11"/>
        <color theme="1"/>
        <rFont val="Arial"/>
        <family val="2"/>
      </rPr>
      <t>If a new shipping location outside pickup locations should be provided, just override the formulas in columns E-R to provide new location details.</t>
    </r>
  </si>
  <si>
    <t xml:space="preserve"> </t>
  </si>
  <si>
    <t>ALDI Site Addresses</t>
  </si>
  <si>
    <t>Address</t>
  </si>
  <si>
    <t>ZipCode</t>
  </si>
  <si>
    <t>Aldi Batavia</t>
  </si>
  <si>
    <t>1200 North Kirk Road</t>
  </si>
  <si>
    <t>Batavia</t>
  </si>
  <si>
    <t>IL</t>
  </si>
  <si>
    <t>Aldi O' Fallon</t>
  </si>
  <si>
    <t>475 Pearl Drive</t>
  </si>
  <si>
    <t>O'Fallon</t>
  </si>
  <si>
    <t>MO</t>
  </si>
  <si>
    <t>Aldi Olathe</t>
  </si>
  <si>
    <t>10505 South K7 Highway</t>
  </si>
  <si>
    <t>Olathe</t>
  </si>
  <si>
    <t>KS</t>
  </si>
  <si>
    <t>Aldi Greenwood</t>
  </si>
  <si>
    <t>486 E. Stop 18 Road</t>
  </si>
  <si>
    <t>Greenwood</t>
  </si>
  <si>
    <t>IN</t>
  </si>
  <si>
    <t>Aldi Hinckley</t>
  </si>
  <si>
    <t>1319 W. 130th Street</t>
  </si>
  <si>
    <t>Hinckley</t>
  </si>
  <si>
    <t>OH</t>
  </si>
  <si>
    <t>Aldi Valparaiso</t>
  </si>
  <si>
    <t>197 E. Division Road</t>
  </si>
  <si>
    <t>Valparaiso</t>
  </si>
  <si>
    <t>Aldi Springfield</t>
  </si>
  <si>
    <t>4400 S. Charleston Pike</t>
  </si>
  <si>
    <t>Springfield</t>
  </si>
  <si>
    <t>Aldi Center Valley</t>
  </si>
  <si>
    <t>2700 Saucon Valley Road</t>
  </si>
  <si>
    <t>Center Valley</t>
  </si>
  <si>
    <t>PA</t>
  </si>
  <si>
    <t>Aldi Oak Creek</t>
  </si>
  <si>
    <t>9342 South 13th Street</t>
  </si>
  <si>
    <t>Oak Creek</t>
  </si>
  <si>
    <t>WI</t>
  </si>
  <si>
    <t>Aldi Tully</t>
  </si>
  <si>
    <t>300 State Route 281</t>
  </si>
  <si>
    <t>Tully</t>
  </si>
  <si>
    <t>Aldi Salisbury</t>
  </si>
  <si>
    <t>1985 Old Union Church Road</t>
  </si>
  <si>
    <t>Salisbury</t>
  </si>
  <si>
    <t>NC</t>
  </si>
  <si>
    <t>Aldi Webberville</t>
  </si>
  <si>
    <t>2625 North Stockbridge Road</t>
  </si>
  <si>
    <t>Webberville</t>
  </si>
  <si>
    <t>MI</t>
  </si>
  <si>
    <t>Aldi Dwight</t>
  </si>
  <si>
    <t>1 Aldi Drive</t>
  </si>
  <si>
    <t>Dwight</t>
  </si>
  <si>
    <t>Aldi Saxonburg</t>
  </si>
  <si>
    <t>6000 North Noah Dr.</t>
  </si>
  <si>
    <t>Saxonburg</t>
  </si>
  <si>
    <t>Aldi Mt. Juliet</t>
  </si>
  <si>
    <t>2080 Aldi Boulevard</t>
  </si>
  <si>
    <t>Mt. Juliet</t>
  </si>
  <si>
    <t>TN</t>
  </si>
  <si>
    <t>Aldi Frederick</t>
  </si>
  <si>
    <t>8751 Gas House Pike</t>
  </si>
  <si>
    <t>Frederick</t>
  </si>
  <si>
    <t>MD</t>
  </si>
  <si>
    <t>Aldi Faribault</t>
  </si>
  <si>
    <t>4201 Bagley Avenue North</t>
  </si>
  <si>
    <t>Faribault</t>
  </si>
  <si>
    <t>MN</t>
  </si>
  <si>
    <t>Aldi Haines City</t>
  </si>
  <si>
    <t>2651 US Highway 17 S</t>
  </si>
  <si>
    <t>Haines City</t>
  </si>
  <si>
    <t>FL</t>
  </si>
  <si>
    <t>Aldi South Windsor</t>
  </si>
  <si>
    <t>295 Rye St.</t>
  </si>
  <si>
    <t>South Windsor</t>
  </si>
  <si>
    <t>CT</t>
  </si>
  <si>
    <t>Aldi Denton</t>
  </si>
  <si>
    <t>2500 Westcourt Road</t>
  </si>
  <si>
    <t>Denton</t>
  </si>
  <si>
    <t>TX</t>
  </si>
  <si>
    <t>Aldi Jefferson</t>
  </si>
  <si>
    <t>1597 Dry Pond Road</t>
  </si>
  <si>
    <t>Jefferson</t>
  </si>
  <si>
    <t>GA</t>
  </si>
  <si>
    <t>Aldi Royal Palm Beach</t>
  </si>
  <si>
    <t>1171 N. State Road 7</t>
  </si>
  <si>
    <t>Royal Palm Beach</t>
  </si>
  <si>
    <t>Aldi Moreno Valley</t>
  </si>
  <si>
    <t>28600 Eucalyptus Ave.</t>
  </si>
  <si>
    <t>Moreno Valley</t>
  </si>
  <si>
    <t>CA</t>
  </si>
  <si>
    <t>Aldi Rosenberg</t>
  </si>
  <si>
    <t>777 Highway 90A West</t>
  </si>
  <si>
    <t>Rosenberg</t>
  </si>
  <si>
    <t>Aldi Petersburg</t>
  </si>
  <si>
    <t>6801 Aldi Way</t>
  </si>
  <si>
    <t>Petersburg</t>
  </si>
  <si>
    <t>VA</t>
  </si>
  <si>
    <t>Aldi Loxley</t>
  </si>
  <si>
    <t>30800 Country Rd 49</t>
  </si>
  <si>
    <t>Loxley</t>
  </si>
  <si>
    <t>AL</t>
  </si>
  <si>
    <t>FD27</t>
  </si>
  <si>
    <t>Goodyear, AZ - GDY</t>
  </si>
  <si>
    <t>Aldi Goodyear</t>
  </si>
  <si>
    <t>Colton Ln &amp; Indian School Rd</t>
  </si>
  <si>
    <t>Goodyear</t>
  </si>
  <si>
    <t>AZ</t>
  </si>
  <si>
    <t>PU-Loc Dropdown</t>
  </si>
  <si>
    <t>SHP-Loc Dropdown</t>
  </si>
  <si>
    <t xml:space="preserve">Port Name: </t>
  </si>
  <si>
    <t xml:space="preserve">US Port Name: </t>
  </si>
  <si>
    <t xml:space="preserve">Non-US Port Name: </t>
  </si>
  <si>
    <t>Velvet Plush Sherpa Throw</t>
  </si>
  <si>
    <t>Shanghai</t>
  </si>
  <si>
    <t>China</t>
  </si>
  <si>
    <t>6301.40.0020</t>
  </si>
  <si>
    <t>E&amp;E Co LTD dba JLA Home</t>
  </si>
  <si>
    <t>220gsm Solid Velour to 240gsm Sherpa Throw 50x72"</t>
  </si>
  <si>
    <t>220gsm Printed Velour to 240gsm Sherpa Throw 50x72"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</si>
</sst>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quot;$&quot;* #,##0.00_);_(&quot;$&quot;* \(#,##0.00\);_(&quot;$&quot;* &quot;-&quot;??_);_(@_)"/>
    <numFmt numFmtId="164" formatCode="&quot;$&quot;#,##0.0000"/>
    <numFmt numFmtId="165" formatCode="mm/dd/yy;@"/>
    <numFmt numFmtId="166" formatCode="[$$-409]#,##0.0000"/>
    <numFmt numFmtId="167" formatCode="_(&quot;$&quot;* #,##0.00000_);_(&quot;$&quot;* \(#,##0.00000\);_(&quot;$&quot;* &quot;-&quot;?????_);_(@_)"/>
    <numFmt numFmtId="168" formatCode="h:mm;@"/>
    <numFmt numFmtId="169" formatCode="_(&quot;$&quot;* #,##0.000_);_(&quot;$&quot;* \(#,##0.000\);_(&quot;$&quot;* &quot;-&quot;??_);_(@_)"/>
    <numFmt numFmtId="170" formatCode="_(&quot;$&quot;* #,##0.0000_);_(&quot;$&quot;* \(#,##0.0000\);_(&quot;$&quot;* &quot;-&quot;??_);_(@_)"/>
    <numFmt numFmtId="171" formatCode="_(&quot;$&quot;* #,##0.0000_);_(&quot;$&quot;* \-\ #,##0.0000;_(&quot;$&quot;* &quot;-&quot;????_);_(@_)"/>
    <numFmt numFmtId="172" formatCode="_(&quot;$&quot;* #,##0.0000_);_(&quot;$&quot;* \-\ #,##0.0000_);_(&quot;$&quot;* &quot;-&quot;????_);_(@_)"/>
    <numFmt numFmtId="173" formatCode="_(\ &quot;$&quot;* #,##0.0000_);_(\ &quot;$&quot;* \-\ #,##0.0000_);_(\ &quot;$&quot;* &quot;-&quot;????_);_(@_)"/>
    <numFmt numFmtId="174" formatCode="0000.00.0000"/>
    <numFmt numFmtId="175" formatCode="0000\.00\.0000"/>
  </numFmts>
  <fonts count="40">
    <font>
      <sz val="10"/>
      <name val="Arial"/>
    </font>
    <font>
      <sz val="11"/>
      <color theme="1"/>
      <name val="ALDI SUED Office"/>
      <family val="2"/>
      <scheme val="minor"/>
    </font>
    <font>
      <sz val="11"/>
      <color theme="1"/>
      <name val="ALDI SUED Office"/>
      <family val="2"/>
      <scheme val="minor"/>
    </font>
    <font>
      <sz val="11"/>
      <color theme="1"/>
      <name val="ALDI SUED Office"/>
      <family val="2"/>
      <scheme val="minor"/>
    </font>
    <font>
      <sz val="11"/>
      <color theme="1"/>
      <name val="ALDI SUED Office"/>
      <family val="2"/>
      <scheme val="minor"/>
    </font>
    <font>
      <sz val="11"/>
      <color theme="1"/>
      <name val="ALDI SUED Office"/>
      <family val="2"/>
      <scheme val="minor"/>
    </font>
    <font>
      <sz val="11"/>
      <color theme="1"/>
      <name val="ALDI SUED Office"/>
      <family val="2"/>
      <scheme val="minor"/>
    </font>
    <font>
      <sz val="11"/>
      <color theme="1"/>
      <name val="ALDI SUED Office"/>
      <family val="2"/>
      <scheme val="minor"/>
    </font>
    <font>
      <sz val="11"/>
      <color theme="1"/>
      <name val="ALDI SUED Office"/>
      <family val="2"/>
      <scheme val="minor"/>
    </font>
    <font>
      <sz val="11"/>
      <color theme="1"/>
      <name val="ALDI SUED Office"/>
      <family val="2"/>
      <scheme val="minor"/>
    </font>
    <font>
      <sz val="10"/>
      <name val="Arial"/>
      <family val="2"/>
    </font>
    <font>
      <sz val="8"/>
      <name val="Arial"/>
      <family val="2"/>
    </font>
    <font>
      <sz val="10.5"/>
      <name val="ALDI SUED Office"/>
    </font>
    <font>
      <b/>
      <sz val="16"/>
      <name val="Arial"/>
      <family val="2"/>
    </font>
    <font>
      <sz val="10.5"/>
      <name val="Arial"/>
      <family val="2"/>
    </font>
    <font>
      <sz val="11"/>
      <name val="Arial"/>
      <family val="2"/>
    </font>
    <font>
      <b/>
      <sz val="10.5"/>
      <name val="Arial"/>
      <family val="2"/>
    </font>
    <font>
      <sz val="10"/>
      <name val="Arial"/>
      <family val="2"/>
    </font>
    <font>
      <b/>
      <sz val="8"/>
      <color indexed="10"/>
      <name val="Arial"/>
      <family val="2"/>
    </font>
    <font>
      <sz val="12"/>
      <name val="Arial"/>
      <family val="2"/>
    </font>
    <font>
      <sz val="11"/>
      <color theme="1"/>
      <name val="ALDI SUED Office"/>
      <family val="2"/>
      <scheme val="minor"/>
    </font>
    <font>
      <sz val="10"/>
      <name val="Arial"/>
      <family val="2"/>
    </font>
    <font>
      <sz val="10.5"/>
      <color theme="1"/>
      <name val="ALDI SUED Office"/>
      <family val="2"/>
      <scheme val="minor"/>
    </font>
    <font>
      <sz val="9"/>
      <color indexed="81"/>
      <name val="Tahoma"/>
      <family val="2"/>
    </font>
    <font>
      <sz val="9"/>
      <color rgb="FF333333"/>
      <name val="Segoe UI"/>
      <family val="2"/>
    </font>
    <font>
      <b/>
      <sz val="11"/>
      <name val="Arial"/>
      <family val="2"/>
    </font>
    <font>
      <sz val="9"/>
      <name val="Arial"/>
      <family val="2"/>
    </font>
    <font>
      <sz val="10.5"/>
      <color theme="1"/>
      <name val="Arial"/>
      <family val="2"/>
    </font>
    <font>
      <b/>
      <sz val="10.5"/>
      <color theme="1"/>
      <name val="Arial"/>
      <family val="2"/>
    </font>
    <font>
      <sz val="16"/>
      <color theme="1"/>
      <name val="Arial"/>
      <family val="2"/>
    </font>
    <font>
      <b/>
      <sz val="11"/>
      <color theme="1"/>
      <name val="Arial"/>
      <family val="2"/>
    </font>
    <font>
      <sz val="11"/>
      <color theme="1"/>
      <name val="Arial"/>
      <family val="2"/>
    </font>
    <font>
      <b/>
      <sz val="10.5"/>
      <color indexed="10"/>
      <name val="Arial"/>
      <family val="2"/>
    </font>
    <font>
      <b/>
      <sz val="16"/>
      <color theme="1"/>
      <name val="Arial"/>
      <family val="2"/>
    </font>
    <font>
      <u/>
      <sz val="11"/>
      <name val="Arial"/>
      <family val="2"/>
    </font>
    <font>
      <sz val="11"/>
      <color theme="0"/>
      <name val="Arial"/>
      <family val="2"/>
    </font>
    <font>
      <sz val="11"/>
      <color indexed="8"/>
      <name val="Arial"/>
      <family val="2"/>
    </font>
    <font>
      <b/>
      <sz val="8"/>
      <name val="Arial"/>
      <family val="2"/>
    </font>
    <font>
      <b/>
      <sz val="11"/>
      <color theme="1"/>
      <name val="ALDI SUED Office"/>
      <family val="2"/>
      <scheme val="minor"/>
    </font>
    <font>
      <b/>
      <sz val="16"/>
      <color theme="1"/>
      <name val="ALDI SUED Office"/>
      <family val="2"/>
      <scheme val="minor"/>
    </font>
  </fonts>
  <fills count="8">
    <fill>
      <patternFill patternType="none"/>
    </fill>
    <fill>
      <patternFill patternType="gray125"/>
    </fill>
    <fill>
      <patternFill patternType="mediumGray">
        <bgColor indexed="9"/>
      </patternFill>
    </fill>
    <fill>
      <patternFill patternType="solid">
        <fgColor theme="0" tint="-0.14999847407452621"/>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1"/>
        <bgColor indexed="64"/>
      </patternFill>
    </fill>
  </fills>
  <borders count="84">
    <border>
      <left/>
      <right/>
      <top/>
      <bottom/>
      <diagonal/>
    </border>
    <border>
      <left/>
      <right/>
      <top style="thin">
        <color indexed="64"/>
      </top>
      <bottom/>
      <diagonal/>
    </border>
    <border>
      <left/>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bottom style="double">
        <color indexed="64"/>
      </bottom>
      <diagonal/>
    </border>
    <border>
      <left style="medium">
        <color indexed="64"/>
      </left>
      <right style="thin">
        <color indexed="64"/>
      </right>
      <top style="medium">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medium">
        <color indexed="64"/>
      </top>
      <bottom style="medium">
        <color indexed="64"/>
      </bottom>
      <diagonal/>
    </border>
    <border>
      <left/>
      <right style="thin">
        <color indexed="64"/>
      </right>
      <top style="double">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s>
  <cellStyleXfs count="22">
    <xf numFmtId="0" fontId="0" fillId="0" borderId="0"/>
    <xf numFmtId="0" fontId="17" fillId="0" borderId="0"/>
    <xf numFmtId="0" fontId="20" fillId="0" borderId="0"/>
    <xf numFmtId="0" fontId="20" fillId="0" borderId="0"/>
    <xf numFmtId="0" fontId="12" fillId="0" borderId="0"/>
    <xf numFmtId="0" fontId="10" fillId="0" borderId="0"/>
    <xf numFmtId="9" fontId="17" fillId="0" borderId="0" applyFont="0" applyFill="0" applyBorder="0" applyAlignment="0" applyProtection="0"/>
    <xf numFmtId="44" fontId="21" fillId="0" borderId="0" applyFont="0" applyFill="0" applyBorder="0" applyAlignment="0" applyProtection="0"/>
    <xf numFmtId="0" fontId="9" fillId="0" borderId="0"/>
    <xf numFmtId="44" fontId="9" fillId="0" borderId="0" applyFont="0" applyFill="0" applyBorder="0" applyAlignment="0" applyProtection="0"/>
    <xf numFmtId="0" fontId="8" fillId="0" borderId="0"/>
    <xf numFmtId="0" fontId="7" fillId="0" borderId="0"/>
    <xf numFmtId="0" fontId="10" fillId="0" borderId="0"/>
    <xf numFmtId="9" fontId="10" fillId="0" borderId="0" applyFont="0" applyFill="0" applyBorder="0" applyAlignment="0" applyProtection="0"/>
    <xf numFmtId="0" fontId="6" fillId="0" borderId="0"/>
    <xf numFmtId="0" fontId="5" fillId="0" borderId="0"/>
    <xf numFmtId="0" fontId="4" fillId="0" borderId="0"/>
    <xf numFmtId="0" fontId="3"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1" fillId="0" borderId="0"/>
  </cellStyleXfs>
  <cellXfs count="852">
    <xf numFmtId="0" fontId="0" fillId="0" borderId="0" xfId="0"/>
    <xf numFmtId="169" fontId="14" fillId="0" borderId="37" xfId="7" applyNumberFormat="1" applyFont="1" applyFill="1" applyBorder="1" applyAlignment="1" applyProtection="1">
      <alignment horizontal="center" wrapText="1" shrinkToFit="1"/>
    </xf>
    <xf numFmtId="171" fontId="31" fillId="4" borderId="45" xfId="8" applyNumberFormat="1" applyFont="1" applyFill="1" applyBorder="1" applyAlignment="1" applyProtection="1">
      <alignment horizontal="left"/>
      <protection locked="0"/>
    </xf>
    <xf numFmtId="171" fontId="31" fillId="4" borderId="46" xfId="8" applyNumberFormat="1" applyFont="1" applyFill="1" applyBorder="1" applyAlignment="1" applyProtection="1">
      <alignment horizontal="left"/>
      <protection locked="0"/>
    </xf>
    <xf numFmtId="171" fontId="31" fillId="4" borderId="31" xfId="8" applyNumberFormat="1" applyFont="1" applyFill="1" applyBorder="1" applyAlignment="1" applyProtection="1">
      <alignment horizontal="left"/>
      <protection locked="0"/>
    </xf>
    <xf numFmtId="169" fontId="15" fillId="0" borderId="37" xfId="7" applyNumberFormat="1" applyFont="1" applyFill="1" applyBorder="1" applyAlignment="1" applyProtection="1">
      <alignment horizontal="center" wrapText="1" shrinkToFit="1"/>
    </xf>
    <xf numFmtId="0" fontId="31" fillId="0" borderId="0" xfId="8" applyFont="1"/>
    <xf numFmtId="0" fontId="30" fillId="0" borderId="0" xfId="8" applyFont="1" applyAlignment="1">
      <alignment horizontal="center" vertical="center"/>
    </xf>
    <xf numFmtId="0" fontId="14" fillId="2" borderId="0" xfId="4" applyFont="1" applyFill="1"/>
    <xf numFmtId="0" fontId="35" fillId="0" borderId="0" xfId="8" applyFont="1"/>
    <xf numFmtId="0" fontId="15" fillId="0" borderId="36" xfId="8" applyFont="1" applyBorder="1"/>
    <xf numFmtId="0" fontId="15" fillId="0" borderId="13" xfId="8" applyFont="1" applyBorder="1"/>
    <xf numFmtId="0" fontId="15" fillId="0" borderId="46" xfId="8" applyFont="1" applyBorder="1" applyAlignment="1">
      <alignment horizontal="left"/>
    </xf>
    <xf numFmtId="0" fontId="15" fillId="0" borderId="30" xfId="8" applyFont="1" applyBorder="1"/>
    <xf numFmtId="0" fontId="15" fillId="0" borderId="29" xfId="8" applyFont="1" applyBorder="1"/>
    <xf numFmtId="0" fontId="15" fillId="0" borderId="31" xfId="8" applyFont="1" applyBorder="1" applyAlignment="1">
      <alignment horizontal="left"/>
    </xf>
    <xf numFmtId="0" fontId="22" fillId="0" borderId="0" xfId="8" applyFont="1"/>
    <xf numFmtId="0" fontId="24" fillId="0" borderId="0" xfId="8" applyFont="1" applyAlignment="1">
      <alignment wrapText="1"/>
    </xf>
    <xf numFmtId="0" fontId="15" fillId="0" borderId="42" xfId="8" applyFont="1" applyBorder="1"/>
    <xf numFmtId="0" fontId="15" fillId="0" borderId="32" xfId="8" applyFont="1" applyBorder="1"/>
    <xf numFmtId="0" fontId="15" fillId="0" borderId="45" xfId="8" applyFont="1" applyBorder="1" applyAlignment="1">
      <alignment horizontal="left"/>
    </xf>
    <xf numFmtId="0" fontId="15" fillId="5" borderId="73" xfId="8" applyFont="1" applyFill="1" applyBorder="1"/>
    <xf numFmtId="0" fontId="15" fillId="5" borderId="72" xfId="8" applyFont="1" applyFill="1" applyBorder="1"/>
    <xf numFmtId="0" fontId="15" fillId="5" borderId="74" xfId="8" applyFont="1" applyFill="1" applyBorder="1" applyAlignment="1">
      <alignment horizontal="left"/>
    </xf>
    <xf numFmtId="0" fontId="15" fillId="4" borderId="19" xfId="15" applyFont="1" applyFill="1" applyBorder="1" applyAlignment="1" applyProtection="1">
      <alignment horizontal="left"/>
      <protection locked="0"/>
    </xf>
    <xf numFmtId="0" fontId="15" fillId="4" borderId="75" xfId="15" applyFont="1" applyFill="1" applyBorder="1" applyAlignment="1" applyProtection="1">
      <alignment horizontal="left"/>
      <protection locked="0"/>
    </xf>
    <xf numFmtId="0" fontId="15" fillId="4" borderId="64" xfId="15" applyFont="1" applyFill="1" applyBorder="1" applyAlignment="1" applyProtection="1">
      <alignment horizontal="left"/>
      <protection locked="0"/>
    </xf>
    <xf numFmtId="0" fontId="15" fillId="4" borderId="46" xfId="15" applyFont="1" applyFill="1" applyBorder="1" applyAlignment="1" applyProtection="1">
      <alignment horizontal="left"/>
      <protection locked="0"/>
    </xf>
    <xf numFmtId="0" fontId="15" fillId="4" borderId="31" xfId="15" applyFont="1" applyFill="1" applyBorder="1" applyAlignment="1" applyProtection="1">
      <alignment horizontal="left"/>
      <protection locked="0"/>
    </xf>
    <xf numFmtId="20" fontId="15" fillId="4" borderId="63" xfId="15" applyNumberFormat="1" applyFont="1" applyFill="1" applyBorder="1" applyAlignment="1" applyProtection="1">
      <alignment horizontal="center"/>
      <protection locked="0"/>
    </xf>
    <xf numFmtId="168" fontId="15" fillId="4" borderId="63" xfId="15" applyNumberFormat="1" applyFont="1" applyFill="1" applyBorder="1" applyAlignment="1" applyProtection="1">
      <alignment horizontal="center"/>
      <protection locked="0"/>
    </xf>
    <xf numFmtId="168" fontId="15" fillId="4" borderId="64" xfId="15" applyNumberFormat="1" applyFont="1" applyFill="1" applyBorder="1" applyAlignment="1" applyProtection="1">
      <alignment horizontal="center"/>
      <protection locked="0"/>
    </xf>
    <xf numFmtId="20" fontId="15" fillId="4" borderId="5" xfId="15" applyNumberFormat="1" applyFont="1" applyFill="1" applyBorder="1" applyAlignment="1" applyProtection="1">
      <alignment horizontal="center"/>
      <protection locked="0"/>
    </xf>
    <xf numFmtId="0" fontId="22" fillId="0" borderId="0" xfId="16" applyFont="1"/>
    <xf numFmtId="20" fontId="15" fillId="4" borderId="81" xfId="17" applyNumberFormat="1" applyFont="1" applyFill="1" applyBorder="1" applyAlignment="1" applyProtection="1">
      <alignment horizontal="center" vertical="center"/>
      <protection locked="0"/>
    </xf>
    <xf numFmtId="0" fontId="15" fillId="4" borderId="68" xfId="17" applyFont="1" applyFill="1" applyBorder="1" applyAlignment="1" applyProtection="1">
      <alignment horizontal="left" vertical="center"/>
      <protection locked="0"/>
    </xf>
    <xf numFmtId="0" fontId="15" fillId="4" borderId="19" xfId="17" applyFont="1" applyFill="1" applyBorder="1" applyAlignment="1" applyProtection="1">
      <alignment horizontal="left" vertical="center"/>
      <protection locked="0"/>
    </xf>
    <xf numFmtId="0" fontId="15" fillId="4" borderId="18" xfId="17" applyFont="1" applyFill="1" applyBorder="1" applyAlignment="1" applyProtection="1">
      <alignment horizontal="left" vertical="center"/>
      <protection locked="0"/>
    </xf>
    <xf numFmtId="0" fontId="15" fillId="4" borderId="75" xfId="17" applyFont="1" applyFill="1" applyBorder="1" applyAlignment="1" applyProtection="1">
      <alignment horizontal="left" vertical="center"/>
      <protection locked="0"/>
    </xf>
    <xf numFmtId="20" fontId="15" fillId="4" borderId="68" xfId="17" applyNumberFormat="1" applyFont="1" applyFill="1" applyBorder="1" applyAlignment="1" applyProtection="1">
      <alignment horizontal="center" vertical="center"/>
      <protection locked="0"/>
    </xf>
    <xf numFmtId="0" fontId="15" fillId="4" borderId="16" xfId="17" applyFont="1" applyFill="1" applyBorder="1" applyAlignment="1" applyProtection="1">
      <alignment horizontal="left" vertical="center"/>
      <protection locked="0"/>
    </xf>
    <xf numFmtId="0" fontId="15" fillId="4" borderId="13" xfId="17" applyFont="1" applyFill="1" applyBorder="1" applyAlignment="1" applyProtection="1">
      <alignment horizontal="left" vertical="center"/>
      <protection locked="0"/>
    </xf>
    <xf numFmtId="0" fontId="15" fillId="4" borderId="46" xfId="17" applyFont="1" applyFill="1" applyBorder="1" applyAlignment="1" applyProtection="1">
      <alignment horizontal="left" vertical="center"/>
      <protection locked="0"/>
    </xf>
    <xf numFmtId="0" fontId="15" fillId="4" borderId="66" xfId="17" applyFont="1" applyFill="1" applyBorder="1" applyAlignment="1" applyProtection="1">
      <alignment vertical="center"/>
      <protection locked="0"/>
    </xf>
    <xf numFmtId="0" fontId="15" fillId="4" borderId="66" xfId="17" applyFont="1" applyFill="1" applyBorder="1" applyAlignment="1" applyProtection="1">
      <alignment horizontal="left" vertical="center"/>
      <protection locked="0"/>
    </xf>
    <xf numFmtId="20" fontId="15" fillId="4" borderId="82" xfId="17" applyNumberFormat="1" applyFont="1" applyFill="1" applyBorder="1" applyAlignment="1" applyProtection="1">
      <alignment horizontal="center" vertical="center"/>
      <protection locked="0"/>
    </xf>
    <xf numFmtId="0" fontId="15" fillId="4" borderId="67" xfId="17" applyFont="1" applyFill="1" applyBorder="1" applyAlignment="1" applyProtection="1">
      <alignment horizontal="left" vertical="center"/>
      <protection locked="0"/>
    </xf>
    <xf numFmtId="0" fontId="15" fillId="4" borderId="22" xfId="17" applyFont="1" applyFill="1" applyBorder="1" applyAlignment="1" applyProtection="1">
      <alignment horizontal="left" vertical="center"/>
      <protection locked="0"/>
    </xf>
    <xf numFmtId="0" fontId="15" fillId="4" borderId="29" xfId="17" applyFont="1" applyFill="1" applyBorder="1" applyAlignment="1" applyProtection="1">
      <alignment horizontal="left" vertical="center"/>
      <protection locked="0"/>
    </xf>
    <xf numFmtId="0" fontId="15" fillId="4" borderId="31" xfId="17" applyFont="1" applyFill="1" applyBorder="1" applyAlignment="1" applyProtection="1">
      <alignment horizontal="left" vertical="center"/>
      <protection locked="0"/>
    </xf>
    <xf numFmtId="171" fontId="31" fillId="0" borderId="45" xfId="8" applyNumberFormat="1" applyFont="1" applyBorder="1" applyAlignment="1">
      <alignment horizontal="left"/>
    </xf>
    <xf numFmtId="171" fontId="31" fillId="0" borderId="46" xfId="8" applyNumberFormat="1" applyFont="1" applyBorder="1" applyAlignment="1">
      <alignment horizontal="left"/>
    </xf>
    <xf numFmtId="171" fontId="31" fillId="0" borderId="31" xfId="8" applyNumberFormat="1" applyFont="1" applyBorder="1" applyAlignment="1">
      <alignment horizontal="left"/>
    </xf>
    <xf numFmtId="171" fontId="31" fillId="0" borderId="54" xfId="8" applyNumberFormat="1" applyFont="1" applyBorder="1" applyAlignment="1">
      <alignment horizontal="left"/>
    </xf>
    <xf numFmtId="0" fontId="27" fillId="0" borderId="0" xfId="17" applyFont="1"/>
    <xf numFmtId="167" fontId="27" fillId="0" borderId="0" xfId="17" applyNumberFormat="1" applyFont="1"/>
    <xf numFmtId="20" fontId="15" fillId="3" borderId="57" xfId="17" applyNumberFormat="1" applyFont="1" applyFill="1" applyBorder="1" applyAlignment="1">
      <alignment horizontal="center" vertical="center"/>
    </xf>
    <xf numFmtId="0" fontId="15" fillId="3" borderId="60" xfId="17" applyFont="1" applyFill="1" applyBorder="1" applyAlignment="1">
      <alignment horizontal="left" vertical="center"/>
    </xf>
    <xf numFmtId="0" fontId="15" fillId="3" borderId="69" xfId="17" applyFont="1" applyFill="1" applyBorder="1" applyAlignment="1">
      <alignment horizontal="left" vertical="center"/>
    </xf>
    <xf numFmtId="0" fontId="15" fillId="3" borderId="72" xfId="17" applyFont="1" applyFill="1" applyBorder="1" applyAlignment="1">
      <alignment horizontal="left" vertical="center"/>
    </xf>
    <xf numFmtId="0" fontId="15" fillId="3" borderId="74" xfId="17" applyFont="1" applyFill="1" applyBorder="1" applyAlignment="1">
      <alignment horizontal="left" vertical="center"/>
    </xf>
    <xf numFmtId="0" fontId="15" fillId="3" borderId="59" xfId="17" quotePrefix="1" applyFont="1" applyFill="1" applyBorder="1" applyAlignment="1">
      <alignment horizontal="left" vertical="center"/>
    </xf>
    <xf numFmtId="0" fontId="10" fillId="0" borderId="0" xfId="0" applyFont="1"/>
    <xf numFmtId="0" fontId="14" fillId="0" borderId="0" xfId="0" applyFont="1"/>
    <xf numFmtId="0" fontId="15" fillId="0" borderId="0" xfId="0" applyFont="1"/>
    <xf numFmtId="0" fontId="25" fillId="0" borderId="0" xfId="5" applyFont="1" applyAlignment="1">
      <alignment vertical="top" wrapText="1"/>
    </xf>
    <xf numFmtId="0" fontId="25" fillId="0" borderId="2" xfId="0" applyFont="1" applyBorder="1"/>
    <xf numFmtId="0" fontId="15" fillId="0" borderId="2" xfId="0" applyFont="1" applyBorder="1"/>
    <xf numFmtId="0" fontId="15" fillId="0" borderId="2" xfId="5" applyFont="1" applyBorder="1"/>
    <xf numFmtId="0" fontId="15" fillId="2" borderId="0" xfId="4" applyFont="1" applyFill="1"/>
    <xf numFmtId="0" fontId="15" fillId="0" borderId="0" xfId="5" applyFont="1" applyAlignment="1">
      <alignment horizontal="left" shrinkToFit="1"/>
    </xf>
    <xf numFmtId="0" fontId="15" fillId="0" borderId="0" xfId="4" applyFont="1" applyAlignment="1">
      <alignment horizontal="left"/>
    </xf>
    <xf numFmtId="0" fontId="15" fillId="0" borderId="0" xfId="5" applyFont="1" applyAlignment="1">
      <alignment shrinkToFit="1"/>
    </xf>
    <xf numFmtId="0" fontId="25" fillId="0" borderId="0" xfId="5" applyFont="1" applyAlignment="1">
      <alignment horizontal="left"/>
    </xf>
    <xf numFmtId="0" fontId="25" fillId="0" borderId="0" xfId="4" applyFont="1" applyAlignment="1">
      <alignment horizontal="center"/>
    </xf>
    <xf numFmtId="0" fontId="25" fillId="0" borderId="0" xfId="4" applyFont="1" applyAlignment="1">
      <alignment horizontal="center" wrapText="1"/>
    </xf>
    <xf numFmtId="164" fontId="15" fillId="0" borderId="0" xfId="4" applyNumberFormat="1" applyFont="1" applyAlignment="1">
      <alignment horizontal="center" shrinkToFit="1"/>
    </xf>
    <xf numFmtId="0" fontId="15" fillId="0" borderId="0" xfId="5" applyFont="1" applyAlignment="1">
      <alignment horizontal="left"/>
    </xf>
    <xf numFmtId="14" fontId="15" fillId="0" borderId="0" xfId="4" applyNumberFormat="1" applyFont="1" applyAlignment="1">
      <alignment horizontal="left"/>
    </xf>
    <xf numFmtId="0" fontId="25" fillId="0" borderId="0" xfId="4" applyFont="1" applyAlignment="1">
      <alignment horizontal="left" wrapText="1"/>
    </xf>
    <xf numFmtId="164" fontId="14" fillId="0" borderId="0" xfId="4" applyNumberFormat="1" applyFont="1" applyAlignment="1">
      <alignment horizontal="center" shrinkToFit="1"/>
    </xf>
    <xf numFmtId="0" fontId="15" fillId="0" borderId="37" xfId="5" applyFont="1" applyBorder="1"/>
    <xf numFmtId="0" fontId="15" fillId="0" borderId="37" xfId="0" applyFont="1" applyBorder="1"/>
    <xf numFmtId="164" fontId="15" fillId="0" borderId="37" xfId="4" applyNumberFormat="1" applyFont="1" applyBorder="1" applyAlignment="1">
      <alignment horizontal="center" shrinkToFit="1"/>
    </xf>
    <xf numFmtId="0" fontId="15" fillId="0" borderId="0" xfId="5" applyFont="1" applyAlignment="1">
      <alignment horizontal="right"/>
    </xf>
    <xf numFmtId="164" fontId="15" fillId="0" borderId="0" xfId="4" applyNumberFormat="1" applyFont="1" applyAlignment="1">
      <alignment shrinkToFit="1"/>
    </xf>
    <xf numFmtId="0" fontId="36" fillId="0" borderId="0" xfId="4" applyFont="1" applyAlignment="1">
      <alignment horizontal="center"/>
    </xf>
    <xf numFmtId="0" fontId="32" fillId="0" borderId="0" xfId="5" applyFont="1" applyAlignment="1">
      <alignment vertical="top"/>
    </xf>
    <xf numFmtId="0" fontId="14" fillId="0" borderId="0" xfId="5" applyFont="1" applyAlignment="1">
      <alignment horizontal="center"/>
    </xf>
    <xf numFmtId="0" fontId="16" fillId="0" borderId="0" xfId="5" applyFont="1" applyAlignment="1">
      <alignment horizontal="center"/>
    </xf>
    <xf numFmtId="164" fontId="14" fillId="0" borderId="0" xfId="5" applyNumberFormat="1" applyFont="1" applyAlignment="1">
      <alignment horizontal="center" vertical="center"/>
    </xf>
    <xf numFmtId="165" fontId="14" fillId="0" borderId="0" xfId="5" applyNumberFormat="1" applyFont="1" applyAlignment="1">
      <alignment horizontal="center" vertical="center"/>
    </xf>
    <xf numFmtId="0" fontId="18" fillId="0" borderId="0" xfId="5" applyFont="1" applyAlignment="1">
      <alignment vertical="top"/>
    </xf>
    <xf numFmtId="0" fontId="15" fillId="0" borderId="0" xfId="4" applyFont="1"/>
    <xf numFmtId="0" fontId="14" fillId="0" borderId="0" xfId="4" applyFont="1"/>
    <xf numFmtId="0" fontId="14" fillId="0" borderId="0" xfId="4" applyFont="1" applyAlignment="1">
      <alignment horizontal="center"/>
    </xf>
    <xf numFmtId="14" fontId="19" fillId="0" borderId="0" xfId="4" applyNumberFormat="1" applyFont="1" applyAlignment="1">
      <alignment horizontal="center"/>
    </xf>
    <xf numFmtId="0" fontId="27" fillId="0" borderId="0" xfId="8" applyFont="1"/>
    <xf numFmtId="1" fontId="27" fillId="0" borderId="0" xfId="8" applyNumberFormat="1" applyFont="1" applyAlignment="1">
      <alignment horizontal="right"/>
    </xf>
    <xf numFmtId="166" fontId="27" fillId="0" borderId="0" xfId="8" applyNumberFormat="1" applyFont="1"/>
    <xf numFmtId="1" fontId="14" fillId="2" borderId="0" xfId="4" applyNumberFormat="1" applyFont="1" applyFill="1" applyAlignment="1">
      <alignment horizontal="right"/>
    </xf>
    <xf numFmtId="0" fontId="28" fillId="0" borderId="0" xfId="0" applyFont="1"/>
    <xf numFmtId="0" fontId="28" fillId="0" borderId="0" xfId="8" applyFont="1"/>
    <xf numFmtId="0" fontId="28" fillId="0" borderId="0" xfId="8" applyFont="1" applyAlignment="1">
      <alignment horizontal="center"/>
    </xf>
    <xf numFmtId="171" fontId="27" fillId="0" borderId="0" xfId="8" applyNumberFormat="1" applyFont="1"/>
    <xf numFmtId="1" fontId="31" fillId="0" borderId="25" xfId="8" applyNumberFormat="1" applyFont="1" applyBorder="1" applyAlignment="1">
      <alignment horizontal="right"/>
    </xf>
    <xf numFmtId="1" fontId="31" fillId="0" borderId="17" xfId="8" applyNumberFormat="1" applyFont="1" applyBorder="1" applyAlignment="1">
      <alignment horizontal="right"/>
    </xf>
    <xf numFmtId="1" fontId="31" fillId="0" borderId="21" xfId="8" applyNumberFormat="1" applyFont="1" applyBorder="1" applyAlignment="1">
      <alignment horizontal="right"/>
    </xf>
    <xf numFmtId="0" fontId="29" fillId="0" borderId="0" xfId="8" applyFont="1" applyAlignment="1">
      <alignment horizontal="center" vertical="center"/>
    </xf>
    <xf numFmtId="0" fontId="27" fillId="0" borderId="0" xfId="8" applyFont="1" applyAlignment="1">
      <alignment horizontal="right"/>
    </xf>
    <xf numFmtId="0" fontId="31" fillId="0" borderId="0" xfId="15" applyFont="1"/>
    <xf numFmtId="167" fontId="31" fillId="0" borderId="0" xfId="15" applyNumberFormat="1" applyFont="1"/>
    <xf numFmtId="0" fontId="27" fillId="0" borderId="0" xfId="15" applyFont="1"/>
    <xf numFmtId="0" fontId="15" fillId="3" borderId="50" xfId="15" applyFont="1" applyFill="1" applyBorder="1" applyAlignment="1">
      <alignment horizontal="left"/>
    </xf>
    <xf numFmtId="0" fontId="15" fillId="3" borderId="70" xfId="15" applyFont="1" applyFill="1" applyBorder="1" applyAlignment="1">
      <alignment horizontal="left"/>
    </xf>
    <xf numFmtId="0" fontId="15" fillId="3" borderId="79" xfId="15" applyFont="1" applyFill="1" applyBorder="1" applyAlignment="1">
      <alignment horizontal="left"/>
    </xf>
    <xf numFmtId="0" fontId="15" fillId="3" borderId="7" xfId="15" applyFont="1" applyFill="1" applyBorder="1" applyAlignment="1">
      <alignment horizontal="left"/>
    </xf>
    <xf numFmtId="0" fontId="25" fillId="0" borderId="60" xfId="15" applyFont="1" applyBorder="1" applyAlignment="1">
      <alignment horizontal="center" vertical="top" wrapText="1"/>
    </xf>
    <xf numFmtId="0" fontId="25" fillId="0" borderId="57" xfId="15" applyFont="1" applyBorder="1" applyAlignment="1">
      <alignment horizontal="center" vertical="top" wrapText="1"/>
    </xf>
    <xf numFmtId="0" fontId="25" fillId="0" borderId="59" xfId="15" applyFont="1" applyBorder="1" applyAlignment="1">
      <alignment horizontal="center" vertical="top" wrapText="1"/>
    </xf>
    <xf numFmtId="20" fontId="15" fillId="3" borderId="57" xfId="15" applyNumberFormat="1" applyFont="1" applyFill="1" applyBorder="1" applyAlignment="1">
      <alignment horizontal="center"/>
    </xf>
    <xf numFmtId="168" fontId="15" fillId="3" borderId="57" xfId="15" applyNumberFormat="1" applyFont="1" applyFill="1" applyBorder="1" applyAlignment="1">
      <alignment horizontal="center"/>
    </xf>
    <xf numFmtId="168" fontId="15" fillId="3" borderId="59" xfId="15" applyNumberFormat="1" applyFont="1" applyFill="1" applyBorder="1" applyAlignment="1">
      <alignment horizontal="center"/>
    </xf>
    <xf numFmtId="0" fontId="15" fillId="0" borderId="0" xfId="15" applyFont="1" applyAlignment="1">
      <alignment horizontal="left"/>
    </xf>
    <xf numFmtId="0" fontId="25" fillId="0" borderId="0" xfId="0" applyFont="1"/>
    <xf numFmtId="0" fontId="22" fillId="0" borderId="61" xfId="16" applyFont="1" applyBorder="1"/>
    <xf numFmtId="0" fontId="22" fillId="0" borderId="62" xfId="16" applyFont="1" applyBorder="1"/>
    <xf numFmtId="0" fontId="22" fillId="0" borderId="82" xfId="16" applyFont="1" applyBorder="1"/>
    <xf numFmtId="0" fontId="22" fillId="0" borderId="60" xfId="16" applyFont="1" applyBorder="1"/>
    <xf numFmtId="0" fontId="15" fillId="5" borderId="5" xfId="15" applyFont="1" applyFill="1" applyBorder="1" applyAlignment="1">
      <alignment horizontal="left" vertical="center"/>
    </xf>
    <xf numFmtId="0" fontId="15" fillId="5" borderId="6" xfId="15" applyFont="1" applyFill="1" applyBorder="1" applyAlignment="1">
      <alignment horizontal="left" vertical="center"/>
    </xf>
    <xf numFmtId="0" fontId="15" fillId="0" borderId="12" xfId="0" applyFont="1" applyBorder="1"/>
    <xf numFmtId="0" fontId="15" fillId="0" borderId="15" xfId="0" applyFont="1" applyBorder="1"/>
    <xf numFmtId="0" fontId="15" fillId="0" borderId="11" xfId="0" applyFont="1" applyBorder="1"/>
    <xf numFmtId="0" fontId="2" fillId="0" borderId="0" xfId="18"/>
    <xf numFmtId="0" fontId="38" fillId="0" borderId="83" xfId="18" applyFont="1" applyBorder="1" applyAlignment="1">
      <alignment horizontal="center"/>
    </xf>
    <xf numFmtId="0" fontId="38" fillId="0" borderId="70" xfId="18" applyFont="1" applyBorder="1" applyAlignment="1">
      <alignment horizontal="center"/>
    </xf>
    <xf numFmtId="0" fontId="38" fillId="0" borderId="79" xfId="18" applyFont="1" applyBorder="1" applyAlignment="1">
      <alignment horizontal="center"/>
    </xf>
    <xf numFmtId="0" fontId="2" fillId="6" borderId="18" xfId="18" applyFill="1" applyBorder="1"/>
    <xf numFmtId="44" fontId="0" fillId="6" borderId="18" xfId="19" applyFont="1" applyFill="1" applyBorder="1"/>
    <xf numFmtId="9" fontId="0" fillId="6" borderId="75" xfId="20" applyFont="1" applyFill="1" applyBorder="1" applyAlignment="1">
      <alignment horizontal="center"/>
    </xf>
    <xf numFmtId="0" fontId="2" fillId="6" borderId="13" xfId="18" applyFill="1" applyBorder="1"/>
    <xf numFmtId="44" fontId="0" fillId="6" borderId="13" xfId="19" applyFont="1" applyFill="1" applyBorder="1"/>
    <xf numFmtId="0" fontId="2" fillId="3" borderId="13" xfId="18" applyFill="1" applyBorder="1"/>
    <xf numFmtId="44" fontId="0" fillId="3" borderId="13" xfId="19" applyFont="1" applyFill="1" applyBorder="1"/>
    <xf numFmtId="9" fontId="0" fillId="3" borderId="75" xfId="20" applyFont="1" applyFill="1" applyBorder="1" applyAlignment="1">
      <alignment horizontal="center"/>
    </xf>
    <xf numFmtId="0" fontId="38" fillId="6" borderId="36" xfId="18" applyFont="1" applyFill="1" applyBorder="1" applyAlignment="1">
      <alignment horizontal="center"/>
    </xf>
    <xf numFmtId="0" fontId="38" fillId="3" borderId="36" xfId="18" applyFont="1" applyFill="1" applyBorder="1" applyAlignment="1">
      <alignment horizontal="center"/>
    </xf>
    <xf numFmtId="0" fontId="2" fillId="6" borderId="13" xfId="18" applyFill="1" applyBorder="1" applyAlignment="1">
      <alignment horizontal="center" wrapText="1"/>
    </xf>
    <xf numFmtId="0" fontId="38" fillId="3" borderId="77" xfId="18" applyFont="1" applyFill="1" applyBorder="1" applyAlignment="1">
      <alignment horizontal="center" vertical="center"/>
    </xf>
    <xf numFmtId="0" fontId="2" fillId="3" borderId="33" xfId="18" applyFill="1" applyBorder="1" applyAlignment="1">
      <alignment horizontal="center" wrapText="1"/>
    </xf>
    <xf numFmtId="44" fontId="0" fillId="3" borderId="33" xfId="19" applyFont="1" applyFill="1" applyBorder="1"/>
    <xf numFmtId="0" fontId="38" fillId="6" borderId="53" xfId="18" applyFont="1" applyFill="1" applyBorder="1" applyAlignment="1">
      <alignment horizontal="center"/>
    </xf>
    <xf numFmtId="0" fontId="2" fillId="6" borderId="33" xfId="18" applyFill="1" applyBorder="1"/>
    <xf numFmtId="44" fontId="0" fillId="6" borderId="33" xfId="19" applyFont="1" applyFill="1" applyBorder="1"/>
    <xf numFmtId="44" fontId="0" fillId="0" borderId="70" xfId="19" applyFont="1" applyBorder="1" applyAlignment="1">
      <alignment vertical="center"/>
    </xf>
    <xf numFmtId="9" fontId="2" fillId="7" borderId="79" xfId="18" applyNumberFormat="1" applyFill="1" applyBorder="1" applyAlignment="1">
      <alignment horizontal="center"/>
    </xf>
    <xf numFmtId="0" fontId="15" fillId="0" borderId="31" xfId="4" applyFont="1" applyBorder="1"/>
    <xf numFmtId="0" fontId="15" fillId="0" borderId="45" xfId="4" applyFont="1" applyBorder="1" applyAlignment="1">
      <alignment shrinkToFit="1"/>
    </xf>
    <xf numFmtId="0" fontId="15" fillId="0" borderId="46" xfId="4" applyFont="1" applyBorder="1" applyAlignment="1">
      <alignment shrinkToFit="1"/>
    </xf>
    <xf numFmtId="0" fontId="15" fillId="0" borderId="31" xfId="4" applyFont="1" applyBorder="1" applyAlignment="1">
      <alignment shrinkToFit="1"/>
    </xf>
    <xf numFmtId="172" fontId="15" fillId="0" borderId="0" xfId="0" applyNumberFormat="1" applyFont="1"/>
    <xf numFmtId="0" fontId="15" fillId="0" borderId="53" xfId="4" applyFont="1" applyBorder="1"/>
    <xf numFmtId="0" fontId="15" fillId="0" borderId="34" xfId="4" applyFont="1" applyBorder="1"/>
    <xf numFmtId="0" fontId="15" fillId="0" borderId="33" xfId="4" applyFont="1" applyBorder="1"/>
    <xf numFmtId="0" fontId="15" fillId="4" borderId="18" xfId="15" applyFont="1" applyFill="1" applyBorder="1" applyAlignment="1" applyProtection="1">
      <alignment horizontal="left"/>
      <protection locked="0"/>
    </xf>
    <xf numFmtId="0" fontId="15" fillId="4" borderId="16" xfId="15" applyFont="1" applyFill="1" applyBorder="1" applyAlignment="1" applyProtection="1">
      <alignment horizontal="left"/>
      <protection locked="0"/>
    </xf>
    <xf numFmtId="0" fontId="15" fillId="4" borderId="13" xfId="15" applyFont="1" applyFill="1" applyBorder="1" applyAlignment="1" applyProtection="1">
      <alignment horizontal="left"/>
      <protection locked="0"/>
    </xf>
    <xf numFmtId="0" fontId="15" fillId="4" borderId="17" xfId="15" applyFont="1" applyFill="1" applyBorder="1" applyAlignment="1" applyProtection="1">
      <alignment horizontal="left"/>
      <protection locked="0"/>
    </xf>
    <xf numFmtId="0" fontId="15" fillId="4" borderId="22" xfId="15" applyFont="1" applyFill="1" applyBorder="1" applyAlignment="1" applyProtection="1">
      <alignment horizontal="left"/>
      <protection locked="0"/>
    </xf>
    <xf numFmtId="0" fontId="15" fillId="4" borderId="29" xfId="15" applyFont="1" applyFill="1" applyBorder="1" applyAlignment="1" applyProtection="1">
      <alignment horizontal="left"/>
      <protection locked="0"/>
    </xf>
    <xf numFmtId="0" fontId="15" fillId="4" borderId="21" xfId="15" applyFont="1" applyFill="1" applyBorder="1" applyAlignment="1" applyProtection="1">
      <alignment horizontal="left"/>
      <protection locked="0"/>
    </xf>
    <xf numFmtId="172" fontId="15" fillId="4" borderId="36" xfId="7" applyNumberFormat="1" applyFont="1" applyFill="1" applyBorder="1" applyAlignment="1" applyProtection="1">
      <protection locked="0"/>
    </xf>
    <xf numFmtId="172" fontId="15" fillId="4" borderId="46" xfId="7" applyNumberFormat="1" applyFont="1" applyFill="1" applyBorder="1" applyAlignment="1" applyProtection="1">
      <protection locked="0"/>
    </xf>
    <xf numFmtId="173" fontId="26" fillId="0" borderId="14" xfId="7" applyNumberFormat="1" applyFont="1" applyFill="1" applyBorder="1" applyAlignment="1" applyProtection="1"/>
    <xf numFmtId="173" fontId="26" fillId="0" borderId="16" xfId="7" applyNumberFormat="1" applyFont="1" applyFill="1" applyBorder="1" applyAlignment="1" applyProtection="1"/>
    <xf numFmtId="173" fontId="26" fillId="0" borderId="27" xfId="7" applyNumberFormat="1" applyFont="1" applyFill="1" applyBorder="1" applyAlignment="1" applyProtection="1"/>
    <xf numFmtId="172" fontId="15" fillId="0" borderId="13" xfId="7" applyNumberFormat="1" applyFont="1" applyFill="1" applyBorder="1" applyAlignment="1" applyProtection="1"/>
    <xf numFmtId="172" fontId="15" fillId="0" borderId="27" xfId="7" applyNumberFormat="1" applyFont="1" applyFill="1" applyBorder="1" applyAlignment="1" applyProtection="1"/>
    <xf numFmtId="0" fontId="15" fillId="4" borderId="36" xfId="4" applyFont="1" applyFill="1" applyBorder="1" applyAlignment="1" applyProtection="1">
      <alignment shrinkToFit="1"/>
      <protection locked="0"/>
    </xf>
    <xf numFmtId="0" fontId="15" fillId="4" borderId="13" xfId="4" applyFont="1" applyFill="1" applyBorder="1" applyAlignment="1" applyProtection="1">
      <alignment shrinkToFit="1"/>
      <protection locked="0"/>
    </xf>
    <xf numFmtId="0" fontId="15" fillId="4" borderId="46" xfId="4" applyFont="1" applyFill="1" applyBorder="1" applyAlignment="1" applyProtection="1">
      <alignment shrinkToFit="1"/>
      <protection locked="0"/>
    </xf>
    <xf numFmtId="0" fontId="15" fillId="0" borderId="14" xfId="4" applyFont="1" applyBorder="1" applyAlignment="1">
      <alignment shrinkToFit="1"/>
    </xf>
    <xf numFmtId="0" fontId="15" fillId="0" borderId="16" xfId="4" applyFont="1" applyBorder="1" applyAlignment="1">
      <alignment shrinkToFit="1"/>
    </xf>
    <xf numFmtId="172" fontId="15" fillId="4" borderId="30" xfId="7" applyNumberFormat="1" applyFont="1" applyFill="1" applyBorder="1" applyAlignment="1" applyProtection="1">
      <protection locked="0"/>
    </xf>
    <xf numFmtId="172" fontId="15" fillId="4" borderId="31" xfId="7" applyNumberFormat="1" applyFont="1" applyFill="1" applyBorder="1" applyAlignment="1" applyProtection="1">
      <protection locked="0"/>
    </xf>
    <xf numFmtId="173" fontId="26" fillId="0" borderId="20" xfId="7" applyNumberFormat="1" applyFont="1" applyFill="1" applyBorder="1" applyAlignment="1" applyProtection="1"/>
    <xf numFmtId="173" fontId="26" fillId="0" borderId="22" xfId="7" applyNumberFormat="1" applyFont="1" applyFill="1" applyBorder="1" applyAlignment="1" applyProtection="1"/>
    <xf numFmtId="173" fontId="26" fillId="0" borderId="23" xfId="7" applyNumberFormat="1" applyFont="1" applyFill="1" applyBorder="1" applyAlignment="1" applyProtection="1"/>
    <xf numFmtId="172" fontId="15" fillId="0" borderId="29" xfId="7" applyNumberFormat="1" applyFont="1" applyFill="1" applyBorder="1" applyAlignment="1" applyProtection="1"/>
    <xf numFmtId="172" fontId="15" fillId="0" borderId="23" xfId="7" applyNumberFormat="1" applyFont="1" applyFill="1" applyBorder="1" applyAlignment="1" applyProtection="1"/>
    <xf numFmtId="0" fontId="15" fillId="4" borderId="30" xfId="4" applyFont="1" applyFill="1" applyBorder="1" applyAlignment="1" applyProtection="1">
      <alignment shrinkToFit="1"/>
      <protection locked="0"/>
    </xf>
    <xf numFmtId="0" fontId="15" fillId="4" borderId="29" xfId="4" applyFont="1" applyFill="1" applyBorder="1" applyAlignment="1" applyProtection="1">
      <alignment shrinkToFit="1"/>
      <protection locked="0"/>
    </xf>
    <xf numFmtId="0" fontId="15" fillId="4" borderId="31" xfId="4" applyFont="1" applyFill="1" applyBorder="1" applyAlignment="1" applyProtection="1">
      <alignment shrinkToFit="1"/>
      <protection locked="0"/>
    </xf>
    <xf numFmtId="0" fontId="15" fillId="0" borderId="20" xfId="4" applyFont="1" applyBorder="1" applyAlignment="1">
      <alignment shrinkToFit="1"/>
    </xf>
    <xf numFmtId="0" fontId="15" fillId="0" borderId="22" xfId="4" applyFont="1" applyBorder="1" applyAlignment="1">
      <alignment shrinkToFit="1"/>
    </xf>
    <xf numFmtId="172" fontId="15" fillId="4" borderId="42" xfId="7" applyNumberFormat="1" applyFont="1" applyFill="1" applyBorder="1" applyAlignment="1" applyProtection="1">
      <protection locked="0"/>
    </xf>
    <xf numFmtId="172" fontId="15" fillId="4" borderId="45" xfId="7" applyNumberFormat="1" applyFont="1" applyFill="1" applyBorder="1" applyAlignment="1" applyProtection="1">
      <protection locked="0"/>
    </xf>
    <xf numFmtId="173" fontId="26" fillId="0" borderId="42" xfId="7" applyNumberFormat="1" applyFont="1" applyFill="1" applyBorder="1" applyAlignment="1" applyProtection="1"/>
    <xf numFmtId="173" fontId="26" fillId="0" borderId="32" xfId="7" applyNumberFormat="1" applyFont="1" applyFill="1" applyBorder="1" applyAlignment="1" applyProtection="1"/>
    <xf numFmtId="172" fontId="15" fillId="0" borderId="32" xfId="7" applyNumberFormat="1" applyFont="1" applyFill="1" applyBorder="1" applyAlignment="1" applyProtection="1"/>
    <xf numFmtId="172" fontId="15" fillId="0" borderId="28" xfId="7" applyNumberFormat="1" applyFont="1" applyFill="1" applyBorder="1" applyAlignment="1" applyProtection="1"/>
    <xf numFmtId="0" fontId="15" fillId="4" borderId="42" xfId="4" applyFont="1" applyFill="1" applyBorder="1" applyAlignment="1" applyProtection="1">
      <alignment shrinkToFit="1"/>
      <protection locked="0"/>
    </xf>
    <xf numFmtId="0" fontId="15" fillId="4" borderId="32" xfId="4" applyFont="1" applyFill="1" applyBorder="1" applyAlignment="1" applyProtection="1">
      <alignment shrinkToFit="1"/>
      <protection locked="0"/>
    </xf>
    <xf numFmtId="0" fontId="15" fillId="4" borderId="45" xfId="4" applyFont="1" applyFill="1" applyBorder="1" applyAlignment="1" applyProtection="1">
      <alignment shrinkToFit="1"/>
      <protection locked="0"/>
    </xf>
    <xf numFmtId="0" fontId="15" fillId="0" borderId="26" xfId="4" applyFont="1" applyBorder="1" applyAlignment="1">
      <alignment shrinkToFit="1"/>
    </xf>
    <xf numFmtId="0" fontId="15" fillId="0" borderId="32" xfId="4" applyFont="1" applyBorder="1" applyAlignment="1">
      <alignment shrinkToFit="1"/>
    </xf>
    <xf numFmtId="0" fontId="11" fillId="0" borderId="8" xfId="5" applyFont="1" applyBorder="1" applyAlignment="1">
      <alignment horizontal="center"/>
    </xf>
    <xf numFmtId="0" fontId="11" fillId="0" borderId="10" xfId="5" applyFont="1" applyBorder="1" applyAlignment="1">
      <alignment horizontal="center"/>
    </xf>
    <xf numFmtId="0" fontId="11" fillId="0" borderId="8" xfId="5" quotePrefix="1" applyFont="1" applyBorder="1" applyAlignment="1">
      <alignment horizontal="center"/>
    </xf>
    <xf numFmtId="0" fontId="11" fillId="0" borderId="10" xfId="5" quotePrefix="1" applyFont="1" applyBorder="1" applyAlignment="1">
      <alignment horizontal="center"/>
    </xf>
    <xf numFmtId="0" fontId="11" fillId="0" borderId="9" xfId="5" quotePrefix="1" applyFont="1" applyBorder="1" applyAlignment="1">
      <alignment horizontal="center"/>
    </xf>
    <xf numFmtId="0" fontId="15" fillId="0" borderId="42" xfId="0" applyFont="1" applyBorder="1" applyAlignment="1">
      <alignment horizontal="left"/>
    </xf>
    <xf numFmtId="0" fontId="15" fillId="0" borderId="26" xfId="0" applyFont="1" applyBorder="1" applyAlignment="1">
      <alignment horizontal="left"/>
    </xf>
    <xf numFmtId="0" fontId="15" fillId="0" borderId="32" xfId="0" applyFont="1" applyBorder="1" applyAlignment="1">
      <alignment horizontal="left"/>
    </xf>
    <xf numFmtId="0" fontId="15" fillId="0" borderId="45" xfId="0" applyFont="1" applyBorder="1" applyAlignment="1">
      <alignment horizontal="left"/>
    </xf>
    <xf numFmtId="0" fontId="15" fillId="0" borderId="5" xfId="0" applyFont="1" applyBorder="1" applyAlignment="1">
      <alignment horizontal="center"/>
    </xf>
    <xf numFmtId="0" fontId="15" fillId="0" borderId="7" xfId="0" applyFont="1" applyBorder="1" applyAlignment="1">
      <alignment horizontal="center"/>
    </xf>
    <xf numFmtId="0" fontId="15" fillId="0" borderId="6" xfId="0" applyFont="1" applyBorder="1" applyAlignment="1">
      <alignment horizontal="center"/>
    </xf>
    <xf numFmtId="0" fontId="15" fillId="0" borderId="23" xfId="4" applyFont="1" applyBorder="1" applyAlignment="1">
      <alignment horizontal="left"/>
    </xf>
    <xf numFmtId="0" fontId="15" fillId="0" borderId="22" xfId="4" applyFont="1" applyBorder="1" applyAlignment="1">
      <alignment horizontal="left"/>
    </xf>
    <xf numFmtId="0" fontId="25" fillId="0" borderId="2" xfId="0" applyFont="1" applyBorder="1"/>
    <xf numFmtId="172" fontId="15" fillId="4" borderId="40" xfId="7" applyNumberFormat="1" applyFont="1" applyFill="1" applyBorder="1" applyAlignment="1" applyProtection="1">
      <protection locked="0"/>
    </xf>
    <xf numFmtId="172" fontId="15" fillId="4" borderId="38" xfId="7" applyNumberFormat="1" applyFont="1" applyFill="1" applyBorder="1" applyAlignment="1" applyProtection="1">
      <protection locked="0"/>
    </xf>
    <xf numFmtId="0" fontId="15" fillId="4" borderId="38" xfId="0" applyFont="1" applyFill="1" applyBorder="1" applyProtection="1">
      <protection locked="0"/>
    </xf>
    <xf numFmtId="0" fontId="15" fillId="4" borderId="39" xfId="0" applyFont="1" applyFill="1" applyBorder="1" applyProtection="1">
      <protection locked="0"/>
    </xf>
    <xf numFmtId="0" fontId="15" fillId="0" borderId="1" xfId="4" quotePrefix="1" applyFont="1" applyBorder="1" applyAlignment="1">
      <alignment horizontal="right"/>
    </xf>
    <xf numFmtId="0" fontId="15" fillId="0" borderId="0" xfId="4" applyFont="1" applyAlignment="1">
      <alignment horizontal="right"/>
    </xf>
    <xf numFmtId="0" fontId="15" fillId="0" borderId="1" xfId="4" applyFont="1" applyBorder="1" applyAlignment="1">
      <alignment horizontal="right"/>
    </xf>
    <xf numFmtId="0" fontId="25" fillId="0" borderId="2" xfId="0" applyFont="1" applyBorder="1" applyAlignment="1">
      <alignment horizontal="left"/>
    </xf>
    <xf numFmtId="0" fontId="26" fillId="0" borderId="41" xfId="5" quotePrefix="1" applyFont="1" applyBorder="1" applyAlignment="1">
      <alignment horizontal="right"/>
    </xf>
    <xf numFmtId="0" fontId="15" fillId="4" borderId="15" xfId="0" applyFont="1" applyFill="1" applyBorder="1" applyProtection="1">
      <protection locked="0"/>
    </xf>
    <xf numFmtId="0" fontId="15" fillId="4" borderId="16" xfId="0" applyFont="1" applyFill="1" applyBorder="1" applyProtection="1">
      <protection locked="0"/>
    </xf>
    <xf numFmtId="10" fontId="15" fillId="4" borderId="13" xfId="4" applyNumberFormat="1" applyFont="1" applyFill="1" applyBorder="1" applyAlignment="1" applyProtection="1">
      <alignment horizontal="center"/>
      <protection locked="0"/>
    </xf>
    <xf numFmtId="0" fontId="15" fillId="0" borderId="0" xfId="0" applyFont="1" applyAlignment="1">
      <alignment horizontal="right"/>
    </xf>
    <xf numFmtId="0" fontId="15" fillId="4" borderId="2" xfId="4" applyFont="1" applyFill="1" applyBorder="1" applyProtection="1">
      <protection locked="0"/>
    </xf>
    <xf numFmtId="0" fontId="15" fillId="0" borderId="43" xfId="5" applyFont="1" applyBorder="1" applyAlignment="1">
      <alignment horizontal="right"/>
    </xf>
    <xf numFmtId="0" fontId="15" fillId="0" borderId="43" xfId="4" applyFont="1" applyBorder="1" applyAlignment="1">
      <alignment horizontal="right"/>
    </xf>
    <xf numFmtId="0" fontId="15" fillId="0" borderId="80" xfId="4" applyFont="1" applyBorder="1" applyAlignment="1">
      <alignment horizontal="right"/>
    </xf>
    <xf numFmtId="0" fontId="15" fillId="4" borderId="2" xfId="0" applyFont="1" applyFill="1" applyBorder="1" applyAlignment="1" applyProtection="1">
      <alignment horizontal="left"/>
      <protection locked="0"/>
    </xf>
    <xf numFmtId="0" fontId="25" fillId="0" borderId="2" xfId="4" quotePrefix="1" applyFont="1" applyBorder="1" applyAlignment="1">
      <alignment horizontal="left"/>
    </xf>
    <xf numFmtId="0" fontId="31" fillId="0" borderId="24" xfId="10" applyFont="1" applyBorder="1" applyAlignment="1">
      <alignment horizontal="center" vertical="center" wrapText="1"/>
    </xf>
    <xf numFmtId="0" fontId="31" fillId="0" borderId="12" xfId="10" applyFont="1" applyBorder="1" applyAlignment="1">
      <alignment horizontal="center" vertical="center" wrapText="1"/>
    </xf>
    <xf numFmtId="0" fontId="31" fillId="0" borderId="25" xfId="10" applyFont="1" applyBorder="1" applyAlignment="1">
      <alignment horizontal="center" vertical="center" wrapText="1"/>
    </xf>
    <xf numFmtId="0" fontId="31" fillId="0" borderId="3" xfId="10" applyFont="1" applyBorder="1" applyAlignment="1">
      <alignment horizontal="center" vertical="center" wrapText="1"/>
    </xf>
    <xf numFmtId="0" fontId="31" fillId="0" borderId="0" xfId="10" applyFont="1" applyAlignment="1">
      <alignment horizontal="center" vertical="center" wrapText="1"/>
    </xf>
    <xf numFmtId="0" fontId="31" fillId="0" borderId="4" xfId="10" applyFont="1" applyBorder="1" applyAlignment="1">
      <alignment horizontal="center" vertical="center" wrapText="1"/>
    </xf>
    <xf numFmtId="0" fontId="31" fillId="0" borderId="55" xfId="10" applyFont="1" applyBorder="1" applyAlignment="1">
      <alignment horizontal="center" vertical="center" wrapText="1"/>
    </xf>
    <xf numFmtId="0" fontId="31" fillId="0" borderId="1" xfId="10" applyFont="1" applyBorder="1" applyAlignment="1">
      <alignment horizontal="center" vertical="center" wrapText="1"/>
    </xf>
    <xf numFmtId="0" fontId="31" fillId="0" borderId="56" xfId="10" applyFont="1" applyBorder="1" applyAlignment="1">
      <alignment horizontal="center" vertical="center" wrapText="1"/>
    </xf>
    <xf numFmtId="175" fontId="31" fillId="4" borderId="42" xfId="10" applyNumberFormat="1" applyFont="1" applyFill="1" applyBorder="1" applyAlignment="1" applyProtection="1">
      <alignment wrapText="1"/>
      <protection locked="0"/>
    </xf>
    <xf numFmtId="175" fontId="31" fillId="4" borderId="32" xfId="10" applyNumberFormat="1" applyFont="1" applyFill="1" applyBorder="1" applyAlignment="1" applyProtection="1">
      <alignment wrapText="1"/>
      <protection locked="0"/>
    </xf>
    <xf numFmtId="175" fontId="31" fillId="4" borderId="36" xfId="10" applyNumberFormat="1" applyFont="1" applyFill="1" applyBorder="1" applyAlignment="1" applyProtection="1">
      <alignment wrapText="1"/>
      <protection locked="0"/>
    </xf>
    <xf numFmtId="175" fontId="31" fillId="4" borderId="13" xfId="10" applyNumberFormat="1" applyFont="1" applyFill="1" applyBorder="1" applyAlignment="1" applyProtection="1">
      <alignment wrapText="1"/>
      <protection locked="0"/>
    </xf>
    <xf numFmtId="10" fontId="15" fillId="4" borderId="32" xfId="4" applyNumberFormat="1" applyFont="1" applyFill="1" applyBorder="1" applyAlignment="1" applyProtection="1">
      <alignment horizontal="center"/>
      <protection locked="0"/>
    </xf>
    <xf numFmtId="174" fontId="31" fillId="4" borderId="36" xfId="10" applyNumberFormat="1" applyFont="1" applyFill="1" applyBorder="1" applyAlignment="1" applyProtection="1">
      <alignment horizontal="center" wrapText="1"/>
      <protection locked="0"/>
    </xf>
    <xf numFmtId="174" fontId="31" fillId="4" borderId="13" xfId="10" applyNumberFormat="1" applyFont="1" applyFill="1" applyBorder="1" applyAlignment="1" applyProtection="1">
      <alignment horizontal="center" wrapText="1"/>
      <protection locked="0"/>
    </xf>
    <xf numFmtId="10" fontId="15" fillId="4" borderId="13" xfId="4" quotePrefix="1" applyNumberFormat="1" applyFont="1" applyFill="1" applyBorder="1" applyAlignment="1" applyProtection="1">
      <alignment horizontal="center" wrapText="1"/>
      <protection locked="0"/>
    </xf>
    <xf numFmtId="10" fontId="15" fillId="4" borderId="46" xfId="4" quotePrefix="1" applyNumberFormat="1" applyFont="1" applyFill="1" applyBorder="1" applyAlignment="1" applyProtection="1">
      <alignment horizontal="center" wrapText="1"/>
      <protection locked="0"/>
    </xf>
    <xf numFmtId="0" fontId="31" fillId="0" borderId="42" xfId="10" applyFont="1" applyBorder="1" applyAlignment="1">
      <alignment horizontal="center" vertical="center" wrapText="1"/>
    </xf>
    <xf numFmtId="0" fontId="31" fillId="0" borderId="32" xfId="10" applyFont="1" applyBorder="1" applyAlignment="1">
      <alignment horizontal="center" vertical="center" wrapText="1"/>
    </xf>
    <xf numFmtId="0" fontId="31" fillId="0" borderId="45" xfId="10" applyFont="1" applyBorder="1" applyAlignment="1">
      <alignment horizontal="center" vertical="center" wrapText="1"/>
    </xf>
    <xf numFmtId="0" fontId="31" fillId="0" borderId="77" xfId="10" applyFont="1" applyBorder="1" applyAlignment="1">
      <alignment horizontal="center" vertical="center" wrapText="1"/>
    </xf>
    <xf numFmtId="0" fontId="31" fillId="0" borderId="35" xfId="10" applyFont="1" applyBorder="1" applyAlignment="1">
      <alignment horizontal="center" vertical="center" wrapText="1"/>
    </xf>
    <xf numFmtId="0" fontId="31" fillId="0" borderId="78" xfId="10" applyFont="1" applyBorder="1" applyAlignment="1">
      <alignment horizontal="center" vertical="center" wrapText="1"/>
    </xf>
    <xf numFmtId="0" fontId="31" fillId="0" borderId="30" xfId="10" applyFont="1" applyBorder="1" applyAlignment="1">
      <alignment horizontal="center" vertical="center" wrapText="1"/>
    </xf>
    <xf numFmtId="0" fontId="31" fillId="0" borderId="29" xfId="10" applyFont="1" applyBorder="1" applyAlignment="1">
      <alignment horizontal="center" vertical="center" wrapText="1"/>
    </xf>
    <xf numFmtId="0" fontId="31" fillId="0" borderId="31" xfId="10" applyFont="1" applyBorder="1" applyAlignment="1">
      <alignment horizontal="center" vertical="center" wrapText="1"/>
    </xf>
    <xf numFmtId="170" fontId="31" fillId="0" borderId="48" xfId="10" applyNumberFormat="1" applyFont="1" applyBorder="1" applyAlignment="1">
      <alignment horizontal="center" wrapText="1"/>
    </xf>
    <xf numFmtId="170" fontId="31" fillId="0" borderId="2" xfId="10" applyNumberFormat="1" applyFont="1" applyBorder="1" applyAlignment="1">
      <alignment horizontal="center" wrapText="1"/>
    </xf>
    <xf numFmtId="170" fontId="31" fillId="0" borderId="64" xfId="10" applyNumberFormat="1" applyFont="1" applyBorder="1" applyAlignment="1">
      <alignment horizontal="center" wrapText="1"/>
    </xf>
    <xf numFmtId="170" fontId="31" fillId="0" borderId="27" xfId="10" applyNumberFormat="1" applyFont="1" applyBorder="1" applyAlignment="1">
      <alignment horizontal="center" wrapText="1"/>
    </xf>
    <xf numFmtId="170" fontId="31" fillId="0" borderId="15" xfId="10" applyNumberFormat="1" applyFont="1" applyBorder="1" applyAlignment="1">
      <alignment horizontal="center" wrapText="1"/>
    </xf>
    <xf numFmtId="170" fontId="31" fillId="0" borderId="17" xfId="10" applyNumberFormat="1" applyFont="1" applyBorder="1" applyAlignment="1">
      <alignment horizontal="center" wrapText="1"/>
    </xf>
    <xf numFmtId="0" fontId="15" fillId="0" borderId="8" xfId="4" quotePrefix="1" applyFont="1" applyBorder="1" applyAlignment="1">
      <alignment horizontal="center" vertical="center" wrapText="1"/>
    </xf>
    <xf numFmtId="0" fontId="15" fillId="0" borderId="9" xfId="4" quotePrefix="1" applyFont="1" applyBorder="1" applyAlignment="1">
      <alignment horizontal="center" vertical="center" wrapText="1"/>
    </xf>
    <xf numFmtId="0" fontId="15" fillId="0" borderId="10" xfId="4" quotePrefix="1" applyFont="1" applyBorder="1" applyAlignment="1">
      <alignment horizontal="center" vertical="center" wrapText="1"/>
    </xf>
    <xf numFmtId="0" fontId="15" fillId="0" borderId="3" xfId="4" quotePrefix="1" applyFont="1" applyBorder="1" applyAlignment="1">
      <alignment horizontal="center" vertical="center" wrapText="1"/>
    </xf>
    <xf numFmtId="0" fontId="15" fillId="0" borderId="0" xfId="4" quotePrefix="1" applyFont="1" applyAlignment="1">
      <alignment horizontal="center" vertical="center" wrapText="1"/>
    </xf>
    <xf numFmtId="0" fontId="15" fillId="0" borderId="4" xfId="4" quotePrefix="1" applyFont="1" applyBorder="1" applyAlignment="1">
      <alignment horizontal="center" vertical="center" wrapText="1"/>
    </xf>
    <xf numFmtId="10" fontId="15" fillId="4" borderId="32" xfId="4" quotePrefix="1" applyNumberFormat="1" applyFont="1" applyFill="1" applyBorder="1" applyAlignment="1" applyProtection="1">
      <alignment horizontal="center" wrapText="1"/>
      <protection locked="0"/>
    </xf>
    <xf numFmtId="10" fontId="15" fillId="4" borderId="45" xfId="4" quotePrefix="1" applyNumberFormat="1" applyFont="1" applyFill="1" applyBorder="1" applyAlignment="1" applyProtection="1">
      <alignment horizontal="center" wrapText="1"/>
      <protection locked="0"/>
    </xf>
    <xf numFmtId="14" fontId="15" fillId="0" borderId="42" xfId="4" applyNumberFormat="1" applyFont="1" applyBorder="1" applyAlignment="1">
      <alignment horizontal="center" vertical="center" wrapText="1"/>
    </xf>
    <xf numFmtId="14" fontId="15" fillId="0" borderId="12" xfId="4" applyNumberFormat="1" applyFont="1" applyBorder="1" applyAlignment="1">
      <alignment horizontal="center" vertical="center" wrapText="1"/>
    </xf>
    <xf numFmtId="14" fontId="15" fillId="0" borderId="45" xfId="4" applyNumberFormat="1" applyFont="1" applyBorder="1" applyAlignment="1">
      <alignment horizontal="center" vertical="center" wrapText="1"/>
    </xf>
    <xf numFmtId="14" fontId="15" fillId="0" borderId="77" xfId="4" applyNumberFormat="1" applyFont="1" applyBorder="1" applyAlignment="1">
      <alignment horizontal="center" vertical="center" wrapText="1"/>
    </xf>
    <xf numFmtId="14" fontId="15" fillId="0" borderId="0" xfId="4" applyNumberFormat="1" applyFont="1" applyAlignment="1">
      <alignment horizontal="center" vertical="center" wrapText="1"/>
    </xf>
    <xf numFmtId="14" fontId="15" fillId="0" borderId="78" xfId="4" applyNumberFormat="1" applyFont="1" applyBorder="1" applyAlignment="1">
      <alignment horizontal="center" vertical="center" wrapText="1"/>
    </xf>
    <xf numFmtId="14" fontId="15" fillId="0" borderId="53" xfId="4" applyNumberFormat="1" applyFont="1" applyBorder="1" applyAlignment="1">
      <alignment horizontal="center" vertical="center" wrapText="1"/>
    </xf>
    <xf numFmtId="14" fontId="15" fillId="0" borderId="1" xfId="4" applyNumberFormat="1" applyFont="1" applyBorder="1" applyAlignment="1">
      <alignment horizontal="center" vertical="center" wrapText="1"/>
    </xf>
    <xf numFmtId="14" fontId="15" fillId="0" borderId="54" xfId="4" applyNumberFormat="1" applyFont="1" applyBorder="1" applyAlignment="1">
      <alignment horizontal="center" vertical="center" wrapText="1"/>
    </xf>
    <xf numFmtId="14" fontId="15" fillId="0" borderId="24" xfId="4" applyNumberFormat="1" applyFont="1" applyBorder="1" applyAlignment="1">
      <alignment horizontal="center" vertical="center" wrapText="1"/>
    </xf>
    <xf numFmtId="14" fontId="15" fillId="0" borderId="25" xfId="4" applyNumberFormat="1" applyFont="1" applyBorder="1" applyAlignment="1">
      <alignment horizontal="center" vertical="center" wrapText="1"/>
    </xf>
    <xf numFmtId="14" fontId="15" fillId="0" borderId="3" xfId="4" applyNumberFormat="1" applyFont="1" applyBorder="1" applyAlignment="1">
      <alignment horizontal="center" vertical="center" wrapText="1"/>
    </xf>
    <xf numFmtId="14" fontId="15" fillId="0" borderId="4" xfId="4" applyNumberFormat="1" applyFont="1" applyBorder="1" applyAlignment="1">
      <alignment horizontal="center" vertical="center" wrapText="1"/>
    </xf>
    <xf numFmtId="14" fontId="15" fillId="0" borderId="20" xfId="4" applyNumberFormat="1" applyFont="1" applyBorder="1" applyAlignment="1">
      <alignment horizontal="center" vertical="center" wrapText="1"/>
    </xf>
    <xf numFmtId="14" fontId="15" fillId="0" borderId="11" xfId="4" applyNumberFormat="1" applyFont="1" applyBorder="1" applyAlignment="1">
      <alignment horizontal="center" vertical="center" wrapText="1"/>
    </xf>
    <xf numFmtId="14" fontId="15" fillId="0" borderId="21" xfId="4" applyNumberFormat="1" applyFont="1" applyBorder="1" applyAlignment="1">
      <alignment horizontal="center" vertical="center" wrapText="1"/>
    </xf>
    <xf numFmtId="170" fontId="15" fillId="0" borderId="2" xfId="4" applyNumberFormat="1" applyFont="1" applyBorder="1" applyAlignment="1">
      <alignment horizontal="center" wrapText="1"/>
    </xf>
    <xf numFmtId="170" fontId="15" fillId="0" borderId="19" xfId="4" applyNumberFormat="1" applyFont="1" applyBorder="1" applyAlignment="1">
      <alignment horizontal="center" wrapText="1"/>
    </xf>
    <xf numFmtId="170" fontId="15" fillId="0" borderId="14" xfId="4" applyNumberFormat="1" applyFont="1" applyBorder="1" applyAlignment="1">
      <alignment horizontal="center" wrapText="1"/>
    </xf>
    <xf numFmtId="170" fontId="15" fillId="0" borderId="15" xfId="4" applyNumberFormat="1" applyFont="1" applyBorder="1" applyAlignment="1">
      <alignment horizontal="center" wrapText="1"/>
    </xf>
    <xf numFmtId="170" fontId="15" fillId="0" borderId="16" xfId="4" applyNumberFormat="1" applyFont="1" applyBorder="1" applyAlignment="1">
      <alignment horizontal="center" wrapText="1"/>
    </xf>
    <xf numFmtId="10" fontId="15" fillId="4" borderId="29" xfId="4" quotePrefix="1" applyNumberFormat="1" applyFont="1" applyFill="1" applyBorder="1" applyAlignment="1" applyProtection="1">
      <alignment horizontal="center" wrapText="1"/>
      <protection locked="0"/>
    </xf>
    <xf numFmtId="10" fontId="15" fillId="4" borderId="31" xfId="4" quotePrefix="1" applyNumberFormat="1" applyFont="1" applyFill="1" applyBorder="1" applyAlignment="1" applyProtection="1">
      <alignment horizontal="center" wrapText="1"/>
      <protection locked="0"/>
    </xf>
    <xf numFmtId="170" fontId="31" fillId="0" borderId="14" xfId="10" applyNumberFormat="1" applyFont="1" applyBorder="1" applyAlignment="1">
      <alignment wrapText="1"/>
    </xf>
    <xf numFmtId="170" fontId="31" fillId="0" borderId="15" xfId="10" applyNumberFormat="1" applyFont="1" applyBorder="1" applyAlignment="1">
      <alignment wrapText="1"/>
    </xf>
    <xf numFmtId="170" fontId="31" fillId="0" borderId="17" xfId="10" applyNumberFormat="1" applyFont="1" applyBorder="1" applyAlignment="1">
      <alignment wrapText="1"/>
    </xf>
    <xf numFmtId="172" fontId="15" fillId="4" borderId="48" xfId="7" applyNumberFormat="1" applyFont="1" applyFill="1" applyBorder="1" applyAlignment="1" applyProtection="1">
      <protection locked="0"/>
    </xf>
    <xf numFmtId="172" fontId="15" fillId="4" borderId="2" xfId="7" applyNumberFormat="1" applyFont="1" applyFill="1" applyBorder="1" applyAlignment="1" applyProtection="1">
      <protection locked="0"/>
    </xf>
    <xf numFmtId="172" fontId="15" fillId="4" borderId="27" xfId="7" applyNumberFormat="1" applyFont="1" applyFill="1" applyBorder="1" applyAlignment="1" applyProtection="1">
      <protection locked="0"/>
    </xf>
    <xf numFmtId="172" fontId="15" fillId="4" borderId="15" xfId="7" applyNumberFormat="1" applyFont="1" applyFill="1" applyBorder="1" applyAlignment="1" applyProtection="1">
      <protection locked="0"/>
    </xf>
    <xf numFmtId="172" fontId="15" fillId="0" borderId="44" xfId="7" applyNumberFormat="1" applyFont="1" applyFill="1" applyBorder="1" applyAlignment="1" applyProtection="1"/>
    <xf numFmtId="172" fontId="15" fillId="0" borderId="43" xfId="7" applyNumberFormat="1" applyFont="1" applyFill="1" applyBorder="1" applyAlignment="1" applyProtection="1"/>
    <xf numFmtId="0" fontId="15" fillId="0" borderId="0" xfId="0" quotePrefix="1" applyFont="1" applyAlignment="1">
      <alignment horizontal="left" wrapText="1"/>
    </xf>
    <xf numFmtId="0" fontId="15" fillId="0" borderId="0" xfId="0" applyFont="1" applyAlignment="1">
      <alignment horizontal="left" wrapText="1"/>
    </xf>
    <xf numFmtId="0" fontId="15" fillId="0" borderId="0" xfId="0" quotePrefix="1" applyFont="1"/>
    <xf numFmtId="0" fontId="15" fillId="0" borderId="0" xfId="0" applyFont="1"/>
    <xf numFmtId="0" fontId="15" fillId="0" borderId="0" xfId="0" applyFont="1" applyAlignment="1">
      <alignment horizontal="left"/>
    </xf>
    <xf numFmtId="0" fontId="36" fillId="0" borderId="8" xfId="4" applyFont="1" applyBorder="1" applyAlignment="1">
      <alignment horizontal="center" vertical="center" wrapText="1"/>
    </xf>
    <xf numFmtId="0" fontId="36" fillId="0" borderId="9" xfId="4" applyFont="1" applyBorder="1" applyAlignment="1">
      <alignment horizontal="center" vertical="center" wrapText="1"/>
    </xf>
    <xf numFmtId="0" fontId="36" fillId="0" borderId="10" xfId="4" applyFont="1" applyBorder="1" applyAlignment="1">
      <alignment horizontal="center" vertical="center" wrapText="1"/>
    </xf>
    <xf numFmtId="0" fontId="36" fillId="0" borderId="3" xfId="4" applyFont="1" applyBorder="1" applyAlignment="1">
      <alignment horizontal="center" vertical="center" wrapText="1"/>
    </xf>
    <xf numFmtId="0" fontId="36" fillId="0" borderId="0" xfId="4" applyFont="1" applyAlignment="1">
      <alignment horizontal="center" vertical="center" wrapText="1"/>
    </xf>
    <xf numFmtId="0" fontId="36" fillId="0" borderId="4" xfId="4" applyFont="1" applyBorder="1" applyAlignment="1">
      <alignment horizontal="center" vertical="center" wrapText="1"/>
    </xf>
    <xf numFmtId="170" fontId="36" fillId="4" borderId="32" xfId="4" applyNumberFormat="1" applyFont="1" applyFill="1" applyBorder="1" applyAlignment="1" applyProtection="1">
      <alignment horizontal="center"/>
      <protection locked="0"/>
    </xf>
    <xf numFmtId="173" fontId="26" fillId="0" borderId="1" xfId="7" applyNumberFormat="1" applyFont="1" applyFill="1" applyBorder="1" applyAlignment="1" applyProtection="1"/>
    <xf numFmtId="0" fontId="15" fillId="0" borderId="0" xfId="5" applyFont="1" applyAlignment="1">
      <alignment horizontal="right"/>
    </xf>
    <xf numFmtId="0" fontId="26" fillId="0" borderId="0" xfId="5" quotePrefix="1" applyFont="1" applyAlignment="1">
      <alignment horizontal="right"/>
    </xf>
    <xf numFmtId="172" fontId="15" fillId="0" borderId="28" xfId="7" applyNumberFormat="1" applyFont="1" applyFill="1" applyBorder="1" applyAlignment="1" applyProtection="1">
      <alignment horizontal="center" vertical="center"/>
    </xf>
    <xf numFmtId="172" fontId="15" fillId="0" borderId="12" xfId="7" applyNumberFormat="1" applyFont="1" applyFill="1" applyBorder="1" applyAlignment="1" applyProtection="1">
      <alignment horizontal="center" vertical="center"/>
    </xf>
    <xf numFmtId="172" fontId="15" fillId="0" borderId="25" xfId="7" applyNumberFormat="1" applyFont="1" applyFill="1" applyBorder="1" applyAlignment="1" applyProtection="1">
      <alignment horizontal="center" vertical="center"/>
    </xf>
    <xf numFmtId="172" fontId="15" fillId="0" borderId="27" xfId="7" applyNumberFormat="1" applyFont="1" applyFill="1" applyBorder="1" applyAlignment="1" applyProtection="1">
      <alignment horizontal="center" vertical="center"/>
    </xf>
    <xf numFmtId="172" fontId="15" fillId="0" borderId="15" xfId="7" applyNumberFormat="1" applyFont="1" applyFill="1" applyBorder="1" applyAlignment="1" applyProtection="1">
      <alignment horizontal="center" vertical="center"/>
    </xf>
    <xf numFmtId="172" fontId="15" fillId="0" borderId="16" xfId="7" applyNumberFormat="1" applyFont="1" applyFill="1" applyBorder="1" applyAlignment="1" applyProtection="1">
      <alignment horizontal="center" vertical="center"/>
    </xf>
    <xf numFmtId="170" fontId="25" fillId="0" borderId="8" xfId="7" applyNumberFormat="1" applyFont="1" applyFill="1" applyBorder="1" applyAlignment="1" applyProtection="1">
      <alignment horizontal="center" vertical="center"/>
    </xf>
    <xf numFmtId="170" fontId="25" fillId="0" borderId="9" xfId="7" applyNumberFormat="1" applyFont="1" applyFill="1" applyBorder="1" applyAlignment="1" applyProtection="1">
      <alignment horizontal="center" vertical="center"/>
    </xf>
    <xf numFmtId="170" fontId="25" fillId="0" borderId="10" xfId="7" applyNumberFormat="1" applyFont="1" applyFill="1" applyBorder="1" applyAlignment="1" applyProtection="1">
      <alignment horizontal="center" vertical="center"/>
    </xf>
    <xf numFmtId="170" fontId="25" fillId="0" borderId="5" xfId="7" applyNumberFormat="1" applyFont="1" applyFill="1" applyBorder="1" applyAlignment="1" applyProtection="1">
      <alignment horizontal="center" vertical="center"/>
    </xf>
    <xf numFmtId="170" fontId="25" fillId="0" borderId="6" xfId="7" applyNumberFormat="1" applyFont="1" applyFill="1" applyBorder="1" applyAlignment="1" applyProtection="1">
      <alignment horizontal="center" vertical="center"/>
    </xf>
    <xf numFmtId="170" fontId="25" fillId="0" borderId="7" xfId="7" applyNumberFormat="1" applyFont="1" applyFill="1" applyBorder="1" applyAlignment="1" applyProtection="1">
      <alignment horizontal="center" vertical="center"/>
    </xf>
    <xf numFmtId="172" fontId="15" fillId="0" borderId="17" xfId="7" applyNumberFormat="1" applyFont="1" applyFill="1" applyBorder="1" applyAlignment="1" applyProtection="1">
      <alignment horizontal="center" vertical="center"/>
    </xf>
    <xf numFmtId="10" fontId="15" fillId="4" borderId="29" xfId="4" applyNumberFormat="1" applyFont="1" applyFill="1" applyBorder="1" applyAlignment="1" applyProtection="1">
      <alignment horizontal="center"/>
      <protection locked="0"/>
    </xf>
    <xf numFmtId="172" fontId="25" fillId="0" borderId="8" xfId="7" applyNumberFormat="1" applyFont="1" applyFill="1" applyBorder="1" applyAlignment="1" applyProtection="1">
      <alignment horizontal="center" vertical="center"/>
    </xf>
    <xf numFmtId="172" fontId="25" fillId="0" borderId="9" xfId="7" applyNumberFormat="1" applyFont="1" applyFill="1" applyBorder="1" applyAlignment="1" applyProtection="1">
      <alignment horizontal="center" vertical="center"/>
    </xf>
    <xf numFmtId="172" fontId="25" fillId="0" borderId="10" xfId="7" applyNumberFormat="1" applyFont="1" applyFill="1" applyBorder="1" applyAlignment="1" applyProtection="1">
      <alignment horizontal="center" vertical="center"/>
    </xf>
    <xf numFmtId="172" fontId="25" fillId="0" borderId="5" xfId="7" applyNumberFormat="1" applyFont="1" applyFill="1" applyBorder="1" applyAlignment="1" applyProtection="1">
      <alignment horizontal="center" vertical="center"/>
    </xf>
    <xf numFmtId="172" fontId="25" fillId="0" borderId="6" xfId="7" applyNumberFormat="1" applyFont="1" applyFill="1" applyBorder="1" applyAlignment="1" applyProtection="1">
      <alignment horizontal="center" vertical="center"/>
    </xf>
    <xf numFmtId="172" fontId="25" fillId="0" borderId="7" xfId="7" applyNumberFormat="1" applyFont="1" applyFill="1" applyBorder="1" applyAlignment="1" applyProtection="1">
      <alignment horizontal="center" vertical="center"/>
    </xf>
    <xf numFmtId="170" fontId="31" fillId="0" borderId="20" xfId="10" applyNumberFormat="1" applyFont="1" applyBorder="1" applyAlignment="1">
      <alignment wrapText="1"/>
    </xf>
    <xf numFmtId="170" fontId="31" fillId="0" borderId="11" xfId="10" applyNumberFormat="1" applyFont="1" applyBorder="1" applyAlignment="1">
      <alignment wrapText="1"/>
    </xf>
    <xf numFmtId="170" fontId="31" fillId="0" borderId="21" xfId="10" applyNumberFormat="1" applyFont="1" applyBorder="1" applyAlignment="1">
      <alignment wrapText="1"/>
    </xf>
    <xf numFmtId="0" fontId="16" fillId="0" borderId="5" xfId="4" applyFont="1" applyBorder="1" applyAlignment="1">
      <alignment horizontal="center" vertical="center" wrapText="1"/>
    </xf>
    <xf numFmtId="0" fontId="16" fillId="0" borderId="6" xfId="4" applyFont="1" applyBorder="1" applyAlignment="1">
      <alignment horizontal="center" vertical="center" wrapText="1"/>
    </xf>
    <xf numFmtId="0" fontId="16" fillId="0" borderId="7" xfId="4" applyFont="1" applyBorder="1" applyAlignment="1">
      <alignment horizontal="center" vertical="center" wrapText="1"/>
    </xf>
    <xf numFmtId="172" fontId="15" fillId="0" borderId="24" xfId="7" applyNumberFormat="1" applyFont="1" applyFill="1" applyBorder="1" applyAlignment="1" applyProtection="1">
      <alignment horizontal="center" vertical="center"/>
    </xf>
    <xf numFmtId="172" fontId="15" fillId="0" borderId="26" xfId="7" applyNumberFormat="1" applyFont="1" applyFill="1" applyBorder="1" applyAlignment="1" applyProtection="1">
      <alignment horizontal="center" vertical="center"/>
    </xf>
    <xf numFmtId="172" fontId="15" fillId="0" borderId="14" xfId="7" applyNumberFormat="1" applyFont="1" applyFill="1" applyBorder="1" applyAlignment="1" applyProtection="1">
      <alignment horizontal="center" vertical="center"/>
    </xf>
    <xf numFmtId="3" fontId="36" fillId="4" borderId="13" xfId="4" applyNumberFormat="1" applyFont="1" applyFill="1" applyBorder="1" applyAlignment="1" applyProtection="1">
      <alignment horizontal="center" wrapText="1"/>
      <protection locked="0"/>
    </xf>
    <xf numFmtId="3" fontId="36" fillId="4" borderId="27" xfId="4" applyNumberFormat="1" applyFont="1" applyFill="1" applyBorder="1" applyAlignment="1" applyProtection="1">
      <alignment horizontal="center" wrapText="1"/>
      <protection locked="0"/>
    </xf>
    <xf numFmtId="3" fontId="36" fillId="4" borderId="46" xfId="4" applyNumberFormat="1" applyFont="1" applyFill="1" applyBorder="1" applyAlignment="1" applyProtection="1">
      <alignment horizontal="center" wrapText="1"/>
      <protection locked="0"/>
    </xf>
    <xf numFmtId="0" fontId="11" fillId="0" borderId="8" xfId="4" applyFont="1" applyBorder="1" applyAlignment="1">
      <alignment horizontal="center" wrapText="1"/>
    </xf>
    <xf numFmtId="0" fontId="11" fillId="0" borderId="9" xfId="4" applyFont="1" applyBorder="1" applyAlignment="1">
      <alignment horizontal="center" wrapText="1"/>
    </xf>
    <xf numFmtId="0" fontId="11" fillId="0" borderId="10" xfId="4" applyFont="1" applyBorder="1" applyAlignment="1">
      <alignment horizontal="center" wrapText="1"/>
    </xf>
    <xf numFmtId="0" fontId="15" fillId="0" borderId="3" xfId="4" applyFont="1" applyBorder="1" applyAlignment="1">
      <alignment horizontal="center" wrapText="1"/>
    </xf>
    <xf numFmtId="0" fontId="15" fillId="0" borderId="0" xfId="4" applyFont="1" applyAlignment="1">
      <alignment horizontal="center" wrapText="1"/>
    </xf>
    <xf numFmtId="0" fontId="15" fillId="0" borderId="4" xfId="4" applyFont="1" applyBorder="1" applyAlignment="1">
      <alignment horizontal="center" wrapText="1"/>
    </xf>
    <xf numFmtId="0" fontId="34" fillId="4" borderId="3" xfId="4" applyFont="1" applyFill="1" applyBorder="1" applyAlignment="1" applyProtection="1">
      <alignment horizontal="center"/>
      <protection locked="0"/>
    </xf>
    <xf numFmtId="0" fontId="34" fillId="4" borderId="0" xfId="4" applyFont="1" applyFill="1" applyAlignment="1" applyProtection="1">
      <alignment horizontal="center"/>
      <protection locked="0"/>
    </xf>
    <xf numFmtId="0" fontId="34" fillId="4" borderId="4" xfId="4" applyFont="1" applyFill="1" applyBorder="1" applyAlignment="1" applyProtection="1">
      <alignment horizontal="center"/>
      <protection locked="0"/>
    </xf>
    <xf numFmtId="0" fontId="14" fillId="0" borderId="5" xfId="4" applyFont="1" applyBorder="1" applyAlignment="1">
      <alignment horizontal="center" vertical="center" wrapText="1"/>
    </xf>
    <xf numFmtId="0" fontId="14" fillId="0" borderId="6" xfId="4" applyFont="1" applyBorder="1" applyAlignment="1">
      <alignment horizontal="center" vertical="center" wrapText="1"/>
    </xf>
    <xf numFmtId="0" fontId="14" fillId="0" borderId="7" xfId="4" applyFont="1" applyBorder="1" applyAlignment="1">
      <alignment horizontal="center" vertical="center" wrapText="1"/>
    </xf>
    <xf numFmtId="172" fontId="15" fillId="4" borderId="15" xfId="7" applyNumberFormat="1" applyFont="1" applyFill="1" applyBorder="1" applyAlignment="1" applyProtection="1">
      <alignment horizontal="center" vertical="center"/>
      <protection locked="0"/>
    </xf>
    <xf numFmtId="172" fontId="15" fillId="4" borderId="17" xfId="7" applyNumberFormat="1" applyFont="1" applyFill="1" applyBorder="1" applyAlignment="1" applyProtection="1">
      <alignment horizontal="center" vertical="center"/>
      <protection locked="0"/>
    </xf>
    <xf numFmtId="0" fontId="25" fillId="0" borderId="8" xfId="4" applyFont="1" applyBorder="1" applyAlignment="1">
      <alignment vertical="center" shrinkToFit="1"/>
    </xf>
    <xf numFmtId="0" fontId="25" fillId="0" borderId="9" xfId="4" applyFont="1" applyBorder="1" applyAlignment="1">
      <alignment vertical="center" shrinkToFit="1"/>
    </xf>
    <xf numFmtId="0" fontId="25" fillId="0" borderId="10" xfId="4" applyFont="1" applyBorder="1" applyAlignment="1">
      <alignment vertical="center" shrinkToFit="1"/>
    </xf>
    <xf numFmtId="0" fontId="25" fillId="0" borderId="5" xfId="4" applyFont="1" applyBorder="1" applyAlignment="1">
      <alignment vertical="center" shrinkToFit="1"/>
    </xf>
    <xf numFmtId="0" fontId="25" fillId="0" borderId="6" xfId="4" applyFont="1" applyBorder="1" applyAlignment="1">
      <alignment vertical="center" shrinkToFit="1"/>
    </xf>
    <xf numFmtId="0" fontId="25" fillId="0" borderId="7" xfId="4" applyFont="1" applyBorder="1" applyAlignment="1">
      <alignment vertical="center" shrinkToFit="1"/>
    </xf>
    <xf numFmtId="3" fontId="36" fillId="4" borderId="29" xfId="4" applyNumberFormat="1" applyFont="1" applyFill="1" applyBorder="1" applyAlignment="1" applyProtection="1">
      <alignment horizontal="center" wrapText="1"/>
      <protection locked="0"/>
    </xf>
    <xf numFmtId="3" fontId="36" fillId="4" borderId="23" xfId="4" applyNumberFormat="1" applyFont="1" applyFill="1" applyBorder="1" applyAlignment="1" applyProtection="1">
      <alignment horizontal="center" wrapText="1"/>
      <protection locked="0"/>
    </xf>
    <xf numFmtId="3" fontId="36" fillId="4" borderId="31" xfId="4" applyNumberFormat="1" applyFont="1" applyFill="1" applyBorder="1" applyAlignment="1" applyProtection="1">
      <alignment horizontal="center" wrapText="1"/>
      <protection locked="0"/>
    </xf>
    <xf numFmtId="174" fontId="31" fillId="4" borderId="30" xfId="10" applyNumberFormat="1" applyFont="1" applyFill="1" applyBorder="1" applyAlignment="1" applyProtection="1">
      <alignment horizontal="center" wrapText="1"/>
      <protection locked="0"/>
    </xf>
    <xf numFmtId="174" fontId="31" fillId="4" borderId="29" xfId="10" applyNumberFormat="1" applyFont="1" applyFill="1" applyBorder="1" applyAlignment="1" applyProtection="1">
      <alignment horizontal="center" wrapText="1"/>
      <protection locked="0"/>
    </xf>
    <xf numFmtId="170" fontId="25" fillId="0" borderId="8" xfId="4" applyNumberFormat="1" applyFont="1" applyBorder="1" applyAlignment="1">
      <alignment horizontal="center" vertical="center"/>
    </xf>
    <xf numFmtId="170" fontId="25" fillId="0" borderId="9" xfId="4" applyNumberFormat="1" applyFont="1" applyBorder="1" applyAlignment="1">
      <alignment horizontal="center" vertical="center"/>
    </xf>
    <xf numFmtId="170" fontId="25" fillId="0" borderId="10" xfId="4" applyNumberFormat="1" applyFont="1" applyBorder="1" applyAlignment="1">
      <alignment horizontal="center" vertical="center"/>
    </xf>
    <xf numFmtId="170" fontId="25" fillId="0" borderId="5" xfId="4" applyNumberFormat="1" applyFont="1" applyBorder="1" applyAlignment="1">
      <alignment horizontal="center" vertical="center"/>
    </xf>
    <xf numFmtId="170" fontId="25" fillId="0" borderId="6" xfId="4" applyNumberFormat="1" applyFont="1" applyBorder="1" applyAlignment="1">
      <alignment horizontal="center" vertical="center"/>
    </xf>
    <xf numFmtId="170" fontId="25" fillId="0" borderId="7" xfId="4" applyNumberFormat="1" applyFont="1" applyBorder="1" applyAlignment="1">
      <alignment horizontal="center" vertical="center"/>
    </xf>
    <xf numFmtId="0" fontId="37" fillId="0" borderId="8" xfId="4" applyFont="1" applyBorder="1" applyAlignment="1">
      <alignment horizontal="center" vertical="center" wrapText="1"/>
    </xf>
    <xf numFmtId="0" fontId="37" fillId="0" borderId="9" xfId="4" applyFont="1" applyBorder="1" applyAlignment="1">
      <alignment horizontal="center" vertical="center" wrapText="1"/>
    </xf>
    <xf numFmtId="0" fontId="37" fillId="0" borderId="10" xfId="4" applyFont="1" applyBorder="1" applyAlignment="1">
      <alignment horizontal="center" vertical="center" wrapText="1"/>
    </xf>
    <xf numFmtId="0" fontId="37" fillId="0" borderId="5" xfId="4" applyFont="1" applyBorder="1" applyAlignment="1">
      <alignment horizontal="center" vertical="center" wrapText="1"/>
    </xf>
    <xf numFmtId="0" fontId="37" fillId="0" borderId="6" xfId="4" applyFont="1" applyBorder="1" applyAlignment="1">
      <alignment horizontal="center" vertical="center" wrapText="1"/>
    </xf>
    <xf numFmtId="0" fontId="37" fillId="0" borderId="7" xfId="4" applyFont="1" applyBorder="1" applyAlignment="1">
      <alignment horizontal="center" vertical="center" wrapText="1"/>
    </xf>
    <xf numFmtId="170" fontId="15" fillId="0" borderId="20" xfId="4" applyNumberFormat="1" applyFont="1" applyBorder="1" applyAlignment="1">
      <alignment horizontal="center" wrapText="1"/>
    </xf>
    <xf numFmtId="170" fontId="15" fillId="0" borderId="11" xfId="4" applyNumberFormat="1" applyFont="1" applyBorder="1" applyAlignment="1">
      <alignment horizontal="center" wrapText="1"/>
    </xf>
    <xf numFmtId="170" fontId="15" fillId="0" borderId="22" xfId="4" applyNumberFormat="1" applyFont="1" applyBorder="1" applyAlignment="1">
      <alignment horizontal="center" wrapText="1"/>
    </xf>
    <xf numFmtId="170" fontId="31" fillId="0" borderId="23" xfId="10" applyNumberFormat="1" applyFont="1" applyBorder="1" applyAlignment="1">
      <alignment horizontal="center" wrapText="1"/>
    </xf>
    <xf numFmtId="170" fontId="31" fillId="0" borderId="11" xfId="10" applyNumberFormat="1" applyFont="1" applyBorder="1" applyAlignment="1">
      <alignment horizontal="center" wrapText="1"/>
    </xf>
    <xf numFmtId="170" fontId="31" fillId="0" borderId="21" xfId="10" applyNumberFormat="1" applyFont="1" applyBorder="1" applyAlignment="1">
      <alignment horizontal="center" wrapText="1"/>
    </xf>
    <xf numFmtId="0" fontId="11" fillId="0" borderId="8" xfId="4" quotePrefix="1" applyFont="1" applyBorder="1" applyAlignment="1">
      <alignment horizontal="center" wrapText="1"/>
    </xf>
    <xf numFmtId="0" fontId="11" fillId="0" borderId="9" xfId="4" quotePrefix="1" applyFont="1" applyBorder="1" applyAlignment="1">
      <alignment horizontal="center" wrapText="1"/>
    </xf>
    <xf numFmtId="0" fontId="11" fillId="0" borderId="10" xfId="4" quotePrefix="1" applyFont="1" applyBorder="1" applyAlignment="1">
      <alignment horizontal="center" wrapText="1"/>
    </xf>
    <xf numFmtId="172" fontId="15" fillId="4" borderId="20" xfId="7" applyNumberFormat="1" applyFont="1" applyFill="1" applyBorder="1" applyAlignment="1" applyProtection="1">
      <alignment horizontal="center" vertical="center"/>
      <protection locked="0"/>
    </xf>
    <xf numFmtId="172" fontId="15" fillId="4" borderId="11" xfId="7" applyNumberFormat="1" applyFont="1" applyFill="1" applyBorder="1" applyAlignment="1" applyProtection="1">
      <alignment horizontal="center" vertical="center"/>
      <protection locked="0"/>
    </xf>
    <xf numFmtId="172" fontId="15" fillId="4" borderId="22" xfId="7" applyNumberFormat="1" applyFont="1" applyFill="1" applyBorder="1" applyAlignment="1" applyProtection="1">
      <alignment horizontal="center" vertical="center"/>
      <protection locked="0"/>
    </xf>
    <xf numFmtId="172" fontId="15" fillId="4" borderId="14" xfId="7" applyNumberFormat="1" applyFont="1" applyFill="1" applyBorder="1" applyAlignment="1" applyProtection="1">
      <alignment horizontal="center" vertical="center"/>
      <protection locked="0"/>
    </xf>
    <xf numFmtId="172" fontId="15" fillId="4" borderId="16" xfId="7" applyNumberFormat="1" applyFont="1" applyFill="1" applyBorder="1" applyAlignment="1" applyProtection="1">
      <alignment horizontal="center" vertical="center"/>
      <protection locked="0"/>
    </xf>
    <xf numFmtId="172" fontId="15" fillId="4" borderId="27" xfId="7" applyNumberFormat="1" applyFont="1" applyFill="1" applyBorder="1" applyAlignment="1" applyProtection="1">
      <alignment vertical="center"/>
      <protection locked="0"/>
    </xf>
    <xf numFmtId="172" fontId="15" fillId="4" borderId="15" xfId="7" applyNumberFormat="1" applyFont="1" applyFill="1" applyBorder="1" applyAlignment="1" applyProtection="1">
      <alignment vertical="center"/>
      <protection locked="0"/>
    </xf>
    <xf numFmtId="172" fontId="15" fillId="4" borderId="17" xfId="7" applyNumberFormat="1" applyFont="1" applyFill="1" applyBorder="1" applyAlignment="1" applyProtection="1">
      <alignment vertical="center"/>
      <protection locked="0"/>
    </xf>
    <xf numFmtId="172" fontId="15" fillId="4" borderId="23" xfId="7" applyNumberFormat="1" applyFont="1" applyFill="1" applyBorder="1" applyAlignment="1" applyProtection="1">
      <alignment vertical="center"/>
      <protection locked="0"/>
    </xf>
    <xf numFmtId="172" fontId="15" fillId="4" borderId="11" xfId="7" applyNumberFormat="1" applyFont="1" applyFill="1" applyBorder="1" applyAlignment="1" applyProtection="1">
      <alignment vertical="center"/>
      <protection locked="0"/>
    </xf>
    <xf numFmtId="172" fontId="15" fillId="4" borderId="21" xfId="7" applyNumberFormat="1" applyFont="1" applyFill="1" applyBorder="1" applyAlignment="1" applyProtection="1">
      <alignment vertical="center"/>
      <protection locked="0"/>
    </xf>
    <xf numFmtId="172" fontId="15" fillId="0" borderId="11" xfId="7" applyNumberFormat="1" applyFont="1" applyFill="1" applyBorder="1" applyAlignment="1" applyProtection="1">
      <alignment horizontal="center" vertical="center"/>
    </xf>
    <xf numFmtId="172" fontId="15" fillId="0" borderId="22" xfId="7" applyNumberFormat="1" applyFont="1" applyFill="1" applyBorder="1" applyAlignment="1" applyProtection="1">
      <alignment horizontal="center" vertical="center"/>
    </xf>
    <xf numFmtId="0" fontId="36" fillId="0" borderId="5" xfId="4" applyFont="1" applyBorder="1" applyAlignment="1">
      <alignment horizontal="center" vertical="center" wrapText="1"/>
    </xf>
    <xf numFmtId="0" fontId="36" fillId="0" borderId="6" xfId="4" applyFont="1" applyBorder="1" applyAlignment="1">
      <alignment horizontal="center" vertical="center" wrapText="1"/>
    </xf>
    <xf numFmtId="0" fontId="36" fillId="0" borderId="7" xfId="4" applyFont="1" applyBorder="1" applyAlignment="1">
      <alignment horizontal="center" vertical="center" wrapText="1"/>
    </xf>
    <xf numFmtId="0" fontId="36" fillId="0" borderId="24" xfId="4" applyFont="1" applyBorder="1" applyAlignment="1">
      <alignment horizontal="center"/>
    </xf>
    <xf numFmtId="0" fontId="36" fillId="0" borderId="12" xfId="4" applyFont="1" applyBorder="1" applyAlignment="1">
      <alignment horizontal="center"/>
    </xf>
    <xf numFmtId="0" fontId="16" fillId="0" borderId="5" xfId="4" applyFont="1" applyBorder="1" applyAlignment="1">
      <alignment vertical="center" wrapText="1"/>
    </xf>
    <xf numFmtId="0" fontId="16" fillId="0" borderId="6" xfId="4" applyFont="1" applyBorder="1" applyAlignment="1">
      <alignment vertical="center" wrapText="1"/>
    </xf>
    <xf numFmtId="0" fontId="16" fillId="0" borderId="7" xfId="4" applyFont="1" applyBorder="1" applyAlignment="1">
      <alignment vertical="center" wrapText="1"/>
    </xf>
    <xf numFmtId="172" fontId="15" fillId="4" borderId="28" xfId="7" applyNumberFormat="1" applyFont="1" applyFill="1" applyBorder="1" applyAlignment="1" applyProtection="1">
      <alignment vertical="center"/>
      <protection locked="0"/>
    </xf>
    <xf numFmtId="172" fontId="15" fillId="4" borderId="12" xfId="7" applyNumberFormat="1" applyFont="1" applyFill="1" applyBorder="1" applyAlignment="1" applyProtection="1">
      <alignment vertical="center"/>
      <protection locked="0"/>
    </xf>
    <xf numFmtId="172" fontId="15" fillId="4" borderId="25" xfId="7" applyNumberFormat="1" applyFont="1" applyFill="1" applyBorder="1" applyAlignment="1" applyProtection="1">
      <alignment vertical="center"/>
      <protection locked="0"/>
    </xf>
    <xf numFmtId="172" fontId="15" fillId="0" borderId="32" xfId="7" applyNumberFormat="1" applyFont="1" applyFill="1" applyBorder="1" applyAlignment="1" applyProtection="1">
      <alignment horizontal="center" vertical="center"/>
    </xf>
    <xf numFmtId="172" fontId="15" fillId="0" borderId="45" xfId="7" applyNumberFormat="1" applyFont="1" applyFill="1" applyBorder="1" applyAlignment="1" applyProtection="1">
      <alignment horizontal="center" vertical="center"/>
    </xf>
    <xf numFmtId="3" fontId="36" fillId="4" borderId="32" xfId="4" applyNumberFormat="1" applyFont="1" applyFill="1" applyBorder="1" applyAlignment="1" applyProtection="1">
      <alignment horizontal="center" wrapText="1"/>
      <protection locked="0"/>
    </xf>
    <xf numFmtId="3" fontId="36" fillId="4" borderId="28" xfId="4" applyNumberFormat="1" applyFont="1" applyFill="1" applyBorder="1" applyAlignment="1" applyProtection="1">
      <alignment horizontal="center" wrapText="1"/>
      <protection locked="0"/>
    </xf>
    <xf numFmtId="3" fontId="36" fillId="4" borderId="45" xfId="4" applyNumberFormat="1" applyFont="1" applyFill="1" applyBorder="1" applyAlignment="1" applyProtection="1">
      <alignment horizontal="center" wrapText="1"/>
      <protection locked="0"/>
    </xf>
    <xf numFmtId="170" fontId="36" fillId="4" borderId="29" xfId="4" applyNumberFormat="1" applyFont="1" applyFill="1" applyBorder="1" applyAlignment="1" applyProtection="1">
      <alignment horizontal="center"/>
      <protection locked="0"/>
    </xf>
    <xf numFmtId="0" fontId="31" fillId="0" borderId="8" xfId="10" applyFont="1" applyBorder="1" applyAlignment="1">
      <alignment horizontal="center" vertical="center" wrapText="1"/>
    </xf>
    <xf numFmtId="0" fontId="31" fillId="0" borderId="9" xfId="10" applyFont="1" applyBorder="1" applyAlignment="1">
      <alignment horizontal="center" vertical="center" wrapText="1"/>
    </xf>
    <xf numFmtId="0" fontId="31" fillId="0" borderId="10" xfId="10" applyFont="1" applyBorder="1" applyAlignment="1">
      <alignment horizontal="center" vertical="center" wrapText="1"/>
    </xf>
    <xf numFmtId="0" fontId="31" fillId="0" borderId="5" xfId="10" applyFont="1" applyBorder="1" applyAlignment="1">
      <alignment horizontal="center" vertical="center" wrapText="1"/>
    </xf>
    <xf numFmtId="0" fontId="31" fillId="0" borderId="6" xfId="10" applyFont="1" applyBorder="1" applyAlignment="1">
      <alignment horizontal="center" vertical="center" wrapText="1"/>
    </xf>
    <xf numFmtId="0" fontId="31" fillId="0" borderId="7" xfId="10" applyFont="1" applyBorder="1" applyAlignment="1">
      <alignment horizontal="center" vertical="center" wrapText="1"/>
    </xf>
    <xf numFmtId="170" fontId="31" fillId="0" borderId="12" xfId="10" applyNumberFormat="1" applyFont="1" applyBorder="1" applyAlignment="1">
      <alignment wrapText="1"/>
    </xf>
    <xf numFmtId="170" fontId="36" fillId="4" borderId="13" xfId="4" applyNumberFormat="1" applyFont="1" applyFill="1" applyBorder="1" applyAlignment="1" applyProtection="1">
      <alignment horizontal="center"/>
      <protection locked="0"/>
    </xf>
    <xf numFmtId="0" fontId="35" fillId="0" borderId="0" xfId="0" applyFont="1" applyAlignment="1">
      <alignment horizontal="right"/>
    </xf>
    <xf numFmtId="0" fontId="35" fillId="0" borderId="4" xfId="0" applyFont="1" applyBorder="1" applyAlignment="1">
      <alignment horizontal="right"/>
    </xf>
    <xf numFmtId="0" fontId="36" fillId="0" borderId="14" xfId="4" applyFont="1" applyBorder="1" applyAlignment="1">
      <alignment horizontal="center"/>
    </xf>
    <xf numFmtId="0" fontId="36" fillId="0" borderId="15" xfId="4" applyFont="1" applyBorder="1" applyAlignment="1">
      <alignment horizontal="center"/>
    </xf>
    <xf numFmtId="0" fontId="14" fillId="0" borderId="3" xfId="4" applyFont="1" applyBorder="1" applyAlignment="1">
      <alignment horizontal="center" vertical="center" wrapText="1"/>
    </xf>
    <xf numFmtId="0" fontId="14" fillId="0" borderId="0" xfId="4" applyFont="1" applyAlignment="1">
      <alignment horizontal="center" vertical="center" wrapText="1"/>
    </xf>
    <xf numFmtId="0" fontId="14" fillId="0" borderId="4" xfId="4" applyFont="1" applyBorder="1" applyAlignment="1">
      <alignment horizontal="center" vertical="center" wrapText="1"/>
    </xf>
    <xf numFmtId="0" fontId="25" fillId="0" borderId="3" xfId="4" applyFont="1" applyBorder="1" applyAlignment="1">
      <alignment horizontal="right" vertical="center"/>
    </xf>
    <xf numFmtId="0" fontId="25" fillId="0" borderId="0" xfId="4" applyFont="1" applyAlignment="1">
      <alignment horizontal="right" vertical="center"/>
    </xf>
    <xf numFmtId="0" fontId="25" fillId="0" borderId="4" xfId="4" applyFont="1" applyBorder="1" applyAlignment="1">
      <alignment horizontal="right" vertical="center"/>
    </xf>
    <xf numFmtId="0" fontId="25" fillId="0" borderId="5" xfId="4" applyFont="1" applyBorder="1" applyAlignment="1">
      <alignment horizontal="right" vertical="center"/>
    </xf>
    <xf numFmtId="0" fontId="25" fillId="0" borderId="6" xfId="4" applyFont="1" applyBorder="1" applyAlignment="1">
      <alignment horizontal="right" vertical="center"/>
    </xf>
    <xf numFmtId="0" fontId="25" fillId="0" borderId="7" xfId="4" applyFont="1" applyBorder="1" applyAlignment="1">
      <alignment horizontal="right" vertical="center"/>
    </xf>
    <xf numFmtId="172" fontId="15" fillId="0" borderId="23" xfId="7" applyNumberFormat="1" applyFont="1" applyFill="1" applyBorder="1" applyAlignment="1" applyProtection="1">
      <alignment horizontal="center" vertical="center"/>
    </xf>
    <xf numFmtId="172" fontId="15" fillId="0" borderId="21" xfId="7" applyNumberFormat="1" applyFont="1" applyFill="1" applyBorder="1" applyAlignment="1" applyProtection="1">
      <alignment horizontal="center" vertical="center"/>
    </xf>
    <xf numFmtId="172" fontId="25" fillId="0" borderId="3" xfId="7" applyNumberFormat="1" applyFont="1" applyFill="1" applyBorder="1" applyAlignment="1" applyProtection="1">
      <alignment horizontal="center" vertical="center"/>
    </xf>
    <xf numFmtId="172" fontId="25" fillId="0" borderId="0" xfId="7" applyNumberFormat="1" applyFont="1" applyFill="1" applyBorder="1" applyAlignment="1" applyProtection="1">
      <alignment horizontal="center" vertical="center"/>
    </xf>
    <xf numFmtId="172" fontId="25" fillId="0" borderId="4" xfId="7" applyNumberFormat="1" applyFont="1" applyFill="1" applyBorder="1" applyAlignment="1" applyProtection="1">
      <alignment horizontal="center" vertical="center"/>
    </xf>
    <xf numFmtId="0" fontId="25" fillId="0" borderId="8" xfId="4" applyFont="1" applyBorder="1" applyAlignment="1">
      <alignment horizontal="right" vertical="center"/>
    </xf>
    <xf numFmtId="0" fontId="25" fillId="0" borderId="9" xfId="4" applyFont="1" applyBorder="1" applyAlignment="1">
      <alignment horizontal="right" vertical="center"/>
    </xf>
    <xf numFmtId="0" fontId="25" fillId="0" borderId="10" xfId="4" applyFont="1" applyBorder="1" applyAlignment="1">
      <alignment horizontal="right" vertical="center"/>
    </xf>
    <xf numFmtId="172" fontId="15" fillId="0" borderId="20" xfId="7" applyNumberFormat="1" applyFont="1" applyFill="1" applyBorder="1" applyAlignment="1" applyProtection="1">
      <alignment horizontal="center" vertical="center"/>
    </xf>
    <xf numFmtId="172" fontId="15" fillId="4" borderId="21" xfId="7" applyNumberFormat="1" applyFont="1" applyFill="1" applyBorder="1" applyAlignment="1" applyProtection="1">
      <alignment horizontal="center" vertical="center"/>
      <protection locked="0"/>
    </xf>
    <xf numFmtId="0" fontId="13" fillId="0" borderId="8" xfId="5" applyFont="1" applyBorder="1" applyAlignment="1">
      <alignment horizontal="center" vertical="center"/>
    </xf>
    <xf numFmtId="0" fontId="13" fillId="0" borderId="9" xfId="5" applyFont="1" applyBorder="1" applyAlignment="1">
      <alignment horizontal="center" vertical="center"/>
    </xf>
    <xf numFmtId="0" fontId="13" fillId="0" borderId="10" xfId="5" applyFont="1" applyBorder="1" applyAlignment="1">
      <alignment horizontal="center" vertical="center"/>
    </xf>
    <xf numFmtId="0" fontId="13" fillId="0" borderId="5" xfId="5" applyFont="1" applyBorder="1" applyAlignment="1">
      <alignment horizontal="center" vertical="center"/>
    </xf>
    <xf numFmtId="0" fontId="13" fillId="0" borderId="6" xfId="5" applyFont="1" applyBorder="1" applyAlignment="1">
      <alignment horizontal="center" vertical="center"/>
    </xf>
    <xf numFmtId="0" fontId="13" fillId="0" borderId="7" xfId="5" applyFont="1" applyBorder="1" applyAlignment="1">
      <alignment horizontal="center" vertical="center"/>
    </xf>
    <xf numFmtId="173" fontId="26" fillId="0" borderId="41" xfId="7" applyNumberFormat="1" applyFont="1" applyFill="1" applyBorder="1" applyAlignment="1" applyProtection="1"/>
    <xf numFmtId="0" fontId="15" fillId="4" borderId="2" xfId="4" applyFont="1" applyFill="1" applyBorder="1" applyAlignment="1" applyProtection="1">
      <alignment shrinkToFit="1"/>
      <protection locked="0"/>
    </xf>
    <xf numFmtId="0" fontId="15" fillId="4" borderId="15" xfId="4" applyFont="1" applyFill="1" applyBorder="1" applyAlignment="1" applyProtection="1">
      <alignment shrinkToFit="1"/>
      <protection locked="0"/>
    </xf>
    <xf numFmtId="14" fontId="15" fillId="4" borderId="2" xfId="4" applyNumberFormat="1" applyFont="1" applyFill="1" applyBorder="1" applyProtection="1">
      <protection locked="0"/>
    </xf>
    <xf numFmtId="0" fontId="15" fillId="4" borderId="2" xfId="0" applyFont="1" applyFill="1" applyBorder="1" applyProtection="1">
      <protection locked="0"/>
    </xf>
    <xf numFmtId="0" fontId="15" fillId="4" borderId="19" xfId="0" applyFont="1" applyFill="1" applyBorder="1" applyProtection="1">
      <protection locked="0"/>
    </xf>
    <xf numFmtId="0" fontId="15" fillId="0" borderId="0" xfId="5" applyFont="1" applyAlignment="1">
      <alignment horizontal="left"/>
    </xf>
    <xf numFmtId="0" fontId="15" fillId="4" borderId="15" xfId="4" applyFont="1" applyFill="1" applyBorder="1" applyProtection="1">
      <protection locked="0"/>
    </xf>
    <xf numFmtId="2" fontId="15" fillId="4" borderId="15" xfId="4" applyNumberFormat="1" applyFont="1" applyFill="1" applyBorder="1" applyAlignment="1" applyProtection="1">
      <alignment horizontal="center"/>
      <protection locked="0"/>
    </xf>
    <xf numFmtId="0" fontId="15" fillId="0" borderId="14" xfId="0" applyFont="1" applyBorder="1"/>
    <xf numFmtId="0" fontId="15" fillId="0" borderId="15" xfId="0" applyFont="1" applyBorder="1"/>
    <xf numFmtId="0" fontId="11" fillId="0" borderId="3" xfId="4" quotePrefix="1" applyFont="1" applyBorder="1" applyAlignment="1">
      <alignment horizontal="center" wrapText="1"/>
    </xf>
    <xf numFmtId="0" fontId="11" fillId="0" borderId="0" xfId="4" applyFont="1" applyAlignment="1">
      <alignment horizontal="center" wrapText="1"/>
    </xf>
    <xf numFmtId="0" fontId="11" fillId="0" borderId="4" xfId="4" applyFont="1" applyBorder="1" applyAlignment="1">
      <alignment horizontal="center" wrapText="1"/>
    </xf>
    <xf numFmtId="0" fontId="36" fillId="0" borderId="24" xfId="4" applyFont="1" applyBorder="1" applyAlignment="1">
      <alignment horizontal="left" vertical="center" wrapText="1"/>
    </xf>
    <xf numFmtId="0" fontId="36" fillId="0" borderId="12" xfId="4" applyFont="1" applyBorder="1" applyAlignment="1">
      <alignment horizontal="left" vertical="center" wrapText="1"/>
    </xf>
    <xf numFmtId="0" fontId="36" fillId="0" borderId="25" xfId="4" applyFont="1" applyBorder="1" applyAlignment="1">
      <alignment horizontal="left" vertical="center" wrapText="1"/>
    </xf>
    <xf numFmtId="0" fontId="36" fillId="0" borderId="3" xfId="4" applyFont="1" applyBorder="1" applyAlignment="1">
      <alignment horizontal="left" vertical="center" wrapText="1"/>
    </xf>
    <xf numFmtId="0" fontId="36" fillId="0" borderId="0" xfId="4" applyFont="1" applyAlignment="1">
      <alignment horizontal="left" vertical="center" wrapText="1"/>
    </xf>
    <xf numFmtId="0" fontId="36" fillId="0" borderId="4" xfId="4" applyFont="1" applyBorder="1" applyAlignment="1">
      <alignment horizontal="left" vertical="center" wrapText="1"/>
    </xf>
    <xf numFmtId="0" fontId="36" fillId="0" borderId="55" xfId="4" applyFont="1" applyBorder="1" applyAlignment="1">
      <alignment horizontal="left" vertical="center" wrapText="1"/>
    </xf>
    <xf numFmtId="0" fontId="36" fillId="0" borderId="1" xfId="4" applyFont="1" applyBorder="1" applyAlignment="1">
      <alignment horizontal="left" vertical="center" wrapText="1"/>
    </xf>
    <xf numFmtId="0" fontId="36" fillId="0" borderId="56" xfId="4" applyFont="1" applyBorder="1" applyAlignment="1">
      <alignment horizontal="left" vertical="center" wrapText="1"/>
    </xf>
    <xf numFmtId="0" fontId="36" fillId="4" borderId="36" xfId="4" applyFont="1" applyFill="1" applyBorder="1" applyAlignment="1" applyProtection="1">
      <alignment horizontal="left"/>
      <protection locked="0"/>
    </xf>
    <xf numFmtId="0" fontId="36" fillId="4" borderId="13" xfId="4" applyFont="1" applyFill="1" applyBorder="1" applyAlignment="1" applyProtection="1">
      <alignment horizontal="left"/>
      <protection locked="0"/>
    </xf>
    <xf numFmtId="0" fontId="11" fillId="0" borderId="3" xfId="4" applyFont="1" applyBorder="1" applyAlignment="1">
      <alignment horizontal="center" wrapText="1"/>
    </xf>
    <xf numFmtId="0" fontId="36" fillId="4" borderId="30" xfId="4" applyFont="1" applyFill="1" applyBorder="1" applyAlignment="1" applyProtection="1">
      <alignment horizontal="left"/>
      <protection locked="0"/>
    </xf>
    <xf numFmtId="0" fontId="36" fillId="4" borderId="29" xfId="4" applyFont="1" applyFill="1" applyBorder="1" applyAlignment="1" applyProtection="1">
      <alignment horizontal="left"/>
      <protection locked="0"/>
    </xf>
    <xf numFmtId="0" fontId="36" fillId="0" borderId="20" xfId="4" applyFont="1" applyBorder="1" applyAlignment="1">
      <alignment horizontal="center"/>
    </xf>
    <xf numFmtId="0" fontId="36" fillId="0" borderId="11" xfId="4" applyFont="1" applyBorder="1" applyAlignment="1">
      <alignment horizontal="center"/>
    </xf>
    <xf numFmtId="0" fontId="36" fillId="4" borderId="42" xfId="4" applyFont="1" applyFill="1" applyBorder="1" applyAlignment="1" applyProtection="1">
      <alignment horizontal="left"/>
      <protection locked="0"/>
    </xf>
    <xf numFmtId="0" fontId="36" fillId="4" borderId="32" xfId="4" applyFont="1" applyFill="1" applyBorder="1" applyAlignment="1" applyProtection="1">
      <alignment horizontal="left"/>
      <protection locked="0"/>
    </xf>
    <xf numFmtId="0" fontId="15" fillId="0" borderId="24" xfId="0" applyFont="1" applyBorder="1"/>
    <xf numFmtId="0" fontId="15" fillId="0" borderId="12" xfId="0" applyFont="1" applyBorder="1"/>
    <xf numFmtId="0" fontId="15" fillId="0" borderId="20" xfId="0" applyFont="1" applyBorder="1"/>
    <xf numFmtId="0" fontId="15" fillId="0" borderId="11" xfId="0" applyFont="1" applyBorder="1"/>
    <xf numFmtId="0" fontId="15" fillId="0" borderId="21" xfId="0" applyFont="1" applyBorder="1"/>
    <xf numFmtId="0" fontId="15" fillId="0" borderId="17" xfId="0" applyFont="1" applyBorder="1"/>
    <xf numFmtId="0" fontId="26" fillId="0" borderId="0" xfId="5" applyFont="1" applyAlignment="1">
      <alignment horizontal="right"/>
    </xf>
    <xf numFmtId="173" fontId="26" fillId="4" borderId="1" xfId="7" applyNumberFormat="1" applyFont="1" applyFill="1" applyBorder="1" applyAlignment="1" applyProtection="1">
      <protection locked="0"/>
    </xf>
    <xf numFmtId="0" fontId="25" fillId="4" borderId="2" xfId="0" applyFont="1" applyFill="1" applyBorder="1" applyProtection="1">
      <protection locked="0"/>
    </xf>
    <xf numFmtId="0" fontId="16" fillId="0" borderId="8" xfId="4" applyFont="1" applyBorder="1" applyAlignment="1">
      <alignment horizontal="center" vertical="center"/>
    </xf>
    <xf numFmtId="0" fontId="16" fillId="0" borderId="9" xfId="4" applyFont="1" applyBorder="1" applyAlignment="1">
      <alignment horizontal="center" vertical="center"/>
    </xf>
    <xf numFmtId="0" fontId="16" fillId="0" borderId="10" xfId="4" applyFont="1" applyBorder="1" applyAlignment="1">
      <alignment horizontal="center" vertical="center"/>
    </xf>
    <xf numFmtId="0" fontId="16" fillId="0" borderId="5" xfId="4" applyFont="1" applyBorder="1" applyAlignment="1">
      <alignment horizontal="center" vertical="center"/>
    </xf>
    <xf numFmtId="0" fontId="16" fillId="0" borderId="6" xfId="4" applyFont="1" applyBorder="1" applyAlignment="1">
      <alignment horizontal="center" vertical="center"/>
    </xf>
    <xf numFmtId="0" fontId="16" fillId="0" borderId="7" xfId="4" applyFont="1" applyBorder="1" applyAlignment="1">
      <alignment horizontal="center" vertical="center"/>
    </xf>
    <xf numFmtId="0" fontId="25" fillId="0" borderId="8" xfId="4" applyFont="1" applyBorder="1" applyAlignment="1">
      <alignment horizontal="left" vertical="center" wrapText="1"/>
    </xf>
    <xf numFmtId="0" fontId="25" fillId="0" borderId="9" xfId="4" applyFont="1" applyBorder="1" applyAlignment="1">
      <alignment horizontal="left" vertical="center" wrapText="1"/>
    </xf>
    <xf numFmtId="0" fontId="25" fillId="0" borderId="10" xfId="4" applyFont="1" applyBorder="1" applyAlignment="1">
      <alignment horizontal="left" vertical="center" wrapText="1"/>
    </xf>
    <xf numFmtId="0" fontId="25" fillId="0" borderId="3" xfId="4" applyFont="1" applyBorder="1" applyAlignment="1">
      <alignment horizontal="left" vertical="center" wrapText="1"/>
    </xf>
    <xf numFmtId="0" fontId="25" fillId="0" borderId="0" xfId="4" applyFont="1" applyAlignment="1">
      <alignment horizontal="left" vertical="center" wrapText="1"/>
    </xf>
    <xf numFmtId="0" fontId="25" fillId="0" borderId="4" xfId="4" applyFont="1" applyBorder="1" applyAlignment="1">
      <alignment horizontal="left" vertical="center" wrapText="1"/>
    </xf>
    <xf numFmtId="0" fontId="25" fillId="0" borderId="5" xfId="4" applyFont="1" applyBorder="1" applyAlignment="1">
      <alignment horizontal="left" vertical="center" wrapText="1"/>
    </xf>
    <xf numFmtId="0" fontId="25" fillId="0" borderId="6" xfId="4" applyFont="1" applyBorder="1" applyAlignment="1">
      <alignment horizontal="left" vertical="center" wrapText="1"/>
    </xf>
    <xf numFmtId="0" fontId="25" fillId="0" borderId="7" xfId="4" applyFont="1" applyBorder="1" applyAlignment="1">
      <alignment horizontal="left" vertical="center" wrapText="1"/>
    </xf>
    <xf numFmtId="0" fontId="15" fillId="0" borderId="25" xfId="0" applyFont="1" applyBorder="1"/>
    <xf numFmtId="0" fontId="39" fillId="0" borderId="8" xfId="18" applyFont="1" applyBorder="1" applyAlignment="1">
      <alignment horizontal="center" vertical="center"/>
    </xf>
    <xf numFmtId="0" fontId="39" fillId="0" borderId="9" xfId="18" applyFont="1" applyBorder="1" applyAlignment="1">
      <alignment horizontal="center" vertical="center"/>
    </xf>
    <xf numFmtId="0" fontId="39" fillId="0" borderId="10" xfId="18" applyFont="1" applyBorder="1" applyAlignment="1">
      <alignment horizontal="center" vertical="center"/>
    </xf>
    <xf numFmtId="0" fontId="38" fillId="6" borderId="65" xfId="18" applyFont="1" applyFill="1" applyBorder="1" applyAlignment="1">
      <alignment horizontal="center" vertical="center" wrapText="1"/>
    </xf>
    <xf numFmtId="0" fontId="38" fillId="6" borderId="36" xfId="18" applyFont="1" applyFill="1" applyBorder="1" applyAlignment="1">
      <alignment horizontal="center" vertical="center" wrapText="1"/>
    </xf>
    <xf numFmtId="0" fontId="38" fillId="3" borderId="36" xfId="18" applyFont="1" applyFill="1" applyBorder="1" applyAlignment="1">
      <alignment horizontal="center" vertical="center"/>
    </xf>
    <xf numFmtId="0" fontId="38" fillId="6" borderId="53" xfId="18" applyFont="1" applyFill="1" applyBorder="1" applyAlignment="1">
      <alignment horizontal="center" vertical="center"/>
    </xf>
    <xf numFmtId="0" fontId="38" fillId="6" borderId="65" xfId="18" applyFont="1" applyFill="1" applyBorder="1" applyAlignment="1">
      <alignment horizontal="center" vertical="center"/>
    </xf>
    <xf numFmtId="0" fontId="2" fillId="0" borderId="83" xfId="18" applyBorder="1" applyAlignment="1">
      <alignment horizontal="center" vertical="center"/>
    </xf>
    <xf numFmtId="0" fontId="2" fillId="0" borderId="70" xfId="18" applyBorder="1" applyAlignment="1">
      <alignment horizontal="center" vertical="center"/>
    </xf>
    <xf numFmtId="0" fontId="28" fillId="0" borderId="8" xfId="8" applyFont="1" applyBorder="1" applyAlignment="1">
      <alignment horizontal="center" vertical="center" wrapText="1"/>
    </xf>
    <xf numFmtId="0" fontId="28" fillId="0" borderId="9" xfId="8" applyFont="1" applyBorder="1" applyAlignment="1">
      <alignment horizontal="center" vertical="center" wrapText="1"/>
    </xf>
    <xf numFmtId="0" fontId="28" fillId="0" borderId="10" xfId="8" applyFont="1" applyBorder="1" applyAlignment="1">
      <alignment horizontal="center" vertical="center" wrapText="1"/>
    </xf>
    <xf numFmtId="0" fontId="28" fillId="0" borderId="5" xfId="8" applyFont="1" applyBorder="1" applyAlignment="1">
      <alignment horizontal="center" vertical="center" wrapText="1"/>
    </xf>
    <xf numFmtId="0" fontId="28" fillId="0" borderId="6" xfId="8" applyFont="1" applyBorder="1" applyAlignment="1">
      <alignment horizontal="center" vertical="center" wrapText="1"/>
    </xf>
    <xf numFmtId="0" fontId="28" fillId="0" borderId="7" xfId="8" applyFont="1" applyBorder="1" applyAlignment="1">
      <alignment horizontal="center" vertical="center" wrapText="1"/>
    </xf>
    <xf numFmtId="0" fontId="15" fillId="0" borderId="32" xfId="4" applyFont="1" applyBorder="1" applyAlignment="1">
      <alignment horizontal="left"/>
    </xf>
    <xf numFmtId="0" fontId="31" fillId="4" borderId="29" xfId="8" applyFont="1" applyFill="1" applyBorder="1" applyAlignment="1" applyProtection="1">
      <alignment horizontal="center"/>
      <protection locked="0"/>
    </xf>
    <xf numFmtId="0" fontId="15" fillId="0" borderId="45" xfId="4" applyFont="1" applyBorder="1" applyAlignment="1">
      <alignment horizontal="left"/>
    </xf>
    <xf numFmtId="0" fontId="31" fillId="0" borderId="23" xfId="8" applyFont="1" applyBorder="1" applyAlignment="1">
      <alignment horizontal="center"/>
    </xf>
    <xf numFmtId="0" fontId="31" fillId="0" borderId="11" xfId="8" applyFont="1" applyBorder="1" applyAlignment="1">
      <alignment horizontal="center"/>
    </xf>
    <xf numFmtId="0" fontId="31" fillId="0" borderId="21" xfId="8" applyFont="1" applyBorder="1" applyAlignment="1">
      <alignment horizontal="center"/>
    </xf>
    <xf numFmtId="0" fontId="30" fillId="0" borderId="42" xfId="8" applyFont="1" applyBorder="1" applyAlignment="1">
      <alignment horizontal="center" vertical="center"/>
    </xf>
    <xf numFmtId="0" fontId="30" fillId="0" borderId="26" xfId="8" applyFont="1" applyBorder="1" applyAlignment="1">
      <alignment horizontal="center" vertical="center"/>
    </xf>
    <xf numFmtId="0" fontId="30" fillId="0" borderId="32" xfId="8" applyFont="1" applyBorder="1" applyAlignment="1">
      <alignment horizontal="center" vertical="center"/>
    </xf>
    <xf numFmtId="0" fontId="30" fillId="0" borderId="45" xfId="8" applyFont="1" applyBorder="1" applyAlignment="1">
      <alignment horizontal="center" vertical="center"/>
    </xf>
    <xf numFmtId="0" fontId="30" fillId="0" borderId="30" xfId="8" applyFont="1" applyBorder="1" applyAlignment="1">
      <alignment horizontal="center" vertical="center"/>
    </xf>
    <xf numFmtId="0" fontId="30" fillId="0" borderId="22" xfId="8" applyFont="1" applyBorder="1" applyAlignment="1">
      <alignment horizontal="center" vertical="center"/>
    </xf>
    <xf numFmtId="0" fontId="30" fillId="0" borderId="29" xfId="8" applyFont="1" applyBorder="1" applyAlignment="1">
      <alignment horizontal="center" vertical="center"/>
    </xf>
    <xf numFmtId="0" fontId="30" fillId="0" borderId="31" xfId="8" applyFont="1" applyBorder="1" applyAlignment="1">
      <alignment horizontal="center" vertical="center"/>
    </xf>
    <xf numFmtId="0" fontId="30" fillId="0" borderId="8" xfId="0" applyFont="1" applyBorder="1" applyAlignment="1">
      <alignment horizontal="center" vertical="center"/>
    </xf>
    <xf numFmtId="0" fontId="30" fillId="0" borderId="10" xfId="0" applyFont="1" applyBorder="1" applyAlignment="1">
      <alignment horizontal="center" vertical="center"/>
    </xf>
    <xf numFmtId="0" fontId="30" fillId="0" borderId="5" xfId="0" applyFont="1" applyBorder="1" applyAlignment="1">
      <alignment horizontal="center" vertical="center"/>
    </xf>
    <xf numFmtId="0" fontId="30" fillId="0" borderId="7" xfId="0" applyFont="1" applyBorder="1" applyAlignment="1">
      <alignment horizontal="center" vertical="center"/>
    </xf>
    <xf numFmtId="0" fontId="31" fillId="4" borderId="8" xfId="8" applyFont="1" applyFill="1" applyBorder="1" applyAlignment="1" applyProtection="1">
      <alignment horizontal="left" vertical="top"/>
      <protection locked="0"/>
    </xf>
    <xf numFmtId="0" fontId="31" fillId="4" borderId="10" xfId="8" applyFont="1" applyFill="1" applyBorder="1" applyAlignment="1" applyProtection="1">
      <alignment horizontal="left" vertical="top"/>
      <protection locked="0"/>
    </xf>
    <xf numFmtId="0" fontId="31" fillId="4" borderId="5" xfId="8" applyFont="1" applyFill="1" applyBorder="1" applyAlignment="1" applyProtection="1">
      <alignment horizontal="left" vertical="top"/>
      <protection locked="0"/>
    </xf>
    <xf numFmtId="0" fontId="31" fillId="4" borderId="7" xfId="8" applyFont="1" applyFill="1" applyBorder="1" applyAlignment="1" applyProtection="1">
      <alignment horizontal="left" vertical="top"/>
      <protection locked="0"/>
    </xf>
    <xf numFmtId="0" fontId="15" fillId="0" borderId="6" xfId="4" applyFont="1" applyBorder="1" applyAlignment="1">
      <alignment horizontal="center" wrapText="1"/>
    </xf>
    <xf numFmtId="172" fontId="15" fillId="4" borderId="24" xfId="7" applyNumberFormat="1" applyFont="1" applyFill="1" applyBorder="1" applyAlignment="1" applyProtection="1">
      <alignment horizontal="center" vertical="center"/>
      <protection locked="0"/>
    </xf>
    <xf numFmtId="172" fontId="15" fillId="4" borderId="12" xfId="7" applyNumberFormat="1" applyFont="1" applyFill="1" applyBorder="1" applyAlignment="1" applyProtection="1">
      <alignment horizontal="center" vertical="center"/>
      <protection locked="0"/>
    </xf>
    <xf numFmtId="172" fontId="15" fillId="4" borderId="25" xfId="7" applyNumberFormat="1" applyFont="1" applyFill="1" applyBorder="1" applyAlignment="1" applyProtection="1">
      <alignment horizontal="center" vertical="center"/>
      <protection locked="0"/>
    </xf>
    <xf numFmtId="171" fontId="31" fillId="0" borderId="42" xfId="8" applyNumberFormat="1" applyFont="1" applyBorder="1" applyAlignment="1">
      <alignment horizontal="left" vertical="center"/>
    </xf>
    <xf numFmtId="171" fontId="31" fillId="0" borderId="45" xfId="8" applyNumberFormat="1" applyFont="1" applyBorder="1" applyAlignment="1">
      <alignment horizontal="left" vertical="center"/>
    </xf>
    <xf numFmtId="171" fontId="31" fillId="0" borderId="36" xfId="8" applyNumberFormat="1" applyFont="1" applyBorder="1" applyAlignment="1">
      <alignment horizontal="left" vertical="center"/>
    </xf>
    <xf numFmtId="171" fontId="31" fillId="0" borderId="46" xfId="8" applyNumberFormat="1" applyFont="1" applyBorder="1" applyAlignment="1">
      <alignment horizontal="left" vertical="center"/>
    </xf>
    <xf numFmtId="171" fontId="31" fillId="0" borderId="30" xfId="8" applyNumberFormat="1" applyFont="1" applyBorder="1" applyAlignment="1">
      <alignment horizontal="left" vertical="center"/>
    </xf>
    <xf numFmtId="171" fontId="31" fillId="0" borderId="31" xfId="8" applyNumberFormat="1" applyFont="1" applyBorder="1" applyAlignment="1">
      <alignment horizontal="left" vertical="center"/>
    </xf>
    <xf numFmtId="172" fontId="15" fillId="4" borderId="36" xfId="7" applyNumberFormat="1" applyFont="1" applyFill="1" applyBorder="1" applyAlignment="1" applyProtection="1">
      <alignment horizontal="center" vertical="center"/>
      <protection locked="0"/>
    </xf>
    <xf numFmtId="172" fontId="15" fillId="4" borderId="13" xfId="7" applyNumberFormat="1" applyFont="1" applyFill="1" applyBorder="1" applyAlignment="1" applyProtection="1">
      <alignment horizontal="center" vertical="center"/>
      <protection locked="0"/>
    </xf>
    <xf numFmtId="172" fontId="15" fillId="4" borderId="46" xfId="7" applyNumberFormat="1" applyFont="1" applyFill="1" applyBorder="1" applyAlignment="1" applyProtection="1">
      <alignment horizontal="center" vertical="center"/>
      <protection locked="0"/>
    </xf>
    <xf numFmtId="172" fontId="15" fillId="0" borderId="13" xfId="7" applyNumberFormat="1" applyFont="1" applyFill="1" applyBorder="1" applyAlignment="1" applyProtection="1">
      <alignment horizontal="center" vertical="center"/>
    </xf>
    <xf numFmtId="172" fontId="15" fillId="0" borderId="46" xfId="7" applyNumberFormat="1" applyFont="1" applyFill="1" applyBorder="1" applyAlignment="1" applyProtection="1">
      <alignment horizontal="center" vertical="center"/>
    </xf>
    <xf numFmtId="172" fontId="15" fillId="4" borderId="42" xfId="7" applyNumberFormat="1" applyFont="1" applyFill="1" applyBorder="1" applyAlignment="1" applyProtection="1">
      <alignment horizontal="center" vertical="center"/>
      <protection locked="0"/>
    </xf>
    <xf numFmtId="172" fontId="15" fillId="4" borderId="32" xfId="7" applyNumberFormat="1" applyFont="1" applyFill="1" applyBorder="1" applyAlignment="1" applyProtection="1">
      <alignment horizontal="center" vertical="center"/>
      <protection locked="0"/>
    </xf>
    <xf numFmtId="172" fontId="15" fillId="4" borderId="45" xfId="7" applyNumberFormat="1" applyFont="1" applyFill="1" applyBorder="1" applyAlignment="1" applyProtection="1">
      <alignment horizontal="center" vertical="center"/>
      <protection locked="0"/>
    </xf>
    <xf numFmtId="172" fontId="15" fillId="0" borderId="42" xfId="7" applyNumberFormat="1" applyFont="1" applyFill="1" applyBorder="1" applyAlignment="1" applyProtection="1">
      <alignment horizontal="center" vertical="center"/>
    </xf>
    <xf numFmtId="171" fontId="31" fillId="0" borderId="42" xfId="8" applyNumberFormat="1" applyFont="1" applyBorder="1" applyAlignment="1">
      <alignment horizontal="center" vertical="center" wrapText="1"/>
    </xf>
    <xf numFmtId="171" fontId="31" fillId="0" borderId="32" xfId="8" applyNumberFormat="1" applyFont="1" applyBorder="1" applyAlignment="1">
      <alignment horizontal="center" vertical="center" wrapText="1"/>
    </xf>
    <xf numFmtId="171" fontId="31" fillId="0" borderId="36" xfId="8" applyNumberFormat="1" applyFont="1" applyBorder="1" applyAlignment="1">
      <alignment horizontal="center" vertical="center" wrapText="1"/>
    </xf>
    <xf numFmtId="171" fontId="31" fillId="0" borderId="13" xfId="8" applyNumberFormat="1" applyFont="1" applyBorder="1" applyAlignment="1">
      <alignment horizontal="center" vertical="center" wrapText="1"/>
    </xf>
    <xf numFmtId="171" fontId="31" fillId="0" borderId="30" xfId="8" applyNumberFormat="1" applyFont="1" applyBorder="1" applyAlignment="1">
      <alignment horizontal="center" vertical="center" wrapText="1"/>
    </xf>
    <xf numFmtId="171" fontId="31" fillId="0" borderId="29" xfId="8" applyNumberFormat="1" applyFont="1" applyBorder="1" applyAlignment="1">
      <alignment horizontal="center" vertical="center" wrapText="1"/>
    </xf>
    <xf numFmtId="1" fontId="31" fillId="4" borderId="24" xfId="8" applyNumberFormat="1" applyFont="1" applyFill="1" applyBorder="1" applyAlignment="1" applyProtection="1">
      <alignment horizontal="right"/>
      <protection locked="0"/>
    </xf>
    <xf numFmtId="1" fontId="31" fillId="4" borderId="26" xfId="8" applyNumberFormat="1" applyFont="1" applyFill="1" applyBorder="1" applyAlignment="1" applyProtection="1">
      <alignment horizontal="right"/>
      <protection locked="0"/>
    </xf>
    <xf numFmtId="1" fontId="31" fillId="4" borderId="14" xfId="8" applyNumberFormat="1" applyFont="1" applyFill="1" applyBorder="1" applyAlignment="1" applyProtection="1">
      <alignment horizontal="right" vertical="center"/>
      <protection locked="0"/>
    </xf>
    <xf numFmtId="1" fontId="31" fillId="4" borderId="16" xfId="8" applyNumberFormat="1" applyFont="1" applyFill="1" applyBorder="1" applyAlignment="1" applyProtection="1">
      <alignment horizontal="right" vertical="center"/>
      <protection locked="0"/>
    </xf>
    <xf numFmtId="1" fontId="31" fillId="4" borderId="20" xfId="8" applyNumberFormat="1" applyFont="1" applyFill="1" applyBorder="1" applyAlignment="1" applyProtection="1">
      <alignment horizontal="right" vertical="center"/>
      <protection locked="0"/>
    </xf>
    <xf numFmtId="1" fontId="31" fillId="4" borderId="22" xfId="8" applyNumberFormat="1" applyFont="1" applyFill="1" applyBorder="1" applyAlignment="1" applyProtection="1">
      <alignment horizontal="right" vertical="center"/>
      <protection locked="0"/>
    </xf>
    <xf numFmtId="0" fontId="15" fillId="0" borderId="37" xfId="4" applyFont="1" applyBorder="1" applyAlignment="1">
      <alignment horizontal="center" wrapText="1"/>
    </xf>
    <xf numFmtId="0" fontId="15" fillId="0" borderId="47" xfId="4" applyFont="1" applyBorder="1" applyAlignment="1">
      <alignment horizontal="center" wrapText="1"/>
    </xf>
    <xf numFmtId="0" fontId="11" fillId="0" borderId="49" xfId="4" applyFont="1" applyBorder="1" applyAlignment="1">
      <alignment horizontal="center" wrapText="1"/>
    </xf>
    <xf numFmtId="1" fontId="31" fillId="0" borderId="24" xfId="8" applyNumberFormat="1" applyFont="1" applyBorder="1" applyAlignment="1">
      <alignment horizontal="right"/>
    </xf>
    <xf numFmtId="1" fontId="31" fillId="0" borderId="26" xfId="8" applyNumberFormat="1" applyFont="1" applyBorder="1" applyAlignment="1">
      <alignment horizontal="right"/>
    </xf>
    <xf numFmtId="1" fontId="31" fillId="0" borderId="14" xfId="8" applyNumberFormat="1" applyFont="1" applyBorder="1" applyAlignment="1">
      <alignment horizontal="right"/>
    </xf>
    <xf numFmtId="1" fontId="31" fillId="0" borderId="16" xfId="8" applyNumberFormat="1" applyFont="1" applyBorder="1" applyAlignment="1">
      <alignment horizontal="right"/>
    </xf>
    <xf numFmtId="1" fontId="31" fillId="0" borderId="20" xfId="8" applyNumberFormat="1" applyFont="1" applyBorder="1" applyAlignment="1">
      <alignment horizontal="right"/>
    </xf>
    <xf numFmtId="1" fontId="31" fillId="0" borderId="22" xfId="8" applyNumberFormat="1" applyFont="1" applyBorder="1" applyAlignment="1">
      <alignment horizontal="right"/>
    </xf>
    <xf numFmtId="171" fontId="28" fillId="0" borderId="8" xfId="8" applyNumberFormat="1" applyFont="1" applyBorder="1" applyAlignment="1">
      <alignment horizontal="center" vertical="center"/>
    </xf>
    <xf numFmtId="171" fontId="28" fillId="0" borderId="9" xfId="8" applyNumberFormat="1" applyFont="1" applyBorder="1" applyAlignment="1">
      <alignment horizontal="center" vertical="center"/>
    </xf>
    <xf numFmtId="171" fontId="28" fillId="0" borderId="10" xfId="8" applyNumberFormat="1" applyFont="1" applyBorder="1" applyAlignment="1">
      <alignment horizontal="center" vertical="center"/>
    </xf>
    <xf numFmtId="171" fontId="28" fillId="0" borderId="3" xfId="8" applyNumberFormat="1" applyFont="1" applyBorder="1" applyAlignment="1">
      <alignment horizontal="center" vertical="center"/>
    </xf>
    <xf numFmtId="171" fontId="28" fillId="0" borderId="0" xfId="8" applyNumberFormat="1" applyFont="1" applyAlignment="1">
      <alignment horizontal="center" vertical="center"/>
    </xf>
    <xf numFmtId="171" fontId="28" fillId="0" borderId="6" xfId="8" applyNumberFormat="1" applyFont="1" applyBorder="1" applyAlignment="1">
      <alignment horizontal="center" vertical="center"/>
    </xf>
    <xf numFmtId="171" fontId="28" fillId="0" borderId="4" xfId="8" applyNumberFormat="1" applyFont="1" applyBorder="1" applyAlignment="1">
      <alignment horizontal="center" vertical="center"/>
    </xf>
    <xf numFmtId="0" fontId="15" fillId="0" borderId="5" xfId="4" applyFont="1" applyBorder="1" applyAlignment="1">
      <alignment horizontal="center" vertical="center" wrapText="1"/>
    </xf>
    <xf numFmtId="0" fontId="15" fillId="0" borderId="6" xfId="4" applyFont="1" applyBorder="1" applyAlignment="1">
      <alignment horizontal="center" vertical="center" wrapText="1"/>
    </xf>
    <xf numFmtId="0" fontId="15" fillId="0" borderId="50" xfId="4" applyFont="1" applyBorder="1" applyAlignment="1">
      <alignment horizontal="center" vertical="center" wrapText="1"/>
    </xf>
    <xf numFmtId="172" fontId="15" fillId="4" borderId="30" xfId="7" applyNumberFormat="1" applyFont="1" applyFill="1" applyBorder="1" applyAlignment="1" applyProtection="1">
      <alignment horizontal="center" vertical="center"/>
      <protection locked="0"/>
    </xf>
    <xf numFmtId="172" fontId="15" fillId="4" borderId="29" xfId="7" applyNumberFormat="1" applyFont="1" applyFill="1" applyBorder="1" applyAlignment="1" applyProtection="1">
      <alignment horizontal="center" vertical="center"/>
      <protection locked="0"/>
    </xf>
    <xf numFmtId="172" fontId="15" fillId="4" borderId="31" xfId="7" applyNumberFormat="1" applyFont="1" applyFill="1" applyBorder="1" applyAlignment="1" applyProtection="1">
      <alignment horizontal="center" vertical="center"/>
      <protection locked="0"/>
    </xf>
    <xf numFmtId="172" fontId="15" fillId="0" borderId="29" xfId="7" applyNumberFormat="1" applyFont="1" applyFill="1" applyBorder="1" applyAlignment="1" applyProtection="1">
      <alignment horizontal="center" vertical="center"/>
    </xf>
    <xf numFmtId="172" fontId="15" fillId="0" borderId="31" xfId="7" applyNumberFormat="1" applyFont="1" applyFill="1" applyBorder="1" applyAlignment="1" applyProtection="1">
      <alignment horizontal="center" vertical="center"/>
    </xf>
    <xf numFmtId="172" fontId="15" fillId="0" borderId="33" xfId="7" applyNumberFormat="1" applyFont="1" applyFill="1" applyBorder="1" applyAlignment="1" applyProtection="1">
      <alignment horizontal="center" vertical="center"/>
    </xf>
    <xf numFmtId="172" fontId="15" fillId="0" borderId="54" xfId="7" applyNumberFormat="1" applyFont="1" applyFill="1" applyBorder="1" applyAlignment="1" applyProtection="1">
      <alignment horizontal="center" vertical="center"/>
    </xf>
    <xf numFmtId="172" fontId="15" fillId="4" borderId="53" xfId="7" applyNumberFormat="1" applyFont="1" applyFill="1" applyBorder="1" applyAlignment="1" applyProtection="1">
      <alignment horizontal="center" vertical="center"/>
      <protection locked="0"/>
    </xf>
    <xf numFmtId="172" fontId="15" fillId="4" borderId="33" xfId="7" applyNumberFormat="1" applyFont="1" applyFill="1" applyBorder="1" applyAlignment="1" applyProtection="1">
      <alignment horizontal="center" vertical="center"/>
      <protection locked="0"/>
    </xf>
    <xf numFmtId="172" fontId="15" fillId="4" borderId="54" xfId="7" applyNumberFormat="1" applyFont="1" applyFill="1" applyBorder="1" applyAlignment="1" applyProtection="1">
      <alignment horizontal="center" vertical="center"/>
      <protection locked="0"/>
    </xf>
    <xf numFmtId="172" fontId="15" fillId="0" borderId="55" xfId="7" applyNumberFormat="1" applyFont="1" applyFill="1" applyBorder="1" applyAlignment="1" applyProtection="1">
      <alignment horizontal="center" vertical="center"/>
    </xf>
    <xf numFmtId="172" fontId="15" fillId="0" borderId="1" xfId="7" applyNumberFormat="1" applyFont="1" applyFill="1" applyBorder="1" applyAlignment="1" applyProtection="1">
      <alignment horizontal="center" vertical="center"/>
    </xf>
    <xf numFmtId="172" fontId="15" fillId="0" borderId="34" xfId="7" applyNumberFormat="1" applyFont="1" applyFill="1" applyBorder="1" applyAlignment="1" applyProtection="1">
      <alignment horizontal="center" vertical="center"/>
    </xf>
    <xf numFmtId="172" fontId="15" fillId="4" borderId="55" xfId="7" applyNumberFormat="1" applyFont="1" applyFill="1" applyBorder="1" applyAlignment="1" applyProtection="1">
      <alignment horizontal="center" vertical="center"/>
      <protection locked="0"/>
    </xf>
    <xf numFmtId="172" fontId="15" fillId="4" borderId="1" xfId="7" applyNumberFormat="1" applyFont="1" applyFill="1" applyBorder="1" applyAlignment="1" applyProtection="1">
      <alignment horizontal="center" vertical="center"/>
      <protection locked="0"/>
    </xf>
    <xf numFmtId="172" fontId="15" fillId="4" borderId="56" xfId="7" applyNumberFormat="1" applyFont="1" applyFill="1" applyBorder="1" applyAlignment="1" applyProtection="1">
      <alignment horizontal="center" vertical="center"/>
      <protection locked="0"/>
    </xf>
    <xf numFmtId="171" fontId="30" fillId="0" borderId="8" xfId="8" applyNumberFormat="1" applyFont="1" applyBorder="1" applyAlignment="1">
      <alignment horizontal="left" vertical="center"/>
    </xf>
    <xf numFmtId="171" fontId="30" fillId="0" borderId="9" xfId="8" applyNumberFormat="1" applyFont="1" applyBorder="1" applyAlignment="1">
      <alignment horizontal="left" vertical="center"/>
    </xf>
    <xf numFmtId="171" fontId="30" fillId="0" borderId="3" xfId="8" applyNumberFormat="1" applyFont="1" applyBorder="1" applyAlignment="1">
      <alignment horizontal="left" vertical="center"/>
    </xf>
    <xf numFmtId="171" fontId="30" fillId="0" borderId="0" xfId="8" applyNumberFormat="1" applyFont="1" applyAlignment="1">
      <alignment horizontal="left" vertical="center"/>
    </xf>
    <xf numFmtId="171" fontId="30" fillId="0" borderId="5" xfId="8" applyNumberFormat="1" applyFont="1" applyBorder="1" applyAlignment="1">
      <alignment horizontal="left" vertical="center"/>
    </xf>
    <xf numFmtId="171" fontId="30" fillId="0" borderId="6" xfId="8" applyNumberFormat="1" applyFont="1" applyBorder="1" applyAlignment="1">
      <alignment horizontal="left" vertical="center"/>
    </xf>
    <xf numFmtId="0" fontId="11" fillId="0" borderId="51" xfId="4" quotePrefix="1" applyFont="1" applyBorder="1" applyAlignment="1">
      <alignment horizontal="center" wrapText="1"/>
    </xf>
    <xf numFmtId="0" fontId="11" fillId="0" borderId="51" xfId="4" applyFont="1" applyBorder="1" applyAlignment="1">
      <alignment horizontal="center" wrapText="1"/>
    </xf>
    <xf numFmtId="1" fontId="31" fillId="0" borderId="45" xfId="8" applyNumberFormat="1" applyFont="1" applyBorder="1" applyAlignment="1">
      <alignment horizontal="center" vertical="center" wrapText="1"/>
    </xf>
    <xf numFmtId="1" fontId="31" fillId="0" borderId="46" xfId="8" applyNumberFormat="1" applyFont="1" applyBorder="1" applyAlignment="1">
      <alignment horizontal="center" vertical="center" wrapText="1"/>
    </xf>
    <xf numFmtId="1" fontId="31" fillId="0" borderId="31" xfId="8" applyNumberFormat="1" applyFont="1" applyBorder="1" applyAlignment="1">
      <alignment horizontal="center" vertical="center" wrapText="1"/>
    </xf>
    <xf numFmtId="0" fontId="25" fillId="0" borderId="5" xfId="4" applyFont="1" applyBorder="1" applyAlignment="1">
      <alignment horizontal="center" vertical="center" wrapText="1"/>
    </xf>
    <xf numFmtId="0" fontId="25" fillId="0" borderId="6" xfId="4" applyFont="1" applyBorder="1" applyAlignment="1">
      <alignment horizontal="center" vertical="center" wrapText="1"/>
    </xf>
    <xf numFmtId="0" fontId="25" fillId="0" borderId="50" xfId="4" applyFont="1" applyBorder="1" applyAlignment="1">
      <alignment horizontal="center" vertical="center" wrapText="1"/>
    </xf>
    <xf numFmtId="0" fontId="15" fillId="0" borderId="52" xfId="4" applyFont="1" applyBorder="1" applyAlignment="1">
      <alignment horizontal="center" vertical="center" wrapText="1"/>
    </xf>
    <xf numFmtId="0" fontId="15" fillId="0" borderId="52" xfId="4" applyFont="1" applyBorder="1" applyAlignment="1">
      <alignment horizontal="center" wrapText="1"/>
    </xf>
    <xf numFmtId="0" fontId="15" fillId="0" borderId="7" xfId="4" applyFont="1" applyBorder="1" applyAlignment="1">
      <alignment horizontal="center" wrapText="1"/>
    </xf>
    <xf numFmtId="0" fontId="15" fillId="0" borderId="42" xfId="4" applyFont="1" applyBorder="1" applyAlignment="1">
      <alignment horizontal="left"/>
    </xf>
    <xf numFmtId="0" fontId="15" fillId="0" borderId="26" xfId="4" applyFont="1" applyBorder="1" applyAlignment="1">
      <alignment horizontal="left"/>
    </xf>
    <xf numFmtId="0" fontId="31" fillId="4" borderId="30" xfId="8" applyFont="1" applyFill="1" applyBorder="1" applyAlignment="1" applyProtection="1">
      <alignment horizontal="center"/>
      <protection locked="0"/>
    </xf>
    <xf numFmtId="0" fontId="31" fillId="4" borderId="22" xfId="8" applyFont="1" applyFill="1" applyBorder="1" applyAlignment="1" applyProtection="1">
      <alignment horizontal="center"/>
      <protection locked="0"/>
    </xf>
    <xf numFmtId="0" fontId="25" fillId="0" borderId="52" xfId="4" applyFont="1" applyBorder="1" applyAlignment="1">
      <alignment horizontal="center" vertical="center" wrapText="1"/>
    </xf>
    <xf numFmtId="0" fontId="25" fillId="0" borderId="7" xfId="4" applyFont="1" applyBorder="1" applyAlignment="1">
      <alignment horizontal="center" vertical="center" wrapText="1"/>
    </xf>
    <xf numFmtId="0" fontId="30" fillId="0" borderId="53" xfId="8" applyFont="1" applyBorder="1" applyAlignment="1">
      <alignment horizontal="center" vertical="center"/>
    </xf>
    <xf numFmtId="0" fontId="30" fillId="0" borderId="33" xfId="8" applyFont="1" applyBorder="1" applyAlignment="1">
      <alignment horizontal="center" vertical="center"/>
    </xf>
    <xf numFmtId="0" fontId="30" fillId="0" borderId="54" xfId="8" applyFont="1" applyBorder="1" applyAlignment="1">
      <alignment horizontal="center" vertical="center"/>
    </xf>
    <xf numFmtId="0" fontId="22" fillId="0" borderId="0" xfId="14" applyFont="1" applyAlignment="1">
      <alignment horizontal="center" vertical="center"/>
    </xf>
    <xf numFmtId="0" fontId="1" fillId="0" borderId="0" xfId="14" applyFont="1" applyAlignment="1">
      <alignment horizontal="left" vertical="center"/>
    </xf>
    <xf numFmtId="171" fontId="31" fillId="0" borderId="53" xfId="8" applyNumberFormat="1" applyFont="1" applyBorder="1" applyAlignment="1">
      <alignment horizontal="left" vertical="center"/>
    </xf>
    <xf numFmtId="171" fontId="31" fillId="0" borderId="54" xfId="8" applyNumberFormat="1" applyFont="1" applyBorder="1" applyAlignment="1">
      <alignment horizontal="left" vertical="center"/>
    </xf>
    <xf numFmtId="171" fontId="31" fillId="0" borderId="42" xfId="8" applyNumberFormat="1" applyFont="1" applyBorder="1" applyAlignment="1">
      <alignment horizontal="left" vertical="center" wrapText="1"/>
    </xf>
    <xf numFmtId="171" fontId="31" fillId="0" borderId="45" xfId="8" applyNumberFormat="1" applyFont="1" applyBorder="1" applyAlignment="1">
      <alignment horizontal="left" vertical="center" wrapText="1"/>
    </xf>
    <xf numFmtId="171" fontId="31" fillId="0" borderId="36" xfId="8" applyNumberFormat="1" applyFont="1" applyBorder="1" applyAlignment="1">
      <alignment horizontal="left" vertical="center" wrapText="1"/>
    </xf>
    <xf numFmtId="171" fontId="31" fillId="0" borderId="46" xfId="8" applyNumberFormat="1" applyFont="1" applyBorder="1" applyAlignment="1">
      <alignment horizontal="left" vertical="center" wrapText="1"/>
    </xf>
    <xf numFmtId="171" fontId="31" fillId="0" borderId="30" xfId="8" applyNumberFormat="1" applyFont="1" applyBorder="1" applyAlignment="1">
      <alignment horizontal="left" vertical="center" wrapText="1"/>
    </xf>
    <xf numFmtId="171" fontId="31" fillId="0" borderId="31" xfId="8" applyNumberFormat="1" applyFont="1" applyBorder="1" applyAlignment="1">
      <alignment horizontal="left" vertical="center" wrapText="1"/>
    </xf>
    <xf numFmtId="1" fontId="31" fillId="0" borderId="55" xfId="8" applyNumberFormat="1" applyFont="1" applyBorder="1" applyAlignment="1">
      <alignment horizontal="right"/>
    </xf>
    <xf numFmtId="1" fontId="31" fillId="0" borderId="34" xfId="8" applyNumberFormat="1" applyFont="1" applyBorder="1" applyAlignment="1">
      <alignment horizontal="right"/>
    </xf>
    <xf numFmtId="0" fontId="31" fillId="0" borderId="42" xfId="8" applyFont="1" applyBorder="1"/>
    <xf numFmtId="0" fontId="31" fillId="0" borderId="32" xfId="8" applyFont="1" applyBorder="1"/>
    <xf numFmtId="44" fontId="31" fillId="0" borderId="30" xfId="9" applyFont="1" applyFill="1" applyBorder="1" applyAlignment="1" applyProtection="1"/>
    <xf numFmtId="44" fontId="31" fillId="0" borderId="29" xfId="9" applyFont="1" applyFill="1" applyBorder="1" applyAlignment="1" applyProtection="1"/>
    <xf numFmtId="0" fontId="31" fillId="0" borderId="45" xfId="8" applyFont="1" applyBorder="1"/>
    <xf numFmtId="44" fontId="31" fillId="0" borderId="31" xfId="9" applyFont="1" applyFill="1" applyBorder="1" applyAlignment="1" applyProtection="1"/>
    <xf numFmtId="0" fontId="15" fillId="0" borderId="14" xfId="15" applyFont="1" applyBorder="1" applyAlignment="1">
      <alignment horizontal="left"/>
    </xf>
    <xf numFmtId="0" fontId="15" fillId="0" borderId="17" xfId="15" applyFont="1" applyBorder="1" applyAlignment="1">
      <alignment horizontal="left"/>
    </xf>
    <xf numFmtId="0" fontId="15" fillId="0" borderId="20" xfId="15" applyFont="1" applyBorder="1" applyAlignment="1">
      <alignment horizontal="left"/>
    </xf>
    <xf numFmtId="0" fontId="15" fillId="0" borderId="21" xfId="15" applyFont="1" applyBorder="1" applyAlignment="1">
      <alignment horizontal="left"/>
    </xf>
    <xf numFmtId="0" fontId="25" fillId="0" borderId="8" xfId="15" applyFont="1" applyBorder="1" applyAlignment="1">
      <alignment horizontal="center" vertical="center"/>
    </xf>
    <xf numFmtId="0" fontId="25" fillId="0" borderId="9" xfId="15" applyFont="1" applyBorder="1" applyAlignment="1">
      <alignment horizontal="center" vertical="center"/>
    </xf>
    <xf numFmtId="0" fontId="25" fillId="0" borderId="10" xfId="15" applyFont="1" applyBorder="1" applyAlignment="1">
      <alignment horizontal="center" vertical="center"/>
    </xf>
    <xf numFmtId="0" fontId="25" fillId="0" borderId="5" xfId="15" applyFont="1" applyBorder="1" applyAlignment="1">
      <alignment horizontal="center" vertical="center"/>
    </xf>
    <xf numFmtId="0" fontId="25" fillId="0" borderId="6" xfId="15" applyFont="1" applyBorder="1" applyAlignment="1">
      <alignment horizontal="center" vertical="center"/>
    </xf>
    <xf numFmtId="0" fontId="25" fillId="0" borderId="7" xfId="15" applyFont="1" applyBorder="1" applyAlignment="1">
      <alignment horizontal="center" vertical="center"/>
    </xf>
    <xf numFmtId="0" fontId="25" fillId="0" borderId="8" xfId="15" applyFont="1" applyBorder="1" applyAlignment="1">
      <alignment horizontal="left" vertical="center" wrapText="1"/>
    </xf>
    <xf numFmtId="0" fontId="25" fillId="0" borderId="10" xfId="15" applyFont="1" applyBorder="1" applyAlignment="1">
      <alignment horizontal="left" vertical="center" wrapText="1"/>
    </xf>
    <xf numFmtId="0" fontId="25" fillId="0" borderId="3" xfId="15" applyFont="1" applyBorder="1" applyAlignment="1">
      <alignment horizontal="left" vertical="center" wrapText="1"/>
    </xf>
    <xf numFmtId="0" fontId="25" fillId="0" borderId="4" xfId="15" applyFont="1" applyBorder="1" applyAlignment="1">
      <alignment horizontal="left" vertical="center" wrapText="1"/>
    </xf>
    <xf numFmtId="0" fontId="25" fillId="0" borderId="5" xfId="15" applyFont="1" applyBorder="1" applyAlignment="1">
      <alignment horizontal="left" vertical="center" wrapText="1"/>
    </xf>
    <xf numFmtId="0" fontId="25" fillId="0" borderId="7" xfId="15" applyFont="1" applyBorder="1" applyAlignment="1">
      <alignment horizontal="left" vertical="center" wrapText="1"/>
    </xf>
    <xf numFmtId="0" fontId="25" fillId="0" borderId="8" xfId="15" applyFont="1" applyBorder="1" applyAlignment="1">
      <alignment horizontal="center" vertical="center" wrapText="1"/>
    </xf>
    <xf numFmtId="0" fontId="25" fillId="0" borderId="9" xfId="15" applyFont="1" applyBorder="1" applyAlignment="1">
      <alignment horizontal="center" vertical="center" wrapText="1"/>
    </xf>
    <xf numFmtId="0" fontId="25" fillId="0" borderId="10" xfId="15" applyFont="1" applyBorder="1" applyAlignment="1">
      <alignment horizontal="center" vertical="center" wrapText="1"/>
    </xf>
    <xf numFmtId="0" fontId="25" fillId="0" borderId="3" xfId="15" applyFont="1" applyBorder="1" applyAlignment="1">
      <alignment horizontal="center" vertical="center" wrapText="1"/>
    </xf>
    <xf numFmtId="0" fontId="25" fillId="0" borderId="0" xfId="15" applyFont="1" applyAlignment="1">
      <alignment horizontal="center" vertical="center" wrapText="1"/>
    </xf>
    <xf numFmtId="0" fontId="25" fillId="0" borderId="4" xfId="15" applyFont="1" applyBorder="1" applyAlignment="1">
      <alignment horizontal="center" vertical="center" wrapText="1"/>
    </xf>
    <xf numFmtId="0" fontId="15" fillId="3" borderId="57" xfId="15" applyFont="1" applyFill="1" applyBorder="1" applyAlignment="1">
      <alignment horizontal="left" vertical="center"/>
    </xf>
    <xf numFmtId="0" fontId="15" fillId="3" borderId="59" xfId="15" applyFont="1" applyFill="1" applyBorder="1" applyAlignment="1">
      <alignment horizontal="left" vertical="center"/>
    </xf>
    <xf numFmtId="0" fontId="15" fillId="0" borderId="24" xfId="15" applyFont="1" applyBorder="1" applyAlignment="1">
      <alignment horizontal="left"/>
    </xf>
    <xf numFmtId="0" fontId="15" fillId="0" borderId="25" xfId="15" applyFont="1" applyBorder="1" applyAlignment="1">
      <alignment horizontal="left"/>
    </xf>
    <xf numFmtId="0" fontId="15" fillId="4" borderId="14" xfId="15" applyFont="1" applyFill="1" applyBorder="1" applyAlignment="1" applyProtection="1">
      <alignment horizontal="left" vertical="center"/>
      <protection locked="0"/>
    </xf>
    <xf numFmtId="0" fontId="15" fillId="4" borderId="15" xfId="15" applyFont="1" applyFill="1" applyBorder="1" applyAlignment="1" applyProtection="1">
      <alignment horizontal="left" vertical="center"/>
      <protection locked="0"/>
    </xf>
    <xf numFmtId="0" fontId="15" fillId="4" borderId="17" xfId="15" applyFont="1" applyFill="1" applyBorder="1" applyAlignment="1" applyProtection="1">
      <alignment horizontal="left" vertical="center"/>
      <protection locked="0"/>
    </xf>
    <xf numFmtId="0" fontId="15" fillId="4" borderId="27" xfId="15" applyFont="1" applyFill="1" applyBorder="1" applyAlignment="1" applyProtection="1">
      <alignment horizontal="left"/>
      <protection locked="0"/>
    </xf>
    <xf numFmtId="0" fontId="15" fillId="4" borderId="15" xfId="15" applyFont="1" applyFill="1" applyBorder="1" applyAlignment="1" applyProtection="1">
      <alignment horizontal="left"/>
      <protection locked="0"/>
    </xf>
    <xf numFmtId="0" fontId="15" fillId="4" borderId="16" xfId="15" applyFont="1" applyFill="1" applyBorder="1" applyAlignment="1" applyProtection="1">
      <alignment horizontal="left"/>
      <protection locked="0"/>
    </xf>
    <xf numFmtId="0" fontId="15" fillId="4" borderId="36" xfId="15" applyFont="1" applyFill="1" applyBorder="1" applyAlignment="1" applyProtection="1">
      <alignment horizontal="left"/>
      <protection locked="0"/>
    </xf>
    <xf numFmtId="0" fontId="15" fillId="4" borderId="13" xfId="15" applyFont="1" applyFill="1" applyBorder="1" applyAlignment="1" applyProtection="1">
      <alignment horizontal="left"/>
      <protection locked="0"/>
    </xf>
    <xf numFmtId="0" fontId="15" fillId="4" borderId="14" xfId="15" applyFont="1" applyFill="1" applyBorder="1" applyAlignment="1" applyProtection="1">
      <alignment horizontal="left"/>
      <protection locked="0"/>
    </xf>
    <xf numFmtId="0" fontId="15" fillId="4" borderId="17" xfId="15" applyFont="1" applyFill="1" applyBorder="1" applyAlignment="1" applyProtection="1">
      <alignment horizontal="left"/>
      <protection locked="0"/>
    </xf>
    <xf numFmtId="0" fontId="15" fillId="4" borderId="20" xfId="15" applyFont="1" applyFill="1" applyBorder="1" applyAlignment="1" applyProtection="1">
      <alignment horizontal="left" vertical="center"/>
      <protection locked="0"/>
    </xf>
    <xf numFmtId="0" fontId="15" fillId="4" borderId="11" xfId="15" applyFont="1" applyFill="1" applyBorder="1" applyAlignment="1" applyProtection="1">
      <alignment horizontal="left" vertical="center"/>
      <protection locked="0"/>
    </xf>
    <xf numFmtId="0" fontId="15" fillId="4" borderId="21" xfId="15" applyFont="1" applyFill="1" applyBorder="1" applyAlignment="1" applyProtection="1">
      <alignment horizontal="left" vertical="center"/>
      <protection locked="0"/>
    </xf>
    <xf numFmtId="0" fontId="15" fillId="4" borderId="23" xfId="15" applyFont="1" applyFill="1" applyBorder="1" applyAlignment="1" applyProtection="1">
      <alignment horizontal="left"/>
      <protection locked="0"/>
    </xf>
    <xf numFmtId="0" fontId="15" fillId="4" borderId="11" xfId="15" applyFont="1" applyFill="1" applyBorder="1" applyAlignment="1" applyProtection="1">
      <alignment horizontal="left"/>
      <protection locked="0"/>
    </xf>
    <xf numFmtId="0" fontId="15" fillId="4" borderId="22" xfId="15" applyFont="1" applyFill="1" applyBorder="1" applyAlignment="1" applyProtection="1">
      <alignment horizontal="left"/>
      <protection locked="0"/>
    </xf>
    <xf numFmtId="0" fontId="15" fillId="4" borderId="30" xfId="15" applyFont="1" applyFill="1" applyBorder="1" applyAlignment="1" applyProtection="1">
      <alignment horizontal="left"/>
      <protection locked="0"/>
    </xf>
    <xf numFmtId="0" fontId="15" fillId="4" borderId="29" xfId="15" applyFont="1" applyFill="1" applyBorder="1" applyAlignment="1" applyProtection="1">
      <alignment horizontal="left"/>
      <protection locked="0"/>
    </xf>
    <xf numFmtId="0" fontId="15" fillId="4" borderId="20" xfId="15" applyFont="1" applyFill="1" applyBorder="1" applyAlignment="1" applyProtection="1">
      <alignment horizontal="left"/>
      <protection locked="0"/>
    </xf>
    <xf numFmtId="0" fontId="15" fillId="4" borderId="21" xfId="15" applyFont="1" applyFill="1" applyBorder="1" applyAlignment="1" applyProtection="1">
      <alignment horizontal="left"/>
      <protection locked="0"/>
    </xf>
    <xf numFmtId="0" fontId="15" fillId="4" borderId="24" xfId="15" applyFont="1" applyFill="1" applyBorder="1" applyAlignment="1" applyProtection="1">
      <alignment horizontal="left" vertical="center"/>
      <protection locked="0"/>
    </xf>
    <xf numFmtId="0" fontId="15" fillId="4" borderId="12" xfId="15" applyFont="1" applyFill="1" applyBorder="1" applyAlignment="1" applyProtection="1">
      <alignment horizontal="left" vertical="center"/>
      <protection locked="0"/>
    </xf>
    <xf numFmtId="0" fontId="15" fillId="4" borderId="25" xfId="15" applyFont="1" applyFill="1" applyBorder="1" applyAlignment="1" applyProtection="1">
      <alignment horizontal="left" vertical="center"/>
      <protection locked="0"/>
    </xf>
    <xf numFmtId="0" fontId="15" fillId="4" borderId="28" xfId="15" applyFont="1" applyFill="1" applyBorder="1" applyAlignment="1" applyProtection="1">
      <alignment horizontal="left"/>
      <protection locked="0"/>
    </xf>
    <xf numFmtId="0" fontId="15" fillId="4" borderId="12" xfId="15" applyFont="1" applyFill="1" applyBorder="1" applyAlignment="1" applyProtection="1">
      <alignment horizontal="left"/>
      <protection locked="0"/>
    </xf>
    <xf numFmtId="0" fontId="15" fillId="4" borderId="26" xfId="15" applyFont="1" applyFill="1" applyBorder="1" applyAlignment="1" applyProtection="1">
      <alignment horizontal="left"/>
      <protection locked="0"/>
    </xf>
    <xf numFmtId="0" fontId="15" fillId="4" borderId="65" xfId="15" applyFont="1" applyFill="1" applyBorder="1" applyAlignment="1" applyProtection="1">
      <alignment horizontal="left"/>
      <protection locked="0"/>
    </xf>
    <xf numFmtId="0" fontId="15" fillId="4" borderId="18" xfId="15" applyFont="1" applyFill="1" applyBorder="1" applyAlignment="1" applyProtection="1">
      <alignment horizontal="left"/>
      <protection locked="0"/>
    </xf>
    <xf numFmtId="0" fontId="15" fillId="4" borderId="24" xfId="15" applyFont="1" applyFill="1" applyBorder="1" applyAlignment="1" applyProtection="1">
      <alignment horizontal="left"/>
      <protection locked="0"/>
    </xf>
    <xf numFmtId="0" fontId="15" fillId="4" borderId="25" xfId="15" applyFont="1" applyFill="1" applyBorder="1" applyAlignment="1" applyProtection="1">
      <alignment horizontal="left"/>
      <protection locked="0"/>
    </xf>
    <xf numFmtId="0" fontId="25" fillId="0" borderId="25" xfId="15" applyFont="1" applyBorder="1" applyAlignment="1">
      <alignment vertical="center" wrapText="1"/>
    </xf>
    <xf numFmtId="0" fontId="25" fillId="0" borderId="21" xfId="15" applyFont="1" applyBorder="1" applyAlignment="1">
      <alignment vertical="center" wrapText="1"/>
    </xf>
    <xf numFmtId="0" fontId="25" fillId="0" borderId="9" xfId="15" applyFont="1" applyBorder="1" applyAlignment="1">
      <alignment vertical="center" wrapText="1"/>
    </xf>
    <xf numFmtId="0" fontId="25" fillId="0" borderId="10" xfId="15" applyFont="1" applyBorder="1" applyAlignment="1">
      <alignment vertical="center" wrapText="1"/>
    </xf>
    <xf numFmtId="0" fontId="25" fillId="0" borderId="0" xfId="15" applyFont="1" applyAlignment="1">
      <alignment vertical="center" wrapText="1"/>
    </xf>
    <xf numFmtId="0" fontId="25" fillId="0" borderId="4" xfId="15" applyFont="1" applyBorder="1" applyAlignment="1">
      <alignment vertical="center" wrapText="1"/>
    </xf>
    <xf numFmtId="0" fontId="15" fillId="3" borderId="58" xfId="15" applyFont="1" applyFill="1" applyBorder="1" applyAlignment="1">
      <alignment horizontal="left" vertical="center"/>
    </xf>
    <xf numFmtId="0" fontId="15" fillId="3" borderId="52" xfId="15" applyFont="1" applyFill="1" applyBorder="1" applyAlignment="1">
      <alignment horizontal="left"/>
    </xf>
    <xf numFmtId="0" fontId="15" fillId="3" borderId="6" xfId="15" applyFont="1" applyFill="1" applyBorder="1" applyAlignment="1">
      <alignment horizontal="left"/>
    </xf>
    <xf numFmtId="0" fontId="15" fillId="3" borderId="50" xfId="15" applyFont="1" applyFill="1" applyBorder="1" applyAlignment="1">
      <alignment horizontal="left"/>
    </xf>
    <xf numFmtId="0" fontId="15" fillId="3" borderId="71" xfId="15" applyFont="1" applyFill="1" applyBorder="1" applyAlignment="1">
      <alignment horizontal="left"/>
    </xf>
    <xf numFmtId="0" fontId="15" fillId="3" borderId="59" xfId="15" applyFont="1" applyFill="1" applyBorder="1" applyAlignment="1">
      <alignment horizontal="left"/>
    </xf>
    <xf numFmtId="0" fontId="15" fillId="3" borderId="57" xfId="15" applyFont="1" applyFill="1" applyBorder="1" applyAlignment="1">
      <alignment horizontal="left"/>
    </xf>
    <xf numFmtId="0" fontId="15" fillId="3" borderId="69" xfId="15" applyFont="1" applyFill="1" applyBorder="1" applyAlignment="1">
      <alignment horizontal="left"/>
    </xf>
    <xf numFmtId="0" fontId="15" fillId="3" borderId="57" xfId="15" quotePrefix="1" applyFont="1" applyFill="1" applyBorder="1" applyAlignment="1">
      <alignment horizontal="left"/>
    </xf>
    <xf numFmtId="0" fontId="15" fillId="3" borderId="59" xfId="15" quotePrefix="1" applyFont="1" applyFill="1" applyBorder="1" applyAlignment="1">
      <alignment horizontal="left"/>
    </xf>
    <xf numFmtId="0" fontId="33" fillId="0" borderId="8" xfId="15" applyFont="1" applyBorder="1" applyAlignment="1">
      <alignment horizontal="center" vertical="center"/>
    </xf>
    <xf numFmtId="0" fontId="33" fillId="0" borderId="9" xfId="15" applyFont="1" applyBorder="1" applyAlignment="1">
      <alignment horizontal="center" vertical="center"/>
    </xf>
    <xf numFmtId="0" fontId="33" fillId="0" borderId="10" xfId="15" applyFont="1" applyBorder="1" applyAlignment="1">
      <alignment horizontal="center" vertical="center"/>
    </xf>
    <xf numFmtId="0" fontId="33" fillId="0" borderId="5" xfId="15" applyFont="1" applyBorder="1" applyAlignment="1">
      <alignment horizontal="center" vertical="center"/>
    </xf>
    <xf numFmtId="0" fontId="33" fillId="0" borderId="6" xfId="15" applyFont="1" applyBorder="1" applyAlignment="1">
      <alignment horizontal="center" vertical="center"/>
    </xf>
    <xf numFmtId="0" fontId="33" fillId="0" borderId="7" xfId="15" applyFont="1" applyBorder="1" applyAlignment="1">
      <alignment horizontal="center" vertical="center"/>
    </xf>
    <xf numFmtId="0" fontId="31" fillId="0" borderId="0" xfId="15" applyFont="1" applyAlignment="1">
      <alignment horizontal="left" wrapText="1"/>
    </xf>
    <xf numFmtId="0" fontId="25" fillId="0" borderId="8" xfId="15" applyFont="1" applyBorder="1" applyAlignment="1">
      <alignment vertical="center" wrapText="1"/>
    </xf>
    <xf numFmtId="0" fontId="25" fillId="0" borderId="5" xfId="15" applyFont="1" applyBorder="1" applyAlignment="1">
      <alignment vertical="center" wrapText="1"/>
    </xf>
    <xf numFmtId="0" fontId="25" fillId="0" borderId="6" xfId="15" applyFont="1" applyBorder="1" applyAlignment="1">
      <alignment vertical="center" wrapText="1"/>
    </xf>
    <xf numFmtId="0" fontId="25" fillId="0" borderId="7" xfId="15" applyFont="1" applyBorder="1" applyAlignment="1">
      <alignment vertical="center" wrapText="1"/>
    </xf>
    <xf numFmtId="0" fontId="25" fillId="0" borderId="42" xfId="15" applyFont="1" applyBorder="1" applyAlignment="1">
      <alignment vertical="center" wrapText="1"/>
    </xf>
    <xf numFmtId="0" fontId="25" fillId="0" borderId="30" xfId="15" applyFont="1" applyBorder="1" applyAlignment="1">
      <alignment vertical="center" wrapText="1"/>
    </xf>
    <xf numFmtId="0" fontId="25" fillId="0" borderId="32" xfId="15" applyFont="1" applyBorder="1" applyAlignment="1">
      <alignment vertical="center" wrapText="1"/>
    </xf>
    <xf numFmtId="0" fontId="25" fillId="0" borderId="29" xfId="15" applyFont="1" applyBorder="1" applyAlignment="1">
      <alignment vertical="center" wrapText="1"/>
    </xf>
    <xf numFmtId="0" fontId="25" fillId="0" borderId="51" xfId="15" applyFont="1" applyBorder="1" applyAlignment="1">
      <alignment vertical="center" wrapText="1"/>
    </xf>
    <xf numFmtId="0" fontId="25" fillId="0" borderId="52" xfId="15" applyFont="1" applyBorder="1" applyAlignment="1">
      <alignment vertical="center" wrapText="1"/>
    </xf>
    <xf numFmtId="0" fontId="25" fillId="0" borderId="45" xfId="15" applyFont="1" applyBorder="1" applyAlignment="1">
      <alignment vertical="center" wrapText="1"/>
    </xf>
    <xf numFmtId="0" fontId="25" fillId="0" borderId="31" xfId="15" applyFont="1" applyBorder="1" applyAlignment="1">
      <alignment vertical="center" wrapText="1"/>
    </xf>
    <xf numFmtId="0" fontId="25" fillId="0" borderId="45" xfId="17" applyFont="1" applyBorder="1" applyAlignment="1">
      <alignment horizontal="left" vertical="center" wrapText="1"/>
    </xf>
    <xf numFmtId="0" fontId="25" fillId="0" borderId="31" xfId="17" applyFont="1" applyBorder="1" applyAlignment="1">
      <alignment horizontal="left" vertical="center" wrapText="1"/>
    </xf>
    <xf numFmtId="0" fontId="25" fillId="0" borderId="10" xfId="17" applyFont="1" applyBorder="1" applyAlignment="1">
      <alignment vertical="center" wrapText="1"/>
    </xf>
    <xf numFmtId="0" fontId="25" fillId="0" borderId="7" xfId="17" applyFont="1" applyBorder="1" applyAlignment="1">
      <alignment vertical="center" wrapText="1"/>
    </xf>
    <xf numFmtId="0" fontId="15" fillId="3" borderId="57" xfId="8" applyFont="1" applyFill="1" applyBorder="1" applyAlignment="1">
      <alignment horizontal="left" vertical="center"/>
    </xf>
    <xf numFmtId="0" fontId="15" fillId="3" borderId="59" xfId="8" applyFont="1" applyFill="1" applyBorder="1" applyAlignment="1">
      <alignment horizontal="left" vertical="center"/>
    </xf>
    <xf numFmtId="0" fontId="15" fillId="3" borderId="71" xfId="17" applyFont="1" applyFill="1" applyBorder="1" applyAlignment="1">
      <alignment horizontal="left" vertical="center"/>
    </xf>
    <xf numFmtId="0" fontId="15" fillId="3" borderId="58" xfId="17" applyFont="1" applyFill="1" applyBorder="1" applyAlignment="1">
      <alignment horizontal="left" vertical="center"/>
    </xf>
    <xf numFmtId="0" fontId="15" fillId="3" borderId="69" xfId="17" applyFont="1" applyFill="1" applyBorder="1" applyAlignment="1">
      <alignment horizontal="left" vertical="center"/>
    </xf>
    <xf numFmtId="0" fontId="15" fillId="3" borderId="73" xfId="17" applyFont="1" applyFill="1" applyBorder="1" applyAlignment="1">
      <alignment horizontal="left" vertical="center"/>
    </xf>
    <xf numFmtId="0" fontId="15" fillId="3" borderId="72" xfId="17" applyFont="1" applyFill="1" applyBorder="1" applyAlignment="1">
      <alignment horizontal="left" vertical="center"/>
    </xf>
    <xf numFmtId="0" fontId="33" fillId="0" borderId="8" xfId="17" applyFont="1" applyBorder="1" applyAlignment="1">
      <alignment horizontal="center" vertical="center"/>
    </xf>
    <xf numFmtId="0" fontId="33" fillId="0" borderId="9" xfId="17" applyFont="1" applyBorder="1" applyAlignment="1">
      <alignment horizontal="center" vertical="center"/>
    </xf>
    <xf numFmtId="0" fontId="33" fillId="0" borderId="10" xfId="17" applyFont="1" applyBorder="1" applyAlignment="1">
      <alignment horizontal="center" vertical="center"/>
    </xf>
    <xf numFmtId="0" fontId="33" fillId="0" borderId="5" xfId="17" applyFont="1" applyBorder="1" applyAlignment="1">
      <alignment horizontal="center" vertical="center"/>
    </xf>
    <xf numFmtId="0" fontId="33" fillId="0" borderId="6" xfId="17" applyFont="1" applyBorder="1" applyAlignment="1">
      <alignment horizontal="center" vertical="center"/>
    </xf>
    <xf numFmtId="0" fontId="33" fillId="0" borderId="7" xfId="17" applyFont="1" applyBorder="1" applyAlignment="1">
      <alignment horizontal="center" vertical="center"/>
    </xf>
    <xf numFmtId="0" fontId="25" fillId="0" borderId="8" xfId="8" applyFont="1" applyBorder="1" applyAlignment="1">
      <alignment horizontal="left" vertical="center" wrapText="1"/>
    </xf>
    <xf numFmtId="0" fontId="25" fillId="0" borderId="10" xfId="8" applyFont="1" applyBorder="1" applyAlignment="1">
      <alignment horizontal="left" vertical="center" wrapText="1"/>
    </xf>
    <xf numFmtId="0" fontId="25" fillId="0" borderId="3" xfId="8" applyFont="1" applyBorder="1" applyAlignment="1">
      <alignment horizontal="left" vertical="center" wrapText="1"/>
    </xf>
    <xf numFmtId="0" fontId="25" fillId="0" borderId="4" xfId="8" applyFont="1" applyBorder="1" applyAlignment="1">
      <alignment horizontal="left" vertical="center" wrapText="1"/>
    </xf>
    <xf numFmtId="0" fontId="25" fillId="0" borderId="61" xfId="17" applyFont="1" applyBorder="1" applyAlignment="1">
      <alignment horizontal="left" vertical="center" wrapText="1"/>
    </xf>
    <xf numFmtId="0" fontId="25" fillId="0" borderId="62" xfId="17" applyFont="1" applyBorder="1" applyAlignment="1">
      <alignment horizontal="left" vertical="center" wrapText="1"/>
    </xf>
    <xf numFmtId="0" fontId="25" fillId="0" borderId="76" xfId="17" applyFont="1" applyBorder="1" applyAlignment="1">
      <alignment horizontal="left" vertical="center" wrapText="1"/>
    </xf>
    <xf numFmtId="0" fontId="25" fillId="0" borderId="77" xfId="17" applyFont="1" applyBorder="1" applyAlignment="1">
      <alignment horizontal="left" vertical="center" wrapText="1"/>
    </xf>
    <xf numFmtId="0" fontId="25" fillId="0" borderId="51" xfId="17" applyFont="1" applyBorder="1" applyAlignment="1">
      <alignment horizontal="left" vertical="center" wrapText="1"/>
    </xf>
    <xf numFmtId="0" fontId="25" fillId="0" borderId="9" xfId="17" applyFont="1" applyBorder="1" applyAlignment="1">
      <alignment horizontal="left" vertical="center" wrapText="1"/>
    </xf>
    <xf numFmtId="0" fontId="25" fillId="0" borderId="49" xfId="17" applyFont="1" applyBorder="1" applyAlignment="1">
      <alignment horizontal="left" vertical="center" wrapText="1"/>
    </xf>
    <xf numFmtId="0" fontId="25" fillId="0" borderId="37" xfId="17" applyFont="1" applyBorder="1" applyAlignment="1">
      <alignment horizontal="left" vertical="center" wrapText="1"/>
    </xf>
    <xf numFmtId="0" fontId="25" fillId="0" borderId="0" xfId="17" applyFont="1" applyAlignment="1">
      <alignment horizontal="left" vertical="center" wrapText="1"/>
    </xf>
    <xf numFmtId="0" fontId="25" fillId="0" borderId="47" xfId="17" applyFont="1" applyBorder="1" applyAlignment="1">
      <alignment horizontal="left" vertical="center" wrapText="1"/>
    </xf>
    <xf numFmtId="0" fontId="25" fillId="0" borderId="42" xfId="17" applyFont="1" applyBorder="1" applyAlignment="1">
      <alignment horizontal="left" vertical="center" wrapText="1"/>
    </xf>
    <xf numFmtId="0" fontId="25" fillId="0" borderId="32" xfId="17" applyFont="1" applyBorder="1" applyAlignment="1">
      <alignment horizontal="left" vertical="center" wrapText="1"/>
    </xf>
    <xf numFmtId="0" fontId="25" fillId="0" borderId="30" xfId="17" applyFont="1" applyBorder="1" applyAlignment="1">
      <alignment horizontal="left" vertical="center" wrapText="1"/>
    </xf>
    <xf numFmtId="0" fontId="25" fillId="0" borderId="29" xfId="17" applyFont="1" applyBorder="1" applyAlignment="1">
      <alignment horizontal="left" vertical="center" wrapText="1"/>
    </xf>
    <xf numFmtId="0" fontId="15" fillId="0" borderId="14" xfId="8" applyFont="1" applyBorder="1" applyAlignment="1">
      <alignment horizontal="left" vertical="center"/>
    </xf>
    <xf numFmtId="0" fontId="15" fillId="0" borderId="17" xfId="8" applyFont="1" applyBorder="1" applyAlignment="1">
      <alignment horizontal="left" vertical="center"/>
    </xf>
    <xf numFmtId="0" fontId="15" fillId="4" borderId="27" xfId="17" applyFont="1" applyFill="1" applyBorder="1" applyAlignment="1" applyProtection="1">
      <alignment horizontal="left" vertical="center"/>
      <protection locked="0"/>
    </xf>
    <xf numFmtId="0" fontId="15" fillId="4" borderId="15" xfId="17" applyFont="1" applyFill="1" applyBorder="1" applyAlignment="1" applyProtection="1">
      <alignment horizontal="left" vertical="center"/>
      <protection locked="0"/>
    </xf>
    <xf numFmtId="0" fontId="15" fillId="4" borderId="16" xfId="17" applyFont="1" applyFill="1" applyBorder="1" applyAlignment="1" applyProtection="1">
      <alignment horizontal="left" vertical="center"/>
      <protection locked="0"/>
    </xf>
    <xf numFmtId="0" fontId="15" fillId="4" borderId="17" xfId="17" applyFont="1" applyFill="1" applyBorder="1" applyAlignment="1" applyProtection="1">
      <alignment horizontal="left" vertical="center"/>
      <protection locked="0"/>
    </xf>
    <xf numFmtId="0" fontId="15" fillId="4" borderId="14" xfId="17" applyFont="1" applyFill="1" applyBorder="1" applyAlignment="1" applyProtection="1">
      <alignment horizontal="left" vertical="center"/>
      <protection locked="0"/>
    </xf>
    <xf numFmtId="0" fontId="15" fillId="0" borderId="24" xfId="8" applyFont="1" applyBorder="1" applyAlignment="1">
      <alignment horizontal="left" vertical="center"/>
    </xf>
    <xf numFmtId="0" fontId="15" fillId="0" borderId="25" xfId="8" applyFont="1" applyBorder="1" applyAlignment="1">
      <alignment horizontal="left" vertical="center"/>
    </xf>
    <xf numFmtId="0" fontId="15" fillId="4" borderId="28" xfId="17" applyFont="1" applyFill="1" applyBorder="1" applyAlignment="1" applyProtection="1">
      <alignment horizontal="left" vertical="center"/>
      <protection locked="0"/>
    </xf>
    <xf numFmtId="0" fontId="15" fillId="4" borderId="12" xfId="17" applyFont="1" applyFill="1" applyBorder="1" applyAlignment="1" applyProtection="1">
      <alignment horizontal="left" vertical="center"/>
      <protection locked="0"/>
    </xf>
    <xf numFmtId="0" fontId="15" fillId="4" borderId="26" xfId="17" applyFont="1" applyFill="1" applyBorder="1" applyAlignment="1" applyProtection="1">
      <alignment horizontal="left" vertical="center"/>
      <protection locked="0"/>
    </xf>
    <xf numFmtId="0" fontId="15" fillId="4" borderId="65" xfId="17" applyFont="1" applyFill="1" applyBorder="1" applyAlignment="1" applyProtection="1">
      <alignment horizontal="left" vertical="center"/>
      <protection locked="0"/>
    </xf>
    <xf numFmtId="0" fontId="15" fillId="4" borderId="18" xfId="17" applyFont="1" applyFill="1" applyBorder="1" applyAlignment="1" applyProtection="1">
      <alignment horizontal="left" vertical="center"/>
      <protection locked="0"/>
    </xf>
    <xf numFmtId="0" fontId="30" fillId="0" borderId="8" xfId="17" applyFont="1" applyBorder="1" applyAlignment="1">
      <alignment horizontal="center"/>
    </xf>
    <xf numFmtId="0" fontId="30" fillId="0" borderId="9" xfId="17" applyFont="1" applyBorder="1" applyAlignment="1">
      <alignment horizontal="center"/>
    </xf>
    <xf numFmtId="0" fontId="30" fillId="0" borderId="10" xfId="17" applyFont="1" applyBorder="1" applyAlignment="1">
      <alignment horizontal="center"/>
    </xf>
    <xf numFmtId="0" fontId="30" fillId="0" borderId="5" xfId="17" applyFont="1" applyBorder="1" applyAlignment="1">
      <alignment horizontal="center"/>
    </xf>
    <xf numFmtId="0" fontId="30" fillId="0" borderId="6" xfId="17" applyFont="1" applyBorder="1" applyAlignment="1">
      <alignment horizontal="center"/>
    </xf>
    <xf numFmtId="0" fontId="30" fillId="0" borderId="7" xfId="17" applyFont="1" applyBorder="1" applyAlignment="1">
      <alignment horizontal="center"/>
    </xf>
    <xf numFmtId="0" fontId="15" fillId="0" borderId="20" xfId="8" applyFont="1" applyBorder="1" applyAlignment="1">
      <alignment vertical="center"/>
    </xf>
    <xf numFmtId="0" fontId="15" fillId="0" borderId="21" xfId="8" applyFont="1" applyBorder="1" applyAlignment="1">
      <alignment vertical="center"/>
    </xf>
    <xf numFmtId="0" fontId="15" fillId="4" borderId="23" xfId="17" applyFont="1" applyFill="1" applyBorder="1" applyAlignment="1" applyProtection="1">
      <alignment horizontal="left" vertical="center"/>
      <protection locked="0"/>
    </xf>
    <xf numFmtId="0" fontId="15" fillId="4" borderId="11" xfId="17" applyFont="1" applyFill="1" applyBorder="1" applyAlignment="1" applyProtection="1">
      <alignment horizontal="left" vertical="center"/>
      <protection locked="0"/>
    </xf>
    <xf numFmtId="0" fontId="15" fillId="4" borderId="22" xfId="17" applyFont="1" applyFill="1" applyBorder="1" applyAlignment="1" applyProtection="1">
      <alignment horizontal="left" vertical="center"/>
      <protection locked="0"/>
    </xf>
    <xf numFmtId="0" fontId="15" fillId="4" borderId="21" xfId="17" applyFont="1" applyFill="1" applyBorder="1" applyAlignment="1" applyProtection="1">
      <alignment horizontal="left" vertical="center"/>
      <protection locked="0"/>
    </xf>
    <xf numFmtId="0" fontId="15" fillId="4" borderId="20" xfId="17" applyFont="1" applyFill="1" applyBorder="1" applyAlignment="1" applyProtection="1">
      <alignment horizontal="left" vertical="center"/>
      <protection locked="0"/>
    </xf>
    <xf numFmtId="0" fontId="33" fillId="0" borderId="8" xfId="8" applyFont="1" applyBorder="1" applyAlignment="1">
      <alignment horizontal="center" vertical="center"/>
    </xf>
    <xf numFmtId="0" fontId="33" fillId="0" borderId="9" xfId="8" applyFont="1" applyBorder="1" applyAlignment="1">
      <alignment horizontal="center" vertical="center"/>
    </xf>
    <xf numFmtId="0" fontId="33" fillId="0" borderId="10" xfId="8" applyFont="1" applyBorder="1" applyAlignment="1">
      <alignment horizontal="center" vertical="center"/>
    </xf>
    <xf numFmtId="0" fontId="33" fillId="0" borderId="5" xfId="8" applyFont="1" applyBorder="1" applyAlignment="1">
      <alignment horizontal="center" vertical="center"/>
    </xf>
    <xf numFmtId="0" fontId="33" fillId="0" borderId="6" xfId="8" applyFont="1" applyBorder="1" applyAlignment="1">
      <alignment horizontal="center" vertical="center"/>
    </xf>
    <xf numFmtId="0" fontId="33" fillId="0" borderId="7" xfId="8" applyFont="1" applyBorder="1" applyAlignment="1">
      <alignment horizontal="center" vertical="center"/>
    </xf>
    <xf numFmtId="0" fontId="25" fillId="0" borderId="42" xfId="8" applyFont="1" applyBorder="1" applyAlignment="1">
      <alignment vertical="center"/>
    </xf>
    <xf numFmtId="0" fontId="25" fillId="0" borderId="30" xfId="8" applyFont="1" applyBorder="1" applyAlignment="1">
      <alignment vertical="center"/>
    </xf>
    <xf numFmtId="0" fontId="25" fillId="0" borderId="32" xfId="8" applyFont="1" applyBorder="1" applyAlignment="1">
      <alignment vertical="center"/>
    </xf>
    <xf numFmtId="0" fontId="25" fillId="0" borderId="29" xfId="8" applyFont="1" applyBorder="1" applyAlignment="1">
      <alignment vertical="center"/>
    </xf>
    <xf numFmtId="0" fontId="25" fillId="0" borderId="45" xfId="8" applyFont="1" applyBorder="1" applyAlignment="1">
      <alignment horizontal="left" vertical="center"/>
    </xf>
    <xf numFmtId="0" fontId="25" fillId="0" borderId="31" xfId="8" applyFont="1" applyBorder="1" applyAlignment="1">
      <alignment horizontal="left" vertical="center"/>
    </xf>
    <xf numFmtId="0" fontId="25" fillId="0" borderId="8" xfId="15" applyFont="1" applyBorder="1" applyAlignment="1">
      <alignment horizontal="left" vertical="center"/>
    </xf>
    <xf numFmtId="0" fontId="25" fillId="0" borderId="9" xfId="15" applyFont="1" applyBorder="1" applyAlignment="1">
      <alignment horizontal="left" vertical="center"/>
    </xf>
    <xf numFmtId="0" fontId="25" fillId="0" borderId="10" xfId="15" applyFont="1" applyBorder="1" applyAlignment="1">
      <alignment horizontal="left" vertical="center"/>
    </xf>
    <xf numFmtId="0" fontId="25" fillId="0" borderId="5" xfId="15" applyFont="1" applyBorder="1" applyAlignment="1">
      <alignment horizontal="left" vertical="center"/>
    </xf>
    <xf numFmtId="0" fontId="25" fillId="0" borderId="6" xfId="15" applyFont="1" applyBorder="1" applyAlignment="1">
      <alignment horizontal="left" vertical="center"/>
    </xf>
    <xf numFmtId="0" fontId="25" fillId="0" borderId="7" xfId="15" applyFont="1" applyBorder="1" applyAlignment="1">
      <alignment horizontal="left" vertical="center"/>
    </xf>
    <xf numFmtId="0" fontId="15" fillId="5" borderId="5" xfId="15" applyFont="1" applyFill="1" applyBorder="1" applyAlignment="1">
      <alignment horizontal="left" vertical="center"/>
    </xf>
    <xf numFmtId="0" fontId="15" fillId="5" borderId="7" xfId="15" applyFont="1" applyFill="1" applyBorder="1" applyAlignment="1">
      <alignment horizontal="left" vertical="center"/>
    </xf>
  </cellXfs>
  <cellStyles count="22">
    <cellStyle name="Currency" xfId="7" builtinId="4"/>
    <cellStyle name="Currency 2" xfId="9" xr:uid="{00000000-0005-0000-0000-000001000000}"/>
    <cellStyle name="Currency 3" xfId="19" xr:uid="{00000000-0005-0000-0000-000002000000}"/>
    <cellStyle name="Normal" xfId="0" builtinId="0"/>
    <cellStyle name="Normal 2" xfId="1" xr:uid="{00000000-0005-0000-0000-000004000000}"/>
    <cellStyle name="Normal 2 2" xfId="12" xr:uid="{00000000-0005-0000-0000-000005000000}"/>
    <cellStyle name="Normal 3" xfId="2" xr:uid="{00000000-0005-0000-0000-000006000000}"/>
    <cellStyle name="Normal 4" xfId="3" xr:uid="{00000000-0005-0000-0000-000007000000}"/>
    <cellStyle name="Normal 5" xfId="8" xr:uid="{00000000-0005-0000-0000-000008000000}"/>
    <cellStyle name="Normal 5 2" xfId="11" xr:uid="{00000000-0005-0000-0000-000009000000}"/>
    <cellStyle name="Normal 5 3" xfId="15" xr:uid="{00000000-0005-0000-0000-00000A000000}"/>
    <cellStyle name="Normal 5 4" xfId="17" xr:uid="{00000000-0005-0000-0000-00000B000000}"/>
    <cellStyle name="Normal 6" xfId="10" xr:uid="{00000000-0005-0000-0000-00000C000000}"/>
    <cellStyle name="Normal 7" xfId="14" xr:uid="{00000000-0005-0000-0000-00000D000000}"/>
    <cellStyle name="Normal 7 2" xfId="21" xr:uid="{00000000-0005-0000-0000-00000E000000}"/>
    <cellStyle name="Normal 8" xfId="18" xr:uid="{00000000-0005-0000-0000-00000F000000}"/>
    <cellStyle name="Normal 9" xfId="16" xr:uid="{00000000-0005-0000-0000-000010000000}"/>
    <cellStyle name="Normal_Product Pricing Form" xfId="4" xr:uid="{00000000-0005-0000-0000-000011000000}"/>
    <cellStyle name="Normal_Sheet1" xfId="5" xr:uid="{00000000-0005-0000-0000-000012000000}"/>
    <cellStyle name="Percent 2" xfId="6" xr:uid="{00000000-0005-0000-0000-000013000000}"/>
    <cellStyle name="Percent 2 2" xfId="13" xr:uid="{00000000-0005-0000-0000-000014000000}"/>
    <cellStyle name="Percent 3" xfId="20" xr:uid="{00000000-0005-0000-0000-000015000000}"/>
  </cellStyles>
  <dxfs count="31">
    <dxf>
      <fill>
        <patternFill patternType="none">
          <bgColor auto="1"/>
        </patternFill>
      </fill>
    </dxf>
    <dxf>
      <fill>
        <patternFill patternType="none">
          <bgColor auto="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5"/>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5"/>
      </font>
    </dxf>
    <dxf>
      <font>
        <color rgb="FF9C0006"/>
      </font>
      <fill>
        <patternFill>
          <bgColor rgb="FFFFC7CE"/>
        </patternFill>
      </fill>
    </dxf>
    <dxf>
      <font>
        <color theme="5"/>
      </font>
    </dxf>
    <dxf>
      <font>
        <color theme="5"/>
      </font>
    </dxf>
    <dxf>
      <font>
        <color theme="5"/>
      </font>
    </dxf>
    <dxf>
      <font>
        <color theme="5"/>
      </font>
    </dxf>
    <dxf>
      <font>
        <color theme="5"/>
      </font>
    </dxf>
    <dxf>
      <font>
        <color theme="5"/>
      </font>
    </dxf>
    <dxf>
      <font>
        <color theme="5"/>
      </font>
    </dxf>
    <dxf>
      <font>
        <color rgb="FF9C0006"/>
      </font>
      <fill>
        <patternFill>
          <bgColor theme="5" tint="0.79998168889431442"/>
        </patternFill>
      </fill>
    </dxf>
    <dxf>
      <font>
        <color rgb="FF9C0006"/>
      </font>
      <fill>
        <patternFill>
          <bgColor theme="5" tint="0.79998168889431442"/>
        </patternFill>
      </fill>
    </dxf>
    <dxf>
      <font>
        <color rgb="FF9C0006"/>
      </font>
      <fill>
        <patternFill>
          <bgColor rgb="FFFFC7CE"/>
        </patternFill>
      </fill>
    </dxf>
    <dxf>
      <font>
        <color theme="5"/>
      </font>
    </dxf>
    <dxf>
      <font>
        <color theme="5"/>
      </font>
    </dxf>
    <dxf>
      <font>
        <color rgb="FFC00000"/>
      </font>
    </dxf>
    <dxf>
      <font>
        <color rgb="FFC00000"/>
      </font>
    </dxf>
    <dxf>
      <font>
        <color theme="5"/>
      </font>
      <fill>
        <patternFill patternType="none">
          <bgColor auto="1"/>
        </patternFill>
      </fill>
    </dxf>
    <dxf>
      <font>
        <color theme="5"/>
      </font>
    </dxf>
    <dxf>
      <font>
        <color theme="5"/>
      </font>
    </dxf>
    <dxf>
      <font>
        <color theme="5"/>
      </font>
    </dxf>
  </dxfs>
  <tableStyles count="0" defaultTableStyle="TableStyleMedium2" defaultPivotStyle="PivotStyleLight16"/>
  <colors>
    <mruColors>
      <color rgb="FF9C000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gordon.xie\Documents\EE\Aldi\2023%20Velvet%20Plush%20Sherpa%20Throw\Pricing%20Sheet%202022%20-%20Foo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cing Form Food"/>
      <sheetName val="Cost Price Brackets"/>
      <sheetName val="Cost Component Breakdown"/>
      <sheetName val="Pickup Locations"/>
      <sheetName val="Shipping Locations"/>
      <sheetName val="ALDI Site Addresses"/>
      <sheetName val="Background Tables"/>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Default">
  <a:themeElements>
    <a:clrScheme name="ALDI SÜD">
      <a:dk1>
        <a:sysClr val="windowText" lastClr="000000"/>
      </a:dk1>
      <a:lt1>
        <a:sysClr val="window" lastClr="FFFFFF"/>
      </a:lt1>
      <a:dk2>
        <a:srgbClr val="55C3F0"/>
      </a:dk2>
      <a:lt2>
        <a:srgbClr val="D1CAB4"/>
      </a:lt2>
      <a:accent1>
        <a:srgbClr val="00005F"/>
      </a:accent1>
      <a:accent2>
        <a:srgbClr val="D70000"/>
      </a:accent2>
      <a:accent3>
        <a:srgbClr val="FF7800"/>
      </a:accent3>
      <a:accent4>
        <a:srgbClr val="FFC800"/>
      </a:accent4>
      <a:accent5>
        <a:srgbClr val="439539"/>
      </a:accent5>
      <a:accent6>
        <a:srgbClr val="393A34"/>
      </a:accent6>
      <a:hlink>
        <a:srgbClr val="FA6E0A"/>
      </a:hlink>
      <a:folHlink>
        <a:srgbClr val="FFBE46"/>
      </a:folHlink>
    </a:clrScheme>
    <a:fontScheme name="Aldi">
      <a:majorFont>
        <a:latin typeface="ALDI SUED Office"/>
        <a:ea typeface=""/>
        <a:cs typeface=""/>
      </a:majorFont>
      <a:minorFont>
        <a:latin typeface="ALDI SUED Office"/>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tx2"/>
        </a:solidFill>
        <a:ln>
          <a:noFill/>
        </a:ln>
      </a:spPr>
      <a:bodyPr rot="0" spcFirstLastPara="0" vertOverflow="overflow" horzOverflow="overflow" vert="horz" wrap="square" lIns="144000" tIns="144000" rIns="144000" bIns="144000" numCol="1" spcCol="0" rtlCol="0" fromWordArt="0" anchor="ctr" anchorCtr="0" forceAA="0" compatLnSpc="1">
        <a:prstTxWarp prst="textNoShape">
          <a:avLst/>
        </a:prstTxWarp>
        <a:noAutofit/>
      </a:bodyPr>
      <a:lstStyle>
        <a:defPPr algn="ctr">
          <a:defRPr sz="1600" b="1" dirty="0" err="1" smtClean="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PPT_Vorlage_12082015_JR" id="{C1EED67B-CC5D-493E-9729-68EC26761581}" vid="{58C04851-AD0F-4E85-96A3-96C6BA83CCF4}"/>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tabColor rgb="FF002060"/>
    <pageSetUpPr fitToPage="1"/>
  </sheetPr>
  <dimension ref="A1:AX99"/>
  <sheetViews>
    <sheetView showGridLines="0" tabSelected="1" topLeftCell="A64" zoomScaleNormal="100" zoomScalePageLayoutView="60" workbookViewId="0">
      <selection activeCell="I17" sqref="I17:J17"/>
    </sheetView>
  </sheetViews>
  <sheetFormatPr defaultColWidth="0" defaultRowHeight="13.5" zeroHeight="1"/>
  <cols>
    <col min="1" max="1" width="2.85546875" style="62" customWidth="1"/>
    <col min="2" max="2" width="0.7109375" style="62" customWidth="1"/>
    <col min="3" max="3" width="6" style="63" customWidth="1"/>
    <col min="4" max="11" width="6.7109375" style="63" customWidth="1"/>
    <col min="12" max="12" width="0.7109375" style="63" customWidth="1"/>
    <col min="13" max="13" width="6" style="63" customWidth="1"/>
    <col min="14" max="18" width="6.7109375" style="63" customWidth="1"/>
    <col min="19" max="19" width="0.7109375" style="63" customWidth="1"/>
    <col min="20" max="20" width="5.85546875" style="63" customWidth="1"/>
    <col min="21" max="23" width="6.7109375" style="63" customWidth="1"/>
    <col min="24" max="24" width="0.7109375" style="63" customWidth="1"/>
    <col min="25" max="25" width="6" style="63" customWidth="1"/>
    <col min="26" max="26" width="6.7109375" style="63" customWidth="1"/>
    <col min="27" max="27" width="0.7109375" style="63" customWidth="1"/>
    <col min="28" max="28" width="5.85546875" style="63" customWidth="1"/>
    <col min="29" max="30" width="6.7109375" style="63" customWidth="1"/>
    <col min="31" max="31" width="0.85546875" style="63" customWidth="1"/>
    <col min="32" max="32" width="5.85546875" style="63" customWidth="1"/>
    <col min="33" max="36" width="6.7109375" style="63" customWidth="1"/>
    <col min="37" max="37" width="6.7109375" style="62" customWidth="1"/>
    <col min="38" max="38" width="0.7109375" style="62" customWidth="1"/>
    <col min="39" max="39" width="2.85546875" style="62" customWidth="1"/>
    <col min="40" max="44" width="4.7109375" style="62" hidden="1" customWidth="1"/>
    <col min="45" max="45" width="8.85546875" style="62" hidden="1" customWidth="1"/>
    <col min="46" max="49" width="4.7109375" style="62" hidden="1" customWidth="1"/>
    <col min="50" max="50" width="9.85546875" style="62" hidden="1" customWidth="1"/>
    <col min="51" max="16384" width="4.7109375" style="62" hidden="1"/>
  </cols>
  <sheetData>
    <row r="1" spans="2:38" ht="15" customHeight="1" thickBot="1"/>
    <row r="2" spans="2:38" ht="3.75" customHeight="1">
      <c r="B2" s="468" t="str">
        <f>"Pricing Form Non-Food"&amp;IF(NOT(ISBLANK(H13))," - "&amp;H13,"")&amp;IF(NOT(ISBLANK(H12))," - "&amp;H12,"")</f>
        <v>Pricing Form Non-Food - Velvet Plush Sherpa Throw - E&amp;E Co LTD dba JLA Home</v>
      </c>
      <c r="C2" s="469"/>
      <c r="D2" s="469"/>
      <c r="E2" s="469"/>
      <c r="F2" s="469"/>
      <c r="G2" s="469"/>
      <c r="H2" s="469"/>
      <c r="I2" s="469"/>
      <c r="J2" s="469"/>
      <c r="K2" s="469"/>
      <c r="L2" s="469"/>
      <c r="M2" s="469"/>
      <c r="N2" s="469"/>
      <c r="O2" s="469"/>
      <c r="P2" s="469"/>
      <c r="Q2" s="469"/>
      <c r="R2" s="469"/>
      <c r="S2" s="469"/>
      <c r="T2" s="469"/>
      <c r="U2" s="469"/>
      <c r="V2" s="469"/>
      <c r="W2" s="469"/>
      <c r="X2" s="469"/>
      <c r="Y2" s="469"/>
      <c r="Z2" s="469"/>
      <c r="AA2" s="469"/>
      <c r="AB2" s="469"/>
      <c r="AC2" s="469"/>
      <c r="AD2" s="469"/>
      <c r="AE2" s="469"/>
      <c r="AF2" s="469"/>
      <c r="AG2" s="469"/>
      <c r="AH2" s="469"/>
      <c r="AI2" s="469"/>
      <c r="AJ2" s="469"/>
      <c r="AK2" s="470"/>
    </row>
    <row r="3" spans="2:38" ht="25.5" customHeight="1" thickBot="1">
      <c r="B3" s="471"/>
      <c r="C3" s="472"/>
      <c r="D3" s="472"/>
      <c r="E3" s="472"/>
      <c r="F3" s="472"/>
      <c r="G3" s="472"/>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2"/>
      <c r="AI3" s="472"/>
      <c r="AJ3" s="472"/>
      <c r="AK3" s="473"/>
      <c r="AL3" s="8"/>
    </row>
    <row r="4" spans="2:38" ht="4.5" customHeight="1">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row>
    <row r="5" spans="2:38" s="64" customFormat="1" ht="16.5" customHeight="1">
      <c r="C5" s="65"/>
      <c r="D5" s="65"/>
      <c r="E5" s="65"/>
      <c r="F5" s="65"/>
      <c r="G5" s="65"/>
      <c r="H5" s="65"/>
      <c r="I5" s="65"/>
      <c r="J5" s="65"/>
      <c r="K5" s="65"/>
      <c r="L5" s="65"/>
      <c r="M5" s="65"/>
      <c r="N5" s="65"/>
      <c r="O5" s="65"/>
      <c r="P5" s="65"/>
      <c r="Q5" s="65"/>
      <c r="R5" s="65"/>
      <c r="S5" s="65"/>
      <c r="T5" s="65"/>
      <c r="U5" s="65"/>
      <c r="V5" s="65"/>
      <c r="W5" s="65"/>
      <c r="X5" s="65"/>
      <c r="Y5" s="65"/>
      <c r="Z5" s="65"/>
      <c r="AA5" s="65"/>
      <c r="AB5" s="65"/>
      <c r="AC5" s="65"/>
      <c r="AD5" s="65"/>
      <c r="AE5" s="65"/>
      <c r="AF5" s="65"/>
      <c r="AG5" s="65"/>
      <c r="AH5" s="65"/>
      <c r="AI5" s="65"/>
      <c r="AJ5" s="65"/>
    </row>
    <row r="6" spans="2:38" s="64" customFormat="1" ht="16.5" customHeight="1">
      <c r="B6" s="480" t="s">
        <v>0</v>
      </c>
      <c r="C6" s="480"/>
      <c r="D6" s="480"/>
      <c r="E6" s="480"/>
      <c r="F6" s="480"/>
      <c r="G6" s="480"/>
      <c r="H6" s="480"/>
      <c r="I6" s="480"/>
      <c r="J6" s="480"/>
      <c r="K6" s="480"/>
      <c r="L6" s="480"/>
      <c r="M6" s="480"/>
      <c r="N6" s="480"/>
      <c r="O6" s="480"/>
      <c r="P6" s="480"/>
      <c r="Q6" s="480"/>
      <c r="R6" s="480"/>
      <c r="S6" s="480"/>
      <c r="T6" s="480"/>
      <c r="U6" s="480"/>
      <c r="V6" s="480"/>
      <c r="W6" s="480"/>
      <c r="X6" s="480"/>
      <c r="Y6" s="480"/>
      <c r="Z6" s="480"/>
      <c r="AA6" s="480"/>
      <c r="AB6" s="480"/>
      <c r="AC6" s="480"/>
      <c r="AD6" s="480"/>
      <c r="AE6" s="480"/>
      <c r="AF6" s="480"/>
      <c r="AG6" s="480"/>
      <c r="AH6" s="480"/>
      <c r="AI6" s="480"/>
      <c r="AJ6" s="480"/>
      <c r="AK6" s="480"/>
    </row>
    <row r="7" spans="2:38" s="64" customFormat="1" ht="16.5" customHeight="1"/>
    <row r="8" spans="2:38" s="64" customFormat="1" ht="16.5" customHeight="1">
      <c r="B8" s="66" t="s">
        <v>1</v>
      </c>
      <c r="C8" s="66"/>
      <c r="D8" s="67"/>
      <c r="E8" s="67"/>
      <c r="F8" s="67"/>
      <c r="G8" s="67"/>
      <c r="H8" s="67"/>
      <c r="I8" s="67"/>
      <c r="J8" s="68"/>
      <c r="K8" s="68"/>
      <c r="L8" s="68"/>
      <c r="M8" s="68"/>
      <c r="N8" s="68"/>
      <c r="O8" s="68"/>
      <c r="P8" s="68"/>
      <c r="Q8" s="68"/>
      <c r="R8" s="68"/>
      <c r="S8" s="68"/>
      <c r="T8" s="68"/>
      <c r="U8" s="68"/>
      <c r="V8" s="68"/>
      <c r="W8" s="68"/>
      <c r="X8" s="68"/>
      <c r="Y8" s="68"/>
      <c r="Z8" s="68"/>
      <c r="AA8" s="68"/>
      <c r="AB8" s="68"/>
      <c r="AC8" s="68"/>
      <c r="AD8" s="68"/>
      <c r="AE8" s="68"/>
      <c r="AF8" s="68"/>
      <c r="AG8" s="68"/>
      <c r="AH8" s="68"/>
      <c r="AI8" s="68"/>
      <c r="AJ8" s="68"/>
      <c r="AK8" s="68"/>
    </row>
    <row r="9" spans="2:38" s="64" customFormat="1" ht="3.75" customHeight="1">
      <c r="C9" s="69"/>
      <c r="D9" s="69"/>
      <c r="E9" s="69"/>
      <c r="F9" s="69"/>
      <c r="G9" s="69"/>
      <c r="H9" s="69"/>
      <c r="I9" s="69"/>
      <c r="J9" s="69"/>
      <c r="K9" s="69"/>
      <c r="L9" s="69"/>
      <c r="M9" s="69"/>
      <c r="N9" s="69"/>
      <c r="O9" s="69"/>
      <c r="P9" s="69"/>
      <c r="Q9" s="69"/>
      <c r="R9" s="69"/>
      <c r="S9" s="69"/>
      <c r="T9" s="69"/>
      <c r="U9" s="69"/>
      <c r="V9" s="69"/>
      <c r="W9" s="69"/>
      <c r="X9" s="69"/>
      <c r="Y9" s="69"/>
      <c r="Z9" s="69"/>
      <c r="AA9" s="69"/>
      <c r="AB9" s="69"/>
      <c r="AC9" s="69"/>
      <c r="AD9" s="69"/>
      <c r="AE9" s="69"/>
      <c r="AF9" s="69"/>
      <c r="AG9" s="69"/>
      <c r="AH9" s="69"/>
      <c r="AI9" s="69"/>
      <c r="AJ9" s="69"/>
      <c r="AK9" s="69"/>
      <c r="AL9" s="69"/>
    </row>
    <row r="10" spans="2:38" s="64" customFormat="1" ht="16.5" customHeight="1">
      <c r="AF10" s="70"/>
      <c r="AG10" s="70"/>
      <c r="AH10" s="70"/>
      <c r="AI10" s="70"/>
      <c r="AJ10" s="70"/>
    </row>
    <row r="11" spans="2:38" s="64" customFormat="1" ht="16.5" customHeight="1">
      <c r="E11" s="221" t="s">
        <v>2</v>
      </c>
      <c r="F11" s="221"/>
      <c r="G11" s="221"/>
      <c r="H11" s="221"/>
      <c r="I11" s="221"/>
      <c r="J11" s="221"/>
      <c r="N11" s="5"/>
      <c r="P11" s="229" t="s">
        <v>3</v>
      </c>
      <c r="Q11" s="229"/>
      <c r="R11" s="229"/>
      <c r="S11" s="229"/>
      <c r="T11" s="229"/>
      <c r="U11" s="229"/>
      <c r="V11" s="229"/>
      <c r="Z11" s="5"/>
      <c r="AC11" s="66" t="s">
        <v>4</v>
      </c>
      <c r="AD11" s="66"/>
      <c r="AE11" s="66"/>
      <c r="AF11" s="66"/>
      <c r="AG11" s="66"/>
      <c r="AH11" s="66"/>
      <c r="AI11" s="66"/>
    </row>
    <row r="12" spans="2:38" s="64" customFormat="1" ht="16.5" customHeight="1">
      <c r="E12" s="228" t="s">
        <v>5</v>
      </c>
      <c r="F12" s="228"/>
      <c r="G12" s="228"/>
      <c r="H12" s="239" t="s">
        <v>378</v>
      </c>
      <c r="I12" s="239"/>
      <c r="J12" s="239"/>
      <c r="N12" s="5"/>
      <c r="P12" s="478"/>
      <c r="Q12" s="478"/>
      <c r="R12" s="478"/>
      <c r="S12" s="478"/>
      <c r="T12" s="479"/>
      <c r="U12" s="308">
        <v>0</v>
      </c>
      <c r="V12" s="309"/>
      <c r="Z12" s="5"/>
      <c r="AA12" s="234" t="s">
        <v>6</v>
      </c>
      <c r="AB12" s="234"/>
      <c r="AC12" s="234"/>
      <c r="AD12" s="234"/>
      <c r="AE12" s="234"/>
      <c r="AF12" s="234"/>
      <c r="AG12" s="235"/>
      <c r="AH12" s="235"/>
      <c r="AI12" s="235"/>
    </row>
    <row r="13" spans="2:38" s="64" customFormat="1" ht="16.5" customHeight="1">
      <c r="E13" s="227" t="s">
        <v>7</v>
      </c>
      <c r="F13" s="227"/>
      <c r="G13" s="227"/>
      <c r="H13" s="239" t="s">
        <v>374</v>
      </c>
      <c r="I13" s="239"/>
      <c r="J13" s="239"/>
      <c r="N13" s="5"/>
      <c r="P13" s="478"/>
      <c r="Q13" s="478"/>
      <c r="R13" s="478"/>
      <c r="S13" s="478"/>
      <c r="T13" s="479"/>
      <c r="U13" s="308">
        <v>0</v>
      </c>
      <c r="V13" s="309"/>
      <c r="Z13" s="5"/>
      <c r="AA13" s="234" t="s">
        <v>8</v>
      </c>
      <c r="AB13" s="234"/>
      <c r="AC13" s="234"/>
      <c r="AD13" s="234"/>
      <c r="AE13" s="234"/>
      <c r="AF13" s="234"/>
      <c r="AG13" s="235"/>
      <c r="AH13" s="235"/>
      <c r="AI13" s="235"/>
    </row>
    <row r="14" spans="2:38" s="64" customFormat="1" ht="16.5" customHeight="1">
      <c r="E14" s="227" t="s">
        <v>9</v>
      </c>
      <c r="F14" s="227"/>
      <c r="G14" s="227"/>
      <c r="H14" s="227"/>
      <c r="I14" s="477">
        <v>45224</v>
      </c>
      <c r="J14" s="477"/>
      <c r="N14" s="5"/>
      <c r="P14" s="231"/>
      <c r="Q14" s="231"/>
      <c r="R14" s="231"/>
      <c r="S14" s="231"/>
      <c r="T14" s="232"/>
      <c r="U14" s="310">
        <v>0</v>
      </c>
      <c r="V14" s="311"/>
      <c r="Z14" s="5"/>
      <c r="AA14" s="234" t="s">
        <v>10</v>
      </c>
      <c r="AB14" s="234"/>
      <c r="AC14" s="234"/>
      <c r="AD14" s="234"/>
      <c r="AE14" s="234"/>
      <c r="AF14" s="234"/>
      <c r="AG14" s="235"/>
      <c r="AH14" s="235"/>
      <c r="AI14" s="235"/>
    </row>
    <row r="15" spans="2:38" s="64" customFormat="1" ht="16.5" customHeight="1">
      <c r="G15" s="71"/>
      <c r="N15" s="5"/>
      <c r="P15" s="231"/>
      <c r="Q15" s="231"/>
      <c r="R15" s="231"/>
      <c r="S15" s="231"/>
      <c r="T15" s="232"/>
      <c r="U15" s="310">
        <v>0</v>
      </c>
      <c r="V15" s="311"/>
      <c r="Z15" s="5"/>
    </row>
    <row r="16" spans="2:38" s="64" customFormat="1" ht="16.5" customHeight="1" thickBot="1">
      <c r="E16" s="221" t="s">
        <v>11</v>
      </c>
      <c r="F16" s="221"/>
      <c r="G16" s="221"/>
      <c r="H16" s="221"/>
      <c r="I16" s="221"/>
      <c r="J16" s="221"/>
      <c r="N16" s="5"/>
      <c r="P16" s="224"/>
      <c r="Q16" s="224"/>
      <c r="R16" s="224"/>
      <c r="S16" s="224"/>
      <c r="T16" s="225"/>
      <c r="U16" s="222">
        <v>0</v>
      </c>
      <c r="V16" s="223"/>
      <c r="Z16" s="5"/>
      <c r="AA16" s="234" t="s">
        <v>12</v>
      </c>
      <c r="AB16" s="234"/>
      <c r="AC16" s="234"/>
      <c r="AD16" s="234"/>
      <c r="AE16" s="234"/>
      <c r="AF16" s="234"/>
      <c r="AG16" s="235"/>
      <c r="AH16" s="235"/>
      <c r="AI16" s="235"/>
    </row>
    <row r="17" spans="2:50" s="64" customFormat="1" ht="16.5" customHeight="1" thickTop="1">
      <c r="E17" s="226" t="s">
        <v>13</v>
      </c>
      <c r="F17" s="226"/>
      <c r="G17" s="226"/>
      <c r="H17" s="226"/>
      <c r="I17" s="309">
        <v>0</v>
      </c>
      <c r="J17" s="309"/>
      <c r="N17" s="5"/>
      <c r="P17" s="237" t="s">
        <v>14</v>
      </c>
      <c r="Q17" s="237"/>
      <c r="R17" s="237"/>
      <c r="S17" s="237"/>
      <c r="T17" s="238"/>
      <c r="U17" s="312">
        <f>SUM(U12:V16)</f>
        <v>0</v>
      </c>
      <c r="V17" s="313"/>
      <c r="Z17" s="5"/>
      <c r="AA17" s="227" t="s">
        <v>15</v>
      </c>
      <c r="AB17" s="227"/>
      <c r="AC17" s="227"/>
      <c r="AD17" s="227"/>
      <c r="AE17" s="227"/>
      <c r="AF17" s="227"/>
      <c r="AG17" s="482">
        <v>19.600000000000001</v>
      </c>
      <c r="AH17" s="482"/>
      <c r="AI17" s="72" t="s">
        <v>16</v>
      </c>
    </row>
    <row r="18" spans="2:50" s="64" customFormat="1" ht="16.5" customHeight="1"/>
    <row r="19" spans="2:50" s="64" customFormat="1" ht="16.5" customHeight="1">
      <c r="B19" s="221" t="s">
        <v>17</v>
      </c>
      <c r="C19" s="221"/>
      <c r="D19" s="221"/>
      <c r="E19" s="221"/>
      <c r="F19" s="221"/>
      <c r="G19" s="221"/>
      <c r="H19" s="221"/>
      <c r="I19" s="221"/>
      <c r="J19" s="221"/>
      <c r="K19" s="221"/>
      <c r="L19" s="221"/>
      <c r="M19" s="221"/>
      <c r="N19" s="221"/>
      <c r="O19" s="221"/>
      <c r="P19" s="221"/>
      <c r="Q19" s="221"/>
      <c r="R19" s="221"/>
      <c r="S19" s="221"/>
      <c r="T19" s="221"/>
      <c r="U19" s="221"/>
      <c r="V19" s="221"/>
      <c r="W19" s="221"/>
      <c r="X19" s="221"/>
      <c r="Y19" s="221"/>
      <c r="Z19" s="221"/>
      <c r="AA19" s="221"/>
      <c r="AB19" s="221"/>
      <c r="AC19" s="221"/>
      <c r="AD19" s="221"/>
      <c r="AE19" s="221"/>
      <c r="AF19" s="221"/>
      <c r="AG19" s="221"/>
      <c r="AH19" s="221"/>
      <c r="AI19" s="221"/>
      <c r="AJ19" s="221"/>
      <c r="AK19" s="221"/>
    </row>
    <row r="20" spans="2:50" s="64" customFormat="1" ht="3.75" customHeight="1">
      <c r="C20" s="69"/>
      <c r="D20" s="69"/>
      <c r="E20" s="69"/>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69"/>
      <c r="AL20" s="69"/>
    </row>
    <row r="21" spans="2:50" s="64" customFormat="1" ht="16.5" customHeight="1">
      <c r="D21" s="73"/>
      <c r="E21" s="74"/>
      <c r="F21" s="75"/>
      <c r="G21" s="76"/>
      <c r="J21" s="77"/>
      <c r="AF21" s="78"/>
      <c r="AG21" s="78"/>
      <c r="AH21" s="78"/>
      <c r="AI21" s="78"/>
      <c r="AJ21" s="78"/>
    </row>
    <row r="22" spans="2:50" s="64" customFormat="1" ht="16.5" customHeight="1">
      <c r="B22" s="221" t="s">
        <v>18</v>
      </c>
      <c r="C22" s="221"/>
      <c r="D22" s="221"/>
      <c r="E22" s="221"/>
      <c r="F22" s="221"/>
      <c r="G22" s="221"/>
      <c r="H22" s="221"/>
      <c r="I22" s="221"/>
      <c r="J22" s="221"/>
      <c r="K22" s="221"/>
      <c r="L22" s="221"/>
      <c r="M22" s="221"/>
      <c r="N22" s="221"/>
      <c r="O22" s="221"/>
      <c r="P22" s="221"/>
      <c r="Q22" s="221"/>
      <c r="R22" s="221"/>
      <c r="S22" s="221"/>
      <c r="T22" s="221"/>
      <c r="U22" s="221"/>
      <c r="V22" s="221"/>
      <c r="W22" s="221"/>
      <c r="X22" s="221"/>
      <c r="Y22" s="221"/>
      <c r="Z22" s="221"/>
      <c r="AA22" s="221"/>
      <c r="AB22" s="221"/>
      <c r="AC22" s="221"/>
      <c r="AD22" s="221"/>
      <c r="AE22" s="221"/>
      <c r="AF22" s="221"/>
      <c r="AG22" s="221"/>
      <c r="AH22" s="221"/>
      <c r="AI22" s="221"/>
      <c r="AJ22" s="221"/>
      <c r="AK22" s="221"/>
    </row>
    <row r="23" spans="2:50" s="64" customFormat="1" ht="16.5" customHeight="1" thickBot="1">
      <c r="F23" s="79"/>
      <c r="G23" s="75"/>
      <c r="K23" s="77"/>
      <c r="AG23" s="78"/>
      <c r="AH23" s="78"/>
      <c r="AI23" s="78"/>
      <c r="AJ23" s="78"/>
      <c r="AK23" s="78"/>
    </row>
    <row r="24" spans="2:50" s="64" customFormat="1" ht="16.5" customHeight="1">
      <c r="C24" s="207" t="s">
        <v>19</v>
      </c>
      <c r="D24" s="208"/>
      <c r="E24" s="209" t="s">
        <v>20</v>
      </c>
      <c r="F24" s="208"/>
      <c r="G24" s="209" t="s">
        <v>21</v>
      </c>
      <c r="H24" s="210"/>
      <c r="I24" s="209" t="s">
        <v>22</v>
      </c>
      <c r="J24" s="211"/>
      <c r="K24" s="212" t="s">
        <v>23</v>
      </c>
      <c r="L24" s="213"/>
      <c r="M24" s="214"/>
      <c r="N24" s="214"/>
      <c r="O24" s="214"/>
      <c r="P24" s="214"/>
      <c r="Q24" s="215"/>
      <c r="S24" s="5"/>
      <c r="U24" s="327" t="s">
        <v>24</v>
      </c>
      <c r="V24" s="327"/>
      <c r="W24" s="327"/>
      <c r="X24" s="327"/>
      <c r="Y24" s="327"/>
      <c r="Z24" s="309">
        <v>30.51</v>
      </c>
      <c r="AA24" s="309"/>
      <c r="AB24" s="309"/>
      <c r="AC24" s="76"/>
      <c r="AD24" s="5"/>
      <c r="AE24" s="327" t="s">
        <v>25</v>
      </c>
      <c r="AF24" s="327"/>
      <c r="AG24" s="327"/>
      <c r="AH24" s="327"/>
      <c r="AI24" s="327"/>
      <c r="AJ24" s="309">
        <v>0</v>
      </c>
      <c r="AK24" s="309"/>
    </row>
    <row r="25" spans="2:50" ht="16.5" customHeight="1" thickBot="1">
      <c r="C25" s="216" t="s">
        <v>26</v>
      </c>
      <c r="D25" s="217"/>
      <c r="E25" s="216" t="s">
        <v>26</v>
      </c>
      <c r="F25" s="217"/>
      <c r="G25" s="216" t="s">
        <v>26</v>
      </c>
      <c r="H25" s="217"/>
      <c r="I25" s="216" t="s">
        <v>26</v>
      </c>
      <c r="J25" s="218"/>
      <c r="K25" s="162" t="s">
        <v>27</v>
      </c>
      <c r="L25" s="163"/>
      <c r="M25" s="164"/>
      <c r="N25" s="164"/>
      <c r="O25" s="219" t="s">
        <v>28</v>
      </c>
      <c r="P25" s="220"/>
      <c r="Q25" s="157" t="s">
        <v>29</v>
      </c>
      <c r="R25" s="62"/>
      <c r="S25" s="1"/>
      <c r="U25" s="328" t="s">
        <v>30</v>
      </c>
      <c r="V25" s="328"/>
      <c r="W25" s="328"/>
      <c r="X25" s="328"/>
      <c r="Y25" s="328"/>
      <c r="Z25" s="326">
        <f>IF(NOT(Z24=0),$I$17,0)</f>
        <v>0</v>
      </c>
      <c r="AA25" s="326"/>
      <c r="AB25" s="326"/>
      <c r="AC25" s="80"/>
      <c r="AD25" s="1"/>
      <c r="AE25" s="328" t="s">
        <v>31</v>
      </c>
      <c r="AF25" s="512"/>
      <c r="AG25" s="512"/>
      <c r="AH25" s="512"/>
      <c r="AI25" s="512"/>
      <c r="AJ25" s="513">
        <v>0</v>
      </c>
      <c r="AK25" s="513"/>
    </row>
    <row r="26" spans="2:50" ht="16.5" customHeight="1" thickBot="1">
      <c r="C26" s="196">
        <v>0</v>
      </c>
      <c r="D26" s="197"/>
      <c r="E26" s="198">
        <f>IF(NOT(C26=0),$I$17,0)</f>
        <v>0</v>
      </c>
      <c r="F26" s="199"/>
      <c r="G26" s="199">
        <f>IF(NOT(C26=0),$U$17,0)</f>
        <v>0</v>
      </c>
      <c r="H26" s="199"/>
      <c r="I26" s="200">
        <f>IF(NOT(C26=0),C26+E26-G26,0)</f>
        <v>0</v>
      </c>
      <c r="J26" s="201"/>
      <c r="K26" s="202"/>
      <c r="L26" s="203"/>
      <c r="M26" s="203"/>
      <c r="N26" s="204"/>
      <c r="O26" s="205" t="str">
        <f>IFERROR(VLOOKUP(K26,'Pickup Locations'!$B$11:$N$36,10,FALSE),"")</f>
        <v/>
      </c>
      <c r="P26" s="206"/>
      <c r="Q26" s="158" t="str">
        <f>IFERROR(VLOOKUP(K26,'Pickup Locations'!$B$11:$N$36,12,FALSE),"")</f>
        <v/>
      </c>
      <c r="R26" s="62"/>
      <c r="S26" s="1"/>
      <c r="U26" s="230" t="s">
        <v>32</v>
      </c>
      <c r="V26" s="230"/>
      <c r="W26" s="230"/>
      <c r="X26" s="230"/>
      <c r="Y26" s="230"/>
      <c r="Z26" s="474">
        <f>IF(NOT(Z24=0),$U$17,0)</f>
        <v>0</v>
      </c>
      <c r="AA26" s="474"/>
      <c r="AB26" s="474"/>
      <c r="AC26" s="80"/>
      <c r="AD26" s="1"/>
      <c r="AE26" s="328" t="s">
        <v>30</v>
      </c>
      <c r="AF26" s="328"/>
      <c r="AG26" s="328"/>
      <c r="AH26" s="328"/>
      <c r="AI26" s="328"/>
      <c r="AJ26" s="326">
        <f>IF(NOT(AJ24=0),$I$17,0)</f>
        <v>0</v>
      </c>
      <c r="AK26" s="326"/>
    </row>
    <row r="27" spans="2:50" ht="16.5" customHeight="1" thickTop="1" thickBot="1">
      <c r="C27" s="172">
        <v>0</v>
      </c>
      <c r="D27" s="173"/>
      <c r="E27" s="174">
        <f t="shared" ref="E27:E35" si="0">IF(NOT(C27=0),$I$17,0)</f>
        <v>0</v>
      </c>
      <c r="F27" s="175"/>
      <c r="G27" s="176">
        <f t="shared" ref="G27:G35" si="1">IF(NOT(C27=0),$U$17,0)</f>
        <v>0</v>
      </c>
      <c r="H27" s="175"/>
      <c r="I27" s="177">
        <f>IF(NOT(C27=0),C27+E27-G27,0)</f>
        <v>0</v>
      </c>
      <c r="J27" s="178"/>
      <c r="K27" s="179"/>
      <c r="L27" s="180"/>
      <c r="M27" s="180"/>
      <c r="N27" s="181"/>
      <c r="O27" s="182" t="str">
        <f>IFERROR(VLOOKUP(K27,'Pickup Locations'!$B$11:$N$36,10,FALSE),"")</f>
        <v/>
      </c>
      <c r="P27" s="183"/>
      <c r="Q27" s="159" t="str">
        <f>IFERROR(VLOOKUP(K27,'Pickup Locations'!$B$11:$N$36,12,FALSE),"")</f>
        <v/>
      </c>
      <c r="R27" s="62"/>
      <c r="S27" s="81"/>
      <c r="U27" s="236" t="s">
        <v>33</v>
      </c>
      <c r="V27" s="236"/>
      <c r="W27" s="236"/>
      <c r="X27" s="236"/>
      <c r="Y27" s="236"/>
      <c r="Z27" s="313">
        <f>IF(NOT(Z24=0),Z24+Z25-Z26,0)</f>
        <v>30.51</v>
      </c>
      <c r="AA27" s="313"/>
      <c r="AB27" s="313"/>
      <c r="AC27" s="80"/>
      <c r="AD27" s="1"/>
      <c r="AE27" s="230" t="s">
        <v>32</v>
      </c>
      <c r="AF27" s="230"/>
      <c r="AG27" s="230"/>
      <c r="AH27" s="230"/>
      <c r="AI27" s="230"/>
      <c r="AJ27" s="474">
        <f>IF(NOT(AJ24=0),$U$17,0)</f>
        <v>0</v>
      </c>
      <c r="AK27" s="474"/>
    </row>
    <row r="28" spans="2:50" s="64" customFormat="1" ht="16.5" customHeight="1" thickTop="1">
      <c r="C28" s="172">
        <v>0</v>
      </c>
      <c r="D28" s="173"/>
      <c r="E28" s="174">
        <f t="shared" si="0"/>
        <v>0</v>
      </c>
      <c r="F28" s="175"/>
      <c r="G28" s="176">
        <f t="shared" si="1"/>
        <v>0</v>
      </c>
      <c r="H28" s="175"/>
      <c r="I28" s="177">
        <f>IF(NOT(C28=0),C28+E28-G28,0)</f>
        <v>0</v>
      </c>
      <c r="J28" s="178"/>
      <c r="K28" s="179"/>
      <c r="L28" s="180"/>
      <c r="M28" s="180"/>
      <c r="N28" s="181"/>
      <c r="O28" s="182" t="str">
        <f>IFERROR(VLOOKUP(K28,'Pickup Locations'!$B$11:$N$36,10,FALSE),"")</f>
        <v/>
      </c>
      <c r="P28" s="183"/>
      <c r="Q28" s="159" t="str">
        <f>IFERROR(VLOOKUP(K28,'Pickup Locations'!$B$11:$N$36,12,FALSE),"")</f>
        <v/>
      </c>
      <c r="S28" s="5"/>
      <c r="AC28" s="76"/>
      <c r="AD28" s="5"/>
      <c r="AE28" s="236" t="s">
        <v>34</v>
      </c>
      <c r="AF28" s="236"/>
      <c r="AG28" s="236"/>
      <c r="AH28" s="236"/>
      <c r="AI28" s="236"/>
      <c r="AJ28" s="313">
        <f>IF(NOT(AJ24=0),AJ24+AJ25+AJ26-AJ27,0)</f>
        <v>0</v>
      </c>
      <c r="AK28" s="313"/>
      <c r="AU28" s="62"/>
      <c r="AV28" s="62"/>
      <c r="AW28" s="62"/>
    </row>
    <row r="29" spans="2:50" s="64" customFormat="1" ht="16.5" customHeight="1">
      <c r="C29" s="172">
        <v>0</v>
      </c>
      <c r="D29" s="173"/>
      <c r="E29" s="174">
        <f t="shared" si="0"/>
        <v>0</v>
      </c>
      <c r="F29" s="175"/>
      <c r="G29" s="176">
        <f t="shared" si="1"/>
        <v>0</v>
      </c>
      <c r="H29" s="175"/>
      <c r="I29" s="177">
        <f t="shared" ref="I29:I35" si="2">IF(NOT(C29=0),C29+E29-G29,0)</f>
        <v>0</v>
      </c>
      <c r="J29" s="178"/>
      <c r="K29" s="179"/>
      <c r="L29" s="180"/>
      <c r="M29" s="180"/>
      <c r="N29" s="181"/>
      <c r="O29" s="182" t="str">
        <f>IFERROR(VLOOKUP(K29,'Pickup Locations'!$B$11:$N$36,10,FALSE),"")</f>
        <v/>
      </c>
      <c r="P29" s="183"/>
      <c r="Q29" s="159" t="str">
        <f>IFERROR(VLOOKUP(K29,'Pickup Locations'!$B$11:$N$36,12,FALSE),"")</f>
        <v/>
      </c>
      <c r="S29" s="5"/>
      <c r="U29" s="240" t="s">
        <v>35</v>
      </c>
      <c r="V29" s="240"/>
      <c r="W29" s="240"/>
      <c r="X29" s="240"/>
      <c r="Y29" s="240"/>
      <c r="Z29" s="240"/>
      <c r="AA29" s="240"/>
      <c r="AB29" s="240"/>
      <c r="AC29" s="76"/>
      <c r="AD29" s="5"/>
      <c r="AU29" s="62"/>
      <c r="AV29" s="62"/>
      <c r="AW29" s="62"/>
    </row>
    <row r="30" spans="2:50" s="64" customFormat="1" ht="16.5" customHeight="1">
      <c r="C30" s="172">
        <v>0</v>
      </c>
      <c r="D30" s="173"/>
      <c r="E30" s="174">
        <f t="shared" si="0"/>
        <v>0</v>
      </c>
      <c r="F30" s="175"/>
      <c r="G30" s="176">
        <f t="shared" si="1"/>
        <v>0</v>
      </c>
      <c r="H30" s="175"/>
      <c r="I30" s="177">
        <f t="shared" si="2"/>
        <v>0</v>
      </c>
      <c r="J30" s="178"/>
      <c r="K30" s="179"/>
      <c r="L30" s="180"/>
      <c r="M30" s="180"/>
      <c r="N30" s="181"/>
      <c r="O30" s="182" t="str">
        <f>IFERROR(VLOOKUP(K30,'Pickup Locations'!$B$11:$N$36,10,FALSE),"")</f>
        <v/>
      </c>
      <c r="P30" s="183"/>
      <c r="Q30" s="159" t="str">
        <f>IFERROR(VLOOKUP(K30,'Pickup Locations'!$B$11:$N$36,12,FALSE),"")</f>
        <v/>
      </c>
      <c r="S30" s="82"/>
      <c r="U30" s="228" t="s">
        <v>371</v>
      </c>
      <c r="V30" s="228"/>
      <c r="W30" s="228"/>
      <c r="X30" s="228"/>
      <c r="Y30" s="475" t="s">
        <v>375</v>
      </c>
      <c r="Z30" s="475"/>
      <c r="AA30" s="475"/>
      <c r="AB30" s="475"/>
      <c r="AD30" s="83"/>
      <c r="AE30" s="221" t="s">
        <v>36</v>
      </c>
      <c r="AF30" s="221"/>
      <c r="AG30" s="221"/>
      <c r="AH30" s="221"/>
      <c r="AI30" s="221"/>
      <c r="AJ30" s="221"/>
      <c r="AK30" s="221"/>
      <c r="AU30" s="62"/>
      <c r="AV30" s="62"/>
      <c r="AW30" s="62"/>
    </row>
    <row r="31" spans="2:50" s="64" customFormat="1" ht="16.5" customHeight="1">
      <c r="C31" s="172">
        <v>0</v>
      </c>
      <c r="D31" s="173"/>
      <c r="E31" s="174">
        <f t="shared" si="0"/>
        <v>0</v>
      </c>
      <c r="F31" s="175"/>
      <c r="G31" s="176">
        <f t="shared" si="1"/>
        <v>0</v>
      </c>
      <c r="H31" s="175"/>
      <c r="I31" s="177">
        <f t="shared" si="2"/>
        <v>0</v>
      </c>
      <c r="J31" s="178"/>
      <c r="K31" s="179"/>
      <c r="L31" s="180"/>
      <c r="M31" s="180"/>
      <c r="N31" s="181"/>
      <c r="O31" s="182" t="str">
        <f>IFERROR(VLOOKUP(K31,'Pickup Locations'!$B$11:$N$36,10,FALSE),"")</f>
        <v/>
      </c>
      <c r="P31" s="183"/>
      <c r="Q31" s="159" t="str">
        <f>IFERROR(VLOOKUP(K31,'Pickup Locations'!$B$11:$N$36,12,FALSE),"")</f>
        <v/>
      </c>
      <c r="S31" s="83"/>
      <c r="U31" s="227" t="s">
        <v>37</v>
      </c>
      <c r="V31" s="227"/>
      <c r="W31" s="227"/>
      <c r="X31" s="227"/>
      <c r="Y31" s="476" t="s">
        <v>376</v>
      </c>
      <c r="Z31" s="476"/>
      <c r="AA31" s="476"/>
      <c r="AB31" s="476"/>
      <c r="AD31" s="82"/>
      <c r="AE31" s="228" t="s">
        <v>372</v>
      </c>
      <c r="AF31" s="228"/>
      <c r="AG31" s="228"/>
      <c r="AH31" s="228"/>
      <c r="AI31" s="481"/>
      <c r="AJ31" s="481"/>
      <c r="AK31" s="481"/>
      <c r="AU31" s="62"/>
      <c r="AV31" s="62"/>
      <c r="AW31" s="62"/>
    </row>
    <row r="32" spans="2:50" s="64" customFormat="1" ht="16.5" customHeight="1">
      <c r="C32" s="172">
        <v>0</v>
      </c>
      <c r="D32" s="173"/>
      <c r="E32" s="174">
        <f t="shared" si="0"/>
        <v>0</v>
      </c>
      <c r="F32" s="175"/>
      <c r="G32" s="176">
        <f t="shared" si="1"/>
        <v>0</v>
      </c>
      <c r="H32" s="175"/>
      <c r="I32" s="177">
        <f t="shared" si="2"/>
        <v>0</v>
      </c>
      <c r="J32" s="178"/>
      <c r="K32" s="179"/>
      <c r="L32" s="180"/>
      <c r="M32" s="180"/>
      <c r="N32" s="181"/>
      <c r="O32" s="182" t="str">
        <f>IFERROR(VLOOKUP(K32,'Pickup Locations'!$B$11:$N$36,10,FALSE),"")</f>
        <v/>
      </c>
      <c r="P32" s="183"/>
      <c r="Q32" s="159" t="str">
        <f>IFERROR(VLOOKUP(K32,'Pickup Locations'!$B$11:$N$36,12,FALSE),"")</f>
        <v/>
      </c>
      <c r="S32" s="82"/>
      <c r="AC32" s="71"/>
      <c r="AD32" s="82"/>
      <c r="AU32" s="62"/>
      <c r="AV32" s="62"/>
      <c r="AW32" s="62"/>
      <c r="AX32" s="62"/>
    </row>
    <row r="33" spans="2:50" s="64" customFormat="1" ht="16.5" customHeight="1">
      <c r="C33" s="172">
        <v>0</v>
      </c>
      <c r="D33" s="173"/>
      <c r="E33" s="174">
        <f t="shared" si="0"/>
        <v>0</v>
      </c>
      <c r="F33" s="175"/>
      <c r="G33" s="176">
        <f t="shared" si="1"/>
        <v>0</v>
      </c>
      <c r="H33" s="175"/>
      <c r="I33" s="177">
        <f t="shared" si="2"/>
        <v>0</v>
      </c>
      <c r="J33" s="178"/>
      <c r="K33" s="179"/>
      <c r="L33" s="180"/>
      <c r="M33" s="180"/>
      <c r="N33" s="181"/>
      <c r="O33" s="182" t="str">
        <f>IFERROR(VLOOKUP(K33,'Pickup Locations'!$B$11:$N$36,10,FALSE),"")</f>
        <v/>
      </c>
      <c r="P33" s="183"/>
      <c r="Q33" s="159" t="str">
        <f>IFERROR(VLOOKUP(K33,'Pickup Locations'!$B$11:$N$36,12,FALSE),"")</f>
        <v/>
      </c>
      <c r="S33" s="82"/>
      <c r="U33" s="227" t="s">
        <v>38</v>
      </c>
      <c r="V33" s="227"/>
      <c r="W33" s="227"/>
      <c r="X33" s="227"/>
      <c r="Y33" s="476"/>
      <c r="Z33" s="476"/>
      <c r="AA33" s="476"/>
      <c r="AB33" s="476"/>
      <c r="AD33" s="82"/>
      <c r="AE33" s="227" t="s">
        <v>373</v>
      </c>
      <c r="AF33" s="227"/>
      <c r="AG33" s="227"/>
      <c r="AH33" s="227"/>
      <c r="AI33" s="481"/>
      <c r="AJ33" s="481"/>
      <c r="AK33" s="481"/>
      <c r="AU33" s="62"/>
      <c r="AV33" s="62"/>
      <c r="AW33" s="62"/>
      <c r="AX33" s="62"/>
    </row>
    <row r="34" spans="2:50" s="64" customFormat="1" ht="16.5" customHeight="1">
      <c r="C34" s="172">
        <v>0</v>
      </c>
      <c r="D34" s="173"/>
      <c r="E34" s="174">
        <f t="shared" si="0"/>
        <v>0</v>
      </c>
      <c r="F34" s="175"/>
      <c r="G34" s="176">
        <f t="shared" si="1"/>
        <v>0</v>
      </c>
      <c r="H34" s="175"/>
      <c r="I34" s="177">
        <f t="shared" si="2"/>
        <v>0</v>
      </c>
      <c r="J34" s="178"/>
      <c r="K34" s="179"/>
      <c r="L34" s="180"/>
      <c r="M34" s="180"/>
      <c r="N34" s="181"/>
      <c r="O34" s="182" t="str">
        <f>IFERROR(VLOOKUP(K34,'Pickup Locations'!$B$11:$N$36,10,FALSE),"")</f>
        <v/>
      </c>
      <c r="P34" s="183"/>
      <c r="Q34" s="159" t="str">
        <f>IFERROR(VLOOKUP(K34,'Pickup Locations'!$B$11:$N$36,12,FALSE),"")</f>
        <v/>
      </c>
      <c r="S34" s="82"/>
      <c r="AD34" s="82"/>
      <c r="AE34" s="227" t="s">
        <v>37</v>
      </c>
      <c r="AF34" s="227"/>
      <c r="AG34" s="227"/>
      <c r="AH34" s="227"/>
      <c r="AI34" s="231"/>
      <c r="AJ34" s="231"/>
      <c r="AK34" s="231"/>
      <c r="AU34" s="62"/>
      <c r="AV34" s="62"/>
      <c r="AW34" s="62"/>
      <c r="AX34" s="62"/>
    </row>
    <row r="35" spans="2:50" s="64" customFormat="1" ht="16.5" customHeight="1" thickBot="1">
      <c r="C35" s="184">
        <v>0</v>
      </c>
      <c r="D35" s="185"/>
      <c r="E35" s="186">
        <f t="shared" si="0"/>
        <v>0</v>
      </c>
      <c r="F35" s="187"/>
      <c r="G35" s="188">
        <f t="shared" si="1"/>
        <v>0</v>
      </c>
      <c r="H35" s="187"/>
      <c r="I35" s="189">
        <f t="shared" si="2"/>
        <v>0</v>
      </c>
      <c r="J35" s="190"/>
      <c r="K35" s="191"/>
      <c r="L35" s="192"/>
      <c r="M35" s="192"/>
      <c r="N35" s="193"/>
      <c r="O35" s="194" t="str">
        <f>IFERROR(VLOOKUP(K35,'Pickup Locations'!$B$11:$N$36,10,FALSE),"")</f>
        <v/>
      </c>
      <c r="P35" s="195"/>
      <c r="Q35" s="160" t="str">
        <f>IFERROR(VLOOKUP(K35,'Pickup Locations'!$B$11:$N$36,12,FALSE),"")</f>
        <v/>
      </c>
      <c r="S35" s="82"/>
      <c r="AD35" s="82"/>
      <c r="AU35" s="62"/>
      <c r="AV35" s="62"/>
      <c r="AW35" s="62"/>
      <c r="AX35" s="62"/>
    </row>
    <row r="36" spans="2:50" s="64" customFormat="1" ht="16.5" customHeight="1">
      <c r="E36" s="84"/>
      <c r="F36" s="84"/>
      <c r="AR36" s="62"/>
      <c r="AS36" s="62"/>
      <c r="AT36" s="62"/>
    </row>
    <row r="37" spans="2:50" s="64" customFormat="1" ht="16.5" customHeight="1">
      <c r="B37" s="221" t="s">
        <v>39</v>
      </c>
      <c r="C37" s="221"/>
      <c r="D37" s="221"/>
      <c r="E37" s="221"/>
      <c r="F37" s="221"/>
      <c r="G37" s="221"/>
      <c r="H37" s="221"/>
      <c r="I37" s="221"/>
      <c r="J37" s="221"/>
      <c r="K37" s="221"/>
      <c r="L37" s="221"/>
      <c r="M37" s="221"/>
      <c r="N37" s="221"/>
      <c r="O37" s="221"/>
      <c r="P37" s="221"/>
      <c r="Q37" s="221"/>
      <c r="R37" s="221"/>
      <c r="S37" s="221"/>
      <c r="T37" s="221"/>
      <c r="U37" s="221"/>
      <c r="V37" s="221"/>
      <c r="W37" s="221"/>
      <c r="X37" s="221"/>
      <c r="Y37" s="221"/>
      <c r="Z37" s="221"/>
      <c r="AA37" s="221"/>
      <c r="AB37" s="221"/>
      <c r="AC37" s="221"/>
      <c r="AD37" s="221"/>
      <c r="AE37" s="221"/>
      <c r="AF37" s="221"/>
      <c r="AG37" s="221"/>
      <c r="AH37" s="221"/>
      <c r="AI37" s="221"/>
      <c r="AJ37" s="221"/>
      <c r="AK37" s="221"/>
      <c r="AR37" s="62"/>
      <c r="AS37" s="62"/>
      <c r="AT37" s="62"/>
    </row>
    <row r="38" spans="2:50" s="64" customFormat="1" ht="3.75" customHeight="1">
      <c r="C38" s="69"/>
      <c r="D38" s="69"/>
      <c r="E38" s="69"/>
      <c r="F38" s="69"/>
      <c r="G38" s="69"/>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R38" s="62"/>
      <c r="AS38" s="62"/>
      <c r="AT38" s="62"/>
    </row>
    <row r="39" spans="2:50" s="64" customFormat="1" ht="16.5" customHeight="1">
      <c r="AH39" s="85"/>
      <c r="AI39" s="85"/>
      <c r="AJ39" s="85"/>
      <c r="AK39" s="85"/>
      <c r="AR39" s="62"/>
      <c r="AS39" s="62"/>
      <c r="AT39" s="62"/>
    </row>
    <row r="40" spans="2:50" s="64" customFormat="1" ht="16.5" customHeight="1">
      <c r="B40" s="315" t="s">
        <v>40</v>
      </c>
      <c r="C40" s="318"/>
      <c r="D40" s="318"/>
      <c r="E40" s="318"/>
      <c r="F40" s="318"/>
      <c r="G40" s="318"/>
      <c r="H40" s="318"/>
      <c r="I40" s="318"/>
      <c r="J40" s="318"/>
      <c r="K40" s="318"/>
      <c r="L40" s="318"/>
      <c r="M40" s="318"/>
      <c r="N40" s="318"/>
      <c r="O40" s="318"/>
      <c r="P40" s="318"/>
      <c r="Q40" s="318"/>
      <c r="R40" s="318"/>
      <c r="S40" s="318"/>
      <c r="T40" s="318"/>
      <c r="U40" s="318"/>
      <c r="V40" s="318"/>
      <c r="W40" s="318"/>
      <c r="X40" s="318"/>
      <c r="Y40" s="318"/>
      <c r="Z40" s="318"/>
      <c r="AA40" s="318"/>
      <c r="AB40" s="318"/>
      <c r="AC40" s="318"/>
      <c r="AD40" s="318"/>
      <c r="AE40" s="318"/>
      <c r="AF40" s="318"/>
      <c r="AG40" s="318"/>
      <c r="AH40" s="318"/>
      <c r="AI40" s="318"/>
      <c r="AJ40" s="318"/>
      <c r="AK40" s="318"/>
      <c r="AR40" s="62"/>
      <c r="AS40" s="62"/>
      <c r="AT40" s="62"/>
    </row>
    <row r="41" spans="2:50" s="64" customFormat="1" ht="16.5" customHeight="1">
      <c r="B41" s="314" t="s">
        <v>41</v>
      </c>
      <c r="C41" s="315"/>
      <c r="D41" s="315"/>
      <c r="E41" s="315"/>
      <c r="F41" s="315"/>
      <c r="G41" s="315"/>
      <c r="H41" s="315"/>
      <c r="I41" s="315"/>
      <c r="J41" s="315"/>
      <c r="K41" s="315"/>
      <c r="L41" s="315"/>
      <c r="M41" s="315"/>
      <c r="N41" s="315"/>
      <c r="O41" s="315"/>
      <c r="P41" s="315"/>
      <c r="Q41" s="315"/>
      <c r="R41" s="315"/>
      <c r="S41" s="315"/>
      <c r="T41" s="315"/>
      <c r="U41" s="315"/>
      <c r="V41" s="315"/>
      <c r="W41" s="315"/>
      <c r="X41" s="315"/>
      <c r="Y41" s="315"/>
      <c r="Z41" s="315"/>
      <c r="AA41" s="315"/>
      <c r="AB41" s="315"/>
      <c r="AC41" s="315"/>
      <c r="AD41" s="315"/>
      <c r="AE41" s="315"/>
      <c r="AF41" s="315"/>
      <c r="AG41" s="315"/>
      <c r="AH41" s="315"/>
      <c r="AI41" s="315"/>
      <c r="AJ41" s="315"/>
      <c r="AK41" s="315"/>
      <c r="AR41" s="62"/>
      <c r="AS41" s="62"/>
      <c r="AT41" s="62"/>
    </row>
    <row r="42" spans="2:50" s="64" customFormat="1" ht="16.5" customHeight="1">
      <c r="B42" s="314" t="s">
        <v>42</v>
      </c>
      <c r="C42" s="315"/>
      <c r="D42" s="315"/>
      <c r="E42" s="315"/>
      <c r="F42" s="315"/>
      <c r="G42" s="315"/>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S42" s="161"/>
      <c r="AX42" s="161"/>
    </row>
    <row r="43" spans="2:50" s="64" customFormat="1" ht="16.5" customHeight="1">
      <c r="B43" s="316" t="s">
        <v>43</v>
      </c>
      <c r="C43" s="317"/>
      <c r="D43" s="317"/>
      <c r="E43" s="317"/>
      <c r="F43" s="317"/>
      <c r="G43" s="317"/>
      <c r="H43" s="317"/>
      <c r="I43" s="317"/>
      <c r="J43" s="317"/>
      <c r="K43" s="317"/>
      <c r="L43" s="317"/>
      <c r="M43" s="317"/>
      <c r="N43" s="317"/>
      <c r="O43" s="317"/>
      <c r="P43" s="317"/>
      <c r="Q43" s="317"/>
      <c r="R43" s="317"/>
      <c r="S43" s="317"/>
      <c r="T43" s="317"/>
      <c r="U43" s="317"/>
      <c r="V43" s="317"/>
      <c r="W43" s="317"/>
      <c r="X43" s="317"/>
      <c r="Y43" s="317"/>
      <c r="Z43" s="317"/>
      <c r="AA43" s="317"/>
      <c r="AB43" s="317"/>
      <c r="AC43" s="317"/>
      <c r="AD43" s="317"/>
      <c r="AE43" s="317"/>
      <c r="AF43" s="317"/>
      <c r="AG43" s="317"/>
      <c r="AH43" s="317"/>
      <c r="AI43" s="317"/>
      <c r="AJ43" s="317"/>
      <c r="AK43" s="317"/>
    </row>
    <row r="44" spans="2:50" s="64" customFormat="1" ht="16.5" customHeight="1" thickBot="1">
      <c r="AH44" s="85"/>
      <c r="AI44" s="85"/>
      <c r="AJ44" s="85"/>
      <c r="AK44" s="85"/>
    </row>
    <row r="45" spans="2:50" s="64" customFormat="1" ht="3.75" customHeight="1">
      <c r="B45" s="319" t="s">
        <v>44</v>
      </c>
      <c r="C45" s="320"/>
      <c r="D45" s="321"/>
      <c r="E45" s="488" t="s">
        <v>45</v>
      </c>
      <c r="F45" s="489"/>
      <c r="G45" s="489"/>
      <c r="H45" s="490"/>
      <c r="I45" s="319" t="s">
        <v>46</v>
      </c>
      <c r="J45" s="320"/>
      <c r="K45" s="321"/>
      <c r="L45" s="319" t="s">
        <v>47</v>
      </c>
      <c r="M45" s="320"/>
      <c r="N45" s="320"/>
      <c r="O45" s="321"/>
      <c r="P45" s="437" t="s">
        <v>48</v>
      </c>
      <c r="Q45" s="438"/>
      <c r="R45" s="439"/>
      <c r="S45" s="241" t="s">
        <v>49</v>
      </c>
      <c r="T45" s="242"/>
      <c r="U45" s="242"/>
      <c r="V45" s="242"/>
      <c r="W45" s="243"/>
      <c r="X45" s="282" t="s">
        <v>50</v>
      </c>
      <c r="Y45" s="283"/>
      <c r="Z45" s="284"/>
      <c r="AA45" s="274" t="s">
        <v>51</v>
      </c>
      <c r="AB45" s="275"/>
      <c r="AC45" s="275"/>
      <c r="AD45" s="276"/>
      <c r="AE45" s="291" t="s">
        <v>52</v>
      </c>
      <c r="AF45" s="283"/>
      <c r="AG45" s="283"/>
      <c r="AH45" s="292"/>
      <c r="AI45" s="259" t="s">
        <v>53</v>
      </c>
      <c r="AJ45" s="260"/>
      <c r="AK45" s="261"/>
    </row>
    <row r="46" spans="2:50" s="64" customFormat="1" ht="12" customHeight="1">
      <c r="B46" s="322"/>
      <c r="C46" s="323"/>
      <c r="D46" s="324"/>
      <c r="E46" s="491"/>
      <c r="F46" s="492"/>
      <c r="G46" s="492"/>
      <c r="H46" s="493"/>
      <c r="I46" s="322"/>
      <c r="J46" s="323"/>
      <c r="K46" s="324"/>
      <c r="L46" s="322"/>
      <c r="M46" s="323"/>
      <c r="N46" s="323"/>
      <c r="O46" s="324"/>
      <c r="P46" s="244"/>
      <c r="Q46" s="245"/>
      <c r="R46" s="246"/>
      <c r="S46" s="244"/>
      <c r="T46" s="245"/>
      <c r="U46" s="245"/>
      <c r="V46" s="245"/>
      <c r="W46" s="246"/>
      <c r="X46" s="285"/>
      <c r="Y46" s="286"/>
      <c r="Z46" s="287"/>
      <c r="AA46" s="277"/>
      <c r="AB46" s="278"/>
      <c r="AC46" s="278"/>
      <c r="AD46" s="279"/>
      <c r="AE46" s="293"/>
      <c r="AF46" s="286"/>
      <c r="AG46" s="286"/>
      <c r="AH46" s="294"/>
      <c r="AI46" s="262"/>
      <c r="AJ46" s="263"/>
      <c r="AK46" s="264"/>
      <c r="AL46" s="69"/>
    </row>
    <row r="47" spans="2:50" s="64" customFormat="1" ht="16.5" customHeight="1" thickBot="1">
      <c r="B47" s="420"/>
      <c r="C47" s="421"/>
      <c r="D47" s="422"/>
      <c r="E47" s="494"/>
      <c r="F47" s="495"/>
      <c r="G47" s="495"/>
      <c r="H47" s="496"/>
      <c r="I47" s="322"/>
      <c r="J47" s="323"/>
      <c r="K47" s="324"/>
      <c r="L47" s="322"/>
      <c r="M47" s="323"/>
      <c r="N47" s="323"/>
      <c r="O47" s="324"/>
      <c r="P47" s="440"/>
      <c r="Q47" s="441"/>
      <c r="R47" s="442"/>
      <c r="S47" s="247"/>
      <c r="T47" s="248"/>
      <c r="U47" s="248"/>
      <c r="V47" s="248"/>
      <c r="W47" s="249"/>
      <c r="X47" s="288"/>
      <c r="Y47" s="289"/>
      <c r="Z47" s="290"/>
      <c r="AA47" s="277"/>
      <c r="AB47" s="278"/>
      <c r="AC47" s="278"/>
      <c r="AD47" s="279"/>
      <c r="AE47" s="295"/>
      <c r="AF47" s="296"/>
      <c r="AG47" s="296"/>
      <c r="AH47" s="297"/>
      <c r="AI47" s="265"/>
      <c r="AJ47" s="266"/>
      <c r="AK47" s="267"/>
      <c r="AL47" s="69"/>
    </row>
    <row r="48" spans="2:50" s="64" customFormat="1" ht="16.5" customHeight="1">
      <c r="B48" s="423">
        <v>1</v>
      </c>
      <c r="C48" s="424"/>
      <c r="D48" s="424"/>
      <c r="E48" s="504" t="s">
        <v>379</v>
      </c>
      <c r="F48" s="505"/>
      <c r="G48" s="505"/>
      <c r="H48" s="505"/>
      <c r="I48" s="325">
        <v>5.04</v>
      </c>
      <c r="J48" s="325"/>
      <c r="K48" s="325"/>
      <c r="L48" s="433">
        <v>1</v>
      </c>
      <c r="M48" s="433"/>
      <c r="N48" s="434"/>
      <c r="O48" s="435"/>
      <c r="P48" s="443">
        <f>IF(ISBLANK(E48), 0,I48*L48)</f>
        <v>5.04</v>
      </c>
      <c r="Q48" s="443"/>
      <c r="R48" s="443"/>
      <c r="S48" s="250" t="s">
        <v>377</v>
      </c>
      <c r="T48" s="251"/>
      <c r="U48" s="251"/>
      <c r="V48" s="251"/>
      <c r="W48" s="251"/>
      <c r="X48" s="254">
        <v>8.5000000000000006E-2</v>
      </c>
      <c r="Y48" s="254"/>
      <c r="Z48" s="254"/>
      <c r="AA48" s="280">
        <v>0</v>
      </c>
      <c r="AB48" s="280"/>
      <c r="AC48" s="280"/>
      <c r="AD48" s="281"/>
      <c r="AE48" s="298">
        <f>IF(ISBLANK(E48),0,I48*(X48+AA48))</f>
        <v>0.42840000000000006</v>
      </c>
      <c r="AF48" s="298"/>
      <c r="AG48" s="298"/>
      <c r="AH48" s="299"/>
      <c r="AI48" s="268">
        <f t="shared" ref="AI48:AI57" si="3">IF(ISBLANK(E48), 0,AE48*L48)</f>
        <v>0.42840000000000006</v>
      </c>
      <c r="AJ48" s="269"/>
      <c r="AK48" s="270"/>
      <c r="AL48" s="69"/>
    </row>
    <row r="49" spans="2:39" s="64" customFormat="1" ht="16.5" customHeight="1">
      <c r="B49" s="447">
        <v>2</v>
      </c>
      <c r="C49" s="448"/>
      <c r="D49" s="448"/>
      <c r="E49" s="497" t="s">
        <v>379</v>
      </c>
      <c r="F49" s="498"/>
      <c r="G49" s="498"/>
      <c r="H49" s="498"/>
      <c r="I49" s="444">
        <v>5.04</v>
      </c>
      <c r="J49" s="444"/>
      <c r="K49" s="444"/>
      <c r="L49" s="358">
        <v>1</v>
      </c>
      <c r="M49" s="358"/>
      <c r="N49" s="359"/>
      <c r="O49" s="360"/>
      <c r="P49" s="305">
        <f t="shared" ref="P49:P57" si="4">IF(ISBLANK(E49), 0,I49*L49)</f>
        <v>5.04</v>
      </c>
      <c r="Q49" s="306"/>
      <c r="R49" s="307"/>
      <c r="S49" s="252" t="s">
        <v>377</v>
      </c>
      <c r="T49" s="253"/>
      <c r="U49" s="253"/>
      <c r="V49" s="253"/>
      <c r="W49" s="253"/>
      <c r="X49" s="233">
        <v>8.5000000000000006E-2</v>
      </c>
      <c r="Y49" s="233"/>
      <c r="Z49" s="233"/>
      <c r="AA49" s="257">
        <v>0</v>
      </c>
      <c r="AB49" s="257"/>
      <c r="AC49" s="257"/>
      <c r="AD49" s="258"/>
      <c r="AE49" s="300">
        <f t="shared" ref="AE49:AE57" si="5">IF(ISBLANK(E49),0,I49*(X49+AA49))</f>
        <v>0.42840000000000006</v>
      </c>
      <c r="AF49" s="301"/>
      <c r="AG49" s="301"/>
      <c r="AH49" s="302"/>
      <c r="AI49" s="271">
        <f t="shared" si="3"/>
        <v>0.42840000000000006</v>
      </c>
      <c r="AJ49" s="272"/>
      <c r="AK49" s="273"/>
      <c r="AL49" s="69"/>
    </row>
    <row r="50" spans="2:39" s="64" customFormat="1" ht="16.5" customHeight="1">
      <c r="B50" s="447">
        <v>3</v>
      </c>
      <c r="C50" s="448"/>
      <c r="D50" s="448"/>
      <c r="E50" s="497" t="s">
        <v>379</v>
      </c>
      <c r="F50" s="498"/>
      <c r="G50" s="498"/>
      <c r="H50" s="498"/>
      <c r="I50" s="444">
        <v>5.04</v>
      </c>
      <c r="J50" s="444"/>
      <c r="K50" s="444"/>
      <c r="L50" s="358">
        <v>1</v>
      </c>
      <c r="M50" s="358"/>
      <c r="N50" s="359"/>
      <c r="O50" s="360"/>
      <c r="P50" s="305">
        <f t="shared" si="4"/>
        <v>5.04</v>
      </c>
      <c r="Q50" s="306"/>
      <c r="R50" s="307"/>
      <c r="S50" s="255" t="s">
        <v>377</v>
      </c>
      <c r="T50" s="256"/>
      <c r="U50" s="256"/>
      <c r="V50" s="256"/>
      <c r="W50" s="256"/>
      <c r="X50" s="233">
        <v>8.5000000000000006E-2</v>
      </c>
      <c r="Y50" s="233"/>
      <c r="Z50" s="233"/>
      <c r="AA50" s="257">
        <v>0</v>
      </c>
      <c r="AB50" s="257"/>
      <c r="AC50" s="257"/>
      <c r="AD50" s="258"/>
      <c r="AE50" s="300">
        <f t="shared" si="5"/>
        <v>0.42840000000000006</v>
      </c>
      <c r="AF50" s="301"/>
      <c r="AG50" s="301"/>
      <c r="AH50" s="302"/>
      <c r="AI50" s="271">
        <f t="shared" si="3"/>
        <v>0.42840000000000006</v>
      </c>
      <c r="AJ50" s="272"/>
      <c r="AK50" s="273"/>
      <c r="AL50" s="69"/>
    </row>
    <row r="51" spans="2:39" s="64" customFormat="1" ht="16.5" customHeight="1">
      <c r="B51" s="447">
        <v>4</v>
      </c>
      <c r="C51" s="448"/>
      <c r="D51" s="448"/>
      <c r="E51" s="497" t="s">
        <v>380</v>
      </c>
      <c r="F51" s="498"/>
      <c r="G51" s="498"/>
      <c r="H51" s="498"/>
      <c r="I51" s="444">
        <v>5.13</v>
      </c>
      <c r="J51" s="444"/>
      <c r="K51" s="444"/>
      <c r="L51" s="358">
        <v>1</v>
      </c>
      <c r="M51" s="358"/>
      <c r="N51" s="359"/>
      <c r="O51" s="360"/>
      <c r="P51" s="305">
        <f t="shared" si="4"/>
        <v>5.13</v>
      </c>
      <c r="Q51" s="306"/>
      <c r="R51" s="307"/>
      <c r="S51" s="255" t="s">
        <v>377</v>
      </c>
      <c r="T51" s="256"/>
      <c r="U51" s="256"/>
      <c r="V51" s="256"/>
      <c r="W51" s="256"/>
      <c r="X51" s="233">
        <v>8.5000000000000006E-2</v>
      </c>
      <c r="Y51" s="233"/>
      <c r="Z51" s="233"/>
      <c r="AA51" s="257">
        <v>0</v>
      </c>
      <c r="AB51" s="257"/>
      <c r="AC51" s="257"/>
      <c r="AD51" s="258"/>
      <c r="AE51" s="300">
        <f t="shared" si="5"/>
        <v>0.43605000000000005</v>
      </c>
      <c r="AF51" s="301"/>
      <c r="AG51" s="301"/>
      <c r="AH51" s="302"/>
      <c r="AI51" s="271">
        <f t="shared" si="3"/>
        <v>0.43605000000000005</v>
      </c>
      <c r="AJ51" s="272"/>
      <c r="AK51" s="273"/>
      <c r="AL51" s="69"/>
    </row>
    <row r="52" spans="2:39" s="64" customFormat="1" ht="16.5" customHeight="1">
      <c r="B52" s="447">
        <v>5</v>
      </c>
      <c r="C52" s="448"/>
      <c r="D52" s="448"/>
      <c r="E52" s="497" t="s">
        <v>380</v>
      </c>
      <c r="F52" s="498"/>
      <c r="G52" s="498"/>
      <c r="H52" s="498"/>
      <c r="I52" s="444">
        <v>5.13</v>
      </c>
      <c r="J52" s="444"/>
      <c r="K52" s="444"/>
      <c r="L52" s="358">
        <v>1</v>
      </c>
      <c r="M52" s="358"/>
      <c r="N52" s="359"/>
      <c r="O52" s="360"/>
      <c r="P52" s="305">
        <f t="shared" si="4"/>
        <v>5.13</v>
      </c>
      <c r="Q52" s="306"/>
      <c r="R52" s="307"/>
      <c r="S52" s="255" t="s">
        <v>377</v>
      </c>
      <c r="T52" s="256"/>
      <c r="U52" s="256"/>
      <c r="V52" s="256"/>
      <c r="W52" s="256"/>
      <c r="X52" s="233">
        <v>8.5000000000000006E-2</v>
      </c>
      <c r="Y52" s="233"/>
      <c r="Z52" s="233"/>
      <c r="AA52" s="257">
        <v>0</v>
      </c>
      <c r="AB52" s="257"/>
      <c r="AC52" s="257"/>
      <c r="AD52" s="258"/>
      <c r="AE52" s="300">
        <f t="shared" si="5"/>
        <v>0.43605000000000005</v>
      </c>
      <c r="AF52" s="301"/>
      <c r="AG52" s="301"/>
      <c r="AH52" s="302"/>
      <c r="AI52" s="271">
        <f t="shared" si="3"/>
        <v>0.43605000000000005</v>
      </c>
      <c r="AJ52" s="272"/>
      <c r="AK52" s="273"/>
      <c r="AL52" s="69"/>
    </row>
    <row r="53" spans="2:39" s="64" customFormat="1" ht="16.5" customHeight="1">
      <c r="B53" s="447">
        <v>6</v>
      </c>
      <c r="C53" s="448"/>
      <c r="D53" s="448"/>
      <c r="E53" s="497" t="s">
        <v>380</v>
      </c>
      <c r="F53" s="498"/>
      <c r="G53" s="498"/>
      <c r="H53" s="498"/>
      <c r="I53" s="444">
        <v>5.13</v>
      </c>
      <c r="J53" s="444"/>
      <c r="K53" s="444"/>
      <c r="L53" s="358">
        <v>1</v>
      </c>
      <c r="M53" s="358"/>
      <c r="N53" s="359"/>
      <c r="O53" s="360"/>
      <c r="P53" s="305">
        <f t="shared" si="4"/>
        <v>5.13</v>
      </c>
      <c r="Q53" s="306"/>
      <c r="R53" s="307"/>
      <c r="S53" s="255" t="s">
        <v>377</v>
      </c>
      <c r="T53" s="256"/>
      <c r="U53" s="256"/>
      <c r="V53" s="256"/>
      <c r="W53" s="256"/>
      <c r="X53" s="233">
        <v>8.5000000000000006E-2</v>
      </c>
      <c r="Y53" s="233"/>
      <c r="Z53" s="233"/>
      <c r="AA53" s="257">
        <v>0</v>
      </c>
      <c r="AB53" s="257"/>
      <c r="AC53" s="257"/>
      <c r="AD53" s="258"/>
      <c r="AE53" s="300">
        <f t="shared" si="5"/>
        <v>0.43605000000000005</v>
      </c>
      <c r="AF53" s="301"/>
      <c r="AG53" s="301"/>
      <c r="AH53" s="302"/>
      <c r="AI53" s="271">
        <f t="shared" si="3"/>
        <v>0.43605000000000005</v>
      </c>
      <c r="AJ53" s="272"/>
      <c r="AK53" s="273"/>
      <c r="AL53" s="69"/>
    </row>
    <row r="54" spans="2:39" s="64" customFormat="1" ht="16.5" customHeight="1">
      <c r="B54" s="447">
        <v>7</v>
      </c>
      <c r="C54" s="448"/>
      <c r="D54" s="448"/>
      <c r="E54" s="497"/>
      <c r="F54" s="498"/>
      <c r="G54" s="498"/>
      <c r="H54" s="498"/>
      <c r="I54" s="444"/>
      <c r="J54" s="444"/>
      <c r="K54" s="444"/>
      <c r="L54" s="358"/>
      <c r="M54" s="358"/>
      <c r="N54" s="359"/>
      <c r="O54" s="360"/>
      <c r="P54" s="305">
        <f t="shared" si="4"/>
        <v>0</v>
      </c>
      <c r="Q54" s="306"/>
      <c r="R54" s="307"/>
      <c r="S54" s="255"/>
      <c r="T54" s="256"/>
      <c r="U54" s="256"/>
      <c r="V54" s="256"/>
      <c r="W54" s="256"/>
      <c r="X54" s="233"/>
      <c r="Y54" s="233"/>
      <c r="Z54" s="233"/>
      <c r="AA54" s="257"/>
      <c r="AB54" s="257"/>
      <c r="AC54" s="257"/>
      <c r="AD54" s="258"/>
      <c r="AE54" s="300">
        <f t="shared" si="5"/>
        <v>0</v>
      </c>
      <c r="AF54" s="301"/>
      <c r="AG54" s="301"/>
      <c r="AH54" s="302"/>
      <c r="AI54" s="271">
        <f t="shared" si="3"/>
        <v>0</v>
      </c>
      <c r="AJ54" s="272"/>
      <c r="AK54" s="273"/>
      <c r="AL54" s="69"/>
    </row>
    <row r="55" spans="2:39" s="64" customFormat="1" ht="16.5" customHeight="1">
      <c r="B55" s="447">
        <v>8</v>
      </c>
      <c r="C55" s="448"/>
      <c r="D55" s="448"/>
      <c r="E55" s="497"/>
      <c r="F55" s="498"/>
      <c r="G55" s="498"/>
      <c r="H55" s="498"/>
      <c r="I55" s="444"/>
      <c r="J55" s="444"/>
      <c r="K55" s="444"/>
      <c r="L55" s="358"/>
      <c r="M55" s="358"/>
      <c r="N55" s="359"/>
      <c r="O55" s="360"/>
      <c r="P55" s="305">
        <f t="shared" si="4"/>
        <v>0</v>
      </c>
      <c r="Q55" s="306"/>
      <c r="R55" s="307"/>
      <c r="S55" s="255"/>
      <c r="T55" s="256"/>
      <c r="U55" s="256"/>
      <c r="V55" s="256"/>
      <c r="W55" s="256"/>
      <c r="X55" s="233"/>
      <c r="Y55" s="233"/>
      <c r="Z55" s="233"/>
      <c r="AA55" s="257"/>
      <c r="AB55" s="257"/>
      <c r="AC55" s="257"/>
      <c r="AD55" s="258"/>
      <c r="AE55" s="300">
        <f t="shared" si="5"/>
        <v>0</v>
      </c>
      <c r="AF55" s="301"/>
      <c r="AG55" s="301"/>
      <c r="AH55" s="302"/>
      <c r="AI55" s="271">
        <f t="shared" si="3"/>
        <v>0</v>
      </c>
      <c r="AJ55" s="272"/>
      <c r="AK55" s="273"/>
      <c r="AL55" s="69"/>
    </row>
    <row r="56" spans="2:39" s="64" customFormat="1" ht="16.5" customHeight="1">
      <c r="B56" s="447">
        <v>9</v>
      </c>
      <c r="C56" s="448"/>
      <c r="D56" s="448"/>
      <c r="E56" s="497"/>
      <c r="F56" s="498"/>
      <c r="G56" s="498"/>
      <c r="H56" s="498"/>
      <c r="I56" s="444"/>
      <c r="J56" s="444"/>
      <c r="K56" s="444"/>
      <c r="L56" s="358"/>
      <c r="M56" s="358"/>
      <c r="N56" s="359"/>
      <c r="O56" s="360"/>
      <c r="P56" s="305">
        <f t="shared" si="4"/>
        <v>0</v>
      </c>
      <c r="Q56" s="306"/>
      <c r="R56" s="307"/>
      <c r="S56" s="255"/>
      <c r="T56" s="256"/>
      <c r="U56" s="256"/>
      <c r="V56" s="256"/>
      <c r="W56" s="256"/>
      <c r="X56" s="233"/>
      <c r="Y56" s="233"/>
      <c r="Z56" s="233"/>
      <c r="AA56" s="257"/>
      <c r="AB56" s="257"/>
      <c r="AC56" s="257"/>
      <c r="AD56" s="258"/>
      <c r="AE56" s="300">
        <f t="shared" si="5"/>
        <v>0</v>
      </c>
      <c r="AF56" s="301"/>
      <c r="AG56" s="301"/>
      <c r="AH56" s="302"/>
      <c r="AI56" s="271">
        <f t="shared" si="3"/>
        <v>0</v>
      </c>
      <c r="AJ56" s="272"/>
      <c r="AK56" s="273"/>
      <c r="AL56" s="69"/>
    </row>
    <row r="57" spans="2:39" s="64" customFormat="1" ht="16.5" customHeight="1" thickBot="1">
      <c r="B57" s="502">
        <v>10</v>
      </c>
      <c r="C57" s="503"/>
      <c r="D57" s="503"/>
      <c r="E57" s="500"/>
      <c r="F57" s="501"/>
      <c r="G57" s="501"/>
      <c r="H57" s="501"/>
      <c r="I57" s="436"/>
      <c r="J57" s="436"/>
      <c r="K57" s="436"/>
      <c r="L57" s="381"/>
      <c r="M57" s="381"/>
      <c r="N57" s="382"/>
      <c r="O57" s="383"/>
      <c r="P57" s="349">
        <f t="shared" si="4"/>
        <v>0</v>
      </c>
      <c r="Q57" s="350"/>
      <c r="R57" s="351"/>
      <c r="S57" s="384"/>
      <c r="T57" s="385"/>
      <c r="U57" s="385"/>
      <c r="V57" s="385"/>
      <c r="W57" s="385"/>
      <c r="X57" s="342"/>
      <c r="Y57" s="342"/>
      <c r="Z57" s="342"/>
      <c r="AA57" s="303"/>
      <c r="AB57" s="303"/>
      <c r="AC57" s="303"/>
      <c r="AD57" s="304"/>
      <c r="AE57" s="398">
        <f t="shared" si="5"/>
        <v>0</v>
      </c>
      <c r="AF57" s="399"/>
      <c r="AG57" s="399"/>
      <c r="AH57" s="400"/>
      <c r="AI57" s="401">
        <f t="shared" si="3"/>
        <v>0</v>
      </c>
      <c r="AJ57" s="402"/>
      <c r="AK57" s="403"/>
      <c r="AL57" s="69"/>
    </row>
    <row r="58" spans="2:39" s="64" customFormat="1" ht="3.75" customHeight="1">
      <c r="B58" s="86"/>
      <c r="C58" s="69"/>
      <c r="D58" s="69"/>
      <c r="E58" s="69"/>
      <c r="F58" s="69"/>
      <c r="G58" s="69"/>
      <c r="H58" s="69"/>
      <c r="I58" s="69"/>
      <c r="J58" s="69"/>
      <c r="K58" s="69"/>
      <c r="L58" s="375" t="s">
        <v>54</v>
      </c>
      <c r="M58" s="376"/>
      <c r="N58" s="376"/>
      <c r="O58" s="377"/>
      <c r="P58" s="335">
        <f>IF(SUM(L48:O57)&gt;0,ROUND(SUM(P48:R57)/SUMIF(E48:H57,"&lt;&gt;",L48:O57),4),0)</f>
        <v>5.085</v>
      </c>
      <c r="Q58" s="336"/>
      <c r="R58" s="337"/>
      <c r="S58" s="69"/>
      <c r="T58" s="69"/>
      <c r="U58" s="69"/>
      <c r="V58" s="69"/>
      <c r="W58" s="69"/>
      <c r="X58" s="392" t="s">
        <v>55</v>
      </c>
      <c r="Y58" s="393"/>
      <c r="Z58" s="393"/>
      <c r="AA58" s="393"/>
      <c r="AB58" s="393"/>
      <c r="AC58" s="393"/>
      <c r="AD58" s="394"/>
      <c r="AE58" s="386">
        <f>IFERROR(SUM(AE48:AH57)/SUM(L48:O57),0)</f>
        <v>0.43222500000000003</v>
      </c>
      <c r="AF58" s="387"/>
      <c r="AG58" s="387"/>
      <c r="AH58" s="388"/>
      <c r="AI58" s="343">
        <f>SUM(AI48:AK57)</f>
        <v>2.59335</v>
      </c>
      <c r="AJ58" s="344"/>
      <c r="AK58" s="345"/>
      <c r="AL58" s="69"/>
    </row>
    <row r="59" spans="2:39" s="64" customFormat="1" ht="16.5" customHeight="1" thickBot="1">
      <c r="E59" s="445" t="s">
        <v>56</v>
      </c>
      <c r="F59" s="445"/>
      <c r="G59" s="445"/>
      <c r="H59" s="445"/>
      <c r="I59" s="445"/>
      <c r="J59" s="445"/>
      <c r="K59" s="446"/>
      <c r="L59" s="378"/>
      <c r="M59" s="379"/>
      <c r="N59" s="379"/>
      <c r="O59" s="380"/>
      <c r="P59" s="338"/>
      <c r="Q59" s="339"/>
      <c r="R59" s="340"/>
      <c r="S59" s="69"/>
      <c r="X59" s="395"/>
      <c r="Y59" s="396"/>
      <c r="Z59" s="396"/>
      <c r="AA59" s="396"/>
      <c r="AB59" s="396"/>
      <c r="AC59" s="396"/>
      <c r="AD59" s="397"/>
      <c r="AE59" s="389"/>
      <c r="AF59" s="390"/>
      <c r="AG59" s="390"/>
      <c r="AH59" s="391"/>
      <c r="AI59" s="346"/>
      <c r="AJ59" s="347"/>
      <c r="AK59" s="348"/>
      <c r="AL59" s="69"/>
      <c r="AM59" s="85"/>
    </row>
    <row r="60" spans="2:39" s="64" customFormat="1" ht="4.5" customHeight="1">
      <c r="M60" s="69"/>
      <c r="N60" s="69"/>
      <c r="O60" s="69"/>
      <c r="P60" s="69"/>
      <c r="Q60" s="69"/>
      <c r="R60" s="69"/>
      <c r="S60" s="69"/>
      <c r="Y60" s="69"/>
      <c r="Z60" s="69"/>
      <c r="AA60" s="69"/>
      <c r="AB60" s="69"/>
      <c r="AC60" s="69"/>
      <c r="AD60" s="69"/>
      <c r="AE60" s="69"/>
      <c r="AF60" s="69"/>
      <c r="AG60" s="69"/>
      <c r="AH60" s="69"/>
      <c r="AI60" s="69"/>
      <c r="AJ60" s="69"/>
      <c r="AK60" s="69"/>
      <c r="AL60" s="69"/>
      <c r="AM60" s="85"/>
    </row>
    <row r="61" spans="2:39" s="63" customFormat="1" ht="16.5" customHeight="1">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row>
    <row r="62" spans="2:39" s="63" customFormat="1" ht="16.5" customHeight="1">
      <c r="B62" s="66" t="s">
        <v>57</v>
      </c>
      <c r="C62" s="66"/>
      <c r="D62" s="66"/>
      <c r="E62" s="66"/>
      <c r="F62" s="66"/>
      <c r="G62" s="221" t="s">
        <v>58</v>
      </c>
      <c r="H62" s="221"/>
      <c r="I62" s="221"/>
      <c r="J62" s="514"/>
      <c r="K62" s="514"/>
      <c r="L62" s="514"/>
      <c r="M62" s="514"/>
      <c r="N62" s="66"/>
      <c r="O62" s="66"/>
      <c r="P62" s="66"/>
      <c r="Q62" s="66"/>
      <c r="R62" s="66"/>
      <c r="S62" s="66"/>
      <c r="T62" s="66"/>
      <c r="U62" s="66"/>
      <c r="V62" s="66"/>
      <c r="W62" s="66"/>
      <c r="X62" s="66"/>
      <c r="Y62" s="66"/>
      <c r="Z62" s="66"/>
      <c r="AA62" s="66"/>
      <c r="AB62" s="66"/>
      <c r="AC62" s="66"/>
      <c r="AD62" s="66"/>
      <c r="AE62" s="66"/>
      <c r="AF62" s="66"/>
      <c r="AG62" s="66"/>
      <c r="AH62" s="66"/>
      <c r="AI62" s="66"/>
      <c r="AJ62" s="66"/>
      <c r="AK62" s="66"/>
    </row>
    <row r="63" spans="2:39" s="63" customFormat="1" ht="3.75" customHeight="1">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row>
    <row r="64" spans="2:39" s="63" customFormat="1" ht="16.5" customHeight="1" thickBot="1">
      <c r="C64" s="87"/>
      <c r="E64" s="87"/>
      <c r="F64" s="88"/>
      <c r="G64" s="89"/>
      <c r="H64" s="89"/>
      <c r="I64" s="89"/>
      <c r="P64" s="90"/>
      <c r="Q64" s="90"/>
      <c r="R64" s="90"/>
      <c r="S64" s="90"/>
      <c r="T64" s="90"/>
      <c r="U64" s="90"/>
      <c r="V64" s="90"/>
      <c r="W64" s="90"/>
      <c r="X64" s="90"/>
      <c r="Y64" s="90"/>
      <c r="Z64" s="90"/>
      <c r="AA64" s="90"/>
      <c r="AB64" s="90"/>
      <c r="AC64" s="90"/>
      <c r="AD64" s="90"/>
      <c r="AE64" s="90"/>
      <c r="AF64" s="91"/>
      <c r="AG64" s="91"/>
      <c r="AH64" s="91"/>
      <c r="AI64" s="91"/>
      <c r="AJ64" s="91"/>
    </row>
    <row r="65" spans="2:38" ht="4.5" customHeight="1">
      <c r="C65" s="92"/>
      <c r="D65" s="92"/>
      <c r="E65" s="92"/>
      <c r="F65" s="92"/>
      <c r="I65" s="515" t="s">
        <v>59</v>
      </c>
      <c r="J65" s="516"/>
      <c r="K65" s="516"/>
      <c r="L65" s="516"/>
      <c r="M65" s="516"/>
      <c r="N65" s="516"/>
      <c r="O65" s="516"/>
      <c r="P65" s="516"/>
      <c r="Q65" s="516"/>
      <c r="R65" s="516"/>
      <c r="S65" s="516"/>
      <c r="T65" s="516"/>
      <c r="U65" s="516"/>
      <c r="V65" s="516"/>
      <c r="W65" s="516"/>
      <c r="X65" s="516"/>
      <c r="Y65" s="516"/>
      <c r="Z65" s="516"/>
      <c r="AA65" s="516"/>
      <c r="AB65" s="516"/>
      <c r="AC65" s="516"/>
      <c r="AD65" s="516"/>
      <c r="AE65" s="516"/>
      <c r="AF65" s="516"/>
      <c r="AG65" s="516"/>
      <c r="AH65" s="516"/>
      <c r="AI65" s="516"/>
      <c r="AJ65" s="516"/>
      <c r="AK65" s="517"/>
    </row>
    <row r="66" spans="2:38" ht="12.75" customHeight="1" thickBot="1">
      <c r="C66" s="92"/>
      <c r="D66" s="92"/>
      <c r="E66" s="92"/>
      <c r="F66" s="92"/>
      <c r="I66" s="518"/>
      <c r="J66" s="519"/>
      <c r="K66" s="519"/>
      <c r="L66" s="519"/>
      <c r="M66" s="519"/>
      <c r="N66" s="519"/>
      <c r="O66" s="519"/>
      <c r="P66" s="519"/>
      <c r="Q66" s="519"/>
      <c r="R66" s="519"/>
      <c r="S66" s="519"/>
      <c r="T66" s="519"/>
      <c r="U66" s="519"/>
      <c r="V66" s="519"/>
      <c r="W66" s="519"/>
      <c r="X66" s="519"/>
      <c r="Y66" s="519"/>
      <c r="Z66" s="519"/>
      <c r="AA66" s="519"/>
      <c r="AB66" s="519"/>
      <c r="AC66" s="519"/>
      <c r="AD66" s="519"/>
      <c r="AE66" s="519"/>
      <c r="AF66" s="519"/>
      <c r="AG66" s="519"/>
      <c r="AH66" s="519"/>
      <c r="AI66" s="519"/>
      <c r="AJ66" s="519"/>
      <c r="AK66" s="520"/>
      <c r="AL66" s="8"/>
    </row>
    <row r="67" spans="2:38" ht="12.75" customHeight="1">
      <c r="B67" s="521" t="s">
        <v>60</v>
      </c>
      <c r="C67" s="522"/>
      <c r="D67" s="522"/>
      <c r="E67" s="522"/>
      <c r="F67" s="522"/>
      <c r="G67" s="522"/>
      <c r="H67" s="523"/>
      <c r="I67" s="362" t="s">
        <v>61</v>
      </c>
      <c r="J67" s="362"/>
      <c r="K67" s="363"/>
      <c r="L67" s="404" t="s">
        <v>62</v>
      </c>
      <c r="M67" s="405"/>
      <c r="N67" s="405"/>
      <c r="O67" s="406"/>
      <c r="P67" s="485" t="s">
        <v>63</v>
      </c>
      <c r="Q67" s="486"/>
      <c r="R67" s="487"/>
      <c r="S67" s="404" t="s">
        <v>64</v>
      </c>
      <c r="T67" s="405"/>
      <c r="U67" s="405"/>
      <c r="V67" s="406"/>
      <c r="W67" s="361" t="s">
        <v>65</v>
      </c>
      <c r="X67" s="362"/>
      <c r="Y67" s="362"/>
      <c r="Z67" s="363"/>
      <c r="AA67" s="404" t="s">
        <v>66</v>
      </c>
      <c r="AB67" s="405"/>
      <c r="AC67" s="405"/>
      <c r="AD67" s="406"/>
      <c r="AE67" s="361" t="s">
        <v>67</v>
      </c>
      <c r="AF67" s="362"/>
      <c r="AG67" s="362"/>
      <c r="AH67" s="363"/>
      <c r="AI67" s="361" t="s">
        <v>68</v>
      </c>
      <c r="AJ67" s="362"/>
      <c r="AK67" s="363"/>
      <c r="AL67" s="8"/>
    </row>
    <row r="68" spans="2:38" ht="16.5" customHeight="1">
      <c r="B68" s="524"/>
      <c r="C68" s="525"/>
      <c r="D68" s="525"/>
      <c r="E68" s="525"/>
      <c r="F68" s="525"/>
      <c r="G68" s="525"/>
      <c r="H68" s="526"/>
      <c r="I68" s="365" t="s">
        <v>26</v>
      </c>
      <c r="J68" s="365"/>
      <c r="K68" s="366"/>
      <c r="L68" s="364" t="s">
        <v>26</v>
      </c>
      <c r="M68" s="365"/>
      <c r="N68" s="365"/>
      <c r="O68" s="366"/>
      <c r="P68" s="364" t="s">
        <v>26</v>
      </c>
      <c r="Q68" s="365"/>
      <c r="R68" s="366"/>
      <c r="S68" s="364" t="s">
        <v>26</v>
      </c>
      <c r="T68" s="365"/>
      <c r="U68" s="365"/>
      <c r="V68" s="366"/>
      <c r="W68" s="364" t="s">
        <v>26</v>
      </c>
      <c r="X68" s="365"/>
      <c r="Y68" s="365"/>
      <c r="Z68" s="366"/>
      <c r="AA68" s="367" t="s">
        <v>26</v>
      </c>
      <c r="AB68" s="368"/>
      <c r="AC68" s="368"/>
      <c r="AD68" s="369"/>
      <c r="AE68" s="364" t="s">
        <v>26</v>
      </c>
      <c r="AF68" s="365"/>
      <c r="AG68" s="365"/>
      <c r="AH68" s="366"/>
      <c r="AI68" s="364" t="s">
        <v>26</v>
      </c>
      <c r="AJ68" s="365"/>
      <c r="AK68" s="366"/>
      <c r="AL68" s="8"/>
    </row>
    <row r="69" spans="2:38" ht="3.75" customHeight="1" thickBot="1">
      <c r="B69" s="527"/>
      <c r="C69" s="528"/>
      <c r="D69" s="528"/>
      <c r="E69" s="528"/>
      <c r="F69" s="528"/>
      <c r="G69" s="528"/>
      <c r="H69" s="529"/>
      <c r="I69" s="353"/>
      <c r="J69" s="353"/>
      <c r="K69" s="354"/>
      <c r="L69" s="425"/>
      <c r="M69" s="426"/>
      <c r="N69" s="426"/>
      <c r="O69" s="427"/>
      <c r="P69" s="449"/>
      <c r="Q69" s="450"/>
      <c r="R69" s="451"/>
      <c r="S69" s="449"/>
      <c r="T69" s="450"/>
      <c r="U69" s="450"/>
      <c r="V69" s="451"/>
      <c r="W69" s="499"/>
      <c r="X69" s="486"/>
      <c r="Y69" s="486"/>
      <c r="Z69" s="487"/>
      <c r="AA69" s="370"/>
      <c r="AB69" s="371"/>
      <c r="AC69" s="371"/>
      <c r="AD69" s="372"/>
      <c r="AE69" s="352"/>
      <c r="AF69" s="353"/>
      <c r="AG69" s="353"/>
      <c r="AH69" s="354"/>
      <c r="AI69" s="352"/>
      <c r="AJ69" s="353"/>
      <c r="AK69" s="354"/>
      <c r="AL69" s="8"/>
    </row>
    <row r="70" spans="2:38" ht="16.5" customHeight="1">
      <c r="B70" s="506" t="s">
        <v>69</v>
      </c>
      <c r="C70" s="507"/>
      <c r="D70" s="131" t="s">
        <v>70</v>
      </c>
      <c r="E70" s="507" t="s">
        <v>71</v>
      </c>
      <c r="F70" s="507"/>
      <c r="G70" s="507"/>
      <c r="H70" s="530"/>
      <c r="I70" s="410">
        <v>0</v>
      </c>
      <c r="J70" s="373"/>
      <c r="K70" s="411"/>
      <c r="L70" s="428">
        <v>0</v>
      </c>
      <c r="M70" s="429"/>
      <c r="N70" s="429"/>
      <c r="O70" s="430"/>
      <c r="P70" s="356">
        <f t="shared" ref="P70:P95" si="6">IF($I70&gt;0,$I$17,0)</f>
        <v>0</v>
      </c>
      <c r="Q70" s="431"/>
      <c r="R70" s="431"/>
      <c r="S70" s="431">
        <f t="shared" ref="S70:S95" si="7">IF($I70&gt;0,$U$17,0)</f>
        <v>0</v>
      </c>
      <c r="T70" s="431"/>
      <c r="U70" s="431"/>
      <c r="V70" s="431"/>
      <c r="W70" s="431">
        <f t="shared" ref="W70:W95" si="8">IF(I70&gt;0,I70+L70+P70-S70,0)</f>
        <v>0</v>
      </c>
      <c r="X70" s="431"/>
      <c r="Y70" s="329"/>
      <c r="Z70" s="432"/>
      <c r="AA70" s="373">
        <v>0</v>
      </c>
      <c r="AB70" s="373"/>
      <c r="AC70" s="373"/>
      <c r="AD70" s="374"/>
      <c r="AE70" s="355">
        <f t="shared" ref="AE70:AE95" si="9">IF($AA$68="Per CWT",IF(ISNUMBER($AG$17),AA70/100*$AG$17,0),AA70)</f>
        <v>0</v>
      </c>
      <c r="AF70" s="330"/>
      <c r="AG70" s="330"/>
      <c r="AH70" s="356"/>
      <c r="AI70" s="329">
        <f>IF(AND(W70&gt;0,AE70&gt;0),W70-AE70,0)</f>
        <v>0</v>
      </c>
      <c r="AJ70" s="330"/>
      <c r="AK70" s="331"/>
      <c r="AL70" s="8"/>
    </row>
    <row r="71" spans="2:38" ht="16.5" customHeight="1">
      <c r="B71" s="483" t="s">
        <v>72</v>
      </c>
      <c r="C71" s="484"/>
      <c r="D71" s="132" t="s">
        <v>73</v>
      </c>
      <c r="E71" s="484" t="s">
        <v>74</v>
      </c>
      <c r="F71" s="484"/>
      <c r="G71" s="484"/>
      <c r="H71" s="511"/>
      <c r="I71" s="410">
        <v>0</v>
      </c>
      <c r="J71" s="373"/>
      <c r="K71" s="411"/>
      <c r="L71" s="412">
        <v>0</v>
      </c>
      <c r="M71" s="413"/>
      <c r="N71" s="413"/>
      <c r="O71" s="414"/>
      <c r="P71" s="333">
        <f t="shared" si="6"/>
        <v>0</v>
      </c>
      <c r="Q71" s="333"/>
      <c r="R71" s="334"/>
      <c r="S71" s="332">
        <f t="shared" si="7"/>
        <v>0</v>
      </c>
      <c r="T71" s="333"/>
      <c r="U71" s="333"/>
      <c r="V71" s="334"/>
      <c r="W71" s="332">
        <f t="shared" si="8"/>
        <v>0</v>
      </c>
      <c r="X71" s="333"/>
      <c r="Y71" s="333"/>
      <c r="Z71" s="341"/>
      <c r="AA71" s="373">
        <v>0</v>
      </c>
      <c r="AB71" s="373"/>
      <c r="AC71" s="373"/>
      <c r="AD71" s="374"/>
      <c r="AE71" s="357">
        <f t="shared" si="9"/>
        <v>0</v>
      </c>
      <c r="AF71" s="333"/>
      <c r="AG71" s="333"/>
      <c r="AH71" s="334"/>
      <c r="AI71" s="332">
        <f t="shared" ref="AI71:AI95" si="10">IF(AND(W71&gt;0,AE71&gt;0),W71-AE71,0)</f>
        <v>0</v>
      </c>
      <c r="AJ71" s="333"/>
      <c r="AK71" s="341"/>
      <c r="AL71" s="8"/>
    </row>
    <row r="72" spans="2:38" ht="16.5" customHeight="1">
      <c r="B72" s="483" t="s">
        <v>75</v>
      </c>
      <c r="C72" s="484"/>
      <c r="D72" s="132" t="s">
        <v>76</v>
      </c>
      <c r="E72" s="484" t="s">
        <v>77</v>
      </c>
      <c r="F72" s="484"/>
      <c r="G72" s="484"/>
      <c r="H72" s="511"/>
      <c r="I72" s="410">
        <v>0</v>
      </c>
      <c r="J72" s="373"/>
      <c r="K72" s="411"/>
      <c r="L72" s="412">
        <v>0</v>
      </c>
      <c r="M72" s="413"/>
      <c r="N72" s="413"/>
      <c r="O72" s="414"/>
      <c r="P72" s="333">
        <f t="shared" si="6"/>
        <v>0</v>
      </c>
      <c r="Q72" s="333"/>
      <c r="R72" s="334"/>
      <c r="S72" s="332">
        <f t="shared" si="7"/>
        <v>0</v>
      </c>
      <c r="T72" s="333"/>
      <c r="U72" s="333"/>
      <c r="V72" s="334"/>
      <c r="W72" s="332">
        <f t="shared" si="8"/>
        <v>0</v>
      </c>
      <c r="X72" s="333"/>
      <c r="Y72" s="333"/>
      <c r="Z72" s="341"/>
      <c r="AA72" s="373">
        <v>0</v>
      </c>
      <c r="AB72" s="373"/>
      <c r="AC72" s="373"/>
      <c r="AD72" s="374"/>
      <c r="AE72" s="357">
        <f t="shared" si="9"/>
        <v>0</v>
      </c>
      <c r="AF72" s="333"/>
      <c r="AG72" s="333"/>
      <c r="AH72" s="334"/>
      <c r="AI72" s="332">
        <f t="shared" si="10"/>
        <v>0</v>
      </c>
      <c r="AJ72" s="333"/>
      <c r="AK72" s="341"/>
      <c r="AL72" s="8"/>
    </row>
    <row r="73" spans="2:38" ht="16.5" customHeight="1">
      <c r="B73" s="483" t="s">
        <v>78</v>
      </c>
      <c r="C73" s="484"/>
      <c r="D73" s="132" t="s">
        <v>79</v>
      </c>
      <c r="E73" s="484" t="s">
        <v>80</v>
      </c>
      <c r="F73" s="484"/>
      <c r="G73" s="484"/>
      <c r="H73" s="511"/>
      <c r="I73" s="410">
        <v>0</v>
      </c>
      <c r="J73" s="373"/>
      <c r="K73" s="411"/>
      <c r="L73" s="412">
        <v>0</v>
      </c>
      <c r="M73" s="413"/>
      <c r="N73" s="413"/>
      <c r="O73" s="414"/>
      <c r="P73" s="333">
        <f t="shared" si="6"/>
        <v>0</v>
      </c>
      <c r="Q73" s="333"/>
      <c r="R73" s="334"/>
      <c r="S73" s="332">
        <f t="shared" si="7"/>
        <v>0</v>
      </c>
      <c r="T73" s="333"/>
      <c r="U73" s="333"/>
      <c r="V73" s="334"/>
      <c r="W73" s="332">
        <f t="shared" si="8"/>
        <v>0</v>
      </c>
      <c r="X73" s="333"/>
      <c r="Y73" s="333"/>
      <c r="Z73" s="341"/>
      <c r="AA73" s="373">
        <v>0</v>
      </c>
      <c r="AB73" s="373"/>
      <c r="AC73" s="373"/>
      <c r="AD73" s="374"/>
      <c r="AE73" s="357">
        <f t="shared" si="9"/>
        <v>0</v>
      </c>
      <c r="AF73" s="333"/>
      <c r="AG73" s="333"/>
      <c r="AH73" s="334"/>
      <c r="AI73" s="332">
        <f t="shared" si="10"/>
        <v>0</v>
      </c>
      <c r="AJ73" s="333"/>
      <c r="AK73" s="341"/>
      <c r="AL73" s="8"/>
    </row>
    <row r="74" spans="2:38" ht="16.5" customHeight="1">
      <c r="B74" s="483" t="s">
        <v>81</v>
      </c>
      <c r="C74" s="484"/>
      <c r="D74" s="132" t="s">
        <v>82</v>
      </c>
      <c r="E74" s="484" t="s">
        <v>83</v>
      </c>
      <c r="F74" s="484"/>
      <c r="G74" s="484"/>
      <c r="H74" s="511"/>
      <c r="I74" s="410">
        <v>0</v>
      </c>
      <c r="J74" s="373"/>
      <c r="K74" s="411"/>
      <c r="L74" s="412">
        <v>0</v>
      </c>
      <c r="M74" s="413"/>
      <c r="N74" s="413"/>
      <c r="O74" s="414"/>
      <c r="P74" s="333">
        <f t="shared" si="6"/>
        <v>0</v>
      </c>
      <c r="Q74" s="333"/>
      <c r="R74" s="334"/>
      <c r="S74" s="332">
        <f t="shared" si="7"/>
        <v>0</v>
      </c>
      <c r="T74" s="333"/>
      <c r="U74" s="333"/>
      <c r="V74" s="334"/>
      <c r="W74" s="332">
        <f t="shared" si="8"/>
        <v>0</v>
      </c>
      <c r="X74" s="333"/>
      <c r="Y74" s="333"/>
      <c r="Z74" s="341"/>
      <c r="AA74" s="373">
        <v>0</v>
      </c>
      <c r="AB74" s="373"/>
      <c r="AC74" s="373"/>
      <c r="AD74" s="374"/>
      <c r="AE74" s="357">
        <f t="shared" si="9"/>
        <v>0</v>
      </c>
      <c r="AF74" s="333"/>
      <c r="AG74" s="333"/>
      <c r="AH74" s="334"/>
      <c r="AI74" s="332">
        <f t="shared" si="10"/>
        <v>0</v>
      </c>
      <c r="AJ74" s="333"/>
      <c r="AK74" s="341"/>
      <c r="AL74" s="8"/>
    </row>
    <row r="75" spans="2:38" ht="16.5" customHeight="1">
      <c r="B75" s="483" t="s">
        <v>84</v>
      </c>
      <c r="C75" s="484"/>
      <c r="D75" s="132" t="s">
        <v>85</v>
      </c>
      <c r="E75" s="484" t="s">
        <v>86</v>
      </c>
      <c r="F75" s="484"/>
      <c r="G75" s="484"/>
      <c r="H75" s="511"/>
      <c r="I75" s="410">
        <v>0</v>
      </c>
      <c r="J75" s="373"/>
      <c r="K75" s="411"/>
      <c r="L75" s="412">
        <v>0</v>
      </c>
      <c r="M75" s="413"/>
      <c r="N75" s="413"/>
      <c r="O75" s="414"/>
      <c r="P75" s="333">
        <f t="shared" si="6"/>
        <v>0</v>
      </c>
      <c r="Q75" s="333"/>
      <c r="R75" s="334"/>
      <c r="S75" s="332">
        <f t="shared" si="7"/>
        <v>0</v>
      </c>
      <c r="T75" s="333"/>
      <c r="U75" s="333"/>
      <c r="V75" s="334"/>
      <c r="W75" s="332">
        <f t="shared" si="8"/>
        <v>0</v>
      </c>
      <c r="X75" s="333"/>
      <c r="Y75" s="333"/>
      <c r="Z75" s="341"/>
      <c r="AA75" s="373">
        <v>0</v>
      </c>
      <c r="AB75" s="373"/>
      <c r="AC75" s="373"/>
      <c r="AD75" s="374"/>
      <c r="AE75" s="357">
        <f t="shared" si="9"/>
        <v>0</v>
      </c>
      <c r="AF75" s="333"/>
      <c r="AG75" s="333"/>
      <c r="AH75" s="334"/>
      <c r="AI75" s="332">
        <f t="shared" si="10"/>
        <v>0</v>
      </c>
      <c r="AJ75" s="333"/>
      <c r="AK75" s="341"/>
      <c r="AL75" s="8"/>
    </row>
    <row r="76" spans="2:38" ht="16.5" customHeight="1">
      <c r="B76" s="483" t="s">
        <v>87</v>
      </c>
      <c r="C76" s="484"/>
      <c r="D76" s="132" t="s">
        <v>88</v>
      </c>
      <c r="E76" s="484" t="s">
        <v>89</v>
      </c>
      <c r="F76" s="484"/>
      <c r="G76" s="484"/>
      <c r="H76" s="511"/>
      <c r="I76" s="410">
        <v>0</v>
      </c>
      <c r="J76" s="373"/>
      <c r="K76" s="411"/>
      <c r="L76" s="412">
        <v>0</v>
      </c>
      <c r="M76" s="413"/>
      <c r="N76" s="413"/>
      <c r="O76" s="414"/>
      <c r="P76" s="333">
        <f t="shared" si="6"/>
        <v>0</v>
      </c>
      <c r="Q76" s="333"/>
      <c r="R76" s="334"/>
      <c r="S76" s="332">
        <f t="shared" si="7"/>
        <v>0</v>
      </c>
      <c r="T76" s="333"/>
      <c r="U76" s="333"/>
      <c r="V76" s="334"/>
      <c r="W76" s="332">
        <f t="shared" si="8"/>
        <v>0</v>
      </c>
      <c r="X76" s="333"/>
      <c r="Y76" s="333"/>
      <c r="Z76" s="341"/>
      <c r="AA76" s="373">
        <v>0</v>
      </c>
      <c r="AB76" s="373"/>
      <c r="AC76" s="373"/>
      <c r="AD76" s="374"/>
      <c r="AE76" s="357">
        <f t="shared" si="9"/>
        <v>0</v>
      </c>
      <c r="AF76" s="333"/>
      <c r="AG76" s="333"/>
      <c r="AH76" s="334"/>
      <c r="AI76" s="332">
        <f t="shared" si="10"/>
        <v>0</v>
      </c>
      <c r="AJ76" s="333"/>
      <c r="AK76" s="341"/>
      <c r="AL76" s="8"/>
    </row>
    <row r="77" spans="2:38" ht="16.5" customHeight="1">
      <c r="B77" s="483" t="s">
        <v>90</v>
      </c>
      <c r="C77" s="484"/>
      <c r="D77" s="132" t="s">
        <v>91</v>
      </c>
      <c r="E77" s="484" t="s">
        <v>92</v>
      </c>
      <c r="F77" s="484"/>
      <c r="G77" s="484"/>
      <c r="H77" s="511"/>
      <c r="I77" s="410">
        <v>0</v>
      </c>
      <c r="J77" s="373"/>
      <c r="K77" s="411"/>
      <c r="L77" s="412">
        <v>0</v>
      </c>
      <c r="M77" s="413"/>
      <c r="N77" s="413"/>
      <c r="O77" s="414"/>
      <c r="P77" s="333">
        <f t="shared" si="6"/>
        <v>0</v>
      </c>
      <c r="Q77" s="333"/>
      <c r="R77" s="334"/>
      <c r="S77" s="332">
        <f t="shared" si="7"/>
        <v>0</v>
      </c>
      <c r="T77" s="333"/>
      <c r="U77" s="333"/>
      <c r="V77" s="334"/>
      <c r="W77" s="332">
        <f t="shared" si="8"/>
        <v>0</v>
      </c>
      <c r="X77" s="333"/>
      <c r="Y77" s="333"/>
      <c r="Z77" s="341"/>
      <c r="AA77" s="373">
        <v>0</v>
      </c>
      <c r="AB77" s="373"/>
      <c r="AC77" s="373"/>
      <c r="AD77" s="374"/>
      <c r="AE77" s="357">
        <f t="shared" si="9"/>
        <v>0</v>
      </c>
      <c r="AF77" s="333"/>
      <c r="AG77" s="333"/>
      <c r="AH77" s="334"/>
      <c r="AI77" s="332">
        <f t="shared" si="10"/>
        <v>0</v>
      </c>
      <c r="AJ77" s="333"/>
      <c r="AK77" s="341"/>
      <c r="AL77" s="8"/>
    </row>
    <row r="78" spans="2:38" ht="16.5" customHeight="1">
      <c r="B78" s="483" t="s">
        <v>93</v>
      </c>
      <c r="C78" s="484"/>
      <c r="D78" s="132" t="s">
        <v>94</v>
      </c>
      <c r="E78" s="484" t="s">
        <v>95</v>
      </c>
      <c r="F78" s="484"/>
      <c r="G78" s="484"/>
      <c r="H78" s="511"/>
      <c r="I78" s="410">
        <v>0</v>
      </c>
      <c r="J78" s="373"/>
      <c r="K78" s="411"/>
      <c r="L78" s="412">
        <v>0</v>
      </c>
      <c r="M78" s="413"/>
      <c r="N78" s="413"/>
      <c r="O78" s="414"/>
      <c r="P78" s="333">
        <f t="shared" si="6"/>
        <v>0</v>
      </c>
      <c r="Q78" s="333"/>
      <c r="R78" s="334"/>
      <c r="S78" s="332">
        <f t="shared" si="7"/>
        <v>0</v>
      </c>
      <c r="T78" s="333"/>
      <c r="U78" s="333"/>
      <c r="V78" s="334"/>
      <c r="W78" s="332">
        <f t="shared" si="8"/>
        <v>0</v>
      </c>
      <c r="X78" s="333"/>
      <c r="Y78" s="333"/>
      <c r="Z78" s="341"/>
      <c r="AA78" s="373">
        <v>0</v>
      </c>
      <c r="AB78" s="373"/>
      <c r="AC78" s="373"/>
      <c r="AD78" s="374"/>
      <c r="AE78" s="357">
        <f t="shared" si="9"/>
        <v>0</v>
      </c>
      <c r="AF78" s="333"/>
      <c r="AG78" s="333"/>
      <c r="AH78" s="334"/>
      <c r="AI78" s="332">
        <f t="shared" si="10"/>
        <v>0</v>
      </c>
      <c r="AJ78" s="333"/>
      <c r="AK78" s="341"/>
      <c r="AL78" s="8"/>
    </row>
    <row r="79" spans="2:38" ht="16.5" customHeight="1">
      <c r="B79" s="483" t="s">
        <v>96</v>
      </c>
      <c r="C79" s="484"/>
      <c r="D79" s="132" t="s">
        <v>97</v>
      </c>
      <c r="E79" s="484" t="s">
        <v>98</v>
      </c>
      <c r="F79" s="484"/>
      <c r="G79" s="484"/>
      <c r="H79" s="511"/>
      <c r="I79" s="410">
        <v>0</v>
      </c>
      <c r="J79" s="373"/>
      <c r="K79" s="411"/>
      <c r="L79" s="412">
        <v>0</v>
      </c>
      <c r="M79" s="413"/>
      <c r="N79" s="413"/>
      <c r="O79" s="414"/>
      <c r="P79" s="333">
        <f t="shared" si="6"/>
        <v>0</v>
      </c>
      <c r="Q79" s="333"/>
      <c r="R79" s="334"/>
      <c r="S79" s="332">
        <f t="shared" si="7"/>
        <v>0</v>
      </c>
      <c r="T79" s="333"/>
      <c r="U79" s="333"/>
      <c r="V79" s="334"/>
      <c r="W79" s="332">
        <f t="shared" si="8"/>
        <v>0</v>
      </c>
      <c r="X79" s="333"/>
      <c r="Y79" s="333"/>
      <c r="Z79" s="341"/>
      <c r="AA79" s="373">
        <v>0</v>
      </c>
      <c r="AB79" s="373"/>
      <c r="AC79" s="373"/>
      <c r="AD79" s="374"/>
      <c r="AE79" s="357">
        <f t="shared" si="9"/>
        <v>0</v>
      </c>
      <c r="AF79" s="333"/>
      <c r="AG79" s="333"/>
      <c r="AH79" s="334"/>
      <c r="AI79" s="332">
        <f t="shared" si="10"/>
        <v>0</v>
      </c>
      <c r="AJ79" s="333"/>
      <c r="AK79" s="341"/>
      <c r="AL79" s="8"/>
    </row>
    <row r="80" spans="2:38" ht="16.5" customHeight="1">
      <c r="B80" s="483" t="s">
        <v>99</v>
      </c>
      <c r="C80" s="484"/>
      <c r="D80" s="132" t="s">
        <v>100</v>
      </c>
      <c r="E80" s="484" t="s">
        <v>101</v>
      </c>
      <c r="F80" s="484"/>
      <c r="G80" s="484"/>
      <c r="H80" s="511"/>
      <c r="I80" s="410">
        <v>0</v>
      </c>
      <c r="J80" s="373"/>
      <c r="K80" s="411"/>
      <c r="L80" s="412">
        <v>0</v>
      </c>
      <c r="M80" s="413"/>
      <c r="N80" s="413"/>
      <c r="O80" s="414"/>
      <c r="P80" s="333">
        <f t="shared" si="6"/>
        <v>0</v>
      </c>
      <c r="Q80" s="333"/>
      <c r="R80" s="334"/>
      <c r="S80" s="332">
        <f t="shared" si="7"/>
        <v>0</v>
      </c>
      <c r="T80" s="333"/>
      <c r="U80" s="333"/>
      <c r="V80" s="334"/>
      <c r="W80" s="332">
        <f t="shared" si="8"/>
        <v>0</v>
      </c>
      <c r="X80" s="333"/>
      <c r="Y80" s="333"/>
      <c r="Z80" s="341"/>
      <c r="AA80" s="373">
        <v>0</v>
      </c>
      <c r="AB80" s="373"/>
      <c r="AC80" s="373"/>
      <c r="AD80" s="374"/>
      <c r="AE80" s="357">
        <f t="shared" si="9"/>
        <v>0</v>
      </c>
      <c r="AF80" s="333"/>
      <c r="AG80" s="333"/>
      <c r="AH80" s="334"/>
      <c r="AI80" s="332">
        <f t="shared" si="10"/>
        <v>0</v>
      </c>
      <c r="AJ80" s="333"/>
      <c r="AK80" s="341"/>
      <c r="AL80" s="8"/>
    </row>
    <row r="81" spans="2:38" ht="16.5" customHeight="1">
      <c r="B81" s="483" t="s">
        <v>102</v>
      </c>
      <c r="C81" s="484"/>
      <c r="D81" s="132" t="s">
        <v>103</v>
      </c>
      <c r="E81" s="484" t="s">
        <v>104</v>
      </c>
      <c r="F81" s="484"/>
      <c r="G81" s="484"/>
      <c r="H81" s="511"/>
      <c r="I81" s="410">
        <v>0</v>
      </c>
      <c r="J81" s="373"/>
      <c r="K81" s="411"/>
      <c r="L81" s="412">
        <v>0</v>
      </c>
      <c r="M81" s="413"/>
      <c r="N81" s="413"/>
      <c r="O81" s="414"/>
      <c r="P81" s="333">
        <f t="shared" si="6"/>
        <v>0</v>
      </c>
      <c r="Q81" s="333"/>
      <c r="R81" s="334"/>
      <c r="S81" s="332">
        <f t="shared" si="7"/>
        <v>0</v>
      </c>
      <c r="T81" s="333"/>
      <c r="U81" s="333"/>
      <c r="V81" s="334"/>
      <c r="W81" s="332">
        <f t="shared" si="8"/>
        <v>0</v>
      </c>
      <c r="X81" s="333"/>
      <c r="Y81" s="333"/>
      <c r="Z81" s="341"/>
      <c r="AA81" s="373">
        <v>0</v>
      </c>
      <c r="AB81" s="373"/>
      <c r="AC81" s="373"/>
      <c r="AD81" s="374"/>
      <c r="AE81" s="357">
        <f t="shared" si="9"/>
        <v>0</v>
      </c>
      <c r="AF81" s="333"/>
      <c r="AG81" s="333"/>
      <c r="AH81" s="334"/>
      <c r="AI81" s="332">
        <f t="shared" si="10"/>
        <v>0</v>
      </c>
      <c r="AJ81" s="333"/>
      <c r="AK81" s="341"/>
      <c r="AL81" s="8"/>
    </row>
    <row r="82" spans="2:38" ht="16.5" customHeight="1">
      <c r="B82" s="483" t="s">
        <v>105</v>
      </c>
      <c r="C82" s="484"/>
      <c r="D82" s="132" t="s">
        <v>106</v>
      </c>
      <c r="E82" s="484" t="s">
        <v>107</v>
      </c>
      <c r="F82" s="484"/>
      <c r="G82" s="484"/>
      <c r="H82" s="511"/>
      <c r="I82" s="410">
        <v>0</v>
      </c>
      <c r="J82" s="373"/>
      <c r="K82" s="411"/>
      <c r="L82" s="412">
        <v>0</v>
      </c>
      <c r="M82" s="413"/>
      <c r="N82" s="413"/>
      <c r="O82" s="414"/>
      <c r="P82" s="333">
        <f t="shared" si="6"/>
        <v>0</v>
      </c>
      <c r="Q82" s="333"/>
      <c r="R82" s="334"/>
      <c r="S82" s="332">
        <f t="shared" si="7"/>
        <v>0</v>
      </c>
      <c r="T82" s="333"/>
      <c r="U82" s="333"/>
      <c r="V82" s="334"/>
      <c r="W82" s="332">
        <f t="shared" si="8"/>
        <v>0</v>
      </c>
      <c r="X82" s="333"/>
      <c r="Y82" s="333"/>
      <c r="Z82" s="341"/>
      <c r="AA82" s="373">
        <v>0</v>
      </c>
      <c r="AB82" s="373"/>
      <c r="AC82" s="373"/>
      <c r="AD82" s="374"/>
      <c r="AE82" s="357">
        <f t="shared" si="9"/>
        <v>0</v>
      </c>
      <c r="AF82" s="333"/>
      <c r="AG82" s="333"/>
      <c r="AH82" s="334"/>
      <c r="AI82" s="332">
        <f t="shared" si="10"/>
        <v>0</v>
      </c>
      <c r="AJ82" s="333"/>
      <c r="AK82" s="341"/>
      <c r="AL82" s="8"/>
    </row>
    <row r="83" spans="2:38" ht="16.5" customHeight="1">
      <c r="B83" s="483" t="s">
        <v>108</v>
      </c>
      <c r="C83" s="484"/>
      <c r="D83" s="132" t="s">
        <v>109</v>
      </c>
      <c r="E83" s="484" t="s">
        <v>110</v>
      </c>
      <c r="F83" s="484"/>
      <c r="G83" s="484"/>
      <c r="H83" s="511"/>
      <c r="I83" s="410">
        <v>0</v>
      </c>
      <c r="J83" s="373"/>
      <c r="K83" s="411"/>
      <c r="L83" s="412">
        <v>0</v>
      </c>
      <c r="M83" s="413"/>
      <c r="N83" s="413"/>
      <c r="O83" s="414"/>
      <c r="P83" s="333">
        <f t="shared" si="6"/>
        <v>0</v>
      </c>
      <c r="Q83" s="333"/>
      <c r="R83" s="334"/>
      <c r="S83" s="332">
        <f t="shared" si="7"/>
        <v>0</v>
      </c>
      <c r="T83" s="333"/>
      <c r="U83" s="333"/>
      <c r="V83" s="334"/>
      <c r="W83" s="332">
        <f t="shared" si="8"/>
        <v>0</v>
      </c>
      <c r="X83" s="333"/>
      <c r="Y83" s="333"/>
      <c r="Z83" s="341"/>
      <c r="AA83" s="373">
        <v>0</v>
      </c>
      <c r="AB83" s="373"/>
      <c r="AC83" s="373"/>
      <c r="AD83" s="374"/>
      <c r="AE83" s="357">
        <f t="shared" si="9"/>
        <v>0</v>
      </c>
      <c r="AF83" s="333"/>
      <c r="AG83" s="333"/>
      <c r="AH83" s="334"/>
      <c r="AI83" s="332">
        <f t="shared" si="10"/>
        <v>0</v>
      </c>
      <c r="AJ83" s="333"/>
      <c r="AK83" s="341"/>
      <c r="AL83" s="8"/>
    </row>
    <row r="84" spans="2:38" ht="16.5" customHeight="1">
      <c r="B84" s="483" t="s">
        <v>111</v>
      </c>
      <c r="C84" s="484"/>
      <c r="D84" s="132" t="s">
        <v>112</v>
      </c>
      <c r="E84" s="484" t="s">
        <v>113</v>
      </c>
      <c r="F84" s="484"/>
      <c r="G84" s="484"/>
      <c r="H84" s="511"/>
      <c r="I84" s="410">
        <v>0</v>
      </c>
      <c r="J84" s="373"/>
      <c r="K84" s="411"/>
      <c r="L84" s="412">
        <v>0</v>
      </c>
      <c r="M84" s="413"/>
      <c r="N84" s="413"/>
      <c r="O84" s="414"/>
      <c r="P84" s="333">
        <f t="shared" si="6"/>
        <v>0</v>
      </c>
      <c r="Q84" s="333"/>
      <c r="R84" s="334"/>
      <c r="S84" s="332">
        <f t="shared" si="7"/>
        <v>0</v>
      </c>
      <c r="T84" s="333"/>
      <c r="U84" s="333"/>
      <c r="V84" s="334"/>
      <c r="W84" s="332">
        <f t="shared" si="8"/>
        <v>0</v>
      </c>
      <c r="X84" s="333"/>
      <c r="Y84" s="333"/>
      <c r="Z84" s="341"/>
      <c r="AA84" s="373">
        <v>0</v>
      </c>
      <c r="AB84" s="373"/>
      <c r="AC84" s="373"/>
      <c r="AD84" s="374"/>
      <c r="AE84" s="357">
        <f t="shared" si="9"/>
        <v>0</v>
      </c>
      <c r="AF84" s="333"/>
      <c r="AG84" s="333"/>
      <c r="AH84" s="334"/>
      <c r="AI84" s="332">
        <f t="shared" si="10"/>
        <v>0</v>
      </c>
      <c r="AJ84" s="333"/>
      <c r="AK84" s="341"/>
      <c r="AL84" s="8"/>
    </row>
    <row r="85" spans="2:38" ht="16.5" customHeight="1">
      <c r="B85" s="483" t="s">
        <v>114</v>
      </c>
      <c r="C85" s="484"/>
      <c r="D85" s="132" t="s">
        <v>115</v>
      </c>
      <c r="E85" s="484" t="s">
        <v>116</v>
      </c>
      <c r="F85" s="484"/>
      <c r="G85" s="484"/>
      <c r="H85" s="511"/>
      <c r="I85" s="410">
        <v>0</v>
      </c>
      <c r="J85" s="373"/>
      <c r="K85" s="411"/>
      <c r="L85" s="412">
        <v>0</v>
      </c>
      <c r="M85" s="413"/>
      <c r="N85" s="413"/>
      <c r="O85" s="414"/>
      <c r="P85" s="333">
        <f t="shared" si="6"/>
        <v>0</v>
      </c>
      <c r="Q85" s="333"/>
      <c r="R85" s="334"/>
      <c r="S85" s="332">
        <f t="shared" si="7"/>
        <v>0</v>
      </c>
      <c r="T85" s="333"/>
      <c r="U85" s="333"/>
      <c r="V85" s="334"/>
      <c r="W85" s="332">
        <f t="shared" si="8"/>
        <v>0</v>
      </c>
      <c r="X85" s="333"/>
      <c r="Y85" s="333"/>
      <c r="Z85" s="341"/>
      <c r="AA85" s="373">
        <v>0</v>
      </c>
      <c r="AB85" s="373"/>
      <c r="AC85" s="373"/>
      <c r="AD85" s="374"/>
      <c r="AE85" s="357">
        <f t="shared" si="9"/>
        <v>0</v>
      </c>
      <c r="AF85" s="333"/>
      <c r="AG85" s="333"/>
      <c r="AH85" s="334"/>
      <c r="AI85" s="332">
        <f t="shared" si="10"/>
        <v>0</v>
      </c>
      <c r="AJ85" s="333"/>
      <c r="AK85" s="341"/>
      <c r="AL85" s="8"/>
    </row>
    <row r="86" spans="2:38" ht="16.5" customHeight="1">
      <c r="B86" s="483" t="s">
        <v>117</v>
      </c>
      <c r="C86" s="484"/>
      <c r="D86" s="132" t="s">
        <v>118</v>
      </c>
      <c r="E86" s="484" t="s">
        <v>119</v>
      </c>
      <c r="F86" s="484"/>
      <c r="G86" s="484"/>
      <c r="H86" s="511"/>
      <c r="I86" s="410">
        <v>0</v>
      </c>
      <c r="J86" s="373"/>
      <c r="K86" s="411"/>
      <c r="L86" s="412">
        <v>0</v>
      </c>
      <c r="M86" s="413"/>
      <c r="N86" s="413"/>
      <c r="O86" s="414"/>
      <c r="P86" s="333">
        <f t="shared" si="6"/>
        <v>0</v>
      </c>
      <c r="Q86" s="333"/>
      <c r="R86" s="334"/>
      <c r="S86" s="332">
        <f t="shared" si="7"/>
        <v>0</v>
      </c>
      <c r="T86" s="333"/>
      <c r="U86" s="333"/>
      <c r="V86" s="334"/>
      <c r="W86" s="332">
        <f t="shared" si="8"/>
        <v>0</v>
      </c>
      <c r="X86" s="333"/>
      <c r="Y86" s="333"/>
      <c r="Z86" s="341"/>
      <c r="AA86" s="373">
        <v>0</v>
      </c>
      <c r="AB86" s="373"/>
      <c r="AC86" s="373"/>
      <c r="AD86" s="374"/>
      <c r="AE86" s="357">
        <f t="shared" si="9"/>
        <v>0</v>
      </c>
      <c r="AF86" s="333"/>
      <c r="AG86" s="333"/>
      <c r="AH86" s="334"/>
      <c r="AI86" s="332">
        <f t="shared" si="10"/>
        <v>0</v>
      </c>
      <c r="AJ86" s="333"/>
      <c r="AK86" s="341"/>
      <c r="AL86" s="8"/>
    </row>
    <row r="87" spans="2:38" ht="16.5" customHeight="1">
      <c r="B87" s="483" t="s">
        <v>120</v>
      </c>
      <c r="C87" s="484"/>
      <c r="D87" s="132" t="s">
        <v>121</v>
      </c>
      <c r="E87" s="484" t="s">
        <v>122</v>
      </c>
      <c r="F87" s="484"/>
      <c r="G87" s="484"/>
      <c r="H87" s="511"/>
      <c r="I87" s="410">
        <v>0</v>
      </c>
      <c r="J87" s="373"/>
      <c r="K87" s="411"/>
      <c r="L87" s="412">
        <v>0</v>
      </c>
      <c r="M87" s="413"/>
      <c r="N87" s="413"/>
      <c r="O87" s="414"/>
      <c r="P87" s="333">
        <f t="shared" si="6"/>
        <v>0</v>
      </c>
      <c r="Q87" s="333"/>
      <c r="R87" s="334"/>
      <c r="S87" s="332">
        <f t="shared" si="7"/>
        <v>0</v>
      </c>
      <c r="T87" s="333"/>
      <c r="U87" s="333"/>
      <c r="V87" s="334"/>
      <c r="W87" s="332">
        <f t="shared" si="8"/>
        <v>0</v>
      </c>
      <c r="X87" s="333"/>
      <c r="Y87" s="333"/>
      <c r="Z87" s="341"/>
      <c r="AA87" s="373">
        <v>0</v>
      </c>
      <c r="AB87" s="373"/>
      <c r="AC87" s="373"/>
      <c r="AD87" s="374"/>
      <c r="AE87" s="357">
        <f t="shared" si="9"/>
        <v>0</v>
      </c>
      <c r="AF87" s="333"/>
      <c r="AG87" s="333"/>
      <c r="AH87" s="334"/>
      <c r="AI87" s="332">
        <f t="shared" si="10"/>
        <v>0</v>
      </c>
      <c r="AJ87" s="333"/>
      <c r="AK87" s="341"/>
      <c r="AL87" s="8"/>
    </row>
    <row r="88" spans="2:38" ht="16.5" customHeight="1">
      <c r="B88" s="483" t="s">
        <v>123</v>
      </c>
      <c r="C88" s="484"/>
      <c r="D88" s="132" t="s">
        <v>124</v>
      </c>
      <c r="E88" s="484" t="s">
        <v>125</v>
      </c>
      <c r="F88" s="484"/>
      <c r="G88" s="484"/>
      <c r="H88" s="511"/>
      <c r="I88" s="410">
        <v>0</v>
      </c>
      <c r="J88" s="373"/>
      <c r="K88" s="411"/>
      <c r="L88" s="412">
        <v>0</v>
      </c>
      <c r="M88" s="413"/>
      <c r="N88" s="413"/>
      <c r="O88" s="414"/>
      <c r="P88" s="333">
        <f t="shared" si="6"/>
        <v>0</v>
      </c>
      <c r="Q88" s="333"/>
      <c r="R88" s="334"/>
      <c r="S88" s="332">
        <f t="shared" si="7"/>
        <v>0</v>
      </c>
      <c r="T88" s="333"/>
      <c r="U88" s="333"/>
      <c r="V88" s="334"/>
      <c r="W88" s="332">
        <f t="shared" si="8"/>
        <v>0</v>
      </c>
      <c r="X88" s="333"/>
      <c r="Y88" s="333"/>
      <c r="Z88" s="341"/>
      <c r="AA88" s="373">
        <v>0</v>
      </c>
      <c r="AB88" s="373"/>
      <c r="AC88" s="373"/>
      <c r="AD88" s="374"/>
      <c r="AE88" s="357">
        <f t="shared" si="9"/>
        <v>0</v>
      </c>
      <c r="AF88" s="333"/>
      <c r="AG88" s="333"/>
      <c r="AH88" s="334"/>
      <c r="AI88" s="332">
        <f t="shared" si="10"/>
        <v>0</v>
      </c>
      <c r="AJ88" s="333"/>
      <c r="AK88" s="341"/>
      <c r="AL88" s="8"/>
    </row>
    <row r="89" spans="2:38" ht="16.5" customHeight="1">
      <c r="B89" s="483" t="s">
        <v>126</v>
      </c>
      <c r="C89" s="484"/>
      <c r="D89" s="132" t="s">
        <v>127</v>
      </c>
      <c r="E89" s="484" t="s">
        <v>128</v>
      </c>
      <c r="F89" s="484"/>
      <c r="G89" s="484"/>
      <c r="H89" s="511"/>
      <c r="I89" s="410">
        <v>0</v>
      </c>
      <c r="J89" s="373"/>
      <c r="K89" s="411"/>
      <c r="L89" s="412">
        <v>0</v>
      </c>
      <c r="M89" s="413"/>
      <c r="N89" s="413"/>
      <c r="O89" s="414"/>
      <c r="P89" s="333">
        <f t="shared" si="6"/>
        <v>0</v>
      </c>
      <c r="Q89" s="333"/>
      <c r="R89" s="334"/>
      <c r="S89" s="332">
        <f t="shared" si="7"/>
        <v>0</v>
      </c>
      <c r="T89" s="333"/>
      <c r="U89" s="333"/>
      <c r="V89" s="334"/>
      <c r="W89" s="332">
        <f t="shared" si="8"/>
        <v>0</v>
      </c>
      <c r="X89" s="333"/>
      <c r="Y89" s="333"/>
      <c r="Z89" s="341"/>
      <c r="AA89" s="373">
        <v>0</v>
      </c>
      <c r="AB89" s="373"/>
      <c r="AC89" s="373"/>
      <c r="AD89" s="374"/>
      <c r="AE89" s="357">
        <f t="shared" si="9"/>
        <v>0</v>
      </c>
      <c r="AF89" s="333"/>
      <c r="AG89" s="333"/>
      <c r="AH89" s="334"/>
      <c r="AI89" s="332">
        <f t="shared" si="10"/>
        <v>0</v>
      </c>
      <c r="AJ89" s="333"/>
      <c r="AK89" s="341"/>
      <c r="AL89" s="8"/>
    </row>
    <row r="90" spans="2:38" ht="16.5" customHeight="1">
      <c r="B90" s="483" t="s">
        <v>129</v>
      </c>
      <c r="C90" s="484"/>
      <c r="D90" s="132" t="s">
        <v>130</v>
      </c>
      <c r="E90" s="484" t="s">
        <v>131</v>
      </c>
      <c r="F90" s="484"/>
      <c r="G90" s="484"/>
      <c r="H90" s="511"/>
      <c r="I90" s="410">
        <v>0</v>
      </c>
      <c r="J90" s="373"/>
      <c r="K90" s="411"/>
      <c r="L90" s="412">
        <v>0</v>
      </c>
      <c r="M90" s="413"/>
      <c r="N90" s="413"/>
      <c r="O90" s="414"/>
      <c r="P90" s="333">
        <f t="shared" si="6"/>
        <v>0</v>
      </c>
      <c r="Q90" s="333"/>
      <c r="R90" s="334"/>
      <c r="S90" s="332">
        <f t="shared" si="7"/>
        <v>0</v>
      </c>
      <c r="T90" s="333"/>
      <c r="U90" s="333"/>
      <c r="V90" s="334"/>
      <c r="W90" s="332">
        <f t="shared" si="8"/>
        <v>0</v>
      </c>
      <c r="X90" s="333"/>
      <c r="Y90" s="333"/>
      <c r="Z90" s="341"/>
      <c r="AA90" s="373">
        <v>0</v>
      </c>
      <c r="AB90" s="373"/>
      <c r="AC90" s="373"/>
      <c r="AD90" s="374"/>
      <c r="AE90" s="357">
        <f t="shared" si="9"/>
        <v>0</v>
      </c>
      <c r="AF90" s="333"/>
      <c r="AG90" s="333"/>
      <c r="AH90" s="334"/>
      <c r="AI90" s="332">
        <f t="shared" si="10"/>
        <v>0</v>
      </c>
      <c r="AJ90" s="333"/>
      <c r="AK90" s="341"/>
      <c r="AL90" s="8"/>
    </row>
    <row r="91" spans="2:38" ht="16.5" customHeight="1">
      <c r="B91" s="483" t="s">
        <v>132</v>
      </c>
      <c r="C91" s="484"/>
      <c r="D91" s="132" t="s">
        <v>133</v>
      </c>
      <c r="E91" s="484" t="s">
        <v>134</v>
      </c>
      <c r="F91" s="484"/>
      <c r="G91" s="484"/>
      <c r="H91" s="511"/>
      <c r="I91" s="410">
        <v>0</v>
      </c>
      <c r="J91" s="373"/>
      <c r="K91" s="411"/>
      <c r="L91" s="412">
        <v>0</v>
      </c>
      <c r="M91" s="413"/>
      <c r="N91" s="413"/>
      <c r="O91" s="414"/>
      <c r="P91" s="333">
        <f t="shared" si="6"/>
        <v>0</v>
      </c>
      <c r="Q91" s="333"/>
      <c r="R91" s="334"/>
      <c r="S91" s="332">
        <f t="shared" si="7"/>
        <v>0</v>
      </c>
      <c r="T91" s="333"/>
      <c r="U91" s="333"/>
      <c r="V91" s="334"/>
      <c r="W91" s="332">
        <f t="shared" si="8"/>
        <v>0</v>
      </c>
      <c r="X91" s="333"/>
      <c r="Y91" s="333"/>
      <c r="Z91" s="341"/>
      <c r="AA91" s="373">
        <v>0</v>
      </c>
      <c r="AB91" s="373"/>
      <c r="AC91" s="373"/>
      <c r="AD91" s="374"/>
      <c r="AE91" s="357">
        <f t="shared" si="9"/>
        <v>0</v>
      </c>
      <c r="AF91" s="333"/>
      <c r="AG91" s="333"/>
      <c r="AH91" s="334"/>
      <c r="AI91" s="332">
        <f t="shared" si="10"/>
        <v>0</v>
      </c>
      <c r="AJ91" s="333"/>
      <c r="AK91" s="341"/>
      <c r="AL91" s="8"/>
    </row>
    <row r="92" spans="2:38" ht="16.5" customHeight="1">
      <c r="B92" s="483" t="s">
        <v>135</v>
      </c>
      <c r="C92" s="484"/>
      <c r="D92" s="132" t="s">
        <v>136</v>
      </c>
      <c r="E92" s="484" t="s">
        <v>137</v>
      </c>
      <c r="F92" s="484"/>
      <c r="G92" s="484"/>
      <c r="H92" s="511"/>
      <c r="I92" s="410">
        <v>0</v>
      </c>
      <c r="J92" s="373"/>
      <c r="K92" s="411"/>
      <c r="L92" s="412">
        <v>0</v>
      </c>
      <c r="M92" s="413"/>
      <c r="N92" s="413"/>
      <c r="O92" s="414"/>
      <c r="P92" s="333">
        <f t="shared" si="6"/>
        <v>0</v>
      </c>
      <c r="Q92" s="333"/>
      <c r="R92" s="334"/>
      <c r="S92" s="332">
        <f t="shared" si="7"/>
        <v>0</v>
      </c>
      <c r="T92" s="333"/>
      <c r="U92" s="333"/>
      <c r="V92" s="334"/>
      <c r="W92" s="332">
        <f t="shared" si="8"/>
        <v>0</v>
      </c>
      <c r="X92" s="333"/>
      <c r="Y92" s="333"/>
      <c r="Z92" s="341"/>
      <c r="AA92" s="373">
        <v>0</v>
      </c>
      <c r="AB92" s="373"/>
      <c r="AC92" s="373"/>
      <c r="AD92" s="374"/>
      <c r="AE92" s="357">
        <f t="shared" si="9"/>
        <v>0</v>
      </c>
      <c r="AF92" s="333"/>
      <c r="AG92" s="333"/>
      <c r="AH92" s="334"/>
      <c r="AI92" s="332">
        <f t="shared" si="10"/>
        <v>0</v>
      </c>
      <c r="AJ92" s="333"/>
      <c r="AK92" s="341"/>
      <c r="AL92" s="8"/>
    </row>
    <row r="93" spans="2:38" ht="16.5" customHeight="1">
      <c r="B93" s="483" t="s">
        <v>138</v>
      </c>
      <c r="C93" s="484"/>
      <c r="D93" s="132" t="s">
        <v>139</v>
      </c>
      <c r="E93" s="484" t="s">
        <v>140</v>
      </c>
      <c r="F93" s="484"/>
      <c r="G93" s="484"/>
      <c r="H93" s="511"/>
      <c r="I93" s="410">
        <v>0</v>
      </c>
      <c r="J93" s="373"/>
      <c r="K93" s="411"/>
      <c r="L93" s="412">
        <v>0</v>
      </c>
      <c r="M93" s="413"/>
      <c r="N93" s="413"/>
      <c r="O93" s="414"/>
      <c r="P93" s="333">
        <f t="shared" si="6"/>
        <v>0</v>
      </c>
      <c r="Q93" s="333"/>
      <c r="R93" s="334"/>
      <c r="S93" s="332">
        <f t="shared" si="7"/>
        <v>0</v>
      </c>
      <c r="T93" s="333"/>
      <c r="U93" s="333"/>
      <c r="V93" s="334"/>
      <c r="W93" s="332">
        <f t="shared" si="8"/>
        <v>0</v>
      </c>
      <c r="X93" s="333"/>
      <c r="Y93" s="333"/>
      <c r="Z93" s="341"/>
      <c r="AA93" s="373">
        <v>0</v>
      </c>
      <c r="AB93" s="373"/>
      <c r="AC93" s="373"/>
      <c r="AD93" s="374"/>
      <c r="AE93" s="357">
        <f t="shared" si="9"/>
        <v>0</v>
      </c>
      <c r="AF93" s="333"/>
      <c r="AG93" s="333"/>
      <c r="AH93" s="334"/>
      <c r="AI93" s="332">
        <f t="shared" si="10"/>
        <v>0</v>
      </c>
      <c r="AJ93" s="333"/>
      <c r="AK93" s="341"/>
      <c r="AL93" s="8"/>
    </row>
    <row r="94" spans="2:38" ht="16.5" customHeight="1">
      <c r="B94" s="483" t="s">
        <v>141</v>
      </c>
      <c r="C94" s="484"/>
      <c r="D94" s="132" t="s">
        <v>142</v>
      </c>
      <c r="E94" s="484" t="s">
        <v>143</v>
      </c>
      <c r="F94" s="484"/>
      <c r="G94" s="484"/>
      <c r="H94" s="511"/>
      <c r="I94" s="410">
        <v>0</v>
      </c>
      <c r="J94" s="373"/>
      <c r="K94" s="411"/>
      <c r="L94" s="412">
        <v>0</v>
      </c>
      <c r="M94" s="413"/>
      <c r="N94" s="413"/>
      <c r="O94" s="414"/>
      <c r="P94" s="333">
        <f t="shared" si="6"/>
        <v>0</v>
      </c>
      <c r="Q94" s="333"/>
      <c r="R94" s="334"/>
      <c r="S94" s="332">
        <f t="shared" si="7"/>
        <v>0</v>
      </c>
      <c r="T94" s="333"/>
      <c r="U94" s="333"/>
      <c r="V94" s="334"/>
      <c r="W94" s="332">
        <f t="shared" si="8"/>
        <v>0</v>
      </c>
      <c r="X94" s="333"/>
      <c r="Y94" s="333"/>
      <c r="Z94" s="341"/>
      <c r="AA94" s="373">
        <v>0</v>
      </c>
      <c r="AB94" s="373"/>
      <c r="AC94" s="373"/>
      <c r="AD94" s="374"/>
      <c r="AE94" s="357">
        <f t="shared" si="9"/>
        <v>0</v>
      </c>
      <c r="AF94" s="333"/>
      <c r="AG94" s="333"/>
      <c r="AH94" s="334"/>
      <c r="AI94" s="332">
        <f t="shared" si="10"/>
        <v>0</v>
      </c>
      <c r="AJ94" s="333"/>
      <c r="AK94" s="341"/>
      <c r="AL94" s="8"/>
    </row>
    <row r="95" spans="2:38" ht="16.5" customHeight="1" thickBot="1">
      <c r="B95" s="508" t="s">
        <v>144</v>
      </c>
      <c r="C95" s="509"/>
      <c r="D95" s="133" t="s">
        <v>145</v>
      </c>
      <c r="E95" s="509" t="s">
        <v>146</v>
      </c>
      <c r="F95" s="509"/>
      <c r="G95" s="509"/>
      <c r="H95" s="510"/>
      <c r="I95" s="407">
        <v>0</v>
      </c>
      <c r="J95" s="408"/>
      <c r="K95" s="409"/>
      <c r="L95" s="415">
        <v>0</v>
      </c>
      <c r="M95" s="416"/>
      <c r="N95" s="416"/>
      <c r="O95" s="417"/>
      <c r="P95" s="418">
        <f t="shared" si="6"/>
        <v>0</v>
      </c>
      <c r="Q95" s="418"/>
      <c r="R95" s="419"/>
      <c r="S95" s="458">
        <f t="shared" si="7"/>
        <v>0</v>
      </c>
      <c r="T95" s="418"/>
      <c r="U95" s="418"/>
      <c r="V95" s="419"/>
      <c r="W95" s="458">
        <f t="shared" si="8"/>
        <v>0</v>
      </c>
      <c r="X95" s="418"/>
      <c r="Y95" s="418"/>
      <c r="Z95" s="459"/>
      <c r="AA95" s="408">
        <v>0</v>
      </c>
      <c r="AB95" s="408"/>
      <c r="AC95" s="408"/>
      <c r="AD95" s="467"/>
      <c r="AE95" s="466">
        <f t="shared" si="9"/>
        <v>0</v>
      </c>
      <c r="AF95" s="418"/>
      <c r="AG95" s="418"/>
      <c r="AH95" s="419"/>
      <c r="AI95" s="458">
        <f t="shared" si="10"/>
        <v>0</v>
      </c>
      <c r="AJ95" s="418"/>
      <c r="AK95" s="459"/>
      <c r="AL95" s="8"/>
    </row>
    <row r="96" spans="2:38" ht="3.75" customHeight="1">
      <c r="B96" s="64"/>
      <c r="C96" s="69"/>
      <c r="D96" s="69"/>
      <c r="E96" s="69"/>
      <c r="F96" s="69"/>
      <c r="G96" s="69"/>
      <c r="H96" s="69"/>
      <c r="I96" s="69"/>
      <c r="J96" s="69"/>
      <c r="K96" s="69"/>
      <c r="L96" s="69"/>
      <c r="M96" s="69"/>
      <c r="N96" s="69"/>
      <c r="O96" s="69"/>
      <c r="P96" s="69"/>
      <c r="Q96" s="69"/>
      <c r="R96" s="69"/>
      <c r="S96" s="452" t="s">
        <v>147</v>
      </c>
      <c r="T96" s="453"/>
      <c r="U96" s="453"/>
      <c r="V96" s="454"/>
      <c r="W96" s="460">
        <f>IF(SUM(W70:Z95)&gt;0,SUM(W70:Z95)/COUNTIF(W70:Z95,"&gt;0"),0)</f>
        <v>0</v>
      </c>
      <c r="X96" s="461"/>
      <c r="Y96" s="461"/>
      <c r="Z96" s="462"/>
      <c r="AA96" s="69"/>
      <c r="AB96" s="69"/>
      <c r="AC96" s="69"/>
      <c r="AD96" s="69"/>
      <c r="AE96" s="463" t="s">
        <v>148</v>
      </c>
      <c r="AF96" s="464"/>
      <c r="AG96" s="464"/>
      <c r="AH96" s="465"/>
      <c r="AI96" s="343">
        <f>IF(SUM(AI70:AK95)&gt;0,SUM(AI70:AK95)/COUNTIF(AI70:AK95,"&gt;0"),0)</f>
        <v>0</v>
      </c>
      <c r="AJ96" s="344"/>
      <c r="AK96" s="345"/>
      <c r="AL96" s="8"/>
    </row>
    <row r="97" spans="2:38" ht="12" customHeight="1" thickBot="1">
      <c r="B97" s="64"/>
      <c r="C97" s="64"/>
      <c r="D97" s="64"/>
      <c r="E97" s="64"/>
      <c r="F97" s="64"/>
      <c r="G97" s="64"/>
      <c r="H97" s="64"/>
      <c r="I97" s="93"/>
      <c r="J97" s="93"/>
      <c r="K97" s="93"/>
      <c r="L97" s="93"/>
      <c r="M97" s="93"/>
      <c r="N97" s="93"/>
      <c r="O97" s="93"/>
      <c r="P97" s="93"/>
      <c r="Q97" s="93"/>
      <c r="R97" s="93"/>
      <c r="S97" s="455"/>
      <c r="T97" s="456"/>
      <c r="U97" s="456"/>
      <c r="V97" s="457"/>
      <c r="W97" s="346"/>
      <c r="X97" s="347"/>
      <c r="Y97" s="347"/>
      <c r="Z97" s="348"/>
      <c r="AA97" s="69"/>
      <c r="AB97" s="93"/>
      <c r="AC97" s="93"/>
      <c r="AD97" s="93"/>
      <c r="AE97" s="455"/>
      <c r="AF97" s="456"/>
      <c r="AG97" s="456"/>
      <c r="AH97" s="457"/>
      <c r="AI97" s="346"/>
      <c r="AJ97" s="347"/>
      <c r="AK97" s="348"/>
      <c r="AL97" s="8"/>
    </row>
    <row r="98" spans="2:38" ht="3.75" customHeight="1">
      <c r="I98" s="94"/>
      <c r="J98" s="94"/>
      <c r="K98" s="95"/>
      <c r="L98" s="95"/>
      <c r="M98" s="95"/>
      <c r="N98" s="95"/>
      <c r="O98" s="95"/>
      <c r="P98" s="95"/>
      <c r="Q98" s="95"/>
      <c r="R98" s="95"/>
      <c r="S98" s="95"/>
      <c r="T98" s="8"/>
      <c r="U98" s="8"/>
      <c r="V98" s="8"/>
      <c r="W98" s="8"/>
      <c r="X98" s="8"/>
      <c r="Y98" s="8"/>
      <c r="Z98" s="8"/>
      <c r="AA98" s="8"/>
      <c r="AB98" s="95"/>
      <c r="AC98" s="95"/>
      <c r="AD98" s="95"/>
      <c r="AE98" s="95"/>
      <c r="AF98" s="8"/>
      <c r="AG98" s="8"/>
      <c r="AH98" s="8"/>
      <c r="AI98" s="8"/>
      <c r="AJ98" s="8"/>
      <c r="AK98" s="8"/>
      <c r="AL98" s="8"/>
    </row>
    <row r="99" spans="2:38" ht="15">
      <c r="C99" s="94"/>
      <c r="D99" s="94"/>
      <c r="E99" s="94"/>
      <c r="F99" s="94"/>
      <c r="G99" s="94"/>
      <c r="H99" s="94"/>
      <c r="I99" s="95"/>
      <c r="J99" s="95"/>
      <c r="K99" s="95"/>
      <c r="L99" s="95"/>
      <c r="M99" s="95"/>
      <c r="N99" s="95"/>
      <c r="O99" s="95"/>
      <c r="P99" s="95"/>
      <c r="Q99" s="95"/>
      <c r="R99" s="95"/>
      <c r="S99" s="95"/>
      <c r="T99" s="95"/>
      <c r="U99" s="95"/>
      <c r="V99" s="95"/>
      <c r="W99" s="95"/>
      <c r="X99" s="95"/>
      <c r="Y99" s="95"/>
      <c r="Z99" s="95"/>
      <c r="AA99" s="95"/>
      <c r="AB99" s="95"/>
      <c r="AC99" s="95"/>
      <c r="AD99" s="95"/>
      <c r="AE99" s="95"/>
      <c r="AF99" s="96"/>
      <c r="AG99" s="96"/>
      <c r="AH99" s="96"/>
      <c r="AI99" s="96"/>
      <c r="AJ99" s="96"/>
    </row>
  </sheetData>
  <sheetProtection algorithmName="SHA-512" hashValue="05vuKI/pZzckNZ98Y/2cPowUa67WKm4e41KSgUtML9iBt9V8wct3VVnpgbwiIGpsFn1mOL8niX2i7CBpuS9V5g==" saltValue="HIUfEDTMlZdZU92KwqAVZg==" spinCount="100000" sheet="1" objects="1" scenarios="1" selectLockedCells="1"/>
  <mergeCells count="552">
    <mergeCell ref="E77:H77"/>
    <mergeCell ref="E76:H76"/>
    <mergeCell ref="E75:H75"/>
    <mergeCell ref="E74:H74"/>
    <mergeCell ref="E73:H73"/>
    <mergeCell ref="E72:H72"/>
    <mergeCell ref="E71:H71"/>
    <mergeCell ref="E70:H70"/>
    <mergeCell ref="E86:H86"/>
    <mergeCell ref="E85:H85"/>
    <mergeCell ref="E84:H84"/>
    <mergeCell ref="E83:H83"/>
    <mergeCell ref="E82:H82"/>
    <mergeCell ref="E81:H81"/>
    <mergeCell ref="E80:H80"/>
    <mergeCell ref="E79:H79"/>
    <mergeCell ref="E78:H78"/>
    <mergeCell ref="B84:C84"/>
    <mergeCell ref="B85:C85"/>
    <mergeCell ref="B86:C86"/>
    <mergeCell ref="B87:C87"/>
    <mergeCell ref="B88:C88"/>
    <mergeCell ref="B89:C89"/>
    <mergeCell ref="B90:C90"/>
    <mergeCell ref="B91:C91"/>
    <mergeCell ref="B92:C92"/>
    <mergeCell ref="B75:C75"/>
    <mergeCell ref="B76:C76"/>
    <mergeCell ref="B77:C77"/>
    <mergeCell ref="B78:C78"/>
    <mergeCell ref="B79:C79"/>
    <mergeCell ref="B80:C80"/>
    <mergeCell ref="B81:C81"/>
    <mergeCell ref="B82:C82"/>
    <mergeCell ref="B83:C83"/>
    <mergeCell ref="AE25:AI25"/>
    <mergeCell ref="AJ25:AK25"/>
    <mergeCell ref="G62:I62"/>
    <mergeCell ref="J62:M62"/>
    <mergeCell ref="AA94:AD94"/>
    <mergeCell ref="AA93:AD93"/>
    <mergeCell ref="S89:V89"/>
    <mergeCell ref="P78:R78"/>
    <mergeCell ref="P79:R79"/>
    <mergeCell ref="E89:H89"/>
    <mergeCell ref="E88:H88"/>
    <mergeCell ref="E87:H87"/>
    <mergeCell ref="AI53:AK53"/>
    <mergeCell ref="AA73:AD73"/>
    <mergeCell ref="AA74:AD74"/>
    <mergeCell ref="AI52:AK52"/>
    <mergeCell ref="P52:R52"/>
    <mergeCell ref="I65:AK66"/>
    <mergeCell ref="B67:H69"/>
    <mergeCell ref="AI67:AK67"/>
    <mergeCell ref="AI68:AK68"/>
    <mergeCell ref="AI69:AK69"/>
    <mergeCell ref="AI71:AK71"/>
    <mergeCell ref="W73:Z73"/>
    <mergeCell ref="B93:C93"/>
    <mergeCell ref="B94:C94"/>
    <mergeCell ref="B95:C95"/>
    <mergeCell ref="E95:H95"/>
    <mergeCell ref="E94:H94"/>
    <mergeCell ref="E93:H93"/>
    <mergeCell ref="E92:H92"/>
    <mergeCell ref="E91:H91"/>
    <mergeCell ref="E90:H90"/>
    <mergeCell ref="W67:Z67"/>
    <mergeCell ref="W68:Z68"/>
    <mergeCell ref="I68:K68"/>
    <mergeCell ref="I69:K69"/>
    <mergeCell ref="B70:C70"/>
    <mergeCell ref="B71:C71"/>
    <mergeCell ref="B72:C72"/>
    <mergeCell ref="B73:C73"/>
    <mergeCell ref="W71:Z71"/>
    <mergeCell ref="B74:C74"/>
    <mergeCell ref="AE74:AH74"/>
    <mergeCell ref="AA72:AD72"/>
    <mergeCell ref="P67:R67"/>
    <mergeCell ref="E45:H47"/>
    <mergeCell ref="E50:H50"/>
    <mergeCell ref="E51:H51"/>
    <mergeCell ref="I67:K67"/>
    <mergeCell ref="AA71:AD71"/>
    <mergeCell ref="W69:Z69"/>
    <mergeCell ref="E56:H56"/>
    <mergeCell ref="E57:H57"/>
    <mergeCell ref="S67:V67"/>
    <mergeCell ref="S68:V68"/>
    <mergeCell ref="S73:V73"/>
    <mergeCell ref="B56:D56"/>
    <mergeCell ref="B57:D57"/>
    <mergeCell ref="E49:H49"/>
    <mergeCell ref="E52:H52"/>
    <mergeCell ref="E53:H53"/>
    <mergeCell ref="E54:H54"/>
    <mergeCell ref="E55:H55"/>
    <mergeCell ref="E48:H48"/>
    <mergeCell ref="B49:D49"/>
    <mergeCell ref="B2:AK3"/>
    <mergeCell ref="Z24:AB24"/>
    <mergeCell ref="Z25:AB25"/>
    <mergeCell ref="Z26:AB26"/>
    <mergeCell ref="Z27:AB27"/>
    <mergeCell ref="Y30:AB30"/>
    <mergeCell ref="Y31:AB31"/>
    <mergeCell ref="Y33:AB33"/>
    <mergeCell ref="I14:J14"/>
    <mergeCell ref="B22:AK22"/>
    <mergeCell ref="P13:T13"/>
    <mergeCell ref="U13:V13"/>
    <mergeCell ref="B6:AK6"/>
    <mergeCell ref="I17:J17"/>
    <mergeCell ref="P12:T12"/>
    <mergeCell ref="P14:T14"/>
    <mergeCell ref="AI31:AK31"/>
    <mergeCell ref="AI33:AK33"/>
    <mergeCell ref="AG17:AH17"/>
    <mergeCell ref="AA17:AF17"/>
    <mergeCell ref="AJ27:AK27"/>
    <mergeCell ref="AJ28:AK28"/>
    <mergeCell ref="AE26:AI26"/>
    <mergeCell ref="U27:Y27"/>
    <mergeCell ref="W80:Z80"/>
    <mergeCell ref="AE85:AH85"/>
    <mergeCell ref="W86:Z86"/>
    <mergeCell ref="W85:Z85"/>
    <mergeCell ref="AI76:AK76"/>
    <mergeCell ref="AI87:AK87"/>
    <mergeCell ref="AI96:AK97"/>
    <mergeCell ref="W96:Z97"/>
    <mergeCell ref="AE96:AH97"/>
    <mergeCell ref="AE87:AH87"/>
    <mergeCell ref="AE88:AH88"/>
    <mergeCell ref="AE89:AH89"/>
    <mergeCell ref="AE90:AH90"/>
    <mergeCell ref="AE91:AH91"/>
    <mergeCell ref="AE92:AH92"/>
    <mergeCell ref="AE93:AH93"/>
    <mergeCell ref="AE94:AH94"/>
    <mergeCell ref="AE95:AH95"/>
    <mergeCell ref="AA95:AD95"/>
    <mergeCell ref="AA91:AD91"/>
    <mergeCell ref="AA92:AD92"/>
    <mergeCell ref="W93:Z93"/>
    <mergeCell ref="AA89:AD89"/>
    <mergeCell ref="AA90:AD90"/>
    <mergeCell ref="W87:Z87"/>
    <mergeCell ref="AI92:AK92"/>
    <mergeCell ref="AI93:AK93"/>
    <mergeCell ref="AI94:AK94"/>
    <mergeCell ref="AI95:AK95"/>
    <mergeCell ref="AI88:AK88"/>
    <mergeCell ref="W94:Z94"/>
    <mergeCell ref="AI89:AK89"/>
    <mergeCell ref="AI90:AK90"/>
    <mergeCell ref="AI91:AK91"/>
    <mergeCell ref="W89:Z89"/>
    <mergeCell ref="AA87:AD87"/>
    <mergeCell ref="W90:Z90"/>
    <mergeCell ref="AA88:AD88"/>
    <mergeCell ref="W88:Z88"/>
    <mergeCell ref="P91:R91"/>
    <mergeCell ref="W91:Z91"/>
    <mergeCell ref="P92:R92"/>
    <mergeCell ref="W92:Z92"/>
    <mergeCell ref="S96:V97"/>
    <mergeCell ref="S91:V91"/>
    <mergeCell ref="S92:V92"/>
    <mergeCell ref="S93:V93"/>
    <mergeCell ref="S94:V94"/>
    <mergeCell ref="S95:V95"/>
    <mergeCell ref="W95:Z95"/>
    <mergeCell ref="B50:D50"/>
    <mergeCell ref="B51:D51"/>
    <mergeCell ref="B52:D52"/>
    <mergeCell ref="B53:D53"/>
    <mergeCell ref="B54:D54"/>
    <mergeCell ref="B55:D55"/>
    <mergeCell ref="W83:Z83"/>
    <mergeCell ref="W77:Z77"/>
    <mergeCell ref="W78:Z78"/>
    <mergeCell ref="W79:Z79"/>
    <mergeCell ref="S74:V74"/>
    <mergeCell ref="P75:R75"/>
    <mergeCell ref="P76:R76"/>
    <mergeCell ref="P69:R69"/>
    <mergeCell ref="P70:R70"/>
    <mergeCell ref="P71:R71"/>
    <mergeCell ref="P72:R72"/>
    <mergeCell ref="P74:R74"/>
    <mergeCell ref="P83:R83"/>
    <mergeCell ref="P81:R81"/>
    <mergeCell ref="P82:R82"/>
    <mergeCell ref="P73:R73"/>
    <mergeCell ref="S69:V69"/>
    <mergeCell ref="P54:R54"/>
    <mergeCell ref="L45:O47"/>
    <mergeCell ref="L48:O48"/>
    <mergeCell ref="L49:O49"/>
    <mergeCell ref="P68:R68"/>
    <mergeCell ref="I57:K57"/>
    <mergeCell ref="P45:R47"/>
    <mergeCell ref="P48:R48"/>
    <mergeCell ref="I56:K56"/>
    <mergeCell ref="I51:K51"/>
    <mergeCell ref="I52:K52"/>
    <mergeCell ref="I53:K53"/>
    <mergeCell ref="I54:K54"/>
    <mergeCell ref="I55:K55"/>
    <mergeCell ref="L50:O50"/>
    <mergeCell ref="L51:O51"/>
    <mergeCell ref="L52:O52"/>
    <mergeCell ref="L53:O53"/>
    <mergeCell ref="L54:O54"/>
    <mergeCell ref="E59:K59"/>
    <mergeCell ref="I49:K49"/>
    <mergeCell ref="I50:K50"/>
    <mergeCell ref="P49:R49"/>
    <mergeCell ref="P50:R50"/>
    <mergeCell ref="P51:R51"/>
    <mergeCell ref="B45:D47"/>
    <mergeCell ref="B48:D48"/>
    <mergeCell ref="I70:K70"/>
    <mergeCell ref="I72:K72"/>
    <mergeCell ref="I73:K73"/>
    <mergeCell ref="I81:K81"/>
    <mergeCell ref="I82:K82"/>
    <mergeCell ref="I83:K83"/>
    <mergeCell ref="AE84:AH84"/>
    <mergeCell ref="W84:Z84"/>
    <mergeCell ref="I84:K84"/>
    <mergeCell ref="AE71:AH71"/>
    <mergeCell ref="L67:O67"/>
    <mergeCell ref="L68:O68"/>
    <mergeCell ref="L69:O69"/>
    <mergeCell ref="L70:O70"/>
    <mergeCell ref="L71:O71"/>
    <mergeCell ref="L72:O72"/>
    <mergeCell ref="L73:O73"/>
    <mergeCell ref="L75:O75"/>
    <mergeCell ref="L74:O74"/>
    <mergeCell ref="S70:V70"/>
    <mergeCell ref="S71:V71"/>
    <mergeCell ref="W70:Z70"/>
    <mergeCell ref="S85:V85"/>
    <mergeCell ref="S86:V86"/>
    <mergeCell ref="S72:V72"/>
    <mergeCell ref="P77:R77"/>
    <mergeCell ref="P80:R80"/>
    <mergeCell ref="AA82:AD82"/>
    <mergeCell ref="AA83:AD83"/>
    <mergeCell ref="AA84:AD84"/>
    <mergeCell ref="AE76:AH76"/>
    <mergeCell ref="AE77:AH77"/>
    <mergeCell ref="AE78:AH78"/>
    <mergeCell ref="W75:Z75"/>
    <mergeCell ref="AA85:AD85"/>
    <mergeCell ref="AA77:AD77"/>
    <mergeCell ref="AA78:AD78"/>
    <mergeCell ref="AE86:AH86"/>
    <mergeCell ref="AE82:AH82"/>
    <mergeCell ref="AE83:AH83"/>
    <mergeCell ref="AA79:AD79"/>
    <mergeCell ref="AA80:AD80"/>
    <mergeCell ref="AA81:AD81"/>
    <mergeCell ref="W74:Z74"/>
    <mergeCell ref="W72:Z72"/>
    <mergeCell ref="W76:Z76"/>
    <mergeCell ref="I85:K85"/>
    <mergeCell ref="I86:K86"/>
    <mergeCell ref="I93:K93"/>
    <mergeCell ref="I94:K94"/>
    <mergeCell ref="I71:K71"/>
    <mergeCell ref="I74:K74"/>
    <mergeCell ref="I76:K76"/>
    <mergeCell ref="I78:K78"/>
    <mergeCell ref="I79:K79"/>
    <mergeCell ref="I87:K87"/>
    <mergeCell ref="I88:K88"/>
    <mergeCell ref="I89:K89"/>
    <mergeCell ref="I90:K90"/>
    <mergeCell ref="I91:K91"/>
    <mergeCell ref="I92:K92"/>
    <mergeCell ref="L95:O95"/>
    <mergeCell ref="P95:R95"/>
    <mergeCell ref="P93:R93"/>
    <mergeCell ref="L94:O94"/>
    <mergeCell ref="L76:O76"/>
    <mergeCell ref="L86:O86"/>
    <mergeCell ref="L87:O87"/>
    <mergeCell ref="L77:O77"/>
    <mergeCell ref="L78:O78"/>
    <mergeCell ref="L79:O79"/>
    <mergeCell ref="L80:O80"/>
    <mergeCell ref="L88:O88"/>
    <mergeCell ref="L89:O89"/>
    <mergeCell ref="L90:O90"/>
    <mergeCell ref="L91:O91"/>
    <mergeCell ref="P94:R94"/>
    <mergeCell ref="L84:O84"/>
    <mergeCell ref="L85:O85"/>
    <mergeCell ref="P86:R86"/>
    <mergeCell ref="L93:O93"/>
    <mergeCell ref="L81:O81"/>
    <mergeCell ref="P89:R89"/>
    <mergeCell ref="L82:O82"/>
    <mergeCell ref="L92:O92"/>
    <mergeCell ref="I95:K95"/>
    <mergeCell ref="P90:R90"/>
    <mergeCell ref="AI72:AK72"/>
    <mergeCell ref="AI73:AK73"/>
    <mergeCell ref="AI86:AK86"/>
    <mergeCell ref="I77:K77"/>
    <mergeCell ref="I80:K80"/>
    <mergeCell ref="AI77:AK77"/>
    <mergeCell ref="AE79:AH79"/>
    <mergeCell ref="AE80:AH80"/>
    <mergeCell ref="AE81:AH81"/>
    <mergeCell ref="AA86:AD86"/>
    <mergeCell ref="I75:K75"/>
    <mergeCell ref="S75:V75"/>
    <mergeCell ref="S76:V76"/>
    <mergeCell ref="S77:V77"/>
    <mergeCell ref="S81:V81"/>
    <mergeCell ref="S78:V78"/>
    <mergeCell ref="S79:V79"/>
    <mergeCell ref="S80:V80"/>
    <mergeCell ref="S82:V82"/>
    <mergeCell ref="S83:V83"/>
    <mergeCell ref="S84:V84"/>
    <mergeCell ref="L83:O83"/>
    <mergeCell ref="AI78:AK78"/>
    <mergeCell ref="AI79:AK79"/>
    <mergeCell ref="AI83:AK83"/>
    <mergeCell ref="AI84:AK84"/>
    <mergeCell ref="AI85:AK85"/>
    <mergeCell ref="AI80:AK80"/>
    <mergeCell ref="AI81:AK81"/>
    <mergeCell ref="AI82:AK82"/>
    <mergeCell ref="AA75:AD75"/>
    <mergeCell ref="AA76:AD76"/>
    <mergeCell ref="AE75:AH75"/>
    <mergeCell ref="AE72:AH72"/>
    <mergeCell ref="AE73:AH73"/>
    <mergeCell ref="AI75:AK75"/>
    <mergeCell ref="P55:R55"/>
    <mergeCell ref="L55:O55"/>
    <mergeCell ref="AE67:AH67"/>
    <mergeCell ref="AE68:AH68"/>
    <mergeCell ref="AA68:AD68"/>
    <mergeCell ref="AA69:AD69"/>
    <mergeCell ref="AA70:AD70"/>
    <mergeCell ref="L58:O59"/>
    <mergeCell ref="L56:O56"/>
    <mergeCell ref="L57:O57"/>
    <mergeCell ref="P56:R56"/>
    <mergeCell ref="S56:W56"/>
    <mergeCell ref="S57:W57"/>
    <mergeCell ref="AE58:AH59"/>
    <mergeCell ref="X58:AD59"/>
    <mergeCell ref="AA56:AD56"/>
    <mergeCell ref="AE56:AH56"/>
    <mergeCell ref="AE57:AH57"/>
    <mergeCell ref="AI57:AK57"/>
    <mergeCell ref="AI74:AK74"/>
    <mergeCell ref="AA67:AD67"/>
    <mergeCell ref="X52:Z52"/>
    <mergeCell ref="X53:Z53"/>
    <mergeCell ref="X54:Z54"/>
    <mergeCell ref="AE52:AH52"/>
    <mergeCell ref="AE53:AH53"/>
    <mergeCell ref="AE54:AH54"/>
    <mergeCell ref="AE55:AH55"/>
    <mergeCell ref="AA55:AD55"/>
    <mergeCell ref="AA50:AD50"/>
    <mergeCell ref="AA51:AD51"/>
    <mergeCell ref="AE50:AH50"/>
    <mergeCell ref="AE51:AH51"/>
    <mergeCell ref="S54:W54"/>
    <mergeCell ref="S55:W55"/>
    <mergeCell ref="AI70:AK70"/>
    <mergeCell ref="AI54:AK54"/>
    <mergeCell ref="AA54:AD54"/>
    <mergeCell ref="S90:V90"/>
    <mergeCell ref="P87:R87"/>
    <mergeCell ref="P88:R88"/>
    <mergeCell ref="P84:R84"/>
    <mergeCell ref="P85:R85"/>
    <mergeCell ref="S87:V87"/>
    <mergeCell ref="S88:V88"/>
    <mergeCell ref="P58:R59"/>
    <mergeCell ref="W81:Z81"/>
    <mergeCell ref="W82:Z82"/>
    <mergeCell ref="X56:Z56"/>
    <mergeCell ref="X57:Z57"/>
    <mergeCell ref="AI58:AK59"/>
    <mergeCell ref="AI56:AK56"/>
    <mergeCell ref="X55:Z55"/>
    <mergeCell ref="AI55:AK55"/>
    <mergeCell ref="P57:R57"/>
    <mergeCell ref="AE69:AH69"/>
    <mergeCell ref="AE70:AH70"/>
    <mergeCell ref="U33:X33"/>
    <mergeCell ref="AA57:AD57"/>
    <mergeCell ref="P53:R53"/>
    <mergeCell ref="U12:V12"/>
    <mergeCell ref="U14:V14"/>
    <mergeCell ref="U15:V15"/>
    <mergeCell ref="U17:V17"/>
    <mergeCell ref="B41:AK41"/>
    <mergeCell ref="B42:AK42"/>
    <mergeCell ref="B43:AK43"/>
    <mergeCell ref="B40:AK40"/>
    <mergeCell ref="AA52:AD52"/>
    <mergeCell ref="AA53:AD53"/>
    <mergeCell ref="AI34:AK34"/>
    <mergeCell ref="I45:K47"/>
    <mergeCell ref="I48:K48"/>
    <mergeCell ref="AJ24:AK24"/>
    <mergeCell ref="AJ26:AK26"/>
    <mergeCell ref="AE24:AI24"/>
    <mergeCell ref="U25:Y25"/>
    <mergeCell ref="U24:Y24"/>
    <mergeCell ref="AE27:AI27"/>
    <mergeCell ref="S52:W52"/>
    <mergeCell ref="S53:W53"/>
    <mergeCell ref="AI45:AK47"/>
    <mergeCell ref="AI48:AK48"/>
    <mergeCell ref="AI49:AK49"/>
    <mergeCell ref="AI50:AK50"/>
    <mergeCell ref="AI51:AK51"/>
    <mergeCell ref="AA45:AD47"/>
    <mergeCell ref="AA48:AD48"/>
    <mergeCell ref="X45:Z47"/>
    <mergeCell ref="AE45:AH47"/>
    <mergeCell ref="AE48:AH48"/>
    <mergeCell ref="AE49:AH49"/>
    <mergeCell ref="S45:W47"/>
    <mergeCell ref="S48:W48"/>
    <mergeCell ref="S49:W49"/>
    <mergeCell ref="X48:Z48"/>
    <mergeCell ref="S50:W50"/>
    <mergeCell ref="S51:W51"/>
    <mergeCell ref="AA49:AD49"/>
    <mergeCell ref="X50:Z50"/>
    <mergeCell ref="X51:Z51"/>
    <mergeCell ref="U26:Y26"/>
    <mergeCell ref="P15:T15"/>
    <mergeCell ref="X49:Z49"/>
    <mergeCell ref="AA12:AF12"/>
    <mergeCell ref="AG12:AI12"/>
    <mergeCell ref="AA13:AF13"/>
    <mergeCell ref="AG13:AI13"/>
    <mergeCell ref="AA14:AF14"/>
    <mergeCell ref="AG14:AI14"/>
    <mergeCell ref="AA16:AF16"/>
    <mergeCell ref="AG16:AI16"/>
    <mergeCell ref="B37:AK37"/>
    <mergeCell ref="AE28:AI28"/>
    <mergeCell ref="AE34:AH34"/>
    <mergeCell ref="AE33:AH33"/>
    <mergeCell ref="AE31:AH31"/>
    <mergeCell ref="AE30:AK30"/>
    <mergeCell ref="P17:T17"/>
    <mergeCell ref="H12:J12"/>
    <mergeCell ref="H13:J13"/>
    <mergeCell ref="B19:AK19"/>
    <mergeCell ref="U29:AB29"/>
    <mergeCell ref="U30:X30"/>
    <mergeCell ref="U31:X31"/>
    <mergeCell ref="E16:J16"/>
    <mergeCell ref="E11:J11"/>
    <mergeCell ref="U16:V16"/>
    <mergeCell ref="P16:T16"/>
    <mergeCell ref="E17:H17"/>
    <mergeCell ref="E14:H14"/>
    <mergeCell ref="E13:G13"/>
    <mergeCell ref="E12:G12"/>
    <mergeCell ref="P11:V11"/>
    <mergeCell ref="C24:D24"/>
    <mergeCell ref="E24:F24"/>
    <mergeCell ref="G24:H24"/>
    <mergeCell ref="I24:J24"/>
    <mergeCell ref="K24:Q24"/>
    <mergeCell ref="C25:D25"/>
    <mergeCell ref="E25:F25"/>
    <mergeCell ref="G25:H25"/>
    <mergeCell ref="I25:J25"/>
    <mergeCell ref="O25:P25"/>
    <mergeCell ref="C26:D26"/>
    <mergeCell ref="E26:F26"/>
    <mergeCell ref="G26:H26"/>
    <mergeCell ref="I26:J26"/>
    <mergeCell ref="K26:N26"/>
    <mergeCell ref="O26:P26"/>
    <mergeCell ref="C27:D27"/>
    <mergeCell ref="E27:F27"/>
    <mergeCell ref="G27:H27"/>
    <mergeCell ref="I27:J27"/>
    <mergeCell ref="K27:N27"/>
    <mergeCell ref="O27:P27"/>
    <mergeCell ref="C28:D28"/>
    <mergeCell ref="E28:F28"/>
    <mergeCell ref="G28:H28"/>
    <mergeCell ref="I28:J28"/>
    <mergeCell ref="K28:N28"/>
    <mergeCell ref="O28:P28"/>
    <mergeCell ref="C29:D29"/>
    <mergeCell ref="E29:F29"/>
    <mergeCell ref="G29:H29"/>
    <mergeCell ref="I29:J29"/>
    <mergeCell ref="K29:N29"/>
    <mergeCell ref="O29:P29"/>
    <mergeCell ref="C30:D30"/>
    <mergeCell ref="E30:F30"/>
    <mergeCell ref="G30:H30"/>
    <mergeCell ref="I30:J30"/>
    <mergeCell ref="K30:N30"/>
    <mergeCell ref="O30:P30"/>
    <mergeCell ref="C31:D31"/>
    <mergeCell ref="E31:F31"/>
    <mergeCell ref="G31:H31"/>
    <mergeCell ref="I31:J31"/>
    <mergeCell ref="K31:N31"/>
    <mergeCell ref="O31:P31"/>
    <mergeCell ref="C32:D32"/>
    <mergeCell ref="E32:F32"/>
    <mergeCell ref="G32:H32"/>
    <mergeCell ref="I32:J32"/>
    <mergeCell ref="K32:N32"/>
    <mergeCell ref="O32:P32"/>
    <mergeCell ref="C33:D33"/>
    <mergeCell ref="E33:F33"/>
    <mergeCell ref="G33:H33"/>
    <mergeCell ref="I33:J33"/>
    <mergeCell ref="K33:N33"/>
    <mergeCell ref="O33:P33"/>
    <mergeCell ref="C34:D34"/>
    <mergeCell ref="E34:F34"/>
    <mergeCell ref="G34:H34"/>
    <mergeCell ref="I34:J34"/>
    <mergeCell ref="K34:N34"/>
    <mergeCell ref="O34:P34"/>
    <mergeCell ref="C35:D35"/>
    <mergeCell ref="E35:F35"/>
    <mergeCell ref="G35:H35"/>
    <mergeCell ref="I35:J35"/>
    <mergeCell ref="K35:N35"/>
    <mergeCell ref="O35:P35"/>
  </mergeCells>
  <phoneticPr fontId="11" type="noConversion"/>
  <conditionalFormatting sqref="C26:C35">
    <cfRule type="expression" dxfId="30" priority="759">
      <formula>SUM(#REF!,#REF!,$AA$26,$AJ$26,$J$46:$J$71)=0</formula>
    </cfRule>
  </conditionalFormatting>
  <conditionalFormatting sqref="E12:E13">
    <cfRule type="expression" dxfId="29" priority="54">
      <formula>ISBLANK(H12)</formula>
    </cfRule>
  </conditionalFormatting>
  <conditionalFormatting sqref="E14">
    <cfRule type="expression" dxfId="28" priority="8">
      <formula>ISBLANK(I14)</formula>
    </cfRule>
  </conditionalFormatting>
  <conditionalFormatting sqref="E59">
    <cfRule type="expression" dxfId="27" priority="756">
      <formula>AND(NOT(OR(#REF!=$P$58,$Z$24=$P$58,$AJ$24=$P$58)),SUM(#REF!,$Z$24,$AJ$24)&gt;0,$P$58&gt;0)</formula>
    </cfRule>
  </conditionalFormatting>
  <conditionalFormatting sqref="G62:I62">
    <cfRule type="expression" dxfId="26" priority="6">
      <formula>AND(SUM($I$70:$K$95)&gt;0,ISBLANK($J$62))</formula>
    </cfRule>
    <cfRule type="expression" dxfId="25" priority="7">
      <formula>AND(SUM($I$70:$K$95)&gt;0,ISBLANK($J$62))</formula>
    </cfRule>
  </conditionalFormatting>
  <conditionalFormatting sqref="I70:K95 Z24 AJ24 C26:D35">
    <cfRule type="expression" dxfId="24" priority="720">
      <formula>SUM($C$26:$D$35,$Z$24,$AJ$24,,$I$70:$K$95)=0</formula>
    </cfRule>
  </conditionalFormatting>
  <conditionalFormatting sqref="K25:L25">
    <cfRule type="expression" dxfId="23" priority="3">
      <formula>AND(ISBLANK($K15),#REF!&gt;0)</formula>
    </cfRule>
  </conditionalFormatting>
  <conditionalFormatting sqref="L70:L71 P70:AK95 I70:K96 L95 L96:AK96 G97:AK97">
    <cfRule type="cellIs" dxfId="22" priority="59" operator="lessThan">
      <formula>0</formula>
    </cfRule>
  </conditionalFormatting>
  <conditionalFormatting sqref="L72:L94">
    <cfRule type="cellIs" dxfId="21" priority="22" operator="lessThan">
      <formula>0</formula>
    </cfRule>
  </conditionalFormatting>
  <conditionalFormatting sqref="L58:R59">
    <cfRule type="expression" dxfId="20" priority="755">
      <formula>AND(NOT(OR(#REF!=$P$58,$Z$24=$P$58,$AJ$24=$P$58)),SUM(#REF!,$Z$24,$AJ$24)&gt;0,$P$58&gt;0)</formula>
    </cfRule>
  </conditionalFormatting>
  <conditionalFormatting sqref="O25">
    <cfRule type="expression" dxfId="19" priority="4">
      <formula>AND(ISBLANK($N15),#REF!&gt;0)</formula>
    </cfRule>
  </conditionalFormatting>
  <conditionalFormatting sqref="Q25">
    <cfRule type="expression" dxfId="18" priority="5">
      <formula>AND(ISBLANK($P15),#REF!&gt;0)</formula>
    </cfRule>
  </conditionalFormatting>
  <conditionalFormatting sqref="U12:U16">
    <cfRule type="expression" dxfId="17" priority="678">
      <formula>AND(NOT(ISBLANK(P12)),SUM(U12:V12)=0)</formula>
    </cfRule>
  </conditionalFormatting>
  <conditionalFormatting sqref="U30:U31 U33">
    <cfRule type="expression" dxfId="16" priority="752">
      <formula>AND(ISBLANK(Y30),$Z$24&gt;0)</formula>
    </cfRule>
  </conditionalFormatting>
  <conditionalFormatting sqref="AA17">
    <cfRule type="expression" dxfId="15" priority="55">
      <formula>ISBLANK(AG17)</formula>
    </cfRule>
  </conditionalFormatting>
  <conditionalFormatting sqref="AE31">
    <cfRule type="expression" dxfId="14" priority="736">
      <formula>AND(ISBLANK(AI31),$AJ$24&gt;0)</formula>
    </cfRule>
  </conditionalFormatting>
  <conditionalFormatting sqref="AE33:AE34">
    <cfRule type="expression" dxfId="13" priority="737">
      <formula>AND(ISBLANK($AI33),$AJ$24&gt;0,$AI$31="N/A")</formula>
    </cfRule>
  </conditionalFormatting>
  <dataValidations count="11">
    <dataValidation type="decimal" allowBlank="1" showInputMessage="1" showErrorMessage="1" errorTitle="Invalid Cost" error="Please enter a valid number (up to four decimal places)." sqref="S31 G21 AD30 AC24:AC29" xr:uid="{00000000-0002-0000-0000-000000000000}">
      <formula1>0</formula1>
      <formula2>9999.999</formula2>
    </dataValidation>
    <dataValidation type="date" allowBlank="1" showInputMessage="1" showErrorMessage="1" errorTitle="Invalid Date" error="Please enter a valid date." sqref="AF99:AJ99 AG23:AK23 AF21:AJ21" xr:uid="{00000000-0002-0000-0000-000001000000}">
      <formula1>40909</formula1>
      <formula2>73050</formula2>
    </dataValidation>
    <dataValidation type="date" allowBlank="1" showInputMessage="1" showErrorMessage="1" errorTitle="Invalid Date" error="Please enter a valid date. (mm/dd/yyyy)" sqref="I14" xr:uid="{00000000-0002-0000-0000-000002000000}">
      <formula1>40909</formula1>
      <formula2>2958465</formula2>
    </dataValidation>
    <dataValidation type="decimal" allowBlank="1" showInputMessage="1" showErrorMessage="1" errorTitle="Invalid Allowance" error="Please enter a number (up to four decimal places) or clear the cell." sqref="AF98:AH98 AA70:AD96 T98:AA98 Q96:R96 P70:P96" xr:uid="{00000000-0002-0000-0000-000003000000}">
      <formula1>0</formula1>
      <formula2>99999.9999</formula2>
    </dataValidation>
    <dataValidation type="list" allowBlank="1" showInputMessage="1" showErrorMessage="1" sqref="AI31 AC32" xr:uid="{00000000-0002-0000-0000-000004000000}">
      <formula1>"N/A,Baltimore,Charleston,Charlotte,Chicago,Everglades,Long Beach,Los Angeles,New York/Newark,Norfolk,Perth Amboy - NJ,Philadelphia,Savannah"</formula1>
    </dataValidation>
    <dataValidation type="list" showInputMessage="1" showErrorMessage="1" sqref="AA68:AD68" xr:uid="{00000000-0002-0000-0000-000005000000}">
      <formula1>"Per Carton, Per CWT"</formula1>
    </dataValidation>
    <dataValidation type="whole" allowBlank="1" showInputMessage="1" showErrorMessage="1" sqref="L48:L57 M50:N56" xr:uid="{00000000-0002-0000-0000-000006000000}">
      <formula1>0</formula1>
      <formula2>999</formula2>
    </dataValidation>
    <dataValidation allowBlank="1" showInputMessage="1" showErrorMessage="1" errorTitle="Invalid Date" error="Please enter a valid date." sqref="X45:Y46 X48:Y57" xr:uid="{00000000-0002-0000-0000-000007000000}"/>
    <dataValidation type="decimal" allowBlank="1" showInputMessage="1" showErrorMessage="1" errorTitle="Invalid Cost" error="Please enter a number (up to four decimal places) or clear the cell." sqref="M79:O94 I70:L95" xr:uid="{00000000-0002-0000-0000-000008000000}">
      <formula1>0</formula1>
      <formula2>99999.9999</formula2>
    </dataValidation>
    <dataValidation type="list" allowBlank="1" showInputMessage="1" showErrorMessage="1" sqref="AG16:AI16" xr:uid="{00000000-0002-0000-0000-000009000000}">
      <formula1>"Dry,Chilled,Frozen,Temp. Controlled"</formula1>
    </dataValidation>
    <dataValidation type="whole" operator="greaterThanOrEqual" allowBlank="1" showInputMessage="1" showErrorMessage="1" sqref="AG12:AI14" xr:uid="{00000000-0002-0000-0000-00000A000000}">
      <formula1>0</formula1>
    </dataValidation>
  </dataValidations>
  <printOptions horizontalCentered="1" verticalCentered="1"/>
  <pageMargins left="0.25" right="0.25" top="0.75" bottom="0.75" header="0.3" footer="0.3"/>
  <pageSetup scale="48" fitToHeight="0" orientation="portrait" verticalDpi="597" r:id="rId1"/>
  <headerFooter>
    <oddFooter>&amp;CPage &amp;P of &amp;N</oddFooter>
  </headerFooter>
  <rowBreaks count="1" manualBreakCount="1">
    <brk id="61" max="16383" man="1"/>
  </rowBreaks>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B000000}">
          <x14:formula1>
            <xm:f>_xlfn.ANCHORARRAY('Background Tables'!$B$2)</xm:f>
          </x14:formula1>
          <xm:sqref>J62:M62</xm:sqref>
        </x14:dataValidation>
        <x14:dataValidation type="list" allowBlank="1" showInputMessage="1" showErrorMessage="1" xr:uid="{00000000-0002-0000-0000-00000C000000}">
          <x14:formula1>
            <xm:f>_xlfn.ANCHORARRAY('Background Tables'!$A$2)</xm:f>
          </x14:formula1>
          <xm:sqref>K26:N35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F19"/>
  <sheetViews>
    <sheetView zoomScale="80" zoomScaleNormal="80" workbookViewId="0">
      <selection activeCell="C43" sqref="C43"/>
    </sheetView>
  </sheetViews>
  <sheetFormatPr defaultRowHeight="14.25"/>
  <cols>
    <col min="1" max="1" width="2.85546875" style="134" customWidth="1"/>
    <col min="2" max="2" width="25.7109375" style="134" customWidth="1"/>
    <col min="3" max="3" width="50.7109375" style="134" customWidth="1"/>
    <col min="4" max="6" width="25.7109375" style="134" customWidth="1"/>
    <col min="7" max="16384" width="9.140625" style="134"/>
  </cols>
  <sheetData>
    <row r="1" spans="2:6" ht="15" thickBot="1"/>
    <row r="2" spans="2:6" ht="24.95" customHeight="1" thickBot="1">
      <c r="B2" s="531" t="s">
        <v>149</v>
      </c>
      <c r="C2" s="532"/>
      <c r="D2" s="532"/>
      <c r="E2" s="532"/>
      <c r="F2" s="533"/>
    </row>
    <row r="3" spans="2:6" ht="15.75" thickBot="1">
      <c r="B3" s="135" t="s">
        <v>150</v>
      </c>
      <c r="C3" s="136" t="s">
        <v>151</v>
      </c>
      <c r="D3" s="136" t="s">
        <v>152</v>
      </c>
      <c r="E3" s="136" t="s">
        <v>153</v>
      </c>
      <c r="F3" s="137" t="s">
        <v>154</v>
      </c>
    </row>
    <row r="4" spans="2:6" ht="15" customHeight="1">
      <c r="B4" s="534" t="s">
        <v>155</v>
      </c>
      <c r="C4" s="138" t="s">
        <v>156</v>
      </c>
      <c r="D4" s="139"/>
      <c r="E4" s="139"/>
      <c r="F4" s="140" t="e">
        <f>E4/$E$19</f>
        <v>#DIV/0!</v>
      </c>
    </row>
    <row r="5" spans="2:6">
      <c r="B5" s="535"/>
      <c r="C5" s="141" t="s">
        <v>157</v>
      </c>
      <c r="D5" s="142"/>
      <c r="E5" s="142"/>
      <c r="F5" s="140" t="e">
        <f t="shared" ref="F5:F18" si="0">E5/$E$19</f>
        <v>#DIV/0!</v>
      </c>
    </row>
    <row r="6" spans="2:6">
      <c r="B6" s="535"/>
      <c r="C6" s="141" t="s">
        <v>158</v>
      </c>
      <c r="D6" s="142"/>
      <c r="E6" s="142"/>
      <c r="F6" s="140" t="e">
        <f t="shared" si="0"/>
        <v>#DIV/0!</v>
      </c>
    </row>
    <row r="7" spans="2:6">
      <c r="B7" s="535"/>
      <c r="C7" s="141" t="s">
        <v>159</v>
      </c>
      <c r="D7" s="142"/>
      <c r="E7" s="142"/>
      <c r="F7" s="140" t="e">
        <f t="shared" si="0"/>
        <v>#DIV/0!</v>
      </c>
    </row>
    <row r="8" spans="2:6">
      <c r="B8" s="535"/>
      <c r="C8" s="141" t="s">
        <v>160</v>
      </c>
      <c r="D8" s="142"/>
      <c r="E8" s="142"/>
      <c r="F8" s="140" t="e">
        <f t="shared" si="0"/>
        <v>#DIV/0!</v>
      </c>
    </row>
    <row r="9" spans="2:6">
      <c r="B9" s="535"/>
      <c r="C9" s="141" t="s">
        <v>161</v>
      </c>
      <c r="D9" s="142"/>
      <c r="E9" s="142"/>
      <c r="F9" s="140" t="e">
        <f t="shared" si="0"/>
        <v>#DIV/0!</v>
      </c>
    </row>
    <row r="10" spans="2:6" ht="15" customHeight="1">
      <c r="B10" s="536" t="s">
        <v>162</v>
      </c>
      <c r="C10" s="143" t="s">
        <v>163</v>
      </c>
      <c r="D10" s="144"/>
      <c r="E10" s="144"/>
      <c r="F10" s="145" t="e">
        <f t="shared" si="0"/>
        <v>#DIV/0!</v>
      </c>
    </row>
    <row r="11" spans="2:6" ht="15" customHeight="1">
      <c r="B11" s="536"/>
      <c r="C11" s="143" t="s">
        <v>164</v>
      </c>
      <c r="D11" s="144"/>
      <c r="E11" s="144"/>
      <c r="F11" s="145" t="e">
        <f t="shared" si="0"/>
        <v>#DIV/0!</v>
      </c>
    </row>
    <row r="12" spans="2:6">
      <c r="B12" s="536"/>
      <c r="C12" s="143" t="s">
        <v>165</v>
      </c>
      <c r="D12" s="144"/>
      <c r="E12" s="144"/>
      <c r="F12" s="145" t="e">
        <f t="shared" si="0"/>
        <v>#DIV/0!</v>
      </c>
    </row>
    <row r="13" spans="2:6" ht="15">
      <c r="B13" s="146" t="s">
        <v>166</v>
      </c>
      <c r="C13" s="141" t="s">
        <v>167</v>
      </c>
      <c r="D13" s="142"/>
      <c r="E13" s="142"/>
      <c r="F13" s="140" t="e">
        <f t="shared" si="0"/>
        <v>#DIV/0!</v>
      </c>
    </row>
    <row r="14" spans="2:6" ht="15">
      <c r="B14" s="147" t="s">
        <v>168</v>
      </c>
      <c r="C14" s="143" t="s">
        <v>169</v>
      </c>
      <c r="D14" s="144"/>
      <c r="E14" s="144"/>
      <c r="F14" s="145" t="e">
        <f t="shared" si="0"/>
        <v>#DIV/0!</v>
      </c>
    </row>
    <row r="15" spans="2:6" ht="30" customHeight="1">
      <c r="B15" s="537" t="s">
        <v>170</v>
      </c>
      <c r="C15" s="148" t="s">
        <v>171</v>
      </c>
      <c r="D15" s="142"/>
      <c r="E15" s="142"/>
      <c r="F15" s="140" t="e">
        <f t="shared" si="0"/>
        <v>#DIV/0!</v>
      </c>
    </row>
    <row r="16" spans="2:6" ht="15" customHeight="1">
      <c r="B16" s="538"/>
      <c r="C16" s="148" t="s">
        <v>172</v>
      </c>
      <c r="D16" s="142"/>
      <c r="E16" s="142"/>
      <c r="F16" s="140" t="e">
        <f t="shared" si="0"/>
        <v>#DIV/0!</v>
      </c>
    </row>
    <row r="17" spans="2:6" ht="15" customHeight="1">
      <c r="B17" s="149" t="s">
        <v>173</v>
      </c>
      <c r="C17" s="150" t="s">
        <v>174</v>
      </c>
      <c r="D17" s="151"/>
      <c r="E17" s="151"/>
      <c r="F17" s="145" t="e">
        <f t="shared" si="0"/>
        <v>#DIV/0!</v>
      </c>
    </row>
    <row r="18" spans="2:6" ht="15.75" thickBot="1">
      <c r="B18" s="152" t="s">
        <v>161</v>
      </c>
      <c r="C18" s="153" t="s">
        <v>175</v>
      </c>
      <c r="D18" s="154"/>
      <c r="E18" s="154"/>
      <c r="F18" s="140" t="e">
        <f t="shared" si="0"/>
        <v>#DIV/0!</v>
      </c>
    </row>
    <row r="19" spans="2:6" ht="24.95" customHeight="1" thickBot="1">
      <c r="B19" s="539" t="s">
        <v>176</v>
      </c>
      <c r="C19" s="540"/>
      <c r="D19" s="155">
        <f>SUM(D4:D18)</f>
        <v>0</v>
      </c>
      <c r="E19" s="155">
        <f>SUM(E4:E18)</f>
        <v>0</v>
      </c>
      <c r="F19" s="156"/>
    </row>
  </sheetData>
  <mergeCells count="5">
    <mergeCell ref="B2:F2"/>
    <mergeCell ref="B4:B9"/>
    <mergeCell ref="B10:B12"/>
    <mergeCell ref="B15:B16"/>
    <mergeCell ref="B19:C19"/>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K107"/>
  <sheetViews>
    <sheetView showGridLines="0" topLeftCell="Z1" zoomScale="70" zoomScaleNormal="70" workbookViewId="0">
      <selection activeCell="B10" sqref="B10:C11"/>
    </sheetView>
  </sheetViews>
  <sheetFormatPr defaultColWidth="0" defaultRowHeight="13.5" zeroHeight="1"/>
  <cols>
    <col min="1" max="1" width="2.85546875" style="97" customWidth="1"/>
    <col min="2" max="2" width="0.7109375" style="97" customWidth="1"/>
    <col min="3" max="3" width="35.28515625" style="97" customWidth="1"/>
    <col min="4" max="4" width="0.7109375" style="97" customWidth="1"/>
    <col min="5" max="5" width="13.42578125" style="97" customWidth="1"/>
    <col min="6" max="6" width="10" style="97" customWidth="1"/>
    <col min="7" max="7" width="14.28515625" style="98" customWidth="1"/>
    <col min="8" max="10" width="6.7109375" style="97" customWidth="1"/>
    <col min="11" max="13" width="6.7109375" style="99" customWidth="1"/>
    <col min="14" max="14" width="0.7109375" style="97" customWidth="1"/>
    <col min="15" max="15" width="5.85546875" style="97" customWidth="1"/>
    <col min="16" max="23" width="6.7109375" style="97" customWidth="1"/>
    <col min="24" max="24" width="0.7109375" style="97" customWidth="1"/>
    <col min="25" max="25" width="5.85546875" style="97" customWidth="1"/>
    <col min="26" max="27" width="6.7109375" style="97" customWidth="1"/>
    <col min="28" max="28" width="0.7109375" style="97" customWidth="1"/>
    <col min="29" max="29" width="5.85546875" style="97" customWidth="1"/>
    <col min="30" max="34" width="6.7109375" style="97" customWidth="1"/>
    <col min="35" max="35" width="0.7109375" style="97" customWidth="1"/>
    <col min="36" max="36" width="2.85546875" style="97" customWidth="1"/>
    <col min="37" max="37" width="0" style="97" hidden="1" customWidth="1"/>
    <col min="38" max="16384" width="12.5703125" style="97" hidden="1"/>
  </cols>
  <sheetData>
    <row r="1" spans="2:35" ht="15" customHeight="1" thickBot="1"/>
    <row r="2" spans="2:35" s="62" customFormat="1" ht="3.75" customHeight="1">
      <c r="B2" s="468" t="str">
        <f>"Cost Brackets Form"&amp;IF(NOT(ISBLANK('Pricing Form Non-Food'!H13))," - "&amp;'Pricing Form Non-Food'!H13,"")&amp;IF(NOT(ISBLANK('Pricing Form Non-Food'!H12))," - "&amp;'Pricing Form Non-Food'!H12,"")&amp;IF(NOT(ISBLANK(B10))," - "&amp;B10,"")</f>
        <v>Cost Brackets Form - Velvet Plush Sherpa Throw - E&amp;E Co LTD dba JLA Home</v>
      </c>
      <c r="C2" s="469"/>
      <c r="D2" s="469"/>
      <c r="E2" s="469"/>
      <c r="F2" s="469"/>
      <c r="G2" s="469"/>
      <c r="H2" s="469"/>
      <c r="I2" s="469"/>
      <c r="J2" s="469"/>
      <c r="K2" s="469"/>
      <c r="L2" s="469"/>
      <c r="M2" s="469"/>
      <c r="N2" s="469"/>
      <c r="O2" s="469"/>
      <c r="P2" s="469"/>
      <c r="Q2" s="469"/>
      <c r="R2" s="469"/>
      <c r="S2" s="469"/>
      <c r="T2" s="469"/>
      <c r="U2" s="469"/>
      <c r="V2" s="469"/>
      <c r="W2" s="469"/>
      <c r="X2" s="469"/>
      <c r="Y2" s="469"/>
      <c r="Z2" s="469"/>
      <c r="AA2" s="469"/>
      <c r="AB2" s="469"/>
      <c r="AC2" s="469"/>
      <c r="AD2" s="469"/>
      <c r="AE2" s="469"/>
      <c r="AF2" s="469"/>
      <c r="AG2" s="469"/>
      <c r="AH2" s="470"/>
    </row>
    <row r="3" spans="2:35" s="62" customFormat="1" ht="25.5" customHeight="1" thickBot="1">
      <c r="B3" s="471"/>
      <c r="C3" s="472"/>
      <c r="D3" s="472"/>
      <c r="E3" s="472"/>
      <c r="F3" s="472"/>
      <c r="G3" s="472"/>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3"/>
      <c r="AI3" s="8"/>
    </row>
    <row r="4" spans="2:35" s="62" customFormat="1" ht="3.75" customHeight="1">
      <c r="C4" s="8"/>
      <c r="D4" s="8"/>
      <c r="E4" s="8"/>
      <c r="F4" s="8"/>
      <c r="G4" s="100"/>
      <c r="H4" s="8"/>
      <c r="I4" s="8"/>
      <c r="J4" s="8"/>
      <c r="K4" s="8"/>
      <c r="L4" s="8"/>
      <c r="M4" s="8"/>
      <c r="N4" s="8"/>
      <c r="O4" s="8"/>
      <c r="P4" s="8"/>
      <c r="Q4" s="8"/>
      <c r="R4" s="8"/>
      <c r="S4" s="8"/>
      <c r="T4" s="8"/>
      <c r="U4" s="8"/>
      <c r="V4" s="8"/>
      <c r="W4" s="8"/>
      <c r="X4" s="8"/>
      <c r="Y4" s="8"/>
      <c r="Z4" s="8"/>
      <c r="AA4" s="8"/>
      <c r="AB4" s="8"/>
      <c r="AC4" s="8"/>
      <c r="AD4" s="8"/>
      <c r="AE4" s="8"/>
      <c r="AF4" s="8"/>
      <c r="AG4" s="8"/>
      <c r="AH4" s="8"/>
      <c r="AI4" s="8"/>
    </row>
    <row r="5" spans="2:35" ht="15" customHeight="1">
      <c r="B5" s="661"/>
      <c r="C5" s="661"/>
      <c r="D5" s="661"/>
      <c r="E5" s="661"/>
      <c r="F5" s="661"/>
      <c r="G5" s="661"/>
      <c r="H5" s="661"/>
      <c r="I5" s="661"/>
      <c r="J5" s="661"/>
      <c r="K5" s="661"/>
      <c r="L5" s="661"/>
      <c r="M5" s="661"/>
      <c r="N5" s="661"/>
      <c r="O5" s="661"/>
      <c r="P5" s="661"/>
      <c r="Q5" s="661"/>
      <c r="R5" s="661"/>
      <c r="S5" s="661"/>
      <c r="T5" s="661"/>
      <c r="U5" s="661"/>
      <c r="V5" s="661"/>
      <c r="W5" s="661"/>
      <c r="X5" s="661"/>
      <c r="Y5" s="661"/>
      <c r="Z5" s="661"/>
      <c r="AA5" s="661"/>
      <c r="AB5" s="661"/>
      <c r="AC5" s="661"/>
      <c r="AD5" s="661"/>
      <c r="AE5" s="661"/>
      <c r="AF5" s="661"/>
      <c r="AG5" s="661"/>
      <c r="AH5" s="661"/>
    </row>
    <row r="6" spans="2:35" ht="15" customHeight="1">
      <c r="B6" s="662" t="s">
        <v>177</v>
      </c>
      <c r="C6" s="662"/>
      <c r="D6" s="662"/>
      <c r="E6" s="662"/>
      <c r="F6" s="662"/>
      <c r="G6" s="662"/>
      <c r="H6" s="662"/>
      <c r="I6" s="662"/>
      <c r="J6" s="662"/>
      <c r="K6" s="662"/>
      <c r="L6" s="662"/>
      <c r="M6" s="662"/>
      <c r="N6" s="662"/>
      <c r="O6" s="662"/>
      <c r="P6" s="662"/>
      <c r="Q6" s="662"/>
      <c r="R6" s="662"/>
      <c r="S6" s="662"/>
      <c r="T6" s="662"/>
      <c r="U6" s="662"/>
      <c r="V6" s="662"/>
      <c r="W6" s="662"/>
      <c r="X6" s="662"/>
      <c r="Y6" s="662"/>
      <c r="Z6" s="662"/>
      <c r="AA6" s="662"/>
      <c r="AB6" s="662"/>
      <c r="AC6" s="662"/>
      <c r="AD6" s="662"/>
      <c r="AE6" s="662"/>
      <c r="AF6" s="662"/>
      <c r="AG6" s="662"/>
      <c r="AH6" s="662"/>
    </row>
    <row r="7" spans="2:35" ht="15" customHeight="1" thickBot="1">
      <c r="C7" s="101"/>
      <c r="D7" s="101"/>
      <c r="H7" s="102"/>
      <c r="I7" s="103"/>
      <c r="J7" s="102"/>
      <c r="K7" s="97"/>
      <c r="L7" s="97"/>
      <c r="M7" s="102"/>
      <c r="S7" s="102"/>
      <c r="T7" s="103"/>
      <c r="U7" s="102"/>
      <c r="Y7" s="102"/>
      <c r="Z7" s="102"/>
    </row>
    <row r="8" spans="2:35" ht="3.75" customHeight="1">
      <c r="B8" s="561" t="s">
        <v>178</v>
      </c>
      <c r="C8" s="562"/>
      <c r="N8" s="553" t="s">
        <v>179</v>
      </c>
      <c r="O8" s="554"/>
      <c r="P8" s="555"/>
      <c r="Q8" s="555"/>
      <c r="R8" s="555"/>
      <c r="S8" s="555"/>
      <c r="T8" s="555"/>
      <c r="U8" s="555"/>
      <c r="V8" s="555"/>
      <c r="W8" s="556"/>
      <c r="X8" s="102"/>
      <c r="AB8" s="553" t="s">
        <v>180</v>
      </c>
      <c r="AC8" s="555"/>
      <c r="AD8" s="555"/>
      <c r="AE8" s="555"/>
      <c r="AF8" s="555"/>
      <c r="AG8" s="555"/>
      <c r="AH8" s="556"/>
    </row>
    <row r="9" spans="2:35" ht="10.5" customHeight="1" thickBot="1">
      <c r="B9" s="563"/>
      <c r="C9" s="564"/>
      <c r="D9" s="8"/>
      <c r="N9" s="557"/>
      <c r="O9" s="558"/>
      <c r="P9" s="559"/>
      <c r="Q9" s="559"/>
      <c r="R9" s="559"/>
      <c r="S9" s="559"/>
      <c r="T9" s="559"/>
      <c r="U9" s="559"/>
      <c r="V9" s="559"/>
      <c r="W9" s="560"/>
      <c r="X9" s="8"/>
      <c r="AB9" s="658"/>
      <c r="AC9" s="659"/>
      <c r="AD9" s="659"/>
      <c r="AE9" s="659"/>
      <c r="AF9" s="659"/>
      <c r="AG9" s="659"/>
      <c r="AH9" s="660"/>
      <c r="AI9" s="8"/>
    </row>
    <row r="10" spans="2:35" ht="15" customHeight="1">
      <c r="B10" s="565"/>
      <c r="C10" s="566"/>
      <c r="D10" s="8"/>
      <c r="N10" s="652" t="s">
        <v>181</v>
      </c>
      <c r="O10" s="653"/>
      <c r="P10" s="547"/>
      <c r="Q10" s="547"/>
      <c r="R10" s="547" t="s">
        <v>182</v>
      </c>
      <c r="S10" s="547"/>
      <c r="T10" s="547"/>
      <c r="U10" s="547" t="s">
        <v>183</v>
      </c>
      <c r="V10" s="547"/>
      <c r="W10" s="549"/>
      <c r="X10" s="8"/>
      <c r="AB10" s="673" t="s">
        <v>184</v>
      </c>
      <c r="AC10" s="674"/>
      <c r="AD10" s="674"/>
      <c r="AE10" s="674"/>
      <c r="AF10" s="674" t="s">
        <v>185</v>
      </c>
      <c r="AG10" s="674"/>
      <c r="AH10" s="677"/>
      <c r="AI10" s="8"/>
    </row>
    <row r="11" spans="2:35" ht="15" thickBot="1">
      <c r="B11" s="567"/>
      <c r="C11" s="568"/>
      <c r="D11" s="8"/>
      <c r="N11" s="654"/>
      <c r="O11" s="655"/>
      <c r="P11" s="548"/>
      <c r="Q11" s="548"/>
      <c r="R11" s="548"/>
      <c r="S11" s="548"/>
      <c r="T11" s="548"/>
      <c r="U11" s="550">
        <f>IFERROR(N11*R11,0)</f>
        <v>0</v>
      </c>
      <c r="V11" s="551"/>
      <c r="W11" s="552"/>
      <c r="X11" s="8"/>
      <c r="AB11" s="675">
        <f>'Pricing Form Non-Food'!$I$17</f>
        <v>0</v>
      </c>
      <c r="AC11" s="676"/>
      <c r="AD11" s="676"/>
      <c r="AE11" s="676"/>
      <c r="AF11" s="676">
        <f>'Pricing Form Non-Food'!$U$17</f>
        <v>0</v>
      </c>
      <c r="AG11" s="676"/>
      <c r="AH11" s="678"/>
      <c r="AI11" s="8"/>
    </row>
    <row r="12" spans="2:35" ht="3.75" customHeight="1">
      <c r="C12" s="8"/>
      <c r="D12" s="8"/>
      <c r="K12" s="97"/>
      <c r="L12" s="97"/>
      <c r="M12" s="97"/>
      <c r="O12" s="8"/>
      <c r="P12" s="8"/>
      <c r="Q12" s="8"/>
      <c r="R12" s="8"/>
      <c r="S12" s="8"/>
      <c r="T12" s="8"/>
      <c r="U12" s="8"/>
      <c r="V12" s="8"/>
      <c r="W12" s="8"/>
      <c r="X12" s="8"/>
      <c r="AC12" s="8"/>
      <c r="AD12" s="8"/>
      <c r="AE12" s="8"/>
      <c r="AF12" s="8"/>
      <c r="AG12" s="8"/>
      <c r="AH12" s="8"/>
      <c r="AI12" s="8"/>
    </row>
    <row r="13" spans="2:35" ht="15" customHeight="1" thickBot="1">
      <c r="K13" s="97"/>
      <c r="L13" s="97"/>
      <c r="M13" s="97"/>
    </row>
    <row r="14" spans="2:35" ht="3.75" customHeight="1">
      <c r="C14" s="104"/>
      <c r="D14" s="609" t="s">
        <v>186</v>
      </c>
      <c r="E14" s="610"/>
      <c r="F14" s="610"/>
      <c r="G14" s="610"/>
      <c r="H14" s="610"/>
      <c r="I14" s="610"/>
      <c r="J14" s="610"/>
      <c r="K14" s="610"/>
      <c r="L14" s="610"/>
      <c r="M14" s="610"/>
      <c r="N14" s="610"/>
      <c r="O14" s="610"/>
      <c r="P14" s="610"/>
      <c r="Q14" s="610"/>
      <c r="R14" s="610"/>
      <c r="S14" s="610"/>
      <c r="T14" s="610"/>
      <c r="U14" s="610"/>
      <c r="V14" s="610"/>
      <c r="W14" s="610"/>
      <c r="X14" s="610"/>
      <c r="Y14" s="610"/>
      <c r="Z14" s="610"/>
      <c r="AA14" s="610"/>
      <c r="AB14" s="610"/>
      <c r="AC14" s="610"/>
      <c r="AD14" s="610"/>
      <c r="AE14" s="610"/>
      <c r="AF14" s="610"/>
      <c r="AG14" s="610"/>
      <c r="AH14" s="611"/>
    </row>
    <row r="15" spans="2:35" ht="16.5" customHeight="1" thickBot="1">
      <c r="C15" s="104"/>
      <c r="D15" s="612"/>
      <c r="E15" s="613"/>
      <c r="F15" s="613"/>
      <c r="G15" s="613"/>
      <c r="H15" s="613"/>
      <c r="I15" s="613"/>
      <c r="J15" s="613"/>
      <c r="K15" s="613"/>
      <c r="L15" s="613"/>
      <c r="M15" s="613"/>
      <c r="N15" s="613"/>
      <c r="O15" s="613"/>
      <c r="P15" s="613"/>
      <c r="Q15" s="613"/>
      <c r="R15" s="613"/>
      <c r="S15" s="613"/>
      <c r="T15" s="613"/>
      <c r="U15" s="613"/>
      <c r="V15" s="613"/>
      <c r="W15" s="613"/>
      <c r="X15" s="614"/>
      <c r="Y15" s="614"/>
      <c r="Z15" s="614"/>
      <c r="AA15" s="614"/>
      <c r="AB15" s="613"/>
      <c r="AC15" s="613"/>
      <c r="AD15" s="613"/>
      <c r="AE15" s="613"/>
      <c r="AF15" s="613"/>
      <c r="AG15" s="613"/>
      <c r="AH15" s="615"/>
      <c r="AI15" s="8"/>
    </row>
    <row r="16" spans="2:35" ht="15" customHeight="1">
      <c r="B16" s="635" t="s">
        <v>60</v>
      </c>
      <c r="C16" s="636"/>
      <c r="D16" s="588" t="s">
        <v>187</v>
      </c>
      <c r="E16" s="589"/>
      <c r="F16" s="589" t="s">
        <v>188</v>
      </c>
      <c r="G16" s="643" t="s">
        <v>189</v>
      </c>
      <c r="H16" s="361" t="s">
        <v>61</v>
      </c>
      <c r="I16" s="362"/>
      <c r="J16" s="602"/>
      <c r="K16" s="405" t="s">
        <v>62</v>
      </c>
      <c r="L16" s="362"/>
      <c r="M16" s="362"/>
      <c r="N16" s="404" t="s">
        <v>63</v>
      </c>
      <c r="O16" s="405"/>
      <c r="P16" s="362"/>
      <c r="Q16" s="602"/>
      <c r="R16" s="641" t="s">
        <v>64</v>
      </c>
      <c r="S16" s="362"/>
      <c r="T16" s="602"/>
      <c r="U16" s="642" t="s">
        <v>65</v>
      </c>
      <c r="V16" s="362"/>
      <c r="W16" s="363"/>
      <c r="X16" s="405" t="s">
        <v>66</v>
      </c>
      <c r="Y16" s="405"/>
      <c r="Z16" s="405"/>
      <c r="AA16" s="405"/>
      <c r="AB16" s="361" t="s">
        <v>67</v>
      </c>
      <c r="AC16" s="362"/>
      <c r="AD16" s="362"/>
      <c r="AE16" s="602"/>
      <c r="AF16" s="642" t="s">
        <v>68</v>
      </c>
      <c r="AG16" s="362"/>
      <c r="AH16" s="363"/>
      <c r="AI16" s="8"/>
    </row>
    <row r="17" spans="2:35" ht="15" customHeight="1">
      <c r="B17" s="637"/>
      <c r="C17" s="638"/>
      <c r="D17" s="590"/>
      <c r="E17" s="591"/>
      <c r="F17" s="591"/>
      <c r="G17" s="644"/>
      <c r="H17" s="364" t="s">
        <v>26</v>
      </c>
      <c r="I17" s="365"/>
      <c r="J17" s="601"/>
      <c r="K17" s="600" t="s">
        <v>26</v>
      </c>
      <c r="L17" s="365"/>
      <c r="M17" s="366"/>
      <c r="N17" s="364" t="s">
        <v>26</v>
      </c>
      <c r="O17" s="365"/>
      <c r="P17" s="365"/>
      <c r="Q17" s="601"/>
      <c r="R17" s="600" t="s">
        <v>26</v>
      </c>
      <c r="S17" s="365"/>
      <c r="T17" s="601"/>
      <c r="U17" s="600" t="s">
        <v>26</v>
      </c>
      <c r="V17" s="365"/>
      <c r="W17" s="366"/>
      <c r="X17" s="368" t="s">
        <v>26</v>
      </c>
      <c r="Y17" s="368"/>
      <c r="Z17" s="368"/>
      <c r="AA17" s="368"/>
      <c r="AB17" s="364" t="s">
        <v>26</v>
      </c>
      <c r="AC17" s="365"/>
      <c r="AD17" s="365"/>
      <c r="AE17" s="601"/>
      <c r="AF17" s="600" t="s">
        <v>26</v>
      </c>
      <c r="AG17" s="365"/>
      <c r="AH17" s="366"/>
      <c r="AI17" s="8"/>
    </row>
    <row r="18" spans="2:35" ht="7.5" customHeight="1" thickBot="1">
      <c r="B18" s="639"/>
      <c r="C18" s="640"/>
      <c r="D18" s="592"/>
      <c r="E18" s="593"/>
      <c r="F18" s="593"/>
      <c r="G18" s="645"/>
      <c r="H18" s="646"/>
      <c r="I18" s="647"/>
      <c r="J18" s="648"/>
      <c r="K18" s="647"/>
      <c r="L18" s="647"/>
      <c r="M18" s="647"/>
      <c r="N18" s="616"/>
      <c r="O18" s="617"/>
      <c r="P18" s="617"/>
      <c r="Q18" s="618"/>
      <c r="R18" s="649"/>
      <c r="S18" s="617"/>
      <c r="T18" s="618"/>
      <c r="U18" s="650"/>
      <c r="V18" s="569"/>
      <c r="W18" s="651"/>
      <c r="X18" s="569"/>
      <c r="Y18" s="569"/>
      <c r="Z18" s="569"/>
      <c r="AA18" s="569"/>
      <c r="AB18" s="616"/>
      <c r="AC18" s="617"/>
      <c r="AD18" s="617"/>
      <c r="AE18" s="618"/>
      <c r="AF18" s="656"/>
      <c r="AG18" s="647"/>
      <c r="AH18" s="657"/>
      <c r="AI18" s="8"/>
    </row>
    <row r="19" spans="2:35" ht="15" customHeight="1">
      <c r="B19" s="573" t="s">
        <v>190</v>
      </c>
      <c r="C19" s="574"/>
      <c r="D19" s="594"/>
      <c r="E19" s="595"/>
      <c r="F19" s="2"/>
      <c r="G19" s="105" t="str">
        <f>IF(OR(ISBLANK(D19),ISBLANK(F19)),"",IF(AND(F19="Cartons",D19&gt;0),D19,IF($U$11&gt;0,D19*$U$11,"")))</f>
        <v/>
      </c>
      <c r="H19" s="584">
        <v>0</v>
      </c>
      <c r="I19" s="585"/>
      <c r="J19" s="585"/>
      <c r="K19" s="585">
        <v>0</v>
      </c>
      <c r="L19" s="585"/>
      <c r="M19" s="586"/>
      <c r="N19" s="587">
        <f t="shared" ref="N19:N50" si="0">$AB$11</f>
        <v>0</v>
      </c>
      <c r="O19" s="356"/>
      <c r="P19" s="431"/>
      <c r="Q19" s="431"/>
      <c r="R19" s="431">
        <f t="shared" ref="R19:R50" si="1">$AF$11</f>
        <v>0</v>
      </c>
      <c r="S19" s="431"/>
      <c r="T19" s="431"/>
      <c r="U19" s="431">
        <f t="shared" ref="U19:U50" si="2">H19+K19+N19-R19</f>
        <v>0</v>
      </c>
      <c r="V19" s="431"/>
      <c r="W19" s="432"/>
      <c r="X19" s="570">
        <v>0</v>
      </c>
      <c r="Y19" s="571"/>
      <c r="Z19" s="571"/>
      <c r="AA19" s="572"/>
      <c r="AB19" s="355">
        <f t="shared" ref="AB19:AB50" si="3">IF($W$54="Per CWT",IF(ISNUMBER($R$23),Y19/100*$R$23,0),Y19)</f>
        <v>0</v>
      </c>
      <c r="AC19" s="330"/>
      <c r="AD19" s="330"/>
      <c r="AE19" s="356"/>
      <c r="AF19" s="431">
        <f>IF(AND(U19&gt;0,Y19&gt;0),U19-Y19,0)</f>
        <v>0</v>
      </c>
      <c r="AG19" s="431"/>
      <c r="AH19" s="432"/>
      <c r="AI19" s="8"/>
    </row>
    <row r="20" spans="2:35" ht="15" customHeight="1">
      <c r="B20" s="575"/>
      <c r="C20" s="576"/>
      <c r="D20" s="596"/>
      <c r="E20" s="597"/>
      <c r="F20" s="3"/>
      <c r="G20" s="106" t="str">
        <f t="shared" ref="G20:G21" si="4">IF(OR(ISBLANK(D20),ISBLANK(F20)),"",IF(AND(F20="Cartons",D20&gt;0),D20,IF($U$11&gt;0,D20*$U$11,"")))</f>
        <v/>
      </c>
      <c r="H20" s="579">
        <v>0</v>
      </c>
      <c r="I20" s="580"/>
      <c r="J20" s="580"/>
      <c r="K20" s="580">
        <v>0</v>
      </c>
      <c r="L20" s="580"/>
      <c r="M20" s="581"/>
      <c r="N20" s="357">
        <f t="shared" si="0"/>
        <v>0</v>
      </c>
      <c r="O20" s="333"/>
      <c r="P20" s="333"/>
      <c r="Q20" s="334"/>
      <c r="R20" s="332">
        <f t="shared" si="1"/>
        <v>0</v>
      </c>
      <c r="S20" s="333"/>
      <c r="T20" s="334"/>
      <c r="U20" s="582">
        <f t="shared" si="2"/>
        <v>0</v>
      </c>
      <c r="V20" s="582"/>
      <c r="W20" s="583"/>
      <c r="X20" s="410">
        <v>0</v>
      </c>
      <c r="Y20" s="373"/>
      <c r="Z20" s="373"/>
      <c r="AA20" s="374"/>
      <c r="AB20" s="357">
        <f t="shared" si="3"/>
        <v>0</v>
      </c>
      <c r="AC20" s="333"/>
      <c r="AD20" s="333"/>
      <c r="AE20" s="334"/>
      <c r="AF20" s="582">
        <f t="shared" ref="AF20:AF83" si="5">IF(AND(U20&gt;0,Y20&gt;0),U20-Y20,0)</f>
        <v>0</v>
      </c>
      <c r="AG20" s="582"/>
      <c r="AH20" s="583"/>
      <c r="AI20" s="8"/>
    </row>
    <row r="21" spans="2:35" ht="15" customHeight="1" thickBot="1">
      <c r="B21" s="577"/>
      <c r="C21" s="578"/>
      <c r="D21" s="598"/>
      <c r="E21" s="599"/>
      <c r="F21" s="4"/>
      <c r="G21" s="107" t="str">
        <f t="shared" si="4"/>
        <v/>
      </c>
      <c r="H21" s="619">
        <v>0</v>
      </c>
      <c r="I21" s="620"/>
      <c r="J21" s="620"/>
      <c r="K21" s="620">
        <v>0</v>
      </c>
      <c r="L21" s="620"/>
      <c r="M21" s="621"/>
      <c r="N21" s="466">
        <f t="shared" si="0"/>
        <v>0</v>
      </c>
      <c r="O21" s="418"/>
      <c r="P21" s="418"/>
      <c r="Q21" s="419"/>
      <c r="R21" s="458">
        <f t="shared" si="1"/>
        <v>0</v>
      </c>
      <c r="S21" s="418"/>
      <c r="T21" s="419"/>
      <c r="U21" s="622">
        <f t="shared" si="2"/>
        <v>0</v>
      </c>
      <c r="V21" s="622"/>
      <c r="W21" s="623"/>
      <c r="X21" s="407">
        <v>0</v>
      </c>
      <c r="Y21" s="408"/>
      <c r="Z21" s="408"/>
      <c r="AA21" s="467"/>
      <c r="AB21" s="466">
        <f t="shared" si="3"/>
        <v>0</v>
      </c>
      <c r="AC21" s="418"/>
      <c r="AD21" s="418"/>
      <c r="AE21" s="419"/>
      <c r="AF21" s="622">
        <f t="shared" si="5"/>
        <v>0</v>
      </c>
      <c r="AG21" s="622"/>
      <c r="AH21" s="623"/>
      <c r="AI21" s="8"/>
    </row>
    <row r="22" spans="2:35" ht="13.5" customHeight="1">
      <c r="B22" s="573" t="s">
        <v>191</v>
      </c>
      <c r="C22" s="574"/>
      <c r="D22" s="603" t="str">
        <f>IF($D$19="","",$D19)</f>
        <v/>
      </c>
      <c r="E22" s="604"/>
      <c r="F22" s="50" t="str">
        <f>IF($F$19="","",$F$19)</f>
        <v/>
      </c>
      <c r="G22" s="105" t="str">
        <f>IF($G$19="","",$G$19)</f>
        <v/>
      </c>
      <c r="H22" s="584">
        <v>0</v>
      </c>
      <c r="I22" s="585"/>
      <c r="J22" s="585"/>
      <c r="K22" s="585">
        <v>0</v>
      </c>
      <c r="L22" s="585"/>
      <c r="M22" s="586"/>
      <c r="N22" s="355">
        <f t="shared" si="0"/>
        <v>0</v>
      </c>
      <c r="O22" s="330"/>
      <c r="P22" s="330"/>
      <c r="Q22" s="356"/>
      <c r="R22" s="329">
        <f t="shared" si="1"/>
        <v>0</v>
      </c>
      <c r="S22" s="330"/>
      <c r="T22" s="356"/>
      <c r="U22" s="431">
        <f t="shared" si="2"/>
        <v>0</v>
      </c>
      <c r="V22" s="431"/>
      <c r="W22" s="432"/>
      <c r="X22" s="570">
        <v>0</v>
      </c>
      <c r="Y22" s="571"/>
      <c r="Z22" s="571"/>
      <c r="AA22" s="572"/>
      <c r="AB22" s="355">
        <f t="shared" si="3"/>
        <v>0</v>
      </c>
      <c r="AC22" s="330"/>
      <c r="AD22" s="330"/>
      <c r="AE22" s="356"/>
      <c r="AF22" s="431">
        <f t="shared" si="5"/>
        <v>0</v>
      </c>
      <c r="AG22" s="431"/>
      <c r="AH22" s="432"/>
      <c r="AI22" s="8"/>
    </row>
    <row r="23" spans="2:35" ht="13.5" customHeight="1">
      <c r="B23" s="575"/>
      <c r="C23" s="576"/>
      <c r="D23" s="605" t="str">
        <f>IF($D$20="","",$D20)</f>
        <v/>
      </c>
      <c r="E23" s="606"/>
      <c r="F23" s="51" t="str">
        <f>IF($F$20="","",$F$20)</f>
        <v/>
      </c>
      <c r="G23" s="106" t="str">
        <f>IF($G$20="","",$G$20)</f>
        <v/>
      </c>
      <c r="H23" s="579">
        <v>0</v>
      </c>
      <c r="I23" s="580"/>
      <c r="J23" s="580"/>
      <c r="K23" s="580">
        <v>0</v>
      </c>
      <c r="L23" s="580"/>
      <c r="M23" s="581"/>
      <c r="N23" s="357">
        <f t="shared" si="0"/>
        <v>0</v>
      </c>
      <c r="O23" s="333"/>
      <c r="P23" s="333"/>
      <c r="Q23" s="334"/>
      <c r="R23" s="332">
        <f t="shared" si="1"/>
        <v>0</v>
      </c>
      <c r="S23" s="333"/>
      <c r="T23" s="334"/>
      <c r="U23" s="582">
        <f t="shared" si="2"/>
        <v>0</v>
      </c>
      <c r="V23" s="582"/>
      <c r="W23" s="583"/>
      <c r="X23" s="410">
        <v>0</v>
      </c>
      <c r="Y23" s="373"/>
      <c r="Z23" s="373"/>
      <c r="AA23" s="374"/>
      <c r="AB23" s="357">
        <f t="shared" si="3"/>
        <v>0</v>
      </c>
      <c r="AC23" s="333"/>
      <c r="AD23" s="333"/>
      <c r="AE23" s="334"/>
      <c r="AF23" s="582">
        <f t="shared" si="5"/>
        <v>0</v>
      </c>
      <c r="AG23" s="582"/>
      <c r="AH23" s="583"/>
      <c r="AI23" s="8"/>
    </row>
    <row r="24" spans="2:35" ht="14.25" customHeight="1" thickBot="1">
      <c r="B24" s="577"/>
      <c r="C24" s="578"/>
      <c r="D24" s="607" t="str">
        <f>IF($D$21="","",$D$21)</f>
        <v/>
      </c>
      <c r="E24" s="608"/>
      <c r="F24" s="52" t="str">
        <f>IF($F$21="","",$F$21)</f>
        <v/>
      </c>
      <c r="G24" s="107" t="str">
        <f>IF($G$21="","",$G$21)</f>
        <v/>
      </c>
      <c r="H24" s="619">
        <v>0</v>
      </c>
      <c r="I24" s="620"/>
      <c r="J24" s="620"/>
      <c r="K24" s="620">
        <v>0</v>
      </c>
      <c r="L24" s="620"/>
      <c r="M24" s="621"/>
      <c r="N24" s="466">
        <f t="shared" si="0"/>
        <v>0</v>
      </c>
      <c r="O24" s="418"/>
      <c r="P24" s="418"/>
      <c r="Q24" s="419"/>
      <c r="R24" s="458">
        <f t="shared" si="1"/>
        <v>0</v>
      </c>
      <c r="S24" s="418"/>
      <c r="T24" s="419"/>
      <c r="U24" s="622">
        <f t="shared" si="2"/>
        <v>0</v>
      </c>
      <c r="V24" s="622"/>
      <c r="W24" s="623"/>
      <c r="X24" s="407">
        <v>0</v>
      </c>
      <c r="Y24" s="408"/>
      <c r="Z24" s="408"/>
      <c r="AA24" s="467"/>
      <c r="AB24" s="466">
        <f t="shared" si="3"/>
        <v>0</v>
      </c>
      <c r="AC24" s="418"/>
      <c r="AD24" s="418"/>
      <c r="AE24" s="419"/>
      <c r="AF24" s="622">
        <f t="shared" si="5"/>
        <v>0</v>
      </c>
      <c r="AG24" s="622"/>
      <c r="AH24" s="623"/>
      <c r="AI24" s="8"/>
    </row>
    <row r="25" spans="2:35" ht="13.5" customHeight="1">
      <c r="B25" s="573" t="s">
        <v>192</v>
      </c>
      <c r="C25" s="574"/>
      <c r="D25" s="603" t="str">
        <f>IF($D$19="","",$D22)</f>
        <v/>
      </c>
      <c r="E25" s="604"/>
      <c r="F25" s="50" t="str">
        <f>IF($F$19="","",$F$19)</f>
        <v/>
      </c>
      <c r="G25" s="105" t="str">
        <f t="shared" ref="G25" si="6">IF($G$19="","",$G$19)</f>
        <v/>
      </c>
      <c r="H25" s="584">
        <v>0</v>
      </c>
      <c r="I25" s="585"/>
      <c r="J25" s="585"/>
      <c r="K25" s="585">
        <v>0</v>
      </c>
      <c r="L25" s="585"/>
      <c r="M25" s="586"/>
      <c r="N25" s="355">
        <f t="shared" si="0"/>
        <v>0</v>
      </c>
      <c r="O25" s="330"/>
      <c r="P25" s="330"/>
      <c r="Q25" s="356"/>
      <c r="R25" s="329">
        <f t="shared" si="1"/>
        <v>0</v>
      </c>
      <c r="S25" s="330"/>
      <c r="T25" s="356"/>
      <c r="U25" s="431">
        <f t="shared" si="2"/>
        <v>0</v>
      </c>
      <c r="V25" s="431"/>
      <c r="W25" s="432"/>
      <c r="X25" s="570">
        <v>0</v>
      </c>
      <c r="Y25" s="571"/>
      <c r="Z25" s="571"/>
      <c r="AA25" s="572"/>
      <c r="AB25" s="355">
        <f t="shared" si="3"/>
        <v>0</v>
      </c>
      <c r="AC25" s="330"/>
      <c r="AD25" s="330"/>
      <c r="AE25" s="356"/>
      <c r="AF25" s="431">
        <f t="shared" si="5"/>
        <v>0</v>
      </c>
      <c r="AG25" s="431"/>
      <c r="AH25" s="432"/>
      <c r="AI25" s="8"/>
    </row>
    <row r="26" spans="2:35" ht="14.25" customHeight="1">
      <c r="B26" s="575"/>
      <c r="C26" s="576"/>
      <c r="D26" s="605" t="str">
        <f>IF($D$20="","",$D23)</f>
        <v/>
      </c>
      <c r="E26" s="606"/>
      <c r="F26" s="51" t="str">
        <f>IF($F$20="","",$F$20)</f>
        <v/>
      </c>
      <c r="G26" s="106" t="str">
        <f t="shared" ref="G26" si="7">IF($G$20="","",$G$20)</f>
        <v/>
      </c>
      <c r="H26" s="579">
        <v>0</v>
      </c>
      <c r="I26" s="580"/>
      <c r="J26" s="580"/>
      <c r="K26" s="580">
        <v>0</v>
      </c>
      <c r="L26" s="580"/>
      <c r="M26" s="581"/>
      <c r="N26" s="357">
        <f t="shared" si="0"/>
        <v>0</v>
      </c>
      <c r="O26" s="333"/>
      <c r="P26" s="333"/>
      <c r="Q26" s="334"/>
      <c r="R26" s="332">
        <f t="shared" si="1"/>
        <v>0</v>
      </c>
      <c r="S26" s="333"/>
      <c r="T26" s="334"/>
      <c r="U26" s="582">
        <f t="shared" si="2"/>
        <v>0</v>
      </c>
      <c r="V26" s="582"/>
      <c r="W26" s="583"/>
      <c r="X26" s="410">
        <v>0</v>
      </c>
      <c r="Y26" s="373"/>
      <c r="Z26" s="373"/>
      <c r="AA26" s="374"/>
      <c r="AB26" s="357">
        <f t="shared" si="3"/>
        <v>0</v>
      </c>
      <c r="AC26" s="333"/>
      <c r="AD26" s="333"/>
      <c r="AE26" s="334"/>
      <c r="AF26" s="582">
        <f t="shared" si="5"/>
        <v>0</v>
      </c>
      <c r="AG26" s="582"/>
      <c r="AH26" s="583"/>
      <c r="AI26" s="8"/>
    </row>
    <row r="27" spans="2:35" ht="14.25" customHeight="1" thickBot="1">
      <c r="B27" s="577"/>
      <c r="C27" s="578"/>
      <c r="D27" s="607" t="str">
        <f>IF($D$21="","",$D$21)</f>
        <v/>
      </c>
      <c r="E27" s="608"/>
      <c r="F27" s="52" t="str">
        <f>IF($F$21="","",$F$21)</f>
        <v/>
      </c>
      <c r="G27" s="107" t="str">
        <f t="shared" ref="G27" si="8">IF($G$21="","",$G$21)</f>
        <v/>
      </c>
      <c r="H27" s="619">
        <v>0</v>
      </c>
      <c r="I27" s="620"/>
      <c r="J27" s="620"/>
      <c r="K27" s="620">
        <v>0</v>
      </c>
      <c r="L27" s="620"/>
      <c r="M27" s="621"/>
      <c r="N27" s="466">
        <f t="shared" si="0"/>
        <v>0</v>
      </c>
      <c r="O27" s="418"/>
      <c r="P27" s="418"/>
      <c r="Q27" s="419"/>
      <c r="R27" s="458">
        <f t="shared" si="1"/>
        <v>0</v>
      </c>
      <c r="S27" s="418"/>
      <c r="T27" s="419"/>
      <c r="U27" s="622">
        <f t="shared" si="2"/>
        <v>0</v>
      </c>
      <c r="V27" s="622"/>
      <c r="W27" s="623"/>
      <c r="X27" s="407">
        <v>0</v>
      </c>
      <c r="Y27" s="408"/>
      <c r="Z27" s="408"/>
      <c r="AA27" s="467"/>
      <c r="AB27" s="466">
        <f t="shared" si="3"/>
        <v>0</v>
      </c>
      <c r="AC27" s="418"/>
      <c r="AD27" s="418"/>
      <c r="AE27" s="419"/>
      <c r="AF27" s="622">
        <f t="shared" si="5"/>
        <v>0</v>
      </c>
      <c r="AG27" s="622"/>
      <c r="AH27" s="623"/>
      <c r="AI27" s="8"/>
    </row>
    <row r="28" spans="2:35" ht="13.5" customHeight="1">
      <c r="B28" s="573" t="s">
        <v>193</v>
      </c>
      <c r="C28" s="574"/>
      <c r="D28" s="603" t="str">
        <f t="shared" ref="D28" si="9">IF($D$19="","",$D25)</f>
        <v/>
      </c>
      <c r="E28" s="604"/>
      <c r="F28" s="50" t="str">
        <f>IF($F$19="","",$F$19)</f>
        <v/>
      </c>
      <c r="G28" s="105" t="str">
        <f t="shared" ref="G28" si="10">IF($G$19="","",$G$19)</f>
        <v/>
      </c>
      <c r="H28" s="584">
        <v>0</v>
      </c>
      <c r="I28" s="585"/>
      <c r="J28" s="585"/>
      <c r="K28" s="585">
        <v>0</v>
      </c>
      <c r="L28" s="585"/>
      <c r="M28" s="586"/>
      <c r="N28" s="355">
        <f t="shared" si="0"/>
        <v>0</v>
      </c>
      <c r="O28" s="330"/>
      <c r="P28" s="330"/>
      <c r="Q28" s="356"/>
      <c r="R28" s="329">
        <f t="shared" si="1"/>
        <v>0</v>
      </c>
      <c r="S28" s="330"/>
      <c r="T28" s="356"/>
      <c r="U28" s="431">
        <f t="shared" si="2"/>
        <v>0</v>
      </c>
      <c r="V28" s="431"/>
      <c r="W28" s="432"/>
      <c r="X28" s="570">
        <v>0</v>
      </c>
      <c r="Y28" s="571"/>
      <c r="Z28" s="571"/>
      <c r="AA28" s="572"/>
      <c r="AB28" s="355">
        <f t="shared" si="3"/>
        <v>0</v>
      </c>
      <c r="AC28" s="330"/>
      <c r="AD28" s="330"/>
      <c r="AE28" s="356"/>
      <c r="AF28" s="431">
        <f t="shared" si="5"/>
        <v>0</v>
      </c>
      <c r="AG28" s="431"/>
      <c r="AH28" s="432"/>
      <c r="AI28" s="8"/>
    </row>
    <row r="29" spans="2:35" ht="13.5" customHeight="1">
      <c r="B29" s="575"/>
      <c r="C29" s="576"/>
      <c r="D29" s="605" t="str">
        <f t="shared" ref="D29" si="11">IF($D$20="","",$D26)</f>
        <v/>
      </c>
      <c r="E29" s="606"/>
      <c r="F29" s="51" t="str">
        <f>IF($F$20="","",$F$20)</f>
        <v/>
      </c>
      <c r="G29" s="106" t="str">
        <f t="shared" ref="G29" si="12">IF($G$20="","",$G$20)</f>
        <v/>
      </c>
      <c r="H29" s="579">
        <v>0</v>
      </c>
      <c r="I29" s="580"/>
      <c r="J29" s="580"/>
      <c r="K29" s="580">
        <v>0</v>
      </c>
      <c r="L29" s="580"/>
      <c r="M29" s="581"/>
      <c r="N29" s="357">
        <f t="shared" si="0"/>
        <v>0</v>
      </c>
      <c r="O29" s="333"/>
      <c r="P29" s="333"/>
      <c r="Q29" s="334"/>
      <c r="R29" s="332">
        <f t="shared" si="1"/>
        <v>0</v>
      </c>
      <c r="S29" s="333"/>
      <c r="T29" s="334"/>
      <c r="U29" s="582">
        <f t="shared" si="2"/>
        <v>0</v>
      </c>
      <c r="V29" s="582"/>
      <c r="W29" s="583"/>
      <c r="X29" s="410">
        <v>0</v>
      </c>
      <c r="Y29" s="373"/>
      <c r="Z29" s="373"/>
      <c r="AA29" s="374"/>
      <c r="AB29" s="357">
        <f t="shared" si="3"/>
        <v>0</v>
      </c>
      <c r="AC29" s="333"/>
      <c r="AD29" s="333"/>
      <c r="AE29" s="334"/>
      <c r="AF29" s="582">
        <f t="shared" si="5"/>
        <v>0</v>
      </c>
      <c r="AG29" s="582"/>
      <c r="AH29" s="583"/>
      <c r="AI29" s="8"/>
    </row>
    <row r="30" spans="2:35" ht="14.25" customHeight="1" thickBot="1">
      <c r="B30" s="577"/>
      <c r="C30" s="578"/>
      <c r="D30" s="607" t="str">
        <f t="shared" ref="D30" si="13">IF($D$21="","",$D$21)</f>
        <v/>
      </c>
      <c r="E30" s="608"/>
      <c r="F30" s="52" t="str">
        <f>IF($F$21="","",$F$21)</f>
        <v/>
      </c>
      <c r="G30" s="107" t="str">
        <f t="shared" ref="G30" si="14">IF($G$21="","",$G$21)</f>
        <v/>
      </c>
      <c r="H30" s="619">
        <v>0</v>
      </c>
      <c r="I30" s="620"/>
      <c r="J30" s="620"/>
      <c r="K30" s="620">
        <v>0</v>
      </c>
      <c r="L30" s="620"/>
      <c r="M30" s="621"/>
      <c r="N30" s="466">
        <f t="shared" si="0"/>
        <v>0</v>
      </c>
      <c r="O30" s="418"/>
      <c r="P30" s="418"/>
      <c r="Q30" s="419"/>
      <c r="R30" s="458">
        <f t="shared" si="1"/>
        <v>0</v>
      </c>
      <c r="S30" s="418"/>
      <c r="T30" s="419"/>
      <c r="U30" s="622">
        <f t="shared" si="2"/>
        <v>0</v>
      </c>
      <c r="V30" s="622"/>
      <c r="W30" s="623"/>
      <c r="X30" s="407">
        <v>0</v>
      </c>
      <c r="Y30" s="408"/>
      <c r="Z30" s="408"/>
      <c r="AA30" s="467"/>
      <c r="AB30" s="466">
        <f t="shared" si="3"/>
        <v>0</v>
      </c>
      <c r="AC30" s="418"/>
      <c r="AD30" s="418"/>
      <c r="AE30" s="419"/>
      <c r="AF30" s="622">
        <f t="shared" si="5"/>
        <v>0</v>
      </c>
      <c r="AG30" s="622"/>
      <c r="AH30" s="623"/>
      <c r="AI30" s="8"/>
    </row>
    <row r="31" spans="2:35" ht="13.5" customHeight="1">
      <c r="B31" s="573" t="s">
        <v>194</v>
      </c>
      <c r="C31" s="574"/>
      <c r="D31" s="603" t="str">
        <f t="shared" ref="D31" si="15">IF($D$19="","",$D28)</f>
        <v/>
      </c>
      <c r="E31" s="604"/>
      <c r="F31" s="50" t="str">
        <f>IF($F$19="","",$F$19)</f>
        <v/>
      </c>
      <c r="G31" s="105" t="str">
        <f t="shared" ref="G31" si="16">IF($G$19="","",$G$19)</f>
        <v/>
      </c>
      <c r="H31" s="584">
        <v>0</v>
      </c>
      <c r="I31" s="585"/>
      <c r="J31" s="585"/>
      <c r="K31" s="585">
        <v>0</v>
      </c>
      <c r="L31" s="585"/>
      <c r="M31" s="586"/>
      <c r="N31" s="355">
        <f t="shared" si="0"/>
        <v>0</v>
      </c>
      <c r="O31" s="330"/>
      <c r="P31" s="330"/>
      <c r="Q31" s="356"/>
      <c r="R31" s="329">
        <f t="shared" si="1"/>
        <v>0</v>
      </c>
      <c r="S31" s="330"/>
      <c r="T31" s="356"/>
      <c r="U31" s="431">
        <f t="shared" si="2"/>
        <v>0</v>
      </c>
      <c r="V31" s="431"/>
      <c r="W31" s="432"/>
      <c r="X31" s="570">
        <v>0</v>
      </c>
      <c r="Y31" s="571"/>
      <c r="Z31" s="571"/>
      <c r="AA31" s="572"/>
      <c r="AB31" s="355">
        <f t="shared" si="3"/>
        <v>0</v>
      </c>
      <c r="AC31" s="330"/>
      <c r="AD31" s="330"/>
      <c r="AE31" s="356"/>
      <c r="AF31" s="431">
        <f t="shared" si="5"/>
        <v>0</v>
      </c>
      <c r="AG31" s="431"/>
      <c r="AH31" s="432"/>
      <c r="AI31" s="8"/>
    </row>
    <row r="32" spans="2:35" ht="13.5" customHeight="1">
      <c r="B32" s="575"/>
      <c r="C32" s="576"/>
      <c r="D32" s="605" t="str">
        <f t="shared" ref="D32" si="17">IF($D$20="","",$D29)</f>
        <v/>
      </c>
      <c r="E32" s="606"/>
      <c r="F32" s="51" t="str">
        <f>IF($F$20="","",$F$20)</f>
        <v/>
      </c>
      <c r="G32" s="106" t="str">
        <f t="shared" ref="G32" si="18">IF($G$20="","",$G$20)</f>
        <v/>
      </c>
      <c r="H32" s="579">
        <v>0</v>
      </c>
      <c r="I32" s="580"/>
      <c r="J32" s="580"/>
      <c r="K32" s="580">
        <v>0</v>
      </c>
      <c r="L32" s="580"/>
      <c r="M32" s="581"/>
      <c r="N32" s="357">
        <f t="shared" si="0"/>
        <v>0</v>
      </c>
      <c r="O32" s="333"/>
      <c r="P32" s="333"/>
      <c r="Q32" s="334"/>
      <c r="R32" s="332">
        <f t="shared" si="1"/>
        <v>0</v>
      </c>
      <c r="S32" s="333"/>
      <c r="T32" s="334"/>
      <c r="U32" s="582">
        <f t="shared" si="2"/>
        <v>0</v>
      </c>
      <c r="V32" s="582"/>
      <c r="W32" s="583"/>
      <c r="X32" s="410">
        <v>0</v>
      </c>
      <c r="Y32" s="373"/>
      <c r="Z32" s="373"/>
      <c r="AA32" s="374"/>
      <c r="AB32" s="357">
        <f t="shared" si="3"/>
        <v>0</v>
      </c>
      <c r="AC32" s="333"/>
      <c r="AD32" s="333"/>
      <c r="AE32" s="334"/>
      <c r="AF32" s="582">
        <f t="shared" si="5"/>
        <v>0</v>
      </c>
      <c r="AG32" s="582"/>
      <c r="AH32" s="583"/>
      <c r="AI32" s="8"/>
    </row>
    <row r="33" spans="2:35" ht="14.25" customHeight="1" thickBot="1">
      <c r="B33" s="577"/>
      <c r="C33" s="578"/>
      <c r="D33" s="607" t="str">
        <f t="shared" ref="D33" si="19">IF($D$21="","",$D$21)</f>
        <v/>
      </c>
      <c r="E33" s="608"/>
      <c r="F33" s="52" t="str">
        <f>IF($F$21="","",$F$21)</f>
        <v/>
      </c>
      <c r="G33" s="107" t="str">
        <f t="shared" ref="G33" si="20">IF($G$21="","",$G$21)</f>
        <v/>
      </c>
      <c r="H33" s="619">
        <v>0</v>
      </c>
      <c r="I33" s="620"/>
      <c r="J33" s="620"/>
      <c r="K33" s="620">
        <v>0</v>
      </c>
      <c r="L33" s="620"/>
      <c r="M33" s="621"/>
      <c r="N33" s="466">
        <f t="shared" si="0"/>
        <v>0</v>
      </c>
      <c r="O33" s="418"/>
      <c r="P33" s="418"/>
      <c r="Q33" s="419"/>
      <c r="R33" s="458">
        <f t="shared" si="1"/>
        <v>0</v>
      </c>
      <c r="S33" s="418"/>
      <c r="T33" s="419"/>
      <c r="U33" s="622">
        <f t="shared" si="2"/>
        <v>0</v>
      </c>
      <c r="V33" s="622"/>
      <c r="W33" s="623"/>
      <c r="X33" s="407">
        <v>0</v>
      </c>
      <c r="Y33" s="408"/>
      <c r="Z33" s="408"/>
      <c r="AA33" s="467"/>
      <c r="AB33" s="466">
        <f t="shared" si="3"/>
        <v>0</v>
      </c>
      <c r="AC33" s="418"/>
      <c r="AD33" s="418"/>
      <c r="AE33" s="419"/>
      <c r="AF33" s="622">
        <f t="shared" si="5"/>
        <v>0</v>
      </c>
      <c r="AG33" s="622"/>
      <c r="AH33" s="623"/>
      <c r="AI33" s="8"/>
    </row>
    <row r="34" spans="2:35" ht="13.5" customHeight="1">
      <c r="B34" s="573" t="s">
        <v>195</v>
      </c>
      <c r="C34" s="574"/>
      <c r="D34" s="603" t="str">
        <f t="shared" ref="D34" si="21">IF($D$19="","",$D31)</f>
        <v/>
      </c>
      <c r="E34" s="604"/>
      <c r="F34" s="50" t="str">
        <f>IF($F$19="","",$F$19)</f>
        <v/>
      </c>
      <c r="G34" s="105" t="str">
        <f t="shared" ref="G34" si="22">IF($G$19="","",$G$19)</f>
        <v/>
      </c>
      <c r="H34" s="584">
        <v>0</v>
      </c>
      <c r="I34" s="585"/>
      <c r="J34" s="585"/>
      <c r="K34" s="585">
        <v>0</v>
      </c>
      <c r="L34" s="585"/>
      <c r="M34" s="586"/>
      <c r="N34" s="355">
        <f t="shared" si="0"/>
        <v>0</v>
      </c>
      <c r="O34" s="330"/>
      <c r="P34" s="330"/>
      <c r="Q34" s="356"/>
      <c r="R34" s="329">
        <f t="shared" si="1"/>
        <v>0</v>
      </c>
      <c r="S34" s="330"/>
      <c r="T34" s="356"/>
      <c r="U34" s="431">
        <f t="shared" si="2"/>
        <v>0</v>
      </c>
      <c r="V34" s="431"/>
      <c r="W34" s="432"/>
      <c r="X34" s="570">
        <v>0</v>
      </c>
      <c r="Y34" s="571"/>
      <c r="Z34" s="571"/>
      <c r="AA34" s="572"/>
      <c r="AB34" s="355">
        <f t="shared" si="3"/>
        <v>0</v>
      </c>
      <c r="AC34" s="330"/>
      <c r="AD34" s="330"/>
      <c r="AE34" s="356"/>
      <c r="AF34" s="431">
        <f t="shared" si="5"/>
        <v>0</v>
      </c>
      <c r="AG34" s="431"/>
      <c r="AH34" s="432"/>
      <c r="AI34" s="8"/>
    </row>
    <row r="35" spans="2:35" ht="13.5" customHeight="1">
      <c r="B35" s="575"/>
      <c r="C35" s="576"/>
      <c r="D35" s="605" t="str">
        <f t="shared" ref="D35" si="23">IF($D$20="","",$D32)</f>
        <v/>
      </c>
      <c r="E35" s="606"/>
      <c r="F35" s="51" t="str">
        <f>IF($F$20="","",$F$20)</f>
        <v/>
      </c>
      <c r="G35" s="106" t="str">
        <f t="shared" ref="G35" si="24">IF($G$20="","",$G$20)</f>
        <v/>
      </c>
      <c r="H35" s="579">
        <v>0</v>
      </c>
      <c r="I35" s="580"/>
      <c r="J35" s="580"/>
      <c r="K35" s="580">
        <v>0</v>
      </c>
      <c r="L35" s="580"/>
      <c r="M35" s="581"/>
      <c r="N35" s="357">
        <f t="shared" si="0"/>
        <v>0</v>
      </c>
      <c r="O35" s="333"/>
      <c r="P35" s="333"/>
      <c r="Q35" s="334"/>
      <c r="R35" s="332">
        <f t="shared" si="1"/>
        <v>0</v>
      </c>
      <c r="S35" s="333"/>
      <c r="T35" s="334"/>
      <c r="U35" s="582">
        <f t="shared" si="2"/>
        <v>0</v>
      </c>
      <c r="V35" s="582"/>
      <c r="W35" s="583"/>
      <c r="X35" s="410">
        <v>0</v>
      </c>
      <c r="Y35" s="373"/>
      <c r="Z35" s="373"/>
      <c r="AA35" s="374"/>
      <c r="AB35" s="357">
        <f t="shared" si="3"/>
        <v>0</v>
      </c>
      <c r="AC35" s="333"/>
      <c r="AD35" s="333"/>
      <c r="AE35" s="334"/>
      <c r="AF35" s="582">
        <f t="shared" si="5"/>
        <v>0</v>
      </c>
      <c r="AG35" s="582"/>
      <c r="AH35" s="583"/>
      <c r="AI35" s="8"/>
    </row>
    <row r="36" spans="2:35" ht="14.25" customHeight="1" thickBot="1">
      <c r="B36" s="577"/>
      <c r="C36" s="578"/>
      <c r="D36" s="607" t="str">
        <f t="shared" ref="D36" si="25">IF($D$21="","",$D$21)</f>
        <v/>
      </c>
      <c r="E36" s="608"/>
      <c r="F36" s="52" t="str">
        <f>IF($F$21="","",$F$21)</f>
        <v/>
      </c>
      <c r="G36" s="107" t="str">
        <f t="shared" ref="G36" si="26">IF($G$21="","",$G$21)</f>
        <v/>
      </c>
      <c r="H36" s="619">
        <v>0</v>
      </c>
      <c r="I36" s="620"/>
      <c r="J36" s="620"/>
      <c r="K36" s="620">
        <v>0</v>
      </c>
      <c r="L36" s="620"/>
      <c r="M36" s="621"/>
      <c r="N36" s="466">
        <f t="shared" si="0"/>
        <v>0</v>
      </c>
      <c r="O36" s="418"/>
      <c r="P36" s="418"/>
      <c r="Q36" s="419"/>
      <c r="R36" s="458">
        <f t="shared" si="1"/>
        <v>0</v>
      </c>
      <c r="S36" s="418"/>
      <c r="T36" s="419"/>
      <c r="U36" s="622">
        <f t="shared" si="2"/>
        <v>0</v>
      </c>
      <c r="V36" s="622"/>
      <c r="W36" s="623"/>
      <c r="X36" s="407">
        <v>0</v>
      </c>
      <c r="Y36" s="408"/>
      <c r="Z36" s="408"/>
      <c r="AA36" s="467"/>
      <c r="AB36" s="466">
        <f t="shared" si="3"/>
        <v>0</v>
      </c>
      <c r="AC36" s="418"/>
      <c r="AD36" s="418"/>
      <c r="AE36" s="419"/>
      <c r="AF36" s="622">
        <f t="shared" si="5"/>
        <v>0</v>
      </c>
      <c r="AG36" s="622"/>
      <c r="AH36" s="623"/>
      <c r="AI36" s="8"/>
    </row>
    <row r="37" spans="2:35" ht="13.5" customHeight="1">
      <c r="B37" s="573" t="s">
        <v>196</v>
      </c>
      <c r="C37" s="574"/>
      <c r="D37" s="603" t="str">
        <f t="shared" ref="D37" si="27">IF($D$19="","",$D34)</f>
        <v/>
      </c>
      <c r="E37" s="604"/>
      <c r="F37" s="50" t="str">
        <f>IF($F$19="","",$F$19)</f>
        <v/>
      </c>
      <c r="G37" s="105" t="str">
        <f t="shared" ref="G37" si="28">IF($G$19="","",$G$19)</f>
        <v/>
      </c>
      <c r="H37" s="584">
        <v>0</v>
      </c>
      <c r="I37" s="585"/>
      <c r="J37" s="585"/>
      <c r="K37" s="585">
        <v>0</v>
      </c>
      <c r="L37" s="585"/>
      <c r="M37" s="586"/>
      <c r="N37" s="355">
        <f t="shared" si="0"/>
        <v>0</v>
      </c>
      <c r="O37" s="330"/>
      <c r="P37" s="330"/>
      <c r="Q37" s="356"/>
      <c r="R37" s="329">
        <f t="shared" si="1"/>
        <v>0</v>
      </c>
      <c r="S37" s="330"/>
      <c r="T37" s="356"/>
      <c r="U37" s="431">
        <f t="shared" si="2"/>
        <v>0</v>
      </c>
      <c r="V37" s="431"/>
      <c r="W37" s="432"/>
      <c r="X37" s="570">
        <v>0</v>
      </c>
      <c r="Y37" s="571"/>
      <c r="Z37" s="571"/>
      <c r="AA37" s="572"/>
      <c r="AB37" s="355">
        <f t="shared" si="3"/>
        <v>0</v>
      </c>
      <c r="AC37" s="330"/>
      <c r="AD37" s="330"/>
      <c r="AE37" s="356"/>
      <c r="AF37" s="431">
        <f t="shared" si="5"/>
        <v>0</v>
      </c>
      <c r="AG37" s="431"/>
      <c r="AH37" s="432"/>
      <c r="AI37" s="8"/>
    </row>
    <row r="38" spans="2:35" ht="13.5" customHeight="1">
      <c r="B38" s="575"/>
      <c r="C38" s="576"/>
      <c r="D38" s="605" t="str">
        <f t="shared" ref="D38" si="29">IF($D$20="","",$D35)</f>
        <v/>
      </c>
      <c r="E38" s="606"/>
      <c r="F38" s="51" t="str">
        <f>IF($F$20="","",$F$20)</f>
        <v/>
      </c>
      <c r="G38" s="106" t="str">
        <f t="shared" ref="G38" si="30">IF($G$20="","",$G$20)</f>
        <v/>
      </c>
      <c r="H38" s="579">
        <v>0</v>
      </c>
      <c r="I38" s="580"/>
      <c r="J38" s="580"/>
      <c r="K38" s="580">
        <v>0</v>
      </c>
      <c r="L38" s="580"/>
      <c r="M38" s="581"/>
      <c r="N38" s="357">
        <f t="shared" si="0"/>
        <v>0</v>
      </c>
      <c r="O38" s="333"/>
      <c r="P38" s="333"/>
      <c r="Q38" s="334"/>
      <c r="R38" s="332">
        <f t="shared" si="1"/>
        <v>0</v>
      </c>
      <c r="S38" s="333"/>
      <c r="T38" s="334"/>
      <c r="U38" s="582">
        <f t="shared" si="2"/>
        <v>0</v>
      </c>
      <c r="V38" s="582"/>
      <c r="W38" s="583"/>
      <c r="X38" s="410">
        <v>0</v>
      </c>
      <c r="Y38" s="373"/>
      <c r="Z38" s="373"/>
      <c r="AA38" s="374"/>
      <c r="AB38" s="357">
        <f t="shared" si="3"/>
        <v>0</v>
      </c>
      <c r="AC38" s="333"/>
      <c r="AD38" s="333"/>
      <c r="AE38" s="334"/>
      <c r="AF38" s="582">
        <f t="shared" si="5"/>
        <v>0</v>
      </c>
      <c r="AG38" s="582"/>
      <c r="AH38" s="583"/>
      <c r="AI38" s="8"/>
    </row>
    <row r="39" spans="2:35" ht="14.25" customHeight="1" thickBot="1">
      <c r="B39" s="577"/>
      <c r="C39" s="578"/>
      <c r="D39" s="607" t="str">
        <f t="shared" ref="D39" si="31">IF($D$21="","",$D$21)</f>
        <v/>
      </c>
      <c r="E39" s="608"/>
      <c r="F39" s="52" t="str">
        <f>IF($F$21="","",$F$21)</f>
        <v/>
      </c>
      <c r="G39" s="107" t="str">
        <f t="shared" ref="G39" si="32">IF($G$21="","",$G$21)</f>
        <v/>
      </c>
      <c r="H39" s="619">
        <v>0</v>
      </c>
      <c r="I39" s="620"/>
      <c r="J39" s="620"/>
      <c r="K39" s="620">
        <v>0</v>
      </c>
      <c r="L39" s="620"/>
      <c r="M39" s="621"/>
      <c r="N39" s="466">
        <f t="shared" si="0"/>
        <v>0</v>
      </c>
      <c r="O39" s="418"/>
      <c r="P39" s="418"/>
      <c r="Q39" s="419"/>
      <c r="R39" s="458">
        <f t="shared" si="1"/>
        <v>0</v>
      </c>
      <c r="S39" s="418"/>
      <c r="T39" s="419"/>
      <c r="U39" s="622">
        <f t="shared" si="2"/>
        <v>0</v>
      </c>
      <c r="V39" s="622"/>
      <c r="W39" s="623"/>
      <c r="X39" s="407">
        <v>0</v>
      </c>
      <c r="Y39" s="408"/>
      <c r="Z39" s="408"/>
      <c r="AA39" s="467"/>
      <c r="AB39" s="466">
        <f t="shared" si="3"/>
        <v>0</v>
      </c>
      <c r="AC39" s="418"/>
      <c r="AD39" s="418"/>
      <c r="AE39" s="419"/>
      <c r="AF39" s="622">
        <f t="shared" si="5"/>
        <v>0</v>
      </c>
      <c r="AG39" s="622"/>
      <c r="AH39" s="623"/>
      <c r="AI39" s="8"/>
    </row>
    <row r="40" spans="2:35" ht="14.25" customHeight="1">
      <c r="B40" s="573" t="s">
        <v>197</v>
      </c>
      <c r="C40" s="574"/>
      <c r="D40" s="603" t="str">
        <f t="shared" ref="D40" si="33">IF($D$19="","",$D37)</f>
        <v/>
      </c>
      <c r="E40" s="604"/>
      <c r="F40" s="50" t="str">
        <f>IF($F$19="","",$F$19)</f>
        <v/>
      </c>
      <c r="G40" s="105" t="str">
        <f t="shared" ref="G40" si="34">IF($G$19="","",$G$19)</f>
        <v/>
      </c>
      <c r="H40" s="584">
        <v>0</v>
      </c>
      <c r="I40" s="585"/>
      <c r="J40" s="585"/>
      <c r="K40" s="585">
        <v>0</v>
      </c>
      <c r="L40" s="585"/>
      <c r="M40" s="586"/>
      <c r="N40" s="355">
        <f t="shared" si="0"/>
        <v>0</v>
      </c>
      <c r="O40" s="330"/>
      <c r="P40" s="330"/>
      <c r="Q40" s="356"/>
      <c r="R40" s="329">
        <f t="shared" si="1"/>
        <v>0</v>
      </c>
      <c r="S40" s="330"/>
      <c r="T40" s="356"/>
      <c r="U40" s="431">
        <f t="shared" si="2"/>
        <v>0</v>
      </c>
      <c r="V40" s="431"/>
      <c r="W40" s="432"/>
      <c r="X40" s="570">
        <v>0</v>
      </c>
      <c r="Y40" s="571"/>
      <c r="Z40" s="571"/>
      <c r="AA40" s="572"/>
      <c r="AB40" s="355">
        <f t="shared" si="3"/>
        <v>0</v>
      </c>
      <c r="AC40" s="330"/>
      <c r="AD40" s="330"/>
      <c r="AE40" s="356"/>
      <c r="AF40" s="431">
        <f t="shared" si="5"/>
        <v>0</v>
      </c>
      <c r="AG40" s="431"/>
      <c r="AH40" s="432"/>
      <c r="AI40" s="8"/>
    </row>
    <row r="41" spans="2:35" ht="13.5" customHeight="1">
      <c r="B41" s="575"/>
      <c r="C41" s="576"/>
      <c r="D41" s="605" t="str">
        <f t="shared" ref="D41" si="35">IF($D$20="","",$D38)</f>
        <v/>
      </c>
      <c r="E41" s="606"/>
      <c r="F41" s="51" t="str">
        <f>IF($F$20="","",$F$20)</f>
        <v/>
      </c>
      <c r="G41" s="106" t="str">
        <f t="shared" ref="G41" si="36">IF($G$20="","",$G$20)</f>
        <v/>
      </c>
      <c r="H41" s="579">
        <v>0</v>
      </c>
      <c r="I41" s="580"/>
      <c r="J41" s="580"/>
      <c r="K41" s="580">
        <v>0</v>
      </c>
      <c r="L41" s="580"/>
      <c r="M41" s="581"/>
      <c r="N41" s="357">
        <f t="shared" si="0"/>
        <v>0</v>
      </c>
      <c r="O41" s="333"/>
      <c r="P41" s="333"/>
      <c r="Q41" s="334"/>
      <c r="R41" s="332">
        <f t="shared" si="1"/>
        <v>0</v>
      </c>
      <c r="S41" s="333"/>
      <c r="T41" s="334"/>
      <c r="U41" s="582">
        <f t="shared" si="2"/>
        <v>0</v>
      </c>
      <c r="V41" s="582"/>
      <c r="W41" s="583"/>
      <c r="X41" s="410">
        <v>0</v>
      </c>
      <c r="Y41" s="373"/>
      <c r="Z41" s="373"/>
      <c r="AA41" s="374"/>
      <c r="AB41" s="357">
        <f t="shared" si="3"/>
        <v>0</v>
      </c>
      <c r="AC41" s="333"/>
      <c r="AD41" s="333"/>
      <c r="AE41" s="334"/>
      <c r="AF41" s="582">
        <f t="shared" si="5"/>
        <v>0</v>
      </c>
      <c r="AG41" s="582"/>
      <c r="AH41" s="583"/>
      <c r="AI41" s="8"/>
    </row>
    <row r="42" spans="2:35" ht="14.25" customHeight="1" thickBot="1">
      <c r="B42" s="577"/>
      <c r="C42" s="578"/>
      <c r="D42" s="607" t="str">
        <f t="shared" ref="D42" si="37">IF($D$21="","",$D$21)</f>
        <v/>
      </c>
      <c r="E42" s="608"/>
      <c r="F42" s="52" t="str">
        <f>IF($F$21="","",$F$21)</f>
        <v/>
      </c>
      <c r="G42" s="107" t="str">
        <f t="shared" ref="G42" si="38">IF($G$21="","",$G$21)</f>
        <v/>
      </c>
      <c r="H42" s="619">
        <v>0</v>
      </c>
      <c r="I42" s="620"/>
      <c r="J42" s="620"/>
      <c r="K42" s="620">
        <v>0</v>
      </c>
      <c r="L42" s="620"/>
      <c r="M42" s="621"/>
      <c r="N42" s="466">
        <f t="shared" si="0"/>
        <v>0</v>
      </c>
      <c r="O42" s="418"/>
      <c r="P42" s="418"/>
      <c r="Q42" s="419"/>
      <c r="R42" s="458">
        <f t="shared" si="1"/>
        <v>0</v>
      </c>
      <c r="S42" s="418"/>
      <c r="T42" s="419"/>
      <c r="U42" s="622">
        <f t="shared" si="2"/>
        <v>0</v>
      </c>
      <c r="V42" s="622"/>
      <c r="W42" s="623"/>
      <c r="X42" s="407">
        <v>0</v>
      </c>
      <c r="Y42" s="408"/>
      <c r="Z42" s="408"/>
      <c r="AA42" s="467"/>
      <c r="AB42" s="466">
        <f t="shared" si="3"/>
        <v>0</v>
      </c>
      <c r="AC42" s="418"/>
      <c r="AD42" s="418"/>
      <c r="AE42" s="419"/>
      <c r="AF42" s="622">
        <f t="shared" si="5"/>
        <v>0</v>
      </c>
      <c r="AG42" s="622"/>
      <c r="AH42" s="623"/>
      <c r="AI42" s="8"/>
    </row>
    <row r="43" spans="2:35" ht="13.5" customHeight="1">
      <c r="B43" s="573" t="s">
        <v>198</v>
      </c>
      <c r="C43" s="574"/>
      <c r="D43" s="603" t="str">
        <f t="shared" ref="D43" si="39">IF($D$19="","",$D40)</f>
        <v/>
      </c>
      <c r="E43" s="604"/>
      <c r="F43" s="50" t="str">
        <f>IF($F$19="","",$F$19)</f>
        <v/>
      </c>
      <c r="G43" s="105" t="str">
        <f t="shared" ref="G43" si="40">IF($G$19="","",$G$19)</f>
        <v/>
      </c>
      <c r="H43" s="584">
        <v>0</v>
      </c>
      <c r="I43" s="585"/>
      <c r="J43" s="585"/>
      <c r="K43" s="585">
        <v>0</v>
      </c>
      <c r="L43" s="585"/>
      <c r="M43" s="586"/>
      <c r="N43" s="355">
        <f t="shared" si="0"/>
        <v>0</v>
      </c>
      <c r="O43" s="330"/>
      <c r="P43" s="330"/>
      <c r="Q43" s="356"/>
      <c r="R43" s="329">
        <f t="shared" si="1"/>
        <v>0</v>
      </c>
      <c r="S43" s="330"/>
      <c r="T43" s="356"/>
      <c r="U43" s="431">
        <f t="shared" si="2"/>
        <v>0</v>
      </c>
      <c r="V43" s="431"/>
      <c r="W43" s="432"/>
      <c r="X43" s="570">
        <v>0</v>
      </c>
      <c r="Y43" s="571"/>
      <c r="Z43" s="571"/>
      <c r="AA43" s="572"/>
      <c r="AB43" s="355">
        <f t="shared" si="3"/>
        <v>0</v>
      </c>
      <c r="AC43" s="330"/>
      <c r="AD43" s="330"/>
      <c r="AE43" s="356"/>
      <c r="AF43" s="431">
        <f t="shared" si="5"/>
        <v>0</v>
      </c>
      <c r="AG43" s="431"/>
      <c r="AH43" s="432"/>
      <c r="AI43" s="8"/>
    </row>
    <row r="44" spans="2:35" ht="13.5" customHeight="1">
      <c r="B44" s="575"/>
      <c r="C44" s="576"/>
      <c r="D44" s="605" t="str">
        <f t="shared" ref="D44" si="41">IF($D$20="","",$D41)</f>
        <v/>
      </c>
      <c r="E44" s="606"/>
      <c r="F44" s="51" t="str">
        <f>IF($F$20="","",$F$20)</f>
        <v/>
      </c>
      <c r="G44" s="106" t="str">
        <f t="shared" ref="G44" si="42">IF($G$20="","",$G$20)</f>
        <v/>
      </c>
      <c r="H44" s="579">
        <v>0</v>
      </c>
      <c r="I44" s="580"/>
      <c r="J44" s="580"/>
      <c r="K44" s="580">
        <v>0</v>
      </c>
      <c r="L44" s="580"/>
      <c r="M44" s="581"/>
      <c r="N44" s="357">
        <f t="shared" si="0"/>
        <v>0</v>
      </c>
      <c r="O44" s="333"/>
      <c r="P44" s="333"/>
      <c r="Q44" s="334"/>
      <c r="R44" s="332">
        <f t="shared" si="1"/>
        <v>0</v>
      </c>
      <c r="S44" s="333"/>
      <c r="T44" s="334"/>
      <c r="U44" s="582">
        <f t="shared" si="2"/>
        <v>0</v>
      </c>
      <c r="V44" s="582"/>
      <c r="W44" s="583"/>
      <c r="X44" s="410">
        <v>0</v>
      </c>
      <c r="Y44" s="373"/>
      <c r="Z44" s="373"/>
      <c r="AA44" s="374"/>
      <c r="AB44" s="357">
        <f t="shared" si="3"/>
        <v>0</v>
      </c>
      <c r="AC44" s="333"/>
      <c r="AD44" s="333"/>
      <c r="AE44" s="334"/>
      <c r="AF44" s="582">
        <f t="shared" si="5"/>
        <v>0</v>
      </c>
      <c r="AG44" s="582"/>
      <c r="AH44" s="583"/>
      <c r="AI44" s="8"/>
    </row>
    <row r="45" spans="2:35" ht="14.25" customHeight="1" thickBot="1">
      <c r="B45" s="577"/>
      <c r="C45" s="578"/>
      <c r="D45" s="607" t="str">
        <f t="shared" ref="D45" si="43">IF($D$21="","",$D$21)</f>
        <v/>
      </c>
      <c r="E45" s="608"/>
      <c r="F45" s="52" t="str">
        <f>IF($F$21="","",$F$21)</f>
        <v/>
      </c>
      <c r="G45" s="107" t="str">
        <f t="shared" ref="G45" si="44">IF($G$21="","",$G$21)</f>
        <v/>
      </c>
      <c r="H45" s="619">
        <v>0</v>
      </c>
      <c r="I45" s="620"/>
      <c r="J45" s="620"/>
      <c r="K45" s="620">
        <v>0</v>
      </c>
      <c r="L45" s="620"/>
      <c r="M45" s="621"/>
      <c r="N45" s="466">
        <f t="shared" si="0"/>
        <v>0</v>
      </c>
      <c r="O45" s="418"/>
      <c r="P45" s="418"/>
      <c r="Q45" s="419"/>
      <c r="R45" s="458">
        <f t="shared" si="1"/>
        <v>0</v>
      </c>
      <c r="S45" s="418"/>
      <c r="T45" s="419"/>
      <c r="U45" s="622">
        <f t="shared" si="2"/>
        <v>0</v>
      </c>
      <c r="V45" s="622"/>
      <c r="W45" s="623"/>
      <c r="X45" s="407">
        <v>0</v>
      </c>
      <c r="Y45" s="408"/>
      <c r="Z45" s="408"/>
      <c r="AA45" s="467"/>
      <c r="AB45" s="466">
        <f t="shared" si="3"/>
        <v>0</v>
      </c>
      <c r="AC45" s="418"/>
      <c r="AD45" s="418"/>
      <c r="AE45" s="419"/>
      <c r="AF45" s="622">
        <f t="shared" si="5"/>
        <v>0</v>
      </c>
      <c r="AG45" s="622"/>
      <c r="AH45" s="623"/>
      <c r="AI45" s="8"/>
    </row>
    <row r="46" spans="2:35" ht="13.5" customHeight="1">
      <c r="B46" s="573" t="s">
        <v>199</v>
      </c>
      <c r="C46" s="574"/>
      <c r="D46" s="603" t="str">
        <f t="shared" ref="D46" si="45">IF($D$19="","",$D43)</f>
        <v/>
      </c>
      <c r="E46" s="604"/>
      <c r="F46" s="50" t="str">
        <f>IF($F$19="","",$F$19)</f>
        <v/>
      </c>
      <c r="G46" s="105" t="str">
        <f t="shared" ref="G46" si="46">IF($G$19="","",$G$19)</f>
        <v/>
      </c>
      <c r="H46" s="584">
        <v>0</v>
      </c>
      <c r="I46" s="585"/>
      <c r="J46" s="585"/>
      <c r="K46" s="585">
        <v>0</v>
      </c>
      <c r="L46" s="585"/>
      <c r="M46" s="586"/>
      <c r="N46" s="355">
        <f t="shared" si="0"/>
        <v>0</v>
      </c>
      <c r="O46" s="330"/>
      <c r="P46" s="330"/>
      <c r="Q46" s="356"/>
      <c r="R46" s="329">
        <f t="shared" si="1"/>
        <v>0</v>
      </c>
      <c r="S46" s="330"/>
      <c r="T46" s="356"/>
      <c r="U46" s="431">
        <f t="shared" si="2"/>
        <v>0</v>
      </c>
      <c r="V46" s="431"/>
      <c r="W46" s="432"/>
      <c r="X46" s="570">
        <v>0</v>
      </c>
      <c r="Y46" s="571"/>
      <c r="Z46" s="571"/>
      <c r="AA46" s="572"/>
      <c r="AB46" s="355">
        <f t="shared" si="3"/>
        <v>0</v>
      </c>
      <c r="AC46" s="330"/>
      <c r="AD46" s="330"/>
      <c r="AE46" s="356"/>
      <c r="AF46" s="431">
        <f t="shared" si="5"/>
        <v>0</v>
      </c>
      <c r="AG46" s="431"/>
      <c r="AH46" s="432"/>
      <c r="AI46" s="8"/>
    </row>
    <row r="47" spans="2:35" ht="13.5" customHeight="1">
      <c r="B47" s="575"/>
      <c r="C47" s="576"/>
      <c r="D47" s="605" t="str">
        <f t="shared" ref="D47" si="47">IF($D$20="","",$D44)</f>
        <v/>
      </c>
      <c r="E47" s="606"/>
      <c r="F47" s="51" t="str">
        <f>IF($F$20="","",$F$20)</f>
        <v/>
      </c>
      <c r="G47" s="106" t="str">
        <f t="shared" ref="G47" si="48">IF($G$20="","",$G$20)</f>
        <v/>
      </c>
      <c r="H47" s="579">
        <v>0</v>
      </c>
      <c r="I47" s="580"/>
      <c r="J47" s="580"/>
      <c r="K47" s="580">
        <v>0</v>
      </c>
      <c r="L47" s="580"/>
      <c r="M47" s="581"/>
      <c r="N47" s="357">
        <f t="shared" si="0"/>
        <v>0</v>
      </c>
      <c r="O47" s="333"/>
      <c r="P47" s="333"/>
      <c r="Q47" s="334"/>
      <c r="R47" s="332">
        <f t="shared" si="1"/>
        <v>0</v>
      </c>
      <c r="S47" s="333"/>
      <c r="T47" s="334"/>
      <c r="U47" s="582">
        <f t="shared" si="2"/>
        <v>0</v>
      </c>
      <c r="V47" s="582"/>
      <c r="W47" s="583"/>
      <c r="X47" s="410">
        <v>0</v>
      </c>
      <c r="Y47" s="373"/>
      <c r="Z47" s="373"/>
      <c r="AA47" s="374"/>
      <c r="AB47" s="357">
        <f t="shared" si="3"/>
        <v>0</v>
      </c>
      <c r="AC47" s="333"/>
      <c r="AD47" s="333"/>
      <c r="AE47" s="334"/>
      <c r="AF47" s="582">
        <f t="shared" si="5"/>
        <v>0</v>
      </c>
      <c r="AG47" s="582"/>
      <c r="AH47" s="583"/>
      <c r="AI47" s="8"/>
    </row>
    <row r="48" spans="2:35" ht="14.25" customHeight="1" thickBot="1">
      <c r="B48" s="577"/>
      <c r="C48" s="578"/>
      <c r="D48" s="607" t="str">
        <f t="shared" ref="D48" si="49">IF($D$21="","",$D$21)</f>
        <v/>
      </c>
      <c r="E48" s="608"/>
      <c r="F48" s="52" t="str">
        <f>IF($F$21="","",$F$21)</f>
        <v/>
      </c>
      <c r="G48" s="107" t="str">
        <f t="shared" ref="G48" si="50">IF($G$21="","",$G$21)</f>
        <v/>
      </c>
      <c r="H48" s="619">
        <v>0</v>
      </c>
      <c r="I48" s="620"/>
      <c r="J48" s="620"/>
      <c r="K48" s="620">
        <v>0</v>
      </c>
      <c r="L48" s="620"/>
      <c r="M48" s="621"/>
      <c r="N48" s="466">
        <f t="shared" si="0"/>
        <v>0</v>
      </c>
      <c r="O48" s="418"/>
      <c r="P48" s="418"/>
      <c r="Q48" s="419"/>
      <c r="R48" s="458">
        <f t="shared" si="1"/>
        <v>0</v>
      </c>
      <c r="S48" s="418"/>
      <c r="T48" s="419"/>
      <c r="U48" s="622">
        <f t="shared" si="2"/>
        <v>0</v>
      </c>
      <c r="V48" s="622"/>
      <c r="W48" s="623"/>
      <c r="X48" s="407">
        <v>0</v>
      </c>
      <c r="Y48" s="408"/>
      <c r="Z48" s="408"/>
      <c r="AA48" s="467"/>
      <c r="AB48" s="466">
        <f t="shared" si="3"/>
        <v>0</v>
      </c>
      <c r="AC48" s="418"/>
      <c r="AD48" s="418"/>
      <c r="AE48" s="419"/>
      <c r="AF48" s="622">
        <f t="shared" si="5"/>
        <v>0</v>
      </c>
      <c r="AG48" s="622"/>
      <c r="AH48" s="623"/>
      <c r="AI48" s="8"/>
    </row>
    <row r="49" spans="2:35" ht="13.5" customHeight="1">
      <c r="B49" s="573" t="s">
        <v>200</v>
      </c>
      <c r="C49" s="574"/>
      <c r="D49" s="603" t="str">
        <f t="shared" ref="D49" si="51">IF($D$19="","",$D46)</f>
        <v/>
      </c>
      <c r="E49" s="604"/>
      <c r="F49" s="50" t="str">
        <f>IF($F$19="","",$F$19)</f>
        <v/>
      </c>
      <c r="G49" s="105" t="str">
        <f t="shared" ref="G49" si="52">IF($G$19="","",$G$19)</f>
        <v/>
      </c>
      <c r="H49" s="584">
        <v>0</v>
      </c>
      <c r="I49" s="585"/>
      <c r="J49" s="585"/>
      <c r="K49" s="585">
        <v>0</v>
      </c>
      <c r="L49" s="585"/>
      <c r="M49" s="586"/>
      <c r="N49" s="355">
        <f t="shared" si="0"/>
        <v>0</v>
      </c>
      <c r="O49" s="330"/>
      <c r="P49" s="330"/>
      <c r="Q49" s="356"/>
      <c r="R49" s="329">
        <f t="shared" si="1"/>
        <v>0</v>
      </c>
      <c r="S49" s="330"/>
      <c r="T49" s="356"/>
      <c r="U49" s="431">
        <f t="shared" si="2"/>
        <v>0</v>
      </c>
      <c r="V49" s="431"/>
      <c r="W49" s="432"/>
      <c r="X49" s="570">
        <v>0</v>
      </c>
      <c r="Y49" s="571"/>
      <c r="Z49" s="571"/>
      <c r="AA49" s="572"/>
      <c r="AB49" s="355">
        <f t="shared" si="3"/>
        <v>0</v>
      </c>
      <c r="AC49" s="330"/>
      <c r="AD49" s="330"/>
      <c r="AE49" s="356"/>
      <c r="AF49" s="431">
        <f t="shared" si="5"/>
        <v>0</v>
      </c>
      <c r="AG49" s="431"/>
      <c r="AH49" s="432"/>
      <c r="AI49" s="8"/>
    </row>
    <row r="50" spans="2:35" ht="13.5" customHeight="1">
      <c r="B50" s="575"/>
      <c r="C50" s="576"/>
      <c r="D50" s="605" t="str">
        <f t="shared" ref="D50" si="53">IF($D$20="","",$D47)</f>
        <v/>
      </c>
      <c r="E50" s="606"/>
      <c r="F50" s="51" t="str">
        <f>IF($F$20="","",$F$20)</f>
        <v/>
      </c>
      <c r="G50" s="106" t="str">
        <f t="shared" ref="G50" si="54">IF($G$20="","",$G$20)</f>
        <v/>
      </c>
      <c r="H50" s="579">
        <v>0</v>
      </c>
      <c r="I50" s="580"/>
      <c r="J50" s="580"/>
      <c r="K50" s="580">
        <v>0</v>
      </c>
      <c r="L50" s="580"/>
      <c r="M50" s="581"/>
      <c r="N50" s="357">
        <f t="shared" si="0"/>
        <v>0</v>
      </c>
      <c r="O50" s="333"/>
      <c r="P50" s="333"/>
      <c r="Q50" s="334"/>
      <c r="R50" s="332">
        <f t="shared" si="1"/>
        <v>0</v>
      </c>
      <c r="S50" s="333"/>
      <c r="T50" s="334"/>
      <c r="U50" s="582">
        <f t="shared" si="2"/>
        <v>0</v>
      </c>
      <c r="V50" s="582"/>
      <c r="W50" s="583"/>
      <c r="X50" s="410">
        <v>0</v>
      </c>
      <c r="Y50" s="373"/>
      <c r="Z50" s="373"/>
      <c r="AA50" s="374"/>
      <c r="AB50" s="357">
        <f t="shared" si="3"/>
        <v>0</v>
      </c>
      <c r="AC50" s="333"/>
      <c r="AD50" s="333"/>
      <c r="AE50" s="334"/>
      <c r="AF50" s="582">
        <f t="shared" si="5"/>
        <v>0</v>
      </c>
      <c r="AG50" s="582"/>
      <c r="AH50" s="583"/>
      <c r="AI50" s="8"/>
    </row>
    <row r="51" spans="2:35" ht="14.25" customHeight="1" thickBot="1">
      <c r="B51" s="577"/>
      <c r="C51" s="578"/>
      <c r="D51" s="607" t="str">
        <f t="shared" ref="D51" si="55">IF($D$21="","",$D$21)</f>
        <v/>
      </c>
      <c r="E51" s="608"/>
      <c r="F51" s="52" t="str">
        <f>IF($F$21="","",$F$21)</f>
        <v/>
      </c>
      <c r="G51" s="107" t="str">
        <f t="shared" ref="G51" si="56">IF($G$21="","",$G$21)</f>
        <v/>
      </c>
      <c r="H51" s="619">
        <v>0</v>
      </c>
      <c r="I51" s="620"/>
      <c r="J51" s="620"/>
      <c r="K51" s="620">
        <v>0</v>
      </c>
      <c r="L51" s="620"/>
      <c r="M51" s="621"/>
      <c r="N51" s="466">
        <f t="shared" ref="N51:N82" si="57">$AB$11</f>
        <v>0</v>
      </c>
      <c r="O51" s="418"/>
      <c r="P51" s="418"/>
      <c r="Q51" s="419"/>
      <c r="R51" s="458">
        <f t="shared" ref="R51:R82" si="58">$AF$11</f>
        <v>0</v>
      </c>
      <c r="S51" s="418"/>
      <c r="T51" s="419"/>
      <c r="U51" s="622">
        <f t="shared" ref="U51:U82" si="59">H51+K51+N51-R51</f>
        <v>0</v>
      </c>
      <c r="V51" s="622"/>
      <c r="W51" s="623"/>
      <c r="X51" s="407">
        <v>0</v>
      </c>
      <c r="Y51" s="408"/>
      <c r="Z51" s="408"/>
      <c r="AA51" s="467"/>
      <c r="AB51" s="466">
        <f t="shared" ref="AB51:AB82" si="60">IF($W$54="Per CWT",IF(ISNUMBER($R$23),Y51/100*$R$23,0),Y51)</f>
        <v>0</v>
      </c>
      <c r="AC51" s="418"/>
      <c r="AD51" s="418"/>
      <c r="AE51" s="419"/>
      <c r="AF51" s="622">
        <f t="shared" si="5"/>
        <v>0</v>
      </c>
      <c r="AG51" s="622"/>
      <c r="AH51" s="623"/>
      <c r="AI51" s="8"/>
    </row>
    <row r="52" spans="2:35" ht="13.5" customHeight="1">
      <c r="B52" s="573" t="s">
        <v>201</v>
      </c>
      <c r="C52" s="574"/>
      <c r="D52" s="603" t="str">
        <f t="shared" ref="D52" si="61">IF($D$19="","",$D49)</f>
        <v/>
      </c>
      <c r="E52" s="604"/>
      <c r="F52" s="50" t="str">
        <f>IF($F$19="","",$F$19)</f>
        <v/>
      </c>
      <c r="G52" s="105" t="str">
        <f t="shared" ref="G52" si="62">IF($G$19="","",$G$19)</f>
        <v/>
      </c>
      <c r="H52" s="584">
        <v>0</v>
      </c>
      <c r="I52" s="585"/>
      <c r="J52" s="585"/>
      <c r="K52" s="585">
        <v>0</v>
      </c>
      <c r="L52" s="585"/>
      <c r="M52" s="586"/>
      <c r="N52" s="355">
        <f t="shared" si="57"/>
        <v>0</v>
      </c>
      <c r="O52" s="330"/>
      <c r="P52" s="330"/>
      <c r="Q52" s="356"/>
      <c r="R52" s="329">
        <f t="shared" si="58"/>
        <v>0</v>
      </c>
      <c r="S52" s="330"/>
      <c r="T52" s="356"/>
      <c r="U52" s="431">
        <f t="shared" si="59"/>
        <v>0</v>
      </c>
      <c r="V52" s="431"/>
      <c r="W52" s="432"/>
      <c r="X52" s="570">
        <v>0</v>
      </c>
      <c r="Y52" s="571"/>
      <c r="Z52" s="571"/>
      <c r="AA52" s="572"/>
      <c r="AB52" s="355">
        <f t="shared" si="60"/>
        <v>0</v>
      </c>
      <c r="AC52" s="330"/>
      <c r="AD52" s="330"/>
      <c r="AE52" s="356"/>
      <c r="AF52" s="431">
        <f t="shared" si="5"/>
        <v>0</v>
      </c>
      <c r="AG52" s="431"/>
      <c r="AH52" s="432"/>
      <c r="AI52" s="8"/>
    </row>
    <row r="53" spans="2:35" ht="13.5" customHeight="1">
      <c r="B53" s="575"/>
      <c r="C53" s="576"/>
      <c r="D53" s="605" t="str">
        <f t="shared" ref="D53" si="63">IF($D$20="","",$D50)</f>
        <v/>
      </c>
      <c r="E53" s="606"/>
      <c r="F53" s="51" t="str">
        <f>IF($F$20="","",$F$20)</f>
        <v/>
      </c>
      <c r="G53" s="106" t="str">
        <f t="shared" ref="G53" si="64">IF($G$20="","",$G$20)</f>
        <v/>
      </c>
      <c r="H53" s="579">
        <v>0</v>
      </c>
      <c r="I53" s="580"/>
      <c r="J53" s="580"/>
      <c r="K53" s="580">
        <v>0</v>
      </c>
      <c r="L53" s="580"/>
      <c r="M53" s="581"/>
      <c r="N53" s="357">
        <f t="shared" si="57"/>
        <v>0</v>
      </c>
      <c r="O53" s="333"/>
      <c r="P53" s="333"/>
      <c r="Q53" s="334"/>
      <c r="R53" s="332">
        <f t="shared" si="58"/>
        <v>0</v>
      </c>
      <c r="S53" s="333"/>
      <c r="T53" s="334"/>
      <c r="U53" s="582">
        <f t="shared" si="59"/>
        <v>0</v>
      </c>
      <c r="V53" s="582"/>
      <c r="W53" s="583"/>
      <c r="X53" s="410">
        <v>0</v>
      </c>
      <c r="Y53" s="373"/>
      <c r="Z53" s="373"/>
      <c r="AA53" s="374"/>
      <c r="AB53" s="357">
        <f t="shared" si="60"/>
        <v>0</v>
      </c>
      <c r="AC53" s="333"/>
      <c r="AD53" s="333"/>
      <c r="AE53" s="334"/>
      <c r="AF53" s="582">
        <f t="shared" si="5"/>
        <v>0</v>
      </c>
      <c r="AG53" s="582"/>
      <c r="AH53" s="583"/>
      <c r="AI53" s="8"/>
    </row>
    <row r="54" spans="2:35" ht="14.25" customHeight="1" thickBot="1">
      <c r="B54" s="577"/>
      <c r="C54" s="578"/>
      <c r="D54" s="607" t="str">
        <f t="shared" ref="D54" si="65">IF($D$21="","",$D$21)</f>
        <v/>
      </c>
      <c r="E54" s="608"/>
      <c r="F54" s="52" t="str">
        <f>IF($F$21="","",$F$21)</f>
        <v/>
      </c>
      <c r="G54" s="107" t="str">
        <f t="shared" ref="G54" si="66">IF($G$21="","",$G$21)</f>
        <v/>
      </c>
      <c r="H54" s="619">
        <v>0</v>
      </c>
      <c r="I54" s="620"/>
      <c r="J54" s="620"/>
      <c r="K54" s="620">
        <v>0</v>
      </c>
      <c r="L54" s="620"/>
      <c r="M54" s="621"/>
      <c r="N54" s="466">
        <f t="shared" si="57"/>
        <v>0</v>
      </c>
      <c r="O54" s="418"/>
      <c r="P54" s="418"/>
      <c r="Q54" s="419"/>
      <c r="R54" s="458">
        <f t="shared" si="58"/>
        <v>0</v>
      </c>
      <c r="S54" s="418"/>
      <c r="T54" s="419"/>
      <c r="U54" s="622">
        <f t="shared" si="59"/>
        <v>0</v>
      </c>
      <c r="V54" s="622"/>
      <c r="W54" s="623"/>
      <c r="X54" s="407">
        <v>0</v>
      </c>
      <c r="Y54" s="408"/>
      <c r="Z54" s="408"/>
      <c r="AA54" s="467"/>
      <c r="AB54" s="466">
        <f t="shared" si="60"/>
        <v>0</v>
      </c>
      <c r="AC54" s="418"/>
      <c r="AD54" s="418"/>
      <c r="AE54" s="419"/>
      <c r="AF54" s="622">
        <f t="shared" si="5"/>
        <v>0</v>
      </c>
      <c r="AG54" s="622"/>
      <c r="AH54" s="623"/>
      <c r="AI54" s="8"/>
    </row>
    <row r="55" spans="2:35" ht="13.5" customHeight="1">
      <c r="B55" s="573" t="s">
        <v>202</v>
      </c>
      <c r="C55" s="574"/>
      <c r="D55" s="603" t="str">
        <f t="shared" ref="D55" si="67">IF($D$19="","",$D52)</f>
        <v/>
      </c>
      <c r="E55" s="604"/>
      <c r="F55" s="50" t="str">
        <f>IF($F$19="","",$F$19)</f>
        <v/>
      </c>
      <c r="G55" s="105" t="str">
        <f t="shared" ref="G55" si="68">IF($G$19="","",$G$19)</f>
        <v/>
      </c>
      <c r="H55" s="584">
        <v>0</v>
      </c>
      <c r="I55" s="585"/>
      <c r="J55" s="585"/>
      <c r="K55" s="585">
        <v>0</v>
      </c>
      <c r="L55" s="585"/>
      <c r="M55" s="586"/>
      <c r="N55" s="355">
        <f t="shared" si="57"/>
        <v>0</v>
      </c>
      <c r="O55" s="330"/>
      <c r="P55" s="330"/>
      <c r="Q55" s="356"/>
      <c r="R55" s="329">
        <f t="shared" si="58"/>
        <v>0</v>
      </c>
      <c r="S55" s="330"/>
      <c r="T55" s="356"/>
      <c r="U55" s="431">
        <f t="shared" si="59"/>
        <v>0</v>
      </c>
      <c r="V55" s="431"/>
      <c r="W55" s="432"/>
      <c r="X55" s="570">
        <v>0</v>
      </c>
      <c r="Y55" s="571"/>
      <c r="Z55" s="571"/>
      <c r="AA55" s="572"/>
      <c r="AB55" s="355">
        <f t="shared" si="60"/>
        <v>0</v>
      </c>
      <c r="AC55" s="330"/>
      <c r="AD55" s="330"/>
      <c r="AE55" s="356"/>
      <c r="AF55" s="431">
        <f t="shared" si="5"/>
        <v>0</v>
      </c>
      <c r="AG55" s="431"/>
      <c r="AH55" s="432"/>
      <c r="AI55" s="8"/>
    </row>
    <row r="56" spans="2:35" ht="13.5" customHeight="1">
      <c r="B56" s="575"/>
      <c r="C56" s="576"/>
      <c r="D56" s="605" t="str">
        <f t="shared" ref="D56" si="69">IF($D$20="","",$D53)</f>
        <v/>
      </c>
      <c r="E56" s="606"/>
      <c r="F56" s="51" t="str">
        <f>IF($F$20="","",$F$20)</f>
        <v/>
      </c>
      <c r="G56" s="106" t="str">
        <f t="shared" ref="G56" si="70">IF($G$20="","",$G$20)</f>
        <v/>
      </c>
      <c r="H56" s="579">
        <v>0</v>
      </c>
      <c r="I56" s="580"/>
      <c r="J56" s="580"/>
      <c r="K56" s="580">
        <v>0</v>
      </c>
      <c r="L56" s="580"/>
      <c r="M56" s="581"/>
      <c r="N56" s="357">
        <f t="shared" si="57"/>
        <v>0</v>
      </c>
      <c r="O56" s="333"/>
      <c r="P56" s="333"/>
      <c r="Q56" s="334"/>
      <c r="R56" s="332">
        <f t="shared" si="58"/>
        <v>0</v>
      </c>
      <c r="S56" s="333"/>
      <c r="T56" s="334"/>
      <c r="U56" s="582">
        <f t="shared" si="59"/>
        <v>0</v>
      </c>
      <c r="V56" s="582"/>
      <c r="W56" s="583"/>
      <c r="X56" s="410">
        <v>0</v>
      </c>
      <c r="Y56" s="373"/>
      <c r="Z56" s="373"/>
      <c r="AA56" s="374"/>
      <c r="AB56" s="357">
        <f t="shared" si="60"/>
        <v>0</v>
      </c>
      <c r="AC56" s="333"/>
      <c r="AD56" s="333"/>
      <c r="AE56" s="334"/>
      <c r="AF56" s="582">
        <f t="shared" si="5"/>
        <v>0</v>
      </c>
      <c r="AG56" s="582"/>
      <c r="AH56" s="583"/>
      <c r="AI56" s="8"/>
    </row>
    <row r="57" spans="2:35" ht="14.25" customHeight="1" thickBot="1">
      <c r="B57" s="577"/>
      <c r="C57" s="578"/>
      <c r="D57" s="607" t="str">
        <f t="shared" ref="D57" si="71">IF($D$21="","",$D$21)</f>
        <v/>
      </c>
      <c r="E57" s="608"/>
      <c r="F57" s="52" t="str">
        <f>IF($F$21="","",$F$21)</f>
        <v/>
      </c>
      <c r="G57" s="107" t="str">
        <f t="shared" ref="G57" si="72">IF($G$21="","",$G$21)</f>
        <v/>
      </c>
      <c r="H57" s="619">
        <v>0</v>
      </c>
      <c r="I57" s="620"/>
      <c r="J57" s="620"/>
      <c r="K57" s="620">
        <v>0</v>
      </c>
      <c r="L57" s="620"/>
      <c r="M57" s="621"/>
      <c r="N57" s="466">
        <f t="shared" si="57"/>
        <v>0</v>
      </c>
      <c r="O57" s="418"/>
      <c r="P57" s="418"/>
      <c r="Q57" s="419"/>
      <c r="R57" s="458">
        <f t="shared" si="58"/>
        <v>0</v>
      </c>
      <c r="S57" s="418"/>
      <c r="T57" s="419"/>
      <c r="U57" s="622">
        <f t="shared" si="59"/>
        <v>0</v>
      </c>
      <c r="V57" s="622"/>
      <c r="W57" s="623"/>
      <c r="X57" s="407">
        <v>0</v>
      </c>
      <c r="Y57" s="408"/>
      <c r="Z57" s="408"/>
      <c r="AA57" s="467"/>
      <c r="AB57" s="466">
        <f t="shared" si="60"/>
        <v>0</v>
      </c>
      <c r="AC57" s="418"/>
      <c r="AD57" s="418"/>
      <c r="AE57" s="419"/>
      <c r="AF57" s="622">
        <f t="shared" si="5"/>
        <v>0</v>
      </c>
      <c r="AG57" s="622"/>
      <c r="AH57" s="623"/>
      <c r="AI57" s="8"/>
    </row>
    <row r="58" spans="2:35" ht="13.5" customHeight="1">
      <c r="B58" s="573" t="s">
        <v>203</v>
      </c>
      <c r="C58" s="574"/>
      <c r="D58" s="603" t="str">
        <f t="shared" ref="D58" si="73">IF($D$19="","",$D55)</f>
        <v/>
      </c>
      <c r="E58" s="604"/>
      <c r="F58" s="50" t="str">
        <f>IF($F$19="","",$F$19)</f>
        <v/>
      </c>
      <c r="G58" s="105" t="str">
        <f t="shared" ref="G58" si="74">IF($G$19="","",$G$19)</f>
        <v/>
      </c>
      <c r="H58" s="584">
        <v>0</v>
      </c>
      <c r="I58" s="585"/>
      <c r="J58" s="585"/>
      <c r="K58" s="585">
        <v>0</v>
      </c>
      <c r="L58" s="585"/>
      <c r="M58" s="586"/>
      <c r="N58" s="355">
        <f t="shared" si="57"/>
        <v>0</v>
      </c>
      <c r="O58" s="330"/>
      <c r="P58" s="330"/>
      <c r="Q58" s="356"/>
      <c r="R58" s="329">
        <f t="shared" si="58"/>
        <v>0</v>
      </c>
      <c r="S58" s="330"/>
      <c r="T58" s="356"/>
      <c r="U58" s="431">
        <f t="shared" si="59"/>
        <v>0</v>
      </c>
      <c r="V58" s="431"/>
      <c r="W58" s="432"/>
      <c r="X58" s="570">
        <v>0</v>
      </c>
      <c r="Y58" s="571"/>
      <c r="Z58" s="571"/>
      <c r="AA58" s="572"/>
      <c r="AB58" s="355">
        <f t="shared" si="60"/>
        <v>0</v>
      </c>
      <c r="AC58" s="330"/>
      <c r="AD58" s="330"/>
      <c r="AE58" s="356"/>
      <c r="AF58" s="431">
        <f t="shared" si="5"/>
        <v>0</v>
      </c>
      <c r="AG58" s="431"/>
      <c r="AH58" s="432"/>
      <c r="AI58" s="8"/>
    </row>
    <row r="59" spans="2:35" ht="13.5" customHeight="1">
      <c r="B59" s="575"/>
      <c r="C59" s="576"/>
      <c r="D59" s="605" t="str">
        <f t="shared" ref="D59" si="75">IF($D$20="","",$D56)</f>
        <v/>
      </c>
      <c r="E59" s="606"/>
      <c r="F59" s="51" t="str">
        <f>IF($F$20="","",$F$20)</f>
        <v/>
      </c>
      <c r="G59" s="106" t="str">
        <f t="shared" ref="G59" si="76">IF($G$20="","",$G$20)</f>
        <v/>
      </c>
      <c r="H59" s="579">
        <v>0</v>
      </c>
      <c r="I59" s="580"/>
      <c r="J59" s="580"/>
      <c r="K59" s="580">
        <v>0</v>
      </c>
      <c r="L59" s="580"/>
      <c r="M59" s="581"/>
      <c r="N59" s="357">
        <f t="shared" si="57"/>
        <v>0</v>
      </c>
      <c r="O59" s="333"/>
      <c r="P59" s="333"/>
      <c r="Q59" s="334"/>
      <c r="R59" s="332">
        <f t="shared" si="58"/>
        <v>0</v>
      </c>
      <c r="S59" s="333"/>
      <c r="T59" s="334"/>
      <c r="U59" s="582">
        <f t="shared" si="59"/>
        <v>0</v>
      </c>
      <c r="V59" s="582"/>
      <c r="W59" s="583"/>
      <c r="X59" s="410">
        <v>0</v>
      </c>
      <c r="Y59" s="373"/>
      <c r="Z59" s="373"/>
      <c r="AA59" s="374"/>
      <c r="AB59" s="357">
        <f t="shared" si="60"/>
        <v>0</v>
      </c>
      <c r="AC59" s="333"/>
      <c r="AD59" s="333"/>
      <c r="AE59" s="334"/>
      <c r="AF59" s="582">
        <f t="shared" si="5"/>
        <v>0</v>
      </c>
      <c r="AG59" s="582"/>
      <c r="AH59" s="583"/>
      <c r="AI59" s="8"/>
    </row>
    <row r="60" spans="2:35" ht="14.25" customHeight="1" thickBot="1">
      <c r="B60" s="577"/>
      <c r="C60" s="578"/>
      <c r="D60" s="607" t="str">
        <f t="shared" ref="D60" si="77">IF($D$21="","",$D$21)</f>
        <v/>
      </c>
      <c r="E60" s="608"/>
      <c r="F60" s="52" t="str">
        <f>IF($F$21="","",$F$21)</f>
        <v/>
      </c>
      <c r="G60" s="107" t="str">
        <f t="shared" ref="G60" si="78">IF($G$21="","",$G$21)</f>
        <v/>
      </c>
      <c r="H60" s="619">
        <v>0</v>
      </c>
      <c r="I60" s="620"/>
      <c r="J60" s="620"/>
      <c r="K60" s="620">
        <v>0</v>
      </c>
      <c r="L60" s="620"/>
      <c r="M60" s="621"/>
      <c r="N60" s="466">
        <f t="shared" si="57"/>
        <v>0</v>
      </c>
      <c r="O60" s="418"/>
      <c r="P60" s="418"/>
      <c r="Q60" s="419"/>
      <c r="R60" s="458">
        <f t="shared" si="58"/>
        <v>0</v>
      </c>
      <c r="S60" s="418"/>
      <c r="T60" s="419"/>
      <c r="U60" s="622">
        <f t="shared" si="59"/>
        <v>0</v>
      </c>
      <c r="V60" s="622"/>
      <c r="W60" s="623"/>
      <c r="X60" s="407">
        <v>0</v>
      </c>
      <c r="Y60" s="408"/>
      <c r="Z60" s="408"/>
      <c r="AA60" s="467"/>
      <c r="AB60" s="466">
        <f t="shared" si="60"/>
        <v>0</v>
      </c>
      <c r="AC60" s="418"/>
      <c r="AD60" s="418"/>
      <c r="AE60" s="419"/>
      <c r="AF60" s="622">
        <f t="shared" si="5"/>
        <v>0</v>
      </c>
      <c r="AG60" s="622"/>
      <c r="AH60" s="623"/>
      <c r="AI60" s="8"/>
    </row>
    <row r="61" spans="2:35" ht="13.5" customHeight="1">
      <c r="B61" s="573" t="s">
        <v>204</v>
      </c>
      <c r="C61" s="574"/>
      <c r="D61" s="603" t="str">
        <f t="shared" ref="D61" si="79">IF($D$19="","",$D58)</f>
        <v/>
      </c>
      <c r="E61" s="604"/>
      <c r="F61" s="50" t="str">
        <f>IF($F$19="","",$F$19)</f>
        <v/>
      </c>
      <c r="G61" s="105" t="str">
        <f t="shared" ref="G61" si="80">IF($G$19="","",$G$19)</f>
        <v/>
      </c>
      <c r="H61" s="584">
        <v>0</v>
      </c>
      <c r="I61" s="585"/>
      <c r="J61" s="585"/>
      <c r="K61" s="585">
        <v>0</v>
      </c>
      <c r="L61" s="585"/>
      <c r="M61" s="586"/>
      <c r="N61" s="355">
        <f t="shared" si="57"/>
        <v>0</v>
      </c>
      <c r="O61" s="330"/>
      <c r="P61" s="330"/>
      <c r="Q61" s="356"/>
      <c r="R61" s="329">
        <f t="shared" si="58"/>
        <v>0</v>
      </c>
      <c r="S61" s="330"/>
      <c r="T61" s="356"/>
      <c r="U61" s="431">
        <f t="shared" si="59"/>
        <v>0</v>
      </c>
      <c r="V61" s="431"/>
      <c r="W61" s="432"/>
      <c r="X61" s="570">
        <v>0</v>
      </c>
      <c r="Y61" s="571"/>
      <c r="Z61" s="571"/>
      <c r="AA61" s="572"/>
      <c r="AB61" s="355">
        <f t="shared" si="60"/>
        <v>0</v>
      </c>
      <c r="AC61" s="330"/>
      <c r="AD61" s="330"/>
      <c r="AE61" s="356"/>
      <c r="AF61" s="431">
        <f t="shared" si="5"/>
        <v>0</v>
      </c>
      <c r="AG61" s="431"/>
      <c r="AH61" s="432"/>
      <c r="AI61" s="8"/>
    </row>
    <row r="62" spans="2:35" ht="13.5" customHeight="1">
      <c r="B62" s="575"/>
      <c r="C62" s="576"/>
      <c r="D62" s="605" t="str">
        <f t="shared" ref="D62" si="81">IF($D$20="","",$D59)</f>
        <v/>
      </c>
      <c r="E62" s="606"/>
      <c r="F62" s="51" t="str">
        <f>IF($F$20="","",$F$20)</f>
        <v/>
      </c>
      <c r="G62" s="106" t="str">
        <f t="shared" ref="G62" si="82">IF($G$20="","",$G$20)</f>
        <v/>
      </c>
      <c r="H62" s="579">
        <v>0</v>
      </c>
      <c r="I62" s="580"/>
      <c r="J62" s="580"/>
      <c r="K62" s="580">
        <v>0</v>
      </c>
      <c r="L62" s="580"/>
      <c r="M62" s="581"/>
      <c r="N62" s="357">
        <f t="shared" si="57"/>
        <v>0</v>
      </c>
      <c r="O62" s="333"/>
      <c r="P62" s="333"/>
      <c r="Q62" s="334"/>
      <c r="R62" s="332">
        <f t="shared" si="58"/>
        <v>0</v>
      </c>
      <c r="S62" s="333"/>
      <c r="T62" s="334"/>
      <c r="U62" s="582">
        <f t="shared" si="59"/>
        <v>0</v>
      </c>
      <c r="V62" s="582"/>
      <c r="W62" s="583"/>
      <c r="X62" s="410">
        <v>0</v>
      </c>
      <c r="Y62" s="373"/>
      <c r="Z62" s="373"/>
      <c r="AA62" s="374"/>
      <c r="AB62" s="357">
        <f t="shared" si="60"/>
        <v>0</v>
      </c>
      <c r="AC62" s="333"/>
      <c r="AD62" s="333"/>
      <c r="AE62" s="334"/>
      <c r="AF62" s="582">
        <f t="shared" si="5"/>
        <v>0</v>
      </c>
      <c r="AG62" s="582"/>
      <c r="AH62" s="583"/>
      <c r="AI62" s="8"/>
    </row>
    <row r="63" spans="2:35" ht="14.25" customHeight="1" thickBot="1">
      <c r="B63" s="663"/>
      <c r="C63" s="664"/>
      <c r="D63" s="671" t="str">
        <f t="shared" ref="D63" si="83">IF($D$21="","",$D$21)</f>
        <v/>
      </c>
      <c r="E63" s="672"/>
      <c r="F63" s="53" t="str">
        <f>IF($F$21="","",$F$21)</f>
        <v/>
      </c>
      <c r="G63" s="107" t="str">
        <f t="shared" ref="G63" si="84">IF($G$21="","",$G$21)</f>
        <v/>
      </c>
      <c r="H63" s="626">
        <v>0</v>
      </c>
      <c r="I63" s="627"/>
      <c r="J63" s="627"/>
      <c r="K63" s="627">
        <v>0</v>
      </c>
      <c r="L63" s="627"/>
      <c r="M63" s="628"/>
      <c r="N63" s="466">
        <f t="shared" si="57"/>
        <v>0</v>
      </c>
      <c r="O63" s="418"/>
      <c r="P63" s="418"/>
      <c r="Q63" s="419"/>
      <c r="R63" s="458">
        <f t="shared" si="58"/>
        <v>0</v>
      </c>
      <c r="S63" s="418"/>
      <c r="T63" s="419"/>
      <c r="U63" s="624">
        <f t="shared" si="59"/>
        <v>0</v>
      </c>
      <c r="V63" s="624"/>
      <c r="W63" s="625"/>
      <c r="X63" s="632">
        <v>0</v>
      </c>
      <c r="Y63" s="633"/>
      <c r="Z63" s="633"/>
      <c r="AA63" s="634"/>
      <c r="AB63" s="629">
        <f t="shared" si="60"/>
        <v>0</v>
      </c>
      <c r="AC63" s="630"/>
      <c r="AD63" s="630"/>
      <c r="AE63" s="631"/>
      <c r="AF63" s="624">
        <f t="shared" si="5"/>
        <v>0</v>
      </c>
      <c r="AG63" s="624"/>
      <c r="AH63" s="625"/>
      <c r="AI63" s="8"/>
    </row>
    <row r="64" spans="2:35" ht="13.5" customHeight="1">
      <c r="B64" s="573" t="s">
        <v>205</v>
      </c>
      <c r="C64" s="574"/>
      <c r="D64" s="603" t="str">
        <f t="shared" ref="D64" si="85">IF($D$19="","",$D61)</f>
        <v/>
      </c>
      <c r="E64" s="604"/>
      <c r="F64" s="50" t="str">
        <f>IF($F$19="","",$F$19)</f>
        <v/>
      </c>
      <c r="G64" s="105" t="str">
        <f t="shared" ref="G64" si="86">IF($G$19="","",$G$19)</f>
        <v/>
      </c>
      <c r="H64" s="584">
        <v>0</v>
      </c>
      <c r="I64" s="585"/>
      <c r="J64" s="585"/>
      <c r="K64" s="585">
        <v>0</v>
      </c>
      <c r="L64" s="585"/>
      <c r="M64" s="586"/>
      <c r="N64" s="355">
        <f t="shared" si="57"/>
        <v>0</v>
      </c>
      <c r="O64" s="330"/>
      <c r="P64" s="330"/>
      <c r="Q64" s="356"/>
      <c r="R64" s="329">
        <f t="shared" si="58"/>
        <v>0</v>
      </c>
      <c r="S64" s="330"/>
      <c r="T64" s="356"/>
      <c r="U64" s="431">
        <f t="shared" si="59"/>
        <v>0</v>
      </c>
      <c r="V64" s="431"/>
      <c r="W64" s="432"/>
      <c r="X64" s="570">
        <v>0</v>
      </c>
      <c r="Y64" s="571"/>
      <c r="Z64" s="571"/>
      <c r="AA64" s="572"/>
      <c r="AB64" s="355">
        <f t="shared" si="60"/>
        <v>0</v>
      </c>
      <c r="AC64" s="330"/>
      <c r="AD64" s="330"/>
      <c r="AE64" s="356"/>
      <c r="AF64" s="431">
        <f t="shared" si="5"/>
        <v>0</v>
      </c>
      <c r="AG64" s="431"/>
      <c r="AH64" s="432"/>
      <c r="AI64" s="8"/>
    </row>
    <row r="65" spans="2:35" ht="13.5" customHeight="1">
      <c r="B65" s="575"/>
      <c r="C65" s="576"/>
      <c r="D65" s="605" t="str">
        <f t="shared" ref="D65" si="87">IF($D$20="","",$D62)</f>
        <v/>
      </c>
      <c r="E65" s="606"/>
      <c r="F65" s="51" t="str">
        <f>IF($F$20="","",$F$20)</f>
        <v/>
      </c>
      <c r="G65" s="106" t="str">
        <f t="shared" ref="G65" si="88">IF($G$20="","",$G$20)</f>
        <v/>
      </c>
      <c r="H65" s="579">
        <v>0</v>
      </c>
      <c r="I65" s="580"/>
      <c r="J65" s="580"/>
      <c r="K65" s="580">
        <v>0</v>
      </c>
      <c r="L65" s="580"/>
      <c r="M65" s="581"/>
      <c r="N65" s="357">
        <f t="shared" si="57"/>
        <v>0</v>
      </c>
      <c r="O65" s="333"/>
      <c r="P65" s="333"/>
      <c r="Q65" s="334"/>
      <c r="R65" s="332">
        <f t="shared" si="58"/>
        <v>0</v>
      </c>
      <c r="S65" s="333"/>
      <c r="T65" s="334"/>
      <c r="U65" s="582">
        <f t="shared" si="59"/>
        <v>0</v>
      </c>
      <c r="V65" s="582"/>
      <c r="W65" s="583"/>
      <c r="X65" s="410">
        <v>0</v>
      </c>
      <c r="Y65" s="373"/>
      <c r="Z65" s="373"/>
      <c r="AA65" s="374"/>
      <c r="AB65" s="357">
        <f t="shared" si="60"/>
        <v>0</v>
      </c>
      <c r="AC65" s="333"/>
      <c r="AD65" s="333"/>
      <c r="AE65" s="334"/>
      <c r="AF65" s="582">
        <f t="shared" si="5"/>
        <v>0</v>
      </c>
      <c r="AG65" s="582"/>
      <c r="AH65" s="583"/>
      <c r="AI65" s="8"/>
    </row>
    <row r="66" spans="2:35" ht="14.25" customHeight="1" thickBot="1">
      <c r="B66" s="577"/>
      <c r="C66" s="578"/>
      <c r="D66" s="607" t="str">
        <f t="shared" ref="D66" si="89">IF($D$21="","",$D$21)</f>
        <v/>
      </c>
      <c r="E66" s="608"/>
      <c r="F66" s="52" t="str">
        <f>IF($F$21="","",$F$21)</f>
        <v/>
      </c>
      <c r="G66" s="107" t="str">
        <f t="shared" ref="G66" si="90">IF($G$21="","",$G$21)</f>
        <v/>
      </c>
      <c r="H66" s="619">
        <v>0</v>
      </c>
      <c r="I66" s="620"/>
      <c r="J66" s="620"/>
      <c r="K66" s="620">
        <v>0</v>
      </c>
      <c r="L66" s="620"/>
      <c r="M66" s="621"/>
      <c r="N66" s="466">
        <f t="shared" si="57"/>
        <v>0</v>
      </c>
      <c r="O66" s="418"/>
      <c r="P66" s="418"/>
      <c r="Q66" s="419"/>
      <c r="R66" s="458">
        <f t="shared" si="58"/>
        <v>0</v>
      </c>
      <c r="S66" s="418"/>
      <c r="T66" s="419"/>
      <c r="U66" s="622">
        <f t="shared" si="59"/>
        <v>0</v>
      </c>
      <c r="V66" s="622"/>
      <c r="W66" s="623"/>
      <c r="X66" s="407">
        <v>0</v>
      </c>
      <c r="Y66" s="408"/>
      <c r="Z66" s="408"/>
      <c r="AA66" s="467"/>
      <c r="AB66" s="466">
        <f t="shared" si="60"/>
        <v>0</v>
      </c>
      <c r="AC66" s="418"/>
      <c r="AD66" s="418"/>
      <c r="AE66" s="419"/>
      <c r="AF66" s="622">
        <f t="shared" si="5"/>
        <v>0</v>
      </c>
      <c r="AG66" s="622"/>
      <c r="AH66" s="623"/>
      <c r="AI66" s="8"/>
    </row>
    <row r="67" spans="2:35" ht="13.5" customHeight="1">
      <c r="B67" s="573" t="s">
        <v>206</v>
      </c>
      <c r="C67" s="574"/>
      <c r="D67" s="603" t="str">
        <f t="shared" ref="D67" si="91">IF($D$19="","",$D64)</f>
        <v/>
      </c>
      <c r="E67" s="604"/>
      <c r="F67" s="50" t="str">
        <f>IF($F$19="","",$F$19)</f>
        <v/>
      </c>
      <c r="G67" s="105" t="str">
        <f t="shared" ref="G67" si="92">IF($G$19="","",$G$19)</f>
        <v/>
      </c>
      <c r="H67" s="584">
        <v>0</v>
      </c>
      <c r="I67" s="585"/>
      <c r="J67" s="585"/>
      <c r="K67" s="585">
        <v>0</v>
      </c>
      <c r="L67" s="585"/>
      <c r="M67" s="586"/>
      <c r="N67" s="355">
        <f t="shared" si="57"/>
        <v>0</v>
      </c>
      <c r="O67" s="330"/>
      <c r="P67" s="330"/>
      <c r="Q67" s="356"/>
      <c r="R67" s="329">
        <f t="shared" si="58"/>
        <v>0</v>
      </c>
      <c r="S67" s="330"/>
      <c r="T67" s="356"/>
      <c r="U67" s="431">
        <f t="shared" si="59"/>
        <v>0</v>
      </c>
      <c r="V67" s="431"/>
      <c r="W67" s="432"/>
      <c r="X67" s="570">
        <v>0</v>
      </c>
      <c r="Y67" s="571"/>
      <c r="Z67" s="571"/>
      <c r="AA67" s="572"/>
      <c r="AB67" s="355">
        <f t="shared" si="60"/>
        <v>0</v>
      </c>
      <c r="AC67" s="330"/>
      <c r="AD67" s="330"/>
      <c r="AE67" s="356"/>
      <c r="AF67" s="431">
        <f t="shared" si="5"/>
        <v>0</v>
      </c>
      <c r="AG67" s="431"/>
      <c r="AH67" s="432"/>
      <c r="AI67" s="8"/>
    </row>
    <row r="68" spans="2:35" ht="13.5" customHeight="1">
      <c r="B68" s="575"/>
      <c r="C68" s="576"/>
      <c r="D68" s="605" t="str">
        <f t="shared" ref="D68" si="93">IF($D$20="","",$D65)</f>
        <v/>
      </c>
      <c r="E68" s="606"/>
      <c r="F68" s="51" t="str">
        <f>IF($F$20="","",$F$20)</f>
        <v/>
      </c>
      <c r="G68" s="106" t="str">
        <f t="shared" ref="G68" si="94">IF($G$20="","",$G$20)</f>
        <v/>
      </c>
      <c r="H68" s="579">
        <v>0</v>
      </c>
      <c r="I68" s="580"/>
      <c r="J68" s="580"/>
      <c r="K68" s="580">
        <v>0</v>
      </c>
      <c r="L68" s="580"/>
      <c r="M68" s="581"/>
      <c r="N68" s="357">
        <f t="shared" si="57"/>
        <v>0</v>
      </c>
      <c r="O68" s="333"/>
      <c r="P68" s="333"/>
      <c r="Q68" s="334"/>
      <c r="R68" s="332">
        <f t="shared" si="58"/>
        <v>0</v>
      </c>
      <c r="S68" s="333"/>
      <c r="T68" s="334"/>
      <c r="U68" s="582">
        <f t="shared" si="59"/>
        <v>0</v>
      </c>
      <c r="V68" s="582"/>
      <c r="W68" s="583"/>
      <c r="X68" s="410">
        <v>0</v>
      </c>
      <c r="Y68" s="373"/>
      <c r="Z68" s="373"/>
      <c r="AA68" s="374"/>
      <c r="AB68" s="357">
        <f t="shared" si="60"/>
        <v>0</v>
      </c>
      <c r="AC68" s="333"/>
      <c r="AD68" s="333"/>
      <c r="AE68" s="334"/>
      <c r="AF68" s="582">
        <f t="shared" si="5"/>
        <v>0</v>
      </c>
      <c r="AG68" s="582"/>
      <c r="AH68" s="583"/>
      <c r="AI68" s="8"/>
    </row>
    <row r="69" spans="2:35" ht="14.25" customHeight="1" thickBot="1">
      <c r="B69" s="577"/>
      <c r="C69" s="578"/>
      <c r="D69" s="607" t="str">
        <f t="shared" ref="D69" si="95">IF($D$21="","",$D$21)</f>
        <v/>
      </c>
      <c r="E69" s="608"/>
      <c r="F69" s="52" t="str">
        <f>IF($F$21="","",$F$21)</f>
        <v/>
      </c>
      <c r="G69" s="107" t="str">
        <f t="shared" ref="G69" si="96">IF($G$21="","",$G$21)</f>
        <v/>
      </c>
      <c r="H69" s="619">
        <v>0</v>
      </c>
      <c r="I69" s="620"/>
      <c r="J69" s="620"/>
      <c r="K69" s="620">
        <v>0</v>
      </c>
      <c r="L69" s="620"/>
      <c r="M69" s="621"/>
      <c r="N69" s="466">
        <f t="shared" si="57"/>
        <v>0</v>
      </c>
      <c r="O69" s="418"/>
      <c r="P69" s="418"/>
      <c r="Q69" s="419"/>
      <c r="R69" s="458">
        <f t="shared" si="58"/>
        <v>0</v>
      </c>
      <c r="S69" s="418"/>
      <c r="T69" s="419"/>
      <c r="U69" s="622">
        <f t="shared" si="59"/>
        <v>0</v>
      </c>
      <c r="V69" s="622"/>
      <c r="W69" s="623"/>
      <c r="X69" s="407">
        <v>0</v>
      </c>
      <c r="Y69" s="408"/>
      <c r="Z69" s="408"/>
      <c r="AA69" s="467"/>
      <c r="AB69" s="466">
        <f t="shared" si="60"/>
        <v>0</v>
      </c>
      <c r="AC69" s="418"/>
      <c r="AD69" s="418"/>
      <c r="AE69" s="419"/>
      <c r="AF69" s="622">
        <f t="shared" si="5"/>
        <v>0</v>
      </c>
      <c r="AG69" s="622"/>
      <c r="AH69" s="623"/>
      <c r="AI69" s="8"/>
    </row>
    <row r="70" spans="2:35" ht="13.5" customHeight="1">
      <c r="B70" s="573" t="s">
        <v>207</v>
      </c>
      <c r="C70" s="574"/>
      <c r="D70" s="603" t="str">
        <f t="shared" ref="D70" si="97">IF($D$19="","",$D67)</f>
        <v/>
      </c>
      <c r="E70" s="604"/>
      <c r="F70" s="50" t="str">
        <f>IF($F$19="","",$F$19)</f>
        <v/>
      </c>
      <c r="G70" s="105" t="str">
        <f t="shared" ref="G70" si="98">IF($G$19="","",$G$19)</f>
        <v/>
      </c>
      <c r="H70" s="584">
        <v>0</v>
      </c>
      <c r="I70" s="585"/>
      <c r="J70" s="585"/>
      <c r="K70" s="585">
        <v>0</v>
      </c>
      <c r="L70" s="585"/>
      <c r="M70" s="586"/>
      <c r="N70" s="355">
        <f t="shared" si="57"/>
        <v>0</v>
      </c>
      <c r="O70" s="330"/>
      <c r="P70" s="330"/>
      <c r="Q70" s="356"/>
      <c r="R70" s="329">
        <f t="shared" si="58"/>
        <v>0</v>
      </c>
      <c r="S70" s="330"/>
      <c r="T70" s="356"/>
      <c r="U70" s="431">
        <f t="shared" si="59"/>
        <v>0</v>
      </c>
      <c r="V70" s="431"/>
      <c r="W70" s="432"/>
      <c r="X70" s="570">
        <v>0</v>
      </c>
      <c r="Y70" s="571"/>
      <c r="Z70" s="571"/>
      <c r="AA70" s="572"/>
      <c r="AB70" s="355">
        <f t="shared" si="60"/>
        <v>0</v>
      </c>
      <c r="AC70" s="330"/>
      <c r="AD70" s="330"/>
      <c r="AE70" s="356"/>
      <c r="AF70" s="431">
        <f t="shared" si="5"/>
        <v>0</v>
      </c>
      <c r="AG70" s="431"/>
      <c r="AH70" s="432"/>
      <c r="AI70" s="8"/>
    </row>
    <row r="71" spans="2:35" ht="13.5" customHeight="1">
      <c r="B71" s="575"/>
      <c r="C71" s="576"/>
      <c r="D71" s="605" t="str">
        <f t="shared" ref="D71" si="99">IF($D$20="","",$D68)</f>
        <v/>
      </c>
      <c r="E71" s="606"/>
      <c r="F71" s="51" t="str">
        <f>IF($F$20="","",$F$20)</f>
        <v/>
      </c>
      <c r="G71" s="106" t="str">
        <f t="shared" ref="G71" si="100">IF($G$20="","",$G$20)</f>
        <v/>
      </c>
      <c r="H71" s="579">
        <v>0</v>
      </c>
      <c r="I71" s="580"/>
      <c r="J71" s="580"/>
      <c r="K71" s="580">
        <v>0</v>
      </c>
      <c r="L71" s="580"/>
      <c r="M71" s="581"/>
      <c r="N71" s="357">
        <f t="shared" si="57"/>
        <v>0</v>
      </c>
      <c r="O71" s="333"/>
      <c r="P71" s="333"/>
      <c r="Q71" s="334"/>
      <c r="R71" s="332">
        <f t="shared" si="58"/>
        <v>0</v>
      </c>
      <c r="S71" s="333"/>
      <c r="T71" s="334"/>
      <c r="U71" s="582">
        <f t="shared" si="59"/>
        <v>0</v>
      </c>
      <c r="V71" s="582"/>
      <c r="W71" s="583"/>
      <c r="X71" s="410">
        <v>0</v>
      </c>
      <c r="Y71" s="373"/>
      <c r="Z71" s="373"/>
      <c r="AA71" s="374"/>
      <c r="AB71" s="357">
        <f t="shared" si="60"/>
        <v>0</v>
      </c>
      <c r="AC71" s="333"/>
      <c r="AD71" s="333"/>
      <c r="AE71" s="334"/>
      <c r="AF71" s="582">
        <f t="shared" si="5"/>
        <v>0</v>
      </c>
      <c r="AG71" s="582"/>
      <c r="AH71" s="583"/>
      <c r="AI71" s="8"/>
    </row>
    <row r="72" spans="2:35" ht="14.25" customHeight="1" thickBot="1">
      <c r="B72" s="577"/>
      <c r="C72" s="578"/>
      <c r="D72" s="607" t="str">
        <f t="shared" ref="D72" si="101">IF($D$21="","",$D$21)</f>
        <v/>
      </c>
      <c r="E72" s="608"/>
      <c r="F72" s="52" t="str">
        <f>IF($F$21="","",$F$21)</f>
        <v/>
      </c>
      <c r="G72" s="107" t="str">
        <f t="shared" ref="G72" si="102">IF($G$21="","",$G$21)</f>
        <v/>
      </c>
      <c r="H72" s="619">
        <v>0</v>
      </c>
      <c r="I72" s="620"/>
      <c r="J72" s="620"/>
      <c r="K72" s="620">
        <v>0</v>
      </c>
      <c r="L72" s="620"/>
      <c r="M72" s="621"/>
      <c r="N72" s="466">
        <f t="shared" si="57"/>
        <v>0</v>
      </c>
      <c r="O72" s="418"/>
      <c r="P72" s="418"/>
      <c r="Q72" s="419"/>
      <c r="R72" s="458">
        <f t="shared" si="58"/>
        <v>0</v>
      </c>
      <c r="S72" s="418"/>
      <c r="T72" s="419"/>
      <c r="U72" s="622">
        <f t="shared" si="59"/>
        <v>0</v>
      </c>
      <c r="V72" s="622"/>
      <c r="W72" s="623"/>
      <c r="X72" s="407">
        <v>0</v>
      </c>
      <c r="Y72" s="408"/>
      <c r="Z72" s="408"/>
      <c r="AA72" s="467"/>
      <c r="AB72" s="466">
        <f t="shared" si="60"/>
        <v>0</v>
      </c>
      <c r="AC72" s="418"/>
      <c r="AD72" s="418"/>
      <c r="AE72" s="419"/>
      <c r="AF72" s="622">
        <f t="shared" si="5"/>
        <v>0</v>
      </c>
      <c r="AG72" s="622"/>
      <c r="AH72" s="623"/>
      <c r="AI72" s="8"/>
    </row>
    <row r="73" spans="2:35" ht="13.5" customHeight="1">
      <c r="B73" s="573" t="s">
        <v>208</v>
      </c>
      <c r="C73" s="574"/>
      <c r="D73" s="603" t="str">
        <f t="shared" ref="D73" si="103">IF($D$19="","",$D70)</f>
        <v/>
      </c>
      <c r="E73" s="604"/>
      <c r="F73" s="50" t="str">
        <f>IF($F$19="","",$F$19)</f>
        <v/>
      </c>
      <c r="G73" s="105" t="str">
        <f t="shared" ref="G73" si="104">IF($G$19="","",$G$19)</f>
        <v/>
      </c>
      <c r="H73" s="584">
        <v>0</v>
      </c>
      <c r="I73" s="585"/>
      <c r="J73" s="585"/>
      <c r="K73" s="585">
        <v>0</v>
      </c>
      <c r="L73" s="585"/>
      <c r="M73" s="586"/>
      <c r="N73" s="355">
        <f t="shared" si="57"/>
        <v>0</v>
      </c>
      <c r="O73" s="330"/>
      <c r="P73" s="330"/>
      <c r="Q73" s="356"/>
      <c r="R73" s="329">
        <f t="shared" si="58"/>
        <v>0</v>
      </c>
      <c r="S73" s="330"/>
      <c r="T73" s="356"/>
      <c r="U73" s="431">
        <f t="shared" si="59"/>
        <v>0</v>
      </c>
      <c r="V73" s="431"/>
      <c r="W73" s="432"/>
      <c r="X73" s="570">
        <v>0</v>
      </c>
      <c r="Y73" s="571"/>
      <c r="Z73" s="571"/>
      <c r="AA73" s="572"/>
      <c r="AB73" s="355">
        <f t="shared" si="60"/>
        <v>0</v>
      </c>
      <c r="AC73" s="330"/>
      <c r="AD73" s="330"/>
      <c r="AE73" s="356"/>
      <c r="AF73" s="431">
        <f t="shared" si="5"/>
        <v>0</v>
      </c>
      <c r="AG73" s="431"/>
      <c r="AH73" s="432"/>
      <c r="AI73" s="8"/>
    </row>
    <row r="74" spans="2:35" ht="13.5" customHeight="1">
      <c r="B74" s="575"/>
      <c r="C74" s="576"/>
      <c r="D74" s="605" t="str">
        <f t="shared" ref="D74" si="105">IF($D$20="","",$D71)</f>
        <v/>
      </c>
      <c r="E74" s="606"/>
      <c r="F74" s="51" t="str">
        <f>IF($F$20="","",$F$20)</f>
        <v/>
      </c>
      <c r="G74" s="106" t="str">
        <f t="shared" ref="G74" si="106">IF($G$20="","",$G$20)</f>
        <v/>
      </c>
      <c r="H74" s="579">
        <v>0</v>
      </c>
      <c r="I74" s="580"/>
      <c r="J74" s="580"/>
      <c r="K74" s="580">
        <v>0</v>
      </c>
      <c r="L74" s="580"/>
      <c r="M74" s="581"/>
      <c r="N74" s="357">
        <f t="shared" si="57"/>
        <v>0</v>
      </c>
      <c r="O74" s="333"/>
      <c r="P74" s="333"/>
      <c r="Q74" s="334"/>
      <c r="R74" s="332">
        <f t="shared" si="58"/>
        <v>0</v>
      </c>
      <c r="S74" s="333"/>
      <c r="T74" s="334"/>
      <c r="U74" s="582">
        <f t="shared" si="59"/>
        <v>0</v>
      </c>
      <c r="V74" s="582"/>
      <c r="W74" s="583"/>
      <c r="X74" s="410">
        <v>0</v>
      </c>
      <c r="Y74" s="373"/>
      <c r="Z74" s="373"/>
      <c r="AA74" s="374"/>
      <c r="AB74" s="357">
        <f t="shared" si="60"/>
        <v>0</v>
      </c>
      <c r="AC74" s="333"/>
      <c r="AD74" s="333"/>
      <c r="AE74" s="334"/>
      <c r="AF74" s="582">
        <f t="shared" si="5"/>
        <v>0</v>
      </c>
      <c r="AG74" s="582"/>
      <c r="AH74" s="583"/>
      <c r="AI74" s="8"/>
    </row>
    <row r="75" spans="2:35" ht="14.25" customHeight="1" thickBot="1">
      <c r="B75" s="663"/>
      <c r="C75" s="664"/>
      <c r="D75" s="671" t="str">
        <f t="shared" ref="D75" si="107">IF($D$21="","",$D$21)</f>
        <v/>
      </c>
      <c r="E75" s="672"/>
      <c r="F75" s="53" t="str">
        <f>IF($F$21="","",$F$21)</f>
        <v/>
      </c>
      <c r="G75" s="107" t="str">
        <f t="shared" ref="G75" si="108">IF($G$21="","",$G$21)</f>
        <v/>
      </c>
      <c r="H75" s="626">
        <v>0</v>
      </c>
      <c r="I75" s="627"/>
      <c r="J75" s="627"/>
      <c r="K75" s="627">
        <v>0</v>
      </c>
      <c r="L75" s="627"/>
      <c r="M75" s="628"/>
      <c r="N75" s="466">
        <f t="shared" si="57"/>
        <v>0</v>
      </c>
      <c r="O75" s="418"/>
      <c r="P75" s="418"/>
      <c r="Q75" s="419"/>
      <c r="R75" s="458">
        <f t="shared" si="58"/>
        <v>0</v>
      </c>
      <c r="S75" s="418"/>
      <c r="T75" s="419"/>
      <c r="U75" s="624">
        <f t="shared" si="59"/>
        <v>0</v>
      </c>
      <c r="V75" s="624"/>
      <c r="W75" s="625"/>
      <c r="X75" s="632">
        <v>0</v>
      </c>
      <c r="Y75" s="633"/>
      <c r="Z75" s="633"/>
      <c r="AA75" s="634"/>
      <c r="AB75" s="629">
        <f t="shared" si="60"/>
        <v>0</v>
      </c>
      <c r="AC75" s="630"/>
      <c r="AD75" s="630"/>
      <c r="AE75" s="631"/>
      <c r="AF75" s="624">
        <f t="shared" si="5"/>
        <v>0</v>
      </c>
      <c r="AG75" s="624"/>
      <c r="AH75" s="625"/>
      <c r="AI75" s="8"/>
    </row>
    <row r="76" spans="2:35" ht="13.5" customHeight="1">
      <c r="B76" s="573" t="s">
        <v>209</v>
      </c>
      <c r="C76" s="574"/>
      <c r="D76" s="603" t="str">
        <f t="shared" ref="D76" si="109">IF($D$19="","",$D73)</f>
        <v/>
      </c>
      <c r="E76" s="604"/>
      <c r="F76" s="50" t="str">
        <f>IF($F$19="","",$F$19)</f>
        <v/>
      </c>
      <c r="G76" s="105" t="str">
        <f t="shared" ref="G76" si="110">IF($G$19="","",$G$19)</f>
        <v/>
      </c>
      <c r="H76" s="584">
        <v>0</v>
      </c>
      <c r="I76" s="585"/>
      <c r="J76" s="585"/>
      <c r="K76" s="585">
        <v>0</v>
      </c>
      <c r="L76" s="585"/>
      <c r="M76" s="586"/>
      <c r="N76" s="355">
        <f t="shared" si="57"/>
        <v>0</v>
      </c>
      <c r="O76" s="330"/>
      <c r="P76" s="330"/>
      <c r="Q76" s="356"/>
      <c r="R76" s="329">
        <f t="shared" si="58"/>
        <v>0</v>
      </c>
      <c r="S76" s="330"/>
      <c r="T76" s="356"/>
      <c r="U76" s="431">
        <f t="shared" si="59"/>
        <v>0</v>
      </c>
      <c r="V76" s="431"/>
      <c r="W76" s="432"/>
      <c r="X76" s="570">
        <v>0</v>
      </c>
      <c r="Y76" s="571"/>
      <c r="Z76" s="571"/>
      <c r="AA76" s="572"/>
      <c r="AB76" s="355">
        <f t="shared" si="60"/>
        <v>0</v>
      </c>
      <c r="AC76" s="330"/>
      <c r="AD76" s="330"/>
      <c r="AE76" s="356"/>
      <c r="AF76" s="431">
        <f t="shared" si="5"/>
        <v>0</v>
      </c>
      <c r="AG76" s="431"/>
      <c r="AH76" s="432"/>
      <c r="AI76" s="8"/>
    </row>
    <row r="77" spans="2:35" ht="13.5" customHeight="1">
      <c r="B77" s="575"/>
      <c r="C77" s="576"/>
      <c r="D77" s="605" t="str">
        <f t="shared" ref="D77" si="111">IF($D$20="","",$D74)</f>
        <v/>
      </c>
      <c r="E77" s="606"/>
      <c r="F77" s="51" t="str">
        <f>IF($F$20="","",$F$20)</f>
        <v/>
      </c>
      <c r="G77" s="106" t="str">
        <f t="shared" ref="G77" si="112">IF($G$20="","",$G$20)</f>
        <v/>
      </c>
      <c r="H77" s="579">
        <v>0</v>
      </c>
      <c r="I77" s="580"/>
      <c r="J77" s="580"/>
      <c r="K77" s="580">
        <v>0</v>
      </c>
      <c r="L77" s="580"/>
      <c r="M77" s="581"/>
      <c r="N77" s="357">
        <f t="shared" si="57"/>
        <v>0</v>
      </c>
      <c r="O77" s="333"/>
      <c r="P77" s="333"/>
      <c r="Q77" s="334"/>
      <c r="R77" s="332">
        <f t="shared" si="58"/>
        <v>0</v>
      </c>
      <c r="S77" s="333"/>
      <c r="T77" s="334"/>
      <c r="U77" s="582">
        <f t="shared" si="59"/>
        <v>0</v>
      </c>
      <c r="V77" s="582"/>
      <c r="W77" s="583"/>
      <c r="X77" s="410">
        <v>0</v>
      </c>
      <c r="Y77" s="373"/>
      <c r="Z77" s="373"/>
      <c r="AA77" s="374"/>
      <c r="AB77" s="357">
        <f t="shared" si="60"/>
        <v>0</v>
      </c>
      <c r="AC77" s="333"/>
      <c r="AD77" s="333"/>
      <c r="AE77" s="334"/>
      <c r="AF77" s="582">
        <f t="shared" si="5"/>
        <v>0</v>
      </c>
      <c r="AG77" s="582"/>
      <c r="AH77" s="583"/>
      <c r="AI77" s="8"/>
    </row>
    <row r="78" spans="2:35" ht="14.25" customHeight="1" thickBot="1">
      <c r="B78" s="577"/>
      <c r="C78" s="578"/>
      <c r="D78" s="607" t="str">
        <f t="shared" ref="D78" si="113">IF($D$21="","",$D$21)</f>
        <v/>
      </c>
      <c r="E78" s="608"/>
      <c r="F78" s="52" t="str">
        <f>IF($F$21="","",$F$21)</f>
        <v/>
      </c>
      <c r="G78" s="107" t="str">
        <f t="shared" ref="G78" si="114">IF($G$21="","",$G$21)</f>
        <v/>
      </c>
      <c r="H78" s="619">
        <v>0</v>
      </c>
      <c r="I78" s="620"/>
      <c r="J78" s="620"/>
      <c r="K78" s="620">
        <v>0</v>
      </c>
      <c r="L78" s="620"/>
      <c r="M78" s="621"/>
      <c r="N78" s="466">
        <f t="shared" si="57"/>
        <v>0</v>
      </c>
      <c r="O78" s="418"/>
      <c r="P78" s="418"/>
      <c r="Q78" s="419"/>
      <c r="R78" s="458">
        <f t="shared" si="58"/>
        <v>0</v>
      </c>
      <c r="S78" s="418"/>
      <c r="T78" s="419"/>
      <c r="U78" s="622">
        <f t="shared" si="59"/>
        <v>0</v>
      </c>
      <c r="V78" s="622"/>
      <c r="W78" s="623"/>
      <c r="X78" s="407">
        <v>0</v>
      </c>
      <c r="Y78" s="408"/>
      <c r="Z78" s="408"/>
      <c r="AA78" s="467"/>
      <c r="AB78" s="466">
        <f t="shared" si="60"/>
        <v>0</v>
      </c>
      <c r="AC78" s="418"/>
      <c r="AD78" s="418"/>
      <c r="AE78" s="419"/>
      <c r="AF78" s="622">
        <f t="shared" si="5"/>
        <v>0</v>
      </c>
      <c r="AG78" s="622"/>
      <c r="AH78" s="623"/>
      <c r="AI78" s="8"/>
    </row>
    <row r="79" spans="2:35" ht="13.5" customHeight="1">
      <c r="B79" s="573" t="s">
        <v>210</v>
      </c>
      <c r="C79" s="574"/>
      <c r="D79" s="603" t="str">
        <f t="shared" ref="D79" si="115">IF($D$19="","",$D76)</f>
        <v/>
      </c>
      <c r="E79" s="604"/>
      <c r="F79" s="50" t="str">
        <f>IF($F$19="","",$F$19)</f>
        <v/>
      </c>
      <c r="G79" s="105" t="str">
        <f t="shared" ref="G79" si="116">IF($G$19="","",$G$19)</f>
        <v/>
      </c>
      <c r="H79" s="584">
        <v>0</v>
      </c>
      <c r="I79" s="585"/>
      <c r="J79" s="585"/>
      <c r="K79" s="585">
        <v>0</v>
      </c>
      <c r="L79" s="585"/>
      <c r="M79" s="586"/>
      <c r="N79" s="355">
        <f t="shared" si="57"/>
        <v>0</v>
      </c>
      <c r="O79" s="330"/>
      <c r="P79" s="330"/>
      <c r="Q79" s="356"/>
      <c r="R79" s="329">
        <f t="shared" si="58"/>
        <v>0</v>
      </c>
      <c r="S79" s="330"/>
      <c r="T79" s="356"/>
      <c r="U79" s="431">
        <f t="shared" si="59"/>
        <v>0</v>
      </c>
      <c r="V79" s="431"/>
      <c r="W79" s="432"/>
      <c r="X79" s="570">
        <v>0</v>
      </c>
      <c r="Y79" s="571"/>
      <c r="Z79" s="571"/>
      <c r="AA79" s="572"/>
      <c r="AB79" s="355">
        <f t="shared" si="60"/>
        <v>0</v>
      </c>
      <c r="AC79" s="330"/>
      <c r="AD79" s="330"/>
      <c r="AE79" s="356"/>
      <c r="AF79" s="431">
        <f t="shared" si="5"/>
        <v>0</v>
      </c>
      <c r="AG79" s="431"/>
      <c r="AH79" s="432"/>
      <c r="AI79" s="8"/>
    </row>
    <row r="80" spans="2:35" ht="13.5" customHeight="1">
      <c r="B80" s="575"/>
      <c r="C80" s="576"/>
      <c r="D80" s="605" t="str">
        <f t="shared" ref="D80" si="117">IF($D$20="","",$D77)</f>
        <v/>
      </c>
      <c r="E80" s="606"/>
      <c r="F80" s="51" t="str">
        <f>IF($F$20="","",$F$20)</f>
        <v/>
      </c>
      <c r="G80" s="106" t="str">
        <f t="shared" ref="G80" si="118">IF($G$20="","",$G$20)</f>
        <v/>
      </c>
      <c r="H80" s="579">
        <v>0</v>
      </c>
      <c r="I80" s="580"/>
      <c r="J80" s="580"/>
      <c r="K80" s="580">
        <v>0</v>
      </c>
      <c r="L80" s="580"/>
      <c r="M80" s="581"/>
      <c r="N80" s="357">
        <f t="shared" si="57"/>
        <v>0</v>
      </c>
      <c r="O80" s="333"/>
      <c r="P80" s="333"/>
      <c r="Q80" s="334"/>
      <c r="R80" s="332">
        <f t="shared" si="58"/>
        <v>0</v>
      </c>
      <c r="S80" s="333"/>
      <c r="T80" s="334"/>
      <c r="U80" s="582">
        <f t="shared" si="59"/>
        <v>0</v>
      </c>
      <c r="V80" s="582"/>
      <c r="W80" s="583"/>
      <c r="X80" s="410">
        <v>0</v>
      </c>
      <c r="Y80" s="373"/>
      <c r="Z80" s="373"/>
      <c r="AA80" s="374"/>
      <c r="AB80" s="357">
        <f t="shared" si="60"/>
        <v>0</v>
      </c>
      <c r="AC80" s="333"/>
      <c r="AD80" s="333"/>
      <c r="AE80" s="334"/>
      <c r="AF80" s="582">
        <f t="shared" si="5"/>
        <v>0</v>
      </c>
      <c r="AG80" s="582"/>
      <c r="AH80" s="583"/>
      <c r="AI80" s="8"/>
    </row>
    <row r="81" spans="2:35" ht="14.25" customHeight="1" thickBot="1">
      <c r="B81" s="577"/>
      <c r="C81" s="578"/>
      <c r="D81" s="607" t="str">
        <f t="shared" ref="D81" si="119">IF($D$21="","",$D$21)</f>
        <v/>
      </c>
      <c r="E81" s="608"/>
      <c r="F81" s="52" t="str">
        <f>IF($F$21="","",$F$21)</f>
        <v/>
      </c>
      <c r="G81" s="107" t="str">
        <f t="shared" ref="G81" si="120">IF($G$21="","",$G$21)</f>
        <v/>
      </c>
      <c r="H81" s="619">
        <v>0</v>
      </c>
      <c r="I81" s="620"/>
      <c r="J81" s="620"/>
      <c r="K81" s="620">
        <v>0</v>
      </c>
      <c r="L81" s="620"/>
      <c r="M81" s="621"/>
      <c r="N81" s="466">
        <f t="shared" si="57"/>
        <v>0</v>
      </c>
      <c r="O81" s="418"/>
      <c r="P81" s="418"/>
      <c r="Q81" s="419"/>
      <c r="R81" s="458">
        <f t="shared" si="58"/>
        <v>0</v>
      </c>
      <c r="S81" s="418"/>
      <c r="T81" s="419"/>
      <c r="U81" s="622">
        <f t="shared" si="59"/>
        <v>0</v>
      </c>
      <c r="V81" s="622"/>
      <c r="W81" s="623"/>
      <c r="X81" s="407">
        <v>0</v>
      </c>
      <c r="Y81" s="408"/>
      <c r="Z81" s="408"/>
      <c r="AA81" s="467"/>
      <c r="AB81" s="466">
        <f t="shared" si="60"/>
        <v>0</v>
      </c>
      <c r="AC81" s="418"/>
      <c r="AD81" s="418"/>
      <c r="AE81" s="419"/>
      <c r="AF81" s="622">
        <f t="shared" si="5"/>
        <v>0</v>
      </c>
      <c r="AG81" s="622"/>
      <c r="AH81" s="623"/>
      <c r="AI81" s="8"/>
    </row>
    <row r="82" spans="2:35" ht="13.5" customHeight="1">
      <c r="B82" s="665" t="s">
        <v>211</v>
      </c>
      <c r="C82" s="666"/>
      <c r="D82" s="603" t="str">
        <f t="shared" ref="D82" si="121">IF($D$19="","",$D79)</f>
        <v/>
      </c>
      <c r="E82" s="604"/>
      <c r="F82" s="50" t="str">
        <f>IF($F$19="","",$F$19)</f>
        <v/>
      </c>
      <c r="G82" s="105" t="str">
        <f t="shared" ref="G82" si="122">IF($G$19="","",$G$19)</f>
        <v/>
      </c>
      <c r="H82" s="584">
        <v>0</v>
      </c>
      <c r="I82" s="585"/>
      <c r="J82" s="585"/>
      <c r="K82" s="585">
        <v>0</v>
      </c>
      <c r="L82" s="585"/>
      <c r="M82" s="586"/>
      <c r="N82" s="355">
        <f t="shared" si="57"/>
        <v>0</v>
      </c>
      <c r="O82" s="330"/>
      <c r="P82" s="330"/>
      <c r="Q82" s="356"/>
      <c r="R82" s="329">
        <f t="shared" si="58"/>
        <v>0</v>
      </c>
      <c r="S82" s="330"/>
      <c r="T82" s="356"/>
      <c r="U82" s="431">
        <f t="shared" si="59"/>
        <v>0</v>
      </c>
      <c r="V82" s="431"/>
      <c r="W82" s="432"/>
      <c r="X82" s="570">
        <v>0</v>
      </c>
      <c r="Y82" s="571"/>
      <c r="Z82" s="571"/>
      <c r="AA82" s="572"/>
      <c r="AB82" s="355">
        <f t="shared" si="60"/>
        <v>0</v>
      </c>
      <c r="AC82" s="330"/>
      <c r="AD82" s="330"/>
      <c r="AE82" s="356"/>
      <c r="AF82" s="431">
        <f t="shared" si="5"/>
        <v>0</v>
      </c>
      <c r="AG82" s="431"/>
      <c r="AH82" s="432"/>
      <c r="AI82" s="8"/>
    </row>
    <row r="83" spans="2:35" ht="13.5" customHeight="1">
      <c r="B83" s="667"/>
      <c r="C83" s="668"/>
      <c r="D83" s="605" t="str">
        <f t="shared" ref="D83" si="123">IF($D$20="","",$D80)</f>
        <v/>
      </c>
      <c r="E83" s="606"/>
      <c r="F83" s="51" t="str">
        <f>IF($F$20="","",$F$20)</f>
        <v/>
      </c>
      <c r="G83" s="106" t="str">
        <f t="shared" ref="G83" si="124">IF($G$20="","",$G$20)</f>
        <v/>
      </c>
      <c r="H83" s="579">
        <v>0</v>
      </c>
      <c r="I83" s="580"/>
      <c r="J83" s="580"/>
      <c r="K83" s="580">
        <v>0</v>
      </c>
      <c r="L83" s="580"/>
      <c r="M83" s="581"/>
      <c r="N83" s="357">
        <f t="shared" ref="N83:N96" si="125">$AB$11</f>
        <v>0</v>
      </c>
      <c r="O83" s="333"/>
      <c r="P83" s="333"/>
      <c r="Q83" s="334"/>
      <c r="R83" s="332">
        <f t="shared" ref="R83:R96" si="126">$AF$11</f>
        <v>0</v>
      </c>
      <c r="S83" s="333"/>
      <c r="T83" s="334"/>
      <c r="U83" s="582">
        <f t="shared" ref="U83:U96" si="127">H83+K83+N83-R83</f>
        <v>0</v>
      </c>
      <c r="V83" s="582"/>
      <c r="W83" s="583"/>
      <c r="X83" s="410">
        <v>0</v>
      </c>
      <c r="Y83" s="373"/>
      <c r="Z83" s="373"/>
      <c r="AA83" s="374"/>
      <c r="AB83" s="357">
        <f t="shared" ref="AB83:AB96" si="128">IF($W$54="Per CWT",IF(ISNUMBER($R$23),Y83/100*$R$23,0),Y83)</f>
        <v>0</v>
      </c>
      <c r="AC83" s="333"/>
      <c r="AD83" s="333"/>
      <c r="AE83" s="334"/>
      <c r="AF83" s="582">
        <f t="shared" si="5"/>
        <v>0</v>
      </c>
      <c r="AG83" s="582"/>
      <c r="AH83" s="583"/>
      <c r="AI83" s="8"/>
    </row>
    <row r="84" spans="2:35" ht="14.25" customHeight="1" thickBot="1">
      <c r="B84" s="669"/>
      <c r="C84" s="670"/>
      <c r="D84" s="607" t="str">
        <f t="shared" ref="D84" si="129">IF($D$21="","",$D$21)</f>
        <v/>
      </c>
      <c r="E84" s="608"/>
      <c r="F84" s="52" t="str">
        <f>IF($F$21="","",$F$21)</f>
        <v/>
      </c>
      <c r="G84" s="107" t="str">
        <f t="shared" ref="G84" si="130">IF($G$21="","",$G$21)</f>
        <v/>
      </c>
      <c r="H84" s="619">
        <v>0</v>
      </c>
      <c r="I84" s="620"/>
      <c r="J84" s="620"/>
      <c r="K84" s="620">
        <v>0</v>
      </c>
      <c r="L84" s="620"/>
      <c r="M84" s="621"/>
      <c r="N84" s="466">
        <f t="shared" si="125"/>
        <v>0</v>
      </c>
      <c r="O84" s="418"/>
      <c r="P84" s="418"/>
      <c r="Q84" s="419"/>
      <c r="R84" s="458">
        <f t="shared" si="126"/>
        <v>0</v>
      </c>
      <c r="S84" s="418"/>
      <c r="T84" s="419"/>
      <c r="U84" s="622">
        <f t="shared" si="127"/>
        <v>0</v>
      </c>
      <c r="V84" s="622"/>
      <c r="W84" s="623"/>
      <c r="X84" s="407">
        <v>0</v>
      </c>
      <c r="Y84" s="408"/>
      <c r="Z84" s="408"/>
      <c r="AA84" s="467"/>
      <c r="AB84" s="466">
        <f t="shared" si="128"/>
        <v>0</v>
      </c>
      <c r="AC84" s="418"/>
      <c r="AD84" s="418"/>
      <c r="AE84" s="419"/>
      <c r="AF84" s="622">
        <f t="shared" ref="AF84:AF96" si="131">IF(AND(U84&gt;0,Y84&gt;0),U84-Y84,0)</f>
        <v>0</v>
      </c>
      <c r="AG84" s="622"/>
      <c r="AH84" s="623"/>
      <c r="AI84" s="8"/>
    </row>
    <row r="85" spans="2:35" ht="13.5" customHeight="1">
      <c r="B85" s="573" t="s">
        <v>212</v>
      </c>
      <c r="C85" s="574"/>
      <c r="D85" s="603" t="str">
        <f t="shared" ref="D85" si="132">IF($D$19="","",$D82)</f>
        <v/>
      </c>
      <c r="E85" s="604"/>
      <c r="F85" s="50" t="str">
        <f>IF($F$19="","",$F$19)</f>
        <v/>
      </c>
      <c r="G85" s="105" t="str">
        <f t="shared" ref="G85" si="133">IF($G$19="","",$G$19)</f>
        <v/>
      </c>
      <c r="H85" s="584">
        <v>0</v>
      </c>
      <c r="I85" s="585"/>
      <c r="J85" s="585"/>
      <c r="K85" s="585">
        <v>0</v>
      </c>
      <c r="L85" s="585"/>
      <c r="M85" s="586"/>
      <c r="N85" s="355">
        <f t="shared" si="125"/>
        <v>0</v>
      </c>
      <c r="O85" s="330"/>
      <c r="P85" s="330"/>
      <c r="Q85" s="356"/>
      <c r="R85" s="329">
        <f t="shared" si="126"/>
        <v>0</v>
      </c>
      <c r="S85" s="330"/>
      <c r="T85" s="356"/>
      <c r="U85" s="431">
        <f t="shared" si="127"/>
        <v>0</v>
      </c>
      <c r="V85" s="431"/>
      <c r="W85" s="432"/>
      <c r="X85" s="570">
        <v>0</v>
      </c>
      <c r="Y85" s="571"/>
      <c r="Z85" s="571"/>
      <c r="AA85" s="572"/>
      <c r="AB85" s="355">
        <f t="shared" si="128"/>
        <v>0</v>
      </c>
      <c r="AC85" s="330"/>
      <c r="AD85" s="330"/>
      <c r="AE85" s="356"/>
      <c r="AF85" s="431">
        <f t="shared" si="131"/>
        <v>0</v>
      </c>
      <c r="AG85" s="431"/>
      <c r="AH85" s="432"/>
      <c r="AI85" s="8"/>
    </row>
    <row r="86" spans="2:35" ht="13.5" customHeight="1">
      <c r="B86" s="575"/>
      <c r="C86" s="576"/>
      <c r="D86" s="605" t="str">
        <f t="shared" ref="D86" si="134">IF($D$20="","",$D83)</f>
        <v/>
      </c>
      <c r="E86" s="606"/>
      <c r="F86" s="51" t="str">
        <f>IF($F$20="","",$F$20)</f>
        <v/>
      </c>
      <c r="G86" s="106" t="str">
        <f t="shared" ref="G86" si="135">IF($G$20="","",$G$20)</f>
        <v/>
      </c>
      <c r="H86" s="579">
        <v>0</v>
      </c>
      <c r="I86" s="580"/>
      <c r="J86" s="580"/>
      <c r="K86" s="580">
        <v>0</v>
      </c>
      <c r="L86" s="580"/>
      <c r="M86" s="581"/>
      <c r="N86" s="357">
        <f t="shared" si="125"/>
        <v>0</v>
      </c>
      <c r="O86" s="333"/>
      <c r="P86" s="333"/>
      <c r="Q86" s="334"/>
      <c r="R86" s="332">
        <f t="shared" si="126"/>
        <v>0</v>
      </c>
      <c r="S86" s="333"/>
      <c r="T86" s="334"/>
      <c r="U86" s="582">
        <f t="shared" si="127"/>
        <v>0</v>
      </c>
      <c r="V86" s="582"/>
      <c r="W86" s="583"/>
      <c r="X86" s="410">
        <v>0</v>
      </c>
      <c r="Y86" s="373"/>
      <c r="Z86" s="373"/>
      <c r="AA86" s="374"/>
      <c r="AB86" s="357">
        <f t="shared" si="128"/>
        <v>0</v>
      </c>
      <c r="AC86" s="333"/>
      <c r="AD86" s="333"/>
      <c r="AE86" s="334"/>
      <c r="AF86" s="582">
        <f t="shared" si="131"/>
        <v>0</v>
      </c>
      <c r="AG86" s="582"/>
      <c r="AH86" s="583"/>
      <c r="AI86" s="8"/>
    </row>
    <row r="87" spans="2:35" ht="14.25" customHeight="1" thickBot="1">
      <c r="B87" s="577"/>
      <c r="C87" s="578"/>
      <c r="D87" s="607" t="str">
        <f t="shared" ref="D87" si="136">IF($D$21="","",$D$21)</f>
        <v/>
      </c>
      <c r="E87" s="608"/>
      <c r="F87" s="52" t="str">
        <f>IF($F$21="","",$F$21)</f>
        <v/>
      </c>
      <c r="G87" s="107" t="str">
        <f t="shared" ref="G87" si="137">IF($G$21="","",$G$21)</f>
        <v/>
      </c>
      <c r="H87" s="619">
        <v>0</v>
      </c>
      <c r="I87" s="620"/>
      <c r="J87" s="620"/>
      <c r="K87" s="620">
        <v>0</v>
      </c>
      <c r="L87" s="620"/>
      <c r="M87" s="621"/>
      <c r="N87" s="466">
        <f t="shared" si="125"/>
        <v>0</v>
      </c>
      <c r="O87" s="418"/>
      <c r="P87" s="418"/>
      <c r="Q87" s="419"/>
      <c r="R87" s="458">
        <f t="shared" si="126"/>
        <v>0</v>
      </c>
      <c r="S87" s="418"/>
      <c r="T87" s="419"/>
      <c r="U87" s="622">
        <f t="shared" si="127"/>
        <v>0</v>
      </c>
      <c r="V87" s="622"/>
      <c r="W87" s="623"/>
      <c r="X87" s="407">
        <v>0</v>
      </c>
      <c r="Y87" s="408"/>
      <c r="Z87" s="408"/>
      <c r="AA87" s="467"/>
      <c r="AB87" s="466">
        <f t="shared" si="128"/>
        <v>0</v>
      </c>
      <c r="AC87" s="418"/>
      <c r="AD87" s="418"/>
      <c r="AE87" s="419"/>
      <c r="AF87" s="622">
        <f t="shared" si="131"/>
        <v>0</v>
      </c>
      <c r="AG87" s="622"/>
      <c r="AH87" s="623"/>
      <c r="AI87" s="8"/>
    </row>
    <row r="88" spans="2:35" ht="13.5" customHeight="1">
      <c r="B88" s="573" t="s">
        <v>213</v>
      </c>
      <c r="C88" s="574"/>
      <c r="D88" s="603" t="str">
        <f t="shared" ref="D88" si="138">IF($D$19="","",$D85)</f>
        <v/>
      </c>
      <c r="E88" s="604"/>
      <c r="F88" s="50" t="str">
        <f>IF($F$19="","",$F$19)</f>
        <v/>
      </c>
      <c r="G88" s="105" t="str">
        <f t="shared" ref="G88" si="139">IF($G$19="","",$G$19)</f>
        <v/>
      </c>
      <c r="H88" s="584">
        <v>0</v>
      </c>
      <c r="I88" s="585"/>
      <c r="J88" s="585"/>
      <c r="K88" s="585">
        <v>0</v>
      </c>
      <c r="L88" s="585"/>
      <c r="M88" s="586"/>
      <c r="N88" s="355">
        <f t="shared" si="125"/>
        <v>0</v>
      </c>
      <c r="O88" s="330"/>
      <c r="P88" s="330"/>
      <c r="Q88" s="356"/>
      <c r="R88" s="329">
        <f t="shared" si="126"/>
        <v>0</v>
      </c>
      <c r="S88" s="330"/>
      <c r="T88" s="356"/>
      <c r="U88" s="431">
        <f t="shared" si="127"/>
        <v>0</v>
      </c>
      <c r="V88" s="431"/>
      <c r="W88" s="432"/>
      <c r="X88" s="570">
        <v>0</v>
      </c>
      <c r="Y88" s="571"/>
      <c r="Z88" s="571"/>
      <c r="AA88" s="572"/>
      <c r="AB88" s="355">
        <f t="shared" si="128"/>
        <v>0</v>
      </c>
      <c r="AC88" s="330"/>
      <c r="AD88" s="330"/>
      <c r="AE88" s="356"/>
      <c r="AF88" s="431">
        <f t="shared" si="131"/>
        <v>0</v>
      </c>
      <c r="AG88" s="431"/>
      <c r="AH88" s="432"/>
      <c r="AI88" s="8"/>
    </row>
    <row r="89" spans="2:35" ht="13.5" customHeight="1">
      <c r="B89" s="575"/>
      <c r="C89" s="576"/>
      <c r="D89" s="605" t="str">
        <f t="shared" ref="D89" si="140">IF($D$20="","",$D86)</f>
        <v/>
      </c>
      <c r="E89" s="606"/>
      <c r="F89" s="51" t="str">
        <f>IF($F$20="","",$F$20)</f>
        <v/>
      </c>
      <c r="G89" s="106" t="str">
        <f t="shared" ref="G89" si="141">IF($G$20="","",$G$20)</f>
        <v/>
      </c>
      <c r="H89" s="579">
        <v>0</v>
      </c>
      <c r="I89" s="580"/>
      <c r="J89" s="580"/>
      <c r="K89" s="580">
        <v>0</v>
      </c>
      <c r="L89" s="580"/>
      <c r="M89" s="581"/>
      <c r="N89" s="357">
        <f t="shared" si="125"/>
        <v>0</v>
      </c>
      <c r="O89" s="333"/>
      <c r="P89" s="333"/>
      <c r="Q89" s="334"/>
      <c r="R89" s="332">
        <f t="shared" si="126"/>
        <v>0</v>
      </c>
      <c r="S89" s="333"/>
      <c r="T89" s="334"/>
      <c r="U89" s="582">
        <f t="shared" si="127"/>
        <v>0</v>
      </c>
      <c r="V89" s="582"/>
      <c r="W89" s="583"/>
      <c r="X89" s="410">
        <v>0</v>
      </c>
      <c r="Y89" s="373"/>
      <c r="Z89" s="373"/>
      <c r="AA89" s="374"/>
      <c r="AB89" s="357">
        <f t="shared" si="128"/>
        <v>0</v>
      </c>
      <c r="AC89" s="333"/>
      <c r="AD89" s="333"/>
      <c r="AE89" s="334"/>
      <c r="AF89" s="582">
        <f t="shared" si="131"/>
        <v>0</v>
      </c>
      <c r="AG89" s="582"/>
      <c r="AH89" s="583"/>
      <c r="AI89" s="8"/>
    </row>
    <row r="90" spans="2:35" ht="14.25" customHeight="1" thickBot="1">
      <c r="B90" s="577"/>
      <c r="C90" s="578"/>
      <c r="D90" s="607" t="str">
        <f t="shared" ref="D90" si="142">IF($D$21="","",$D$21)</f>
        <v/>
      </c>
      <c r="E90" s="608"/>
      <c r="F90" s="52" t="str">
        <f>IF($F$21="","",$F$21)</f>
        <v/>
      </c>
      <c r="G90" s="107" t="str">
        <f t="shared" ref="G90" si="143">IF($G$21="","",$G$21)</f>
        <v/>
      </c>
      <c r="H90" s="619">
        <v>0</v>
      </c>
      <c r="I90" s="620"/>
      <c r="J90" s="620"/>
      <c r="K90" s="620">
        <v>0</v>
      </c>
      <c r="L90" s="620"/>
      <c r="M90" s="621"/>
      <c r="N90" s="466">
        <f t="shared" si="125"/>
        <v>0</v>
      </c>
      <c r="O90" s="418"/>
      <c r="P90" s="418"/>
      <c r="Q90" s="419"/>
      <c r="R90" s="458">
        <f t="shared" si="126"/>
        <v>0</v>
      </c>
      <c r="S90" s="418"/>
      <c r="T90" s="419"/>
      <c r="U90" s="622">
        <f t="shared" si="127"/>
        <v>0</v>
      </c>
      <c r="V90" s="622"/>
      <c r="W90" s="623"/>
      <c r="X90" s="407">
        <v>0</v>
      </c>
      <c r="Y90" s="408"/>
      <c r="Z90" s="408"/>
      <c r="AA90" s="467"/>
      <c r="AB90" s="466">
        <f t="shared" si="128"/>
        <v>0</v>
      </c>
      <c r="AC90" s="418"/>
      <c r="AD90" s="418"/>
      <c r="AE90" s="419"/>
      <c r="AF90" s="622">
        <f t="shared" si="131"/>
        <v>0</v>
      </c>
      <c r="AG90" s="622"/>
      <c r="AH90" s="623"/>
      <c r="AI90" s="8"/>
    </row>
    <row r="91" spans="2:35" ht="13.5" customHeight="1">
      <c r="B91" s="573" t="s">
        <v>214</v>
      </c>
      <c r="C91" s="574"/>
      <c r="D91" s="603" t="str">
        <f t="shared" ref="D91" si="144">IF($D$19="","",$D88)</f>
        <v/>
      </c>
      <c r="E91" s="604"/>
      <c r="F91" s="50" t="str">
        <f>IF($F$19="","",$F$19)</f>
        <v/>
      </c>
      <c r="G91" s="105" t="str">
        <f t="shared" ref="G91" si="145">IF($G$19="","",$G$19)</f>
        <v/>
      </c>
      <c r="H91" s="584">
        <v>0</v>
      </c>
      <c r="I91" s="585"/>
      <c r="J91" s="585"/>
      <c r="K91" s="585">
        <v>0</v>
      </c>
      <c r="L91" s="585"/>
      <c r="M91" s="586"/>
      <c r="N91" s="355">
        <f t="shared" si="125"/>
        <v>0</v>
      </c>
      <c r="O91" s="330"/>
      <c r="P91" s="330"/>
      <c r="Q91" s="356"/>
      <c r="R91" s="329">
        <f t="shared" si="126"/>
        <v>0</v>
      </c>
      <c r="S91" s="330"/>
      <c r="T91" s="356"/>
      <c r="U91" s="431">
        <f t="shared" si="127"/>
        <v>0</v>
      </c>
      <c r="V91" s="431"/>
      <c r="W91" s="432"/>
      <c r="X91" s="570">
        <v>0</v>
      </c>
      <c r="Y91" s="571"/>
      <c r="Z91" s="571"/>
      <c r="AA91" s="572"/>
      <c r="AB91" s="355">
        <f t="shared" si="128"/>
        <v>0</v>
      </c>
      <c r="AC91" s="330"/>
      <c r="AD91" s="330"/>
      <c r="AE91" s="356"/>
      <c r="AF91" s="431">
        <f t="shared" si="131"/>
        <v>0</v>
      </c>
      <c r="AG91" s="431"/>
      <c r="AH91" s="432"/>
      <c r="AI91" s="8"/>
    </row>
    <row r="92" spans="2:35" ht="13.5" customHeight="1">
      <c r="B92" s="575"/>
      <c r="C92" s="576"/>
      <c r="D92" s="605" t="str">
        <f t="shared" ref="D92" si="146">IF($D$20="","",$D89)</f>
        <v/>
      </c>
      <c r="E92" s="606"/>
      <c r="F92" s="51" t="str">
        <f>IF($F$20="","",$F$20)</f>
        <v/>
      </c>
      <c r="G92" s="106" t="str">
        <f t="shared" ref="G92" si="147">IF($G$20="","",$G$20)</f>
        <v/>
      </c>
      <c r="H92" s="579">
        <v>0</v>
      </c>
      <c r="I92" s="580"/>
      <c r="J92" s="580"/>
      <c r="K92" s="580">
        <v>0</v>
      </c>
      <c r="L92" s="580"/>
      <c r="M92" s="581"/>
      <c r="N92" s="357">
        <f t="shared" si="125"/>
        <v>0</v>
      </c>
      <c r="O92" s="333"/>
      <c r="P92" s="333"/>
      <c r="Q92" s="334"/>
      <c r="R92" s="332">
        <f t="shared" si="126"/>
        <v>0</v>
      </c>
      <c r="S92" s="333"/>
      <c r="T92" s="334"/>
      <c r="U92" s="582">
        <f t="shared" si="127"/>
        <v>0</v>
      </c>
      <c r="V92" s="582"/>
      <c r="W92" s="583"/>
      <c r="X92" s="410">
        <v>0</v>
      </c>
      <c r="Y92" s="373"/>
      <c r="Z92" s="373"/>
      <c r="AA92" s="374"/>
      <c r="AB92" s="357">
        <f t="shared" si="128"/>
        <v>0</v>
      </c>
      <c r="AC92" s="333"/>
      <c r="AD92" s="333"/>
      <c r="AE92" s="334"/>
      <c r="AF92" s="582">
        <f t="shared" si="131"/>
        <v>0</v>
      </c>
      <c r="AG92" s="582"/>
      <c r="AH92" s="583"/>
      <c r="AI92" s="8"/>
    </row>
    <row r="93" spans="2:35" ht="14.25" customHeight="1" thickBot="1">
      <c r="B93" s="577"/>
      <c r="C93" s="578"/>
      <c r="D93" s="607" t="str">
        <f t="shared" ref="D93" si="148">IF($D$21="","",$D$21)</f>
        <v/>
      </c>
      <c r="E93" s="608"/>
      <c r="F93" s="52" t="str">
        <f>IF($F$21="","",$F$21)</f>
        <v/>
      </c>
      <c r="G93" s="107" t="str">
        <f t="shared" ref="G93" si="149">IF($G$21="","",$G$21)</f>
        <v/>
      </c>
      <c r="H93" s="619">
        <v>0</v>
      </c>
      <c r="I93" s="620"/>
      <c r="J93" s="620"/>
      <c r="K93" s="620">
        <v>0</v>
      </c>
      <c r="L93" s="620"/>
      <c r="M93" s="621"/>
      <c r="N93" s="466">
        <f t="shared" si="125"/>
        <v>0</v>
      </c>
      <c r="O93" s="418"/>
      <c r="P93" s="418"/>
      <c r="Q93" s="419"/>
      <c r="R93" s="458">
        <f t="shared" si="126"/>
        <v>0</v>
      </c>
      <c r="S93" s="418"/>
      <c r="T93" s="419"/>
      <c r="U93" s="622">
        <f t="shared" si="127"/>
        <v>0</v>
      </c>
      <c r="V93" s="622"/>
      <c r="W93" s="623"/>
      <c r="X93" s="407">
        <v>0</v>
      </c>
      <c r="Y93" s="408"/>
      <c r="Z93" s="408"/>
      <c r="AA93" s="467"/>
      <c r="AB93" s="466">
        <f t="shared" si="128"/>
        <v>0</v>
      </c>
      <c r="AC93" s="418"/>
      <c r="AD93" s="418"/>
      <c r="AE93" s="419"/>
      <c r="AF93" s="622">
        <f t="shared" si="131"/>
        <v>0</v>
      </c>
      <c r="AG93" s="622"/>
      <c r="AH93" s="623"/>
      <c r="AI93" s="8"/>
    </row>
    <row r="94" spans="2:35" ht="13.5" customHeight="1">
      <c r="B94" s="573" t="s">
        <v>215</v>
      </c>
      <c r="C94" s="574"/>
      <c r="D94" s="603" t="str">
        <f t="shared" ref="D94" si="150">IF($D$19="","",$D91)</f>
        <v/>
      </c>
      <c r="E94" s="604"/>
      <c r="F94" s="50" t="str">
        <f>IF($F$19="","",$F$19)</f>
        <v/>
      </c>
      <c r="G94" s="105" t="str">
        <f t="shared" ref="G94" si="151">IF($G$19="","",$G$19)</f>
        <v/>
      </c>
      <c r="H94" s="584">
        <v>0</v>
      </c>
      <c r="I94" s="585"/>
      <c r="J94" s="585"/>
      <c r="K94" s="585">
        <v>0</v>
      </c>
      <c r="L94" s="585"/>
      <c r="M94" s="586"/>
      <c r="N94" s="355">
        <f t="shared" si="125"/>
        <v>0</v>
      </c>
      <c r="O94" s="330"/>
      <c r="P94" s="330"/>
      <c r="Q94" s="356"/>
      <c r="R94" s="329">
        <f t="shared" si="126"/>
        <v>0</v>
      </c>
      <c r="S94" s="330"/>
      <c r="T94" s="356"/>
      <c r="U94" s="431">
        <f t="shared" si="127"/>
        <v>0</v>
      </c>
      <c r="V94" s="431"/>
      <c r="W94" s="432"/>
      <c r="X94" s="570">
        <v>0</v>
      </c>
      <c r="Y94" s="571"/>
      <c r="Z94" s="571"/>
      <c r="AA94" s="572"/>
      <c r="AB94" s="355">
        <f t="shared" si="128"/>
        <v>0</v>
      </c>
      <c r="AC94" s="330"/>
      <c r="AD94" s="330"/>
      <c r="AE94" s="356"/>
      <c r="AF94" s="431">
        <f t="shared" si="131"/>
        <v>0</v>
      </c>
      <c r="AG94" s="431"/>
      <c r="AH94" s="432"/>
      <c r="AI94" s="8"/>
    </row>
    <row r="95" spans="2:35" ht="13.5" customHeight="1">
      <c r="B95" s="575"/>
      <c r="C95" s="576"/>
      <c r="D95" s="605" t="str">
        <f t="shared" ref="D95" si="152">IF($D$20="","",$D92)</f>
        <v/>
      </c>
      <c r="E95" s="606"/>
      <c r="F95" s="51" t="str">
        <f>IF($F$20="","",$F$20)</f>
        <v/>
      </c>
      <c r="G95" s="106" t="str">
        <f t="shared" ref="G95" si="153">IF($G$20="","",$G$20)</f>
        <v/>
      </c>
      <c r="H95" s="579">
        <v>0</v>
      </c>
      <c r="I95" s="580"/>
      <c r="J95" s="580"/>
      <c r="K95" s="580">
        <v>0</v>
      </c>
      <c r="L95" s="580"/>
      <c r="M95" s="581"/>
      <c r="N95" s="357">
        <f t="shared" si="125"/>
        <v>0</v>
      </c>
      <c r="O95" s="333"/>
      <c r="P95" s="333"/>
      <c r="Q95" s="334"/>
      <c r="R95" s="332">
        <f t="shared" si="126"/>
        <v>0</v>
      </c>
      <c r="S95" s="333"/>
      <c r="T95" s="334"/>
      <c r="U95" s="582">
        <f t="shared" si="127"/>
        <v>0</v>
      </c>
      <c r="V95" s="582"/>
      <c r="W95" s="583"/>
      <c r="X95" s="410">
        <v>0</v>
      </c>
      <c r="Y95" s="373"/>
      <c r="Z95" s="373"/>
      <c r="AA95" s="374"/>
      <c r="AB95" s="357">
        <f t="shared" si="128"/>
        <v>0</v>
      </c>
      <c r="AC95" s="333"/>
      <c r="AD95" s="333"/>
      <c r="AE95" s="334"/>
      <c r="AF95" s="582">
        <f t="shared" si="131"/>
        <v>0</v>
      </c>
      <c r="AG95" s="582"/>
      <c r="AH95" s="583"/>
      <c r="AI95" s="8"/>
    </row>
    <row r="96" spans="2:35" ht="14.25" customHeight="1" thickBot="1">
      <c r="B96" s="577"/>
      <c r="C96" s="578"/>
      <c r="D96" s="607" t="str">
        <f t="shared" ref="D96" si="154">IF($D$21="","",$D$21)</f>
        <v/>
      </c>
      <c r="E96" s="608"/>
      <c r="F96" s="52" t="str">
        <f>IF($F$21="","",$F$21)</f>
        <v/>
      </c>
      <c r="G96" s="107" t="str">
        <f t="shared" ref="G96" si="155">IF($G$21="","",$G$21)</f>
        <v/>
      </c>
      <c r="H96" s="619">
        <v>0</v>
      </c>
      <c r="I96" s="620"/>
      <c r="J96" s="620"/>
      <c r="K96" s="620">
        <v>0</v>
      </c>
      <c r="L96" s="620"/>
      <c r="M96" s="621"/>
      <c r="N96" s="466">
        <f t="shared" si="125"/>
        <v>0</v>
      </c>
      <c r="O96" s="418"/>
      <c r="P96" s="418"/>
      <c r="Q96" s="419"/>
      <c r="R96" s="458">
        <f t="shared" si="126"/>
        <v>0</v>
      </c>
      <c r="S96" s="418"/>
      <c r="T96" s="419"/>
      <c r="U96" s="622">
        <f t="shared" si="127"/>
        <v>0</v>
      </c>
      <c r="V96" s="622"/>
      <c r="W96" s="623"/>
      <c r="X96" s="407">
        <v>0</v>
      </c>
      <c r="Y96" s="408"/>
      <c r="Z96" s="408"/>
      <c r="AA96" s="467"/>
      <c r="AB96" s="466">
        <f t="shared" si="128"/>
        <v>0</v>
      </c>
      <c r="AC96" s="418"/>
      <c r="AD96" s="418"/>
      <c r="AE96" s="419"/>
      <c r="AF96" s="622">
        <f t="shared" si="131"/>
        <v>0</v>
      </c>
      <c r="AG96" s="622"/>
      <c r="AH96" s="623"/>
      <c r="AI96" s="8"/>
    </row>
    <row r="97" spans="2:35" ht="3.75" customHeight="1">
      <c r="C97" s="8"/>
      <c r="D97" s="8"/>
      <c r="E97" s="8"/>
      <c r="F97" s="8"/>
      <c r="G97" s="100"/>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row>
    <row r="98" spans="2:35" ht="15" customHeight="1" thickBot="1">
      <c r="C98" s="108"/>
      <c r="D98" s="108"/>
      <c r="F98" s="109"/>
      <c r="H98" s="109"/>
      <c r="I98" s="109"/>
      <c r="K98" s="97"/>
      <c r="L98" s="97"/>
      <c r="M98" s="97"/>
    </row>
    <row r="99" spans="2:35" ht="3.75" customHeight="1">
      <c r="B99" s="541" t="s">
        <v>216</v>
      </c>
      <c r="C99" s="542"/>
      <c r="D99" s="542"/>
      <c r="E99" s="542"/>
      <c r="F99" s="542"/>
      <c r="G99" s="542"/>
      <c r="H99" s="542"/>
      <c r="I99" s="542"/>
      <c r="J99" s="542"/>
      <c r="K99" s="542"/>
      <c r="L99" s="542"/>
      <c r="M99" s="542"/>
      <c r="N99" s="542"/>
      <c r="O99" s="542"/>
      <c r="P99" s="542"/>
      <c r="Q99" s="542"/>
      <c r="R99" s="542"/>
      <c r="S99" s="542"/>
      <c r="T99" s="542"/>
      <c r="U99" s="542"/>
      <c r="V99" s="542"/>
      <c r="W99" s="542"/>
      <c r="X99" s="542"/>
      <c r="Y99" s="542"/>
      <c r="Z99" s="542"/>
      <c r="AA99" s="542"/>
      <c r="AB99" s="542"/>
      <c r="AC99" s="542"/>
      <c r="AD99" s="542"/>
      <c r="AE99" s="542"/>
      <c r="AF99" s="542"/>
      <c r="AG99" s="542"/>
      <c r="AH99" s="543"/>
    </row>
    <row r="100" spans="2:35" ht="15" customHeight="1" thickBot="1">
      <c r="B100" s="544"/>
      <c r="C100" s="545"/>
      <c r="D100" s="545"/>
      <c r="E100" s="545"/>
      <c r="F100" s="545"/>
      <c r="G100" s="545"/>
      <c r="H100" s="545"/>
      <c r="I100" s="545"/>
      <c r="J100" s="545"/>
      <c r="K100" s="545"/>
      <c r="L100" s="545"/>
      <c r="M100" s="545"/>
      <c r="N100" s="545"/>
      <c r="O100" s="545"/>
      <c r="P100" s="545"/>
      <c r="Q100" s="545"/>
      <c r="R100" s="545"/>
      <c r="S100" s="545"/>
      <c r="T100" s="545"/>
      <c r="U100" s="545"/>
      <c r="V100" s="545"/>
      <c r="W100" s="545"/>
      <c r="X100" s="545"/>
      <c r="Y100" s="545"/>
      <c r="Z100" s="545"/>
      <c r="AA100" s="545"/>
      <c r="AB100" s="545"/>
      <c r="AC100" s="545"/>
      <c r="AD100" s="545"/>
      <c r="AE100" s="545"/>
      <c r="AF100" s="545"/>
      <c r="AG100" s="545"/>
      <c r="AH100" s="546"/>
      <c r="AI100" s="8"/>
    </row>
    <row r="101" spans="2:35" ht="3.75" customHeight="1">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row>
    <row r="102" spans="2:35" ht="15" customHeight="1">
      <c r="G102" s="97"/>
      <c r="K102" s="97"/>
      <c r="L102" s="97"/>
      <c r="M102" s="97"/>
    </row>
    <row r="103" spans="2:35" ht="15" hidden="1" customHeight="1">
      <c r="G103" s="97"/>
      <c r="K103" s="97"/>
      <c r="L103" s="97"/>
      <c r="M103" s="97"/>
    </row>
    <row r="104" spans="2:35" ht="14.25" hidden="1" customHeight="1">
      <c r="J104" s="109"/>
      <c r="K104" s="109"/>
      <c r="L104" s="109"/>
      <c r="M104" s="109"/>
    </row>
    <row r="105" spans="2:35" ht="14.25" hidden="1" customHeight="1">
      <c r="C105" s="108"/>
      <c r="D105" s="108"/>
      <c r="J105" s="109"/>
      <c r="K105" s="109"/>
      <c r="L105" s="109"/>
      <c r="M105" s="109"/>
    </row>
    <row r="106" spans="2:35" ht="14.25" hidden="1" customHeight="1">
      <c r="J106" s="109"/>
      <c r="K106" s="109"/>
      <c r="L106" s="109"/>
      <c r="M106" s="109"/>
    </row>
    <row r="107" spans="2:35" hidden="1">
      <c r="C107" s="109"/>
      <c r="D107" s="109"/>
      <c r="F107" s="109"/>
      <c r="H107" s="109"/>
      <c r="I107" s="109"/>
      <c r="J107" s="109"/>
      <c r="K107" s="109"/>
      <c r="L107" s="109"/>
      <c r="M107" s="109"/>
    </row>
  </sheetData>
  <sheetProtection algorithmName="SHA-512" hashValue="HqeTxmq+nd4BPDnVHQIjsfp2edB1OP1YFAZYXQYQUr6xkJoCNjz0gjejiYEiJn0Cu5QhIl0UxCnmaHJnuwg4+Q==" saltValue="xyoeckn6T57WHheFmzT41g==" spinCount="100000" sheet="1" objects="1" scenarios="1" selectLockedCells="1"/>
  <mergeCells count="775">
    <mergeCell ref="D93:E93"/>
    <mergeCell ref="D94:E94"/>
    <mergeCell ref="D95:E95"/>
    <mergeCell ref="D96:E96"/>
    <mergeCell ref="AB10:AE10"/>
    <mergeCell ref="AB11:AE11"/>
    <mergeCell ref="AF10:AH10"/>
    <mergeCell ref="AF11:AH11"/>
    <mergeCell ref="D25:E25"/>
    <mergeCell ref="D26:E26"/>
    <mergeCell ref="D27:E27"/>
    <mergeCell ref="D28:E28"/>
    <mergeCell ref="D29:E29"/>
    <mergeCell ref="D30:E30"/>
    <mergeCell ref="D31:E31"/>
    <mergeCell ref="D32:E32"/>
    <mergeCell ref="D33:E33"/>
    <mergeCell ref="D34:E34"/>
    <mergeCell ref="D35:E35"/>
    <mergeCell ref="D36:E36"/>
    <mergeCell ref="D37:E37"/>
    <mergeCell ref="D38:E38"/>
    <mergeCell ref="D39:E39"/>
    <mergeCell ref="D40:E40"/>
    <mergeCell ref="D41:E41"/>
    <mergeCell ref="D42:E42"/>
    <mergeCell ref="D43:E43"/>
    <mergeCell ref="D44:E44"/>
    <mergeCell ref="D84:E84"/>
    <mergeCell ref="D85:E85"/>
    <mergeCell ref="D86:E86"/>
    <mergeCell ref="D87:E87"/>
    <mergeCell ref="D88:E88"/>
    <mergeCell ref="D66:E66"/>
    <mergeCell ref="D67:E67"/>
    <mergeCell ref="D68:E68"/>
    <mergeCell ref="D69:E69"/>
    <mergeCell ref="D70:E70"/>
    <mergeCell ref="D71:E71"/>
    <mergeCell ref="D72:E72"/>
    <mergeCell ref="D73:E73"/>
    <mergeCell ref="D74:E74"/>
    <mergeCell ref="D57:E57"/>
    <mergeCell ref="D58:E58"/>
    <mergeCell ref="D59:E59"/>
    <mergeCell ref="D60:E60"/>
    <mergeCell ref="D61:E61"/>
    <mergeCell ref="D62:E62"/>
    <mergeCell ref="D89:E89"/>
    <mergeCell ref="D90:E90"/>
    <mergeCell ref="D91:E91"/>
    <mergeCell ref="D92:E92"/>
    <mergeCell ref="D75:E75"/>
    <mergeCell ref="D76:E76"/>
    <mergeCell ref="D77:E77"/>
    <mergeCell ref="D78:E78"/>
    <mergeCell ref="D79:E79"/>
    <mergeCell ref="D80:E80"/>
    <mergeCell ref="D81:E81"/>
    <mergeCell ref="D82:E82"/>
    <mergeCell ref="D83:E83"/>
    <mergeCell ref="D63:E63"/>
    <mergeCell ref="D64:E64"/>
    <mergeCell ref="D65:E65"/>
    <mergeCell ref="D48:E48"/>
    <mergeCell ref="D49:E49"/>
    <mergeCell ref="D50:E50"/>
    <mergeCell ref="D51:E51"/>
    <mergeCell ref="D52:E52"/>
    <mergeCell ref="D53:E53"/>
    <mergeCell ref="D54:E54"/>
    <mergeCell ref="D55:E55"/>
    <mergeCell ref="D56:E56"/>
    <mergeCell ref="D45:E45"/>
    <mergeCell ref="D46:E46"/>
    <mergeCell ref="D47:E47"/>
    <mergeCell ref="H89:J89"/>
    <mergeCell ref="H91:J91"/>
    <mergeCell ref="H93:J93"/>
    <mergeCell ref="H95:J95"/>
    <mergeCell ref="B88:C90"/>
    <mergeCell ref="B91:C93"/>
    <mergeCell ref="B94:C96"/>
    <mergeCell ref="B61:C63"/>
    <mergeCell ref="B64:C66"/>
    <mergeCell ref="B67:C69"/>
    <mergeCell ref="B70:C72"/>
    <mergeCell ref="B73:C75"/>
    <mergeCell ref="B76:C78"/>
    <mergeCell ref="B79:C81"/>
    <mergeCell ref="B82:C84"/>
    <mergeCell ref="B85:C87"/>
    <mergeCell ref="B52:C54"/>
    <mergeCell ref="B55:C57"/>
    <mergeCell ref="B58:C60"/>
    <mergeCell ref="B46:C48"/>
    <mergeCell ref="B49:C51"/>
    <mergeCell ref="B2:AH3"/>
    <mergeCell ref="B16:C18"/>
    <mergeCell ref="R16:T16"/>
    <mergeCell ref="U16:W16"/>
    <mergeCell ref="AF16:AH16"/>
    <mergeCell ref="F16:F18"/>
    <mergeCell ref="G16:G18"/>
    <mergeCell ref="AF17:AH17"/>
    <mergeCell ref="H18:J18"/>
    <mergeCell ref="K18:M18"/>
    <mergeCell ref="N18:Q18"/>
    <mergeCell ref="R18:T18"/>
    <mergeCell ref="U18:W18"/>
    <mergeCell ref="N10:Q10"/>
    <mergeCell ref="N11:Q11"/>
    <mergeCell ref="AF18:AH18"/>
    <mergeCell ref="H17:J17"/>
    <mergeCell ref="K17:M17"/>
    <mergeCell ref="N17:Q17"/>
    <mergeCell ref="AB8:AH9"/>
    <mergeCell ref="B5:AH5"/>
    <mergeCell ref="B6:AH6"/>
    <mergeCell ref="AF25:AH25"/>
    <mergeCell ref="H26:J26"/>
    <mergeCell ref="K26:M26"/>
    <mergeCell ref="N26:Q26"/>
    <mergeCell ref="R26:T26"/>
    <mergeCell ref="U26:W26"/>
    <mergeCell ref="AF26:AH26"/>
    <mergeCell ref="H25:J25"/>
    <mergeCell ref="K25:M25"/>
    <mergeCell ref="N25:Q25"/>
    <mergeCell ref="R25:T25"/>
    <mergeCell ref="U25:W25"/>
    <mergeCell ref="AB25:AE25"/>
    <mergeCell ref="AB26:AE26"/>
    <mergeCell ref="X25:AA25"/>
    <mergeCell ref="X26:AA26"/>
    <mergeCell ref="AF27:AH27"/>
    <mergeCell ref="H28:J28"/>
    <mergeCell ref="K28:M28"/>
    <mergeCell ref="N28:Q28"/>
    <mergeCell ref="R28:T28"/>
    <mergeCell ref="U28:W28"/>
    <mergeCell ref="AF28:AH28"/>
    <mergeCell ref="H27:J27"/>
    <mergeCell ref="K27:M27"/>
    <mergeCell ref="N27:Q27"/>
    <mergeCell ref="R27:T27"/>
    <mergeCell ref="U27:W27"/>
    <mergeCell ref="AB27:AE27"/>
    <mergeCell ref="AB28:AE28"/>
    <mergeCell ref="X27:AA27"/>
    <mergeCell ref="X28:AA28"/>
    <mergeCell ref="AF29:AH29"/>
    <mergeCell ref="H30:J30"/>
    <mergeCell ref="K30:M30"/>
    <mergeCell ref="N30:Q30"/>
    <mergeCell ref="R30:T30"/>
    <mergeCell ref="U30:W30"/>
    <mergeCell ref="AF30:AH30"/>
    <mergeCell ref="H29:J29"/>
    <mergeCell ref="K29:M29"/>
    <mergeCell ref="N29:Q29"/>
    <mergeCell ref="R29:T29"/>
    <mergeCell ref="U29:W29"/>
    <mergeCell ref="AB29:AE29"/>
    <mergeCell ref="AB30:AE30"/>
    <mergeCell ref="X29:AA29"/>
    <mergeCell ref="X30:AA30"/>
    <mergeCell ref="AF31:AH31"/>
    <mergeCell ref="H32:J32"/>
    <mergeCell ref="K32:M32"/>
    <mergeCell ref="N32:Q32"/>
    <mergeCell ref="R32:T32"/>
    <mergeCell ref="U32:W32"/>
    <mergeCell ref="AF32:AH32"/>
    <mergeCell ref="H31:J31"/>
    <mergeCell ref="K31:M31"/>
    <mergeCell ref="N31:Q31"/>
    <mergeCell ref="R31:T31"/>
    <mergeCell ref="U31:W31"/>
    <mergeCell ref="AB31:AE31"/>
    <mergeCell ref="AB32:AE32"/>
    <mergeCell ref="X31:AA31"/>
    <mergeCell ref="X32:AA32"/>
    <mergeCell ref="AF33:AH33"/>
    <mergeCell ref="H34:J34"/>
    <mergeCell ref="K34:M34"/>
    <mergeCell ref="N34:Q34"/>
    <mergeCell ref="R34:T34"/>
    <mergeCell ref="U34:W34"/>
    <mergeCell ref="AF34:AH34"/>
    <mergeCell ref="H33:J33"/>
    <mergeCell ref="K33:M33"/>
    <mergeCell ref="N33:Q33"/>
    <mergeCell ref="R33:T33"/>
    <mergeCell ref="U33:W33"/>
    <mergeCell ref="AB33:AE33"/>
    <mergeCell ref="AB34:AE34"/>
    <mergeCell ref="X33:AA33"/>
    <mergeCell ref="X34:AA34"/>
    <mergeCell ref="AF35:AH35"/>
    <mergeCell ref="H36:J36"/>
    <mergeCell ref="K36:M36"/>
    <mergeCell ref="N36:Q36"/>
    <mergeCell ref="R36:T36"/>
    <mergeCell ref="U36:W36"/>
    <mergeCell ref="AF36:AH36"/>
    <mergeCell ref="H35:J35"/>
    <mergeCell ref="K35:M35"/>
    <mergeCell ref="N35:Q35"/>
    <mergeCell ref="R35:T35"/>
    <mergeCell ref="U35:W35"/>
    <mergeCell ref="AB35:AE35"/>
    <mergeCell ref="AB36:AE36"/>
    <mergeCell ref="X35:AA35"/>
    <mergeCell ref="X36:AA36"/>
    <mergeCell ref="AF37:AH37"/>
    <mergeCell ref="H38:J38"/>
    <mergeCell ref="K38:M38"/>
    <mergeCell ref="N38:Q38"/>
    <mergeCell ref="R38:T38"/>
    <mergeCell ref="U38:W38"/>
    <mergeCell ref="AF38:AH38"/>
    <mergeCell ref="H37:J37"/>
    <mergeCell ref="K37:M37"/>
    <mergeCell ref="N37:Q37"/>
    <mergeCell ref="R37:T37"/>
    <mergeCell ref="U37:W37"/>
    <mergeCell ref="AB37:AE37"/>
    <mergeCell ref="AB38:AE38"/>
    <mergeCell ref="X37:AA37"/>
    <mergeCell ref="X38:AA38"/>
    <mergeCell ref="AF39:AH39"/>
    <mergeCell ref="H40:J40"/>
    <mergeCell ref="K40:M40"/>
    <mergeCell ref="N40:Q40"/>
    <mergeCell ref="R40:T40"/>
    <mergeCell ref="U40:W40"/>
    <mergeCell ref="AF40:AH40"/>
    <mergeCell ref="H39:J39"/>
    <mergeCell ref="K39:M39"/>
    <mergeCell ref="N39:Q39"/>
    <mergeCell ref="R39:T39"/>
    <mergeCell ref="U39:W39"/>
    <mergeCell ref="AB39:AE39"/>
    <mergeCell ref="AB40:AE40"/>
    <mergeCell ref="X39:AA39"/>
    <mergeCell ref="X40:AA40"/>
    <mergeCell ref="AF41:AH41"/>
    <mergeCell ref="H42:J42"/>
    <mergeCell ref="K42:M42"/>
    <mergeCell ref="N42:Q42"/>
    <mergeCell ref="R42:T42"/>
    <mergeCell ref="U42:W42"/>
    <mergeCell ref="AF42:AH42"/>
    <mergeCell ref="H41:J41"/>
    <mergeCell ref="K41:M41"/>
    <mergeCell ref="N41:Q41"/>
    <mergeCell ref="R41:T41"/>
    <mergeCell ref="U41:W41"/>
    <mergeCell ref="AB41:AE41"/>
    <mergeCell ref="AB42:AE42"/>
    <mergeCell ref="X41:AA41"/>
    <mergeCell ref="X42:AA42"/>
    <mergeCell ref="AF43:AH43"/>
    <mergeCell ref="H44:J44"/>
    <mergeCell ref="K44:M44"/>
    <mergeCell ref="N44:Q44"/>
    <mergeCell ref="R44:T44"/>
    <mergeCell ref="U44:W44"/>
    <mergeCell ref="AF44:AH44"/>
    <mergeCell ref="H43:J43"/>
    <mergeCell ref="K43:M43"/>
    <mergeCell ref="N43:Q43"/>
    <mergeCell ref="R43:T43"/>
    <mergeCell ref="U43:W43"/>
    <mergeCell ref="AB43:AE43"/>
    <mergeCell ref="AB44:AE44"/>
    <mergeCell ref="X43:AA43"/>
    <mergeCell ref="X44:AA44"/>
    <mergeCell ref="AF45:AH45"/>
    <mergeCell ref="H46:J46"/>
    <mergeCell ref="K46:M46"/>
    <mergeCell ref="N46:Q46"/>
    <mergeCell ref="R46:T46"/>
    <mergeCell ref="U46:W46"/>
    <mergeCell ref="AF46:AH46"/>
    <mergeCell ref="H45:J45"/>
    <mergeCell ref="K45:M45"/>
    <mergeCell ref="N45:Q45"/>
    <mergeCell ref="R45:T45"/>
    <mergeCell ref="U45:W45"/>
    <mergeCell ref="AB45:AE45"/>
    <mergeCell ref="AB46:AE46"/>
    <mergeCell ref="X45:AA45"/>
    <mergeCell ref="X46:AA46"/>
    <mergeCell ref="AF47:AH47"/>
    <mergeCell ref="H48:J48"/>
    <mergeCell ref="K48:M48"/>
    <mergeCell ref="N48:Q48"/>
    <mergeCell ref="R48:T48"/>
    <mergeCell ref="U48:W48"/>
    <mergeCell ref="AF48:AH48"/>
    <mergeCell ref="H47:J47"/>
    <mergeCell ref="K47:M47"/>
    <mergeCell ref="N47:Q47"/>
    <mergeCell ref="R47:T47"/>
    <mergeCell ref="U47:W47"/>
    <mergeCell ref="AB47:AE47"/>
    <mergeCell ref="AB48:AE48"/>
    <mergeCell ref="X47:AA47"/>
    <mergeCell ref="X48:AA48"/>
    <mergeCell ref="AF49:AH49"/>
    <mergeCell ref="H50:J50"/>
    <mergeCell ref="K50:M50"/>
    <mergeCell ref="N50:Q50"/>
    <mergeCell ref="R50:T50"/>
    <mergeCell ref="U50:W50"/>
    <mergeCell ref="AF50:AH50"/>
    <mergeCell ref="H49:J49"/>
    <mergeCell ref="K49:M49"/>
    <mergeCell ref="N49:Q49"/>
    <mergeCell ref="R49:T49"/>
    <mergeCell ref="U49:W49"/>
    <mergeCell ref="AB49:AE49"/>
    <mergeCell ref="AB50:AE50"/>
    <mergeCell ref="X49:AA49"/>
    <mergeCell ref="X50:AA50"/>
    <mergeCell ref="AF51:AH51"/>
    <mergeCell ref="H52:J52"/>
    <mergeCell ref="K52:M52"/>
    <mergeCell ref="N52:Q52"/>
    <mergeCell ref="R52:T52"/>
    <mergeCell ref="U52:W52"/>
    <mergeCell ref="AF52:AH52"/>
    <mergeCell ref="H51:J51"/>
    <mergeCell ref="K51:M51"/>
    <mergeCell ref="N51:Q51"/>
    <mergeCell ref="R51:T51"/>
    <mergeCell ref="U51:W51"/>
    <mergeCell ref="AB51:AE51"/>
    <mergeCell ref="AB52:AE52"/>
    <mergeCell ref="X51:AA51"/>
    <mergeCell ref="X52:AA52"/>
    <mergeCell ref="AF53:AH53"/>
    <mergeCell ref="H54:J54"/>
    <mergeCell ref="K54:M54"/>
    <mergeCell ref="N54:Q54"/>
    <mergeCell ref="R54:T54"/>
    <mergeCell ref="U54:W54"/>
    <mergeCell ref="AF54:AH54"/>
    <mergeCell ref="H53:J53"/>
    <mergeCell ref="K53:M53"/>
    <mergeCell ref="N53:Q53"/>
    <mergeCell ref="R53:T53"/>
    <mergeCell ref="U53:W53"/>
    <mergeCell ref="AB53:AE53"/>
    <mergeCell ref="AB54:AE54"/>
    <mergeCell ref="X53:AA53"/>
    <mergeCell ref="X54:AA54"/>
    <mergeCell ref="AF55:AH55"/>
    <mergeCell ref="H56:J56"/>
    <mergeCell ref="K56:M56"/>
    <mergeCell ref="N56:Q56"/>
    <mergeCell ref="R56:T56"/>
    <mergeCell ref="U56:W56"/>
    <mergeCell ref="AF56:AH56"/>
    <mergeCell ref="H55:J55"/>
    <mergeCell ref="K55:M55"/>
    <mergeCell ref="N55:Q55"/>
    <mergeCell ref="R55:T55"/>
    <mergeCell ref="U55:W55"/>
    <mergeCell ref="AB55:AE55"/>
    <mergeCell ref="AB56:AE56"/>
    <mergeCell ref="X55:AA55"/>
    <mergeCell ref="X56:AA56"/>
    <mergeCell ref="AF57:AH57"/>
    <mergeCell ref="H58:J58"/>
    <mergeCell ref="K58:M58"/>
    <mergeCell ref="N58:Q58"/>
    <mergeCell ref="R58:T58"/>
    <mergeCell ref="U58:W58"/>
    <mergeCell ref="AF58:AH58"/>
    <mergeCell ref="H57:J57"/>
    <mergeCell ref="K57:M57"/>
    <mergeCell ref="N57:Q57"/>
    <mergeCell ref="R57:T57"/>
    <mergeCell ref="U57:W57"/>
    <mergeCell ref="AB57:AE57"/>
    <mergeCell ref="AB58:AE58"/>
    <mergeCell ref="X57:AA57"/>
    <mergeCell ref="X58:AA58"/>
    <mergeCell ref="AF59:AH59"/>
    <mergeCell ref="H60:J60"/>
    <mergeCell ref="K60:M60"/>
    <mergeCell ref="N60:Q60"/>
    <mergeCell ref="R60:T60"/>
    <mergeCell ref="U60:W60"/>
    <mergeCell ref="AF60:AH60"/>
    <mergeCell ref="H59:J59"/>
    <mergeCell ref="K59:M59"/>
    <mergeCell ref="N59:Q59"/>
    <mergeCell ref="R59:T59"/>
    <mergeCell ref="U59:W59"/>
    <mergeCell ref="AB59:AE59"/>
    <mergeCell ref="AB60:AE60"/>
    <mergeCell ref="X59:AA59"/>
    <mergeCell ref="X60:AA60"/>
    <mergeCell ref="AF61:AH61"/>
    <mergeCell ref="H62:J62"/>
    <mergeCell ref="K62:M62"/>
    <mergeCell ref="N62:Q62"/>
    <mergeCell ref="R62:T62"/>
    <mergeCell ref="U62:W62"/>
    <mergeCell ref="AF62:AH62"/>
    <mergeCell ref="H61:J61"/>
    <mergeCell ref="K61:M61"/>
    <mergeCell ref="N61:Q61"/>
    <mergeCell ref="R61:T61"/>
    <mergeCell ref="U61:W61"/>
    <mergeCell ref="AB61:AE61"/>
    <mergeCell ref="AB62:AE62"/>
    <mergeCell ref="X61:AA61"/>
    <mergeCell ref="X62:AA62"/>
    <mergeCell ref="AF63:AH63"/>
    <mergeCell ref="H64:J64"/>
    <mergeCell ref="K64:M64"/>
    <mergeCell ref="N64:Q64"/>
    <mergeCell ref="R64:T64"/>
    <mergeCell ref="U64:W64"/>
    <mergeCell ref="AF64:AH64"/>
    <mergeCell ref="H63:J63"/>
    <mergeCell ref="K63:M63"/>
    <mergeCell ref="N63:Q63"/>
    <mergeCell ref="R63:T63"/>
    <mergeCell ref="U63:W63"/>
    <mergeCell ref="AB63:AE63"/>
    <mergeCell ref="AB64:AE64"/>
    <mergeCell ref="X63:AA63"/>
    <mergeCell ref="X64:AA64"/>
    <mergeCell ref="AF65:AH65"/>
    <mergeCell ref="H66:J66"/>
    <mergeCell ref="K66:M66"/>
    <mergeCell ref="N66:Q66"/>
    <mergeCell ref="R66:T66"/>
    <mergeCell ref="U66:W66"/>
    <mergeCell ref="AF66:AH66"/>
    <mergeCell ref="H65:J65"/>
    <mergeCell ref="K65:M65"/>
    <mergeCell ref="N65:Q65"/>
    <mergeCell ref="R65:T65"/>
    <mergeCell ref="U65:W65"/>
    <mergeCell ref="AB65:AE65"/>
    <mergeCell ref="AB66:AE66"/>
    <mergeCell ref="X65:AA65"/>
    <mergeCell ref="X66:AA66"/>
    <mergeCell ref="AF67:AH67"/>
    <mergeCell ref="H68:J68"/>
    <mergeCell ref="K68:M68"/>
    <mergeCell ref="N68:Q68"/>
    <mergeCell ref="R68:T68"/>
    <mergeCell ref="U68:W68"/>
    <mergeCell ref="AF68:AH68"/>
    <mergeCell ref="H67:J67"/>
    <mergeCell ref="K67:M67"/>
    <mergeCell ref="N67:Q67"/>
    <mergeCell ref="R67:T67"/>
    <mergeCell ref="U67:W67"/>
    <mergeCell ref="AB67:AE67"/>
    <mergeCell ref="AB68:AE68"/>
    <mergeCell ref="X67:AA67"/>
    <mergeCell ref="X68:AA68"/>
    <mergeCell ref="AF69:AH69"/>
    <mergeCell ref="H70:J70"/>
    <mergeCell ref="K70:M70"/>
    <mergeCell ref="N70:Q70"/>
    <mergeCell ref="R70:T70"/>
    <mergeCell ref="U70:W70"/>
    <mergeCell ref="AF70:AH70"/>
    <mergeCell ref="H69:J69"/>
    <mergeCell ref="K69:M69"/>
    <mergeCell ref="N69:Q69"/>
    <mergeCell ref="R69:T69"/>
    <mergeCell ref="U69:W69"/>
    <mergeCell ref="AB69:AE69"/>
    <mergeCell ref="AB70:AE70"/>
    <mergeCell ref="X69:AA69"/>
    <mergeCell ref="X70:AA70"/>
    <mergeCell ref="AF71:AH71"/>
    <mergeCell ref="H72:J72"/>
    <mergeCell ref="K72:M72"/>
    <mergeCell ref="N72:Q72"/>
    <mergeCell ref="R72:T72"/>
    <mergeCell ref="U72:W72"/>
    <mergeCell ref="AF72:AH72"/>
    <mergeCell ref="H71:J71"/>
    <mergeCell ref="K71:M71"/>
    <mergeCell ref="N71:Q71"/>
    <mergeCell ref="R71:T71"/>
    <mergeCell ref="U71:W71"/>
    <mergeCell ref="AB71:AE71"/>
    <mergeCell ref="AB72:AE72"/>
    <mergeCell ref="X71:AA71"/>
    <mergeCell ref="X72:AA72"/>
    <mergeCell ref="AF73:AH73"/>
    <mergeCell ref="H74:J74"/>
    <mergeCell ref="K74:M74"/>
    <mergeCell ref="N74:Q74"/>
    <mergeCell ref="R74:T74"/>
    <mergeCell ref="U74:W74"/>
    <mergeCell ref="AF74:AH74"/>
    <mergeCell ref="H73:J73"/>
    <mergeCell ref="K73:M73"/>
    <mergeCell ref="N73:Q73"/>
    <mergeCell ref="R73:T73"/>
    <mergeCell ref="U73:W73"/>
    <mergeCell ref="AB73:AE73"/>
    <mergeCell ref="AB74:AE74"/>
    <mergeCell ref="X73:AA73"/>
    <mergeCell ref="X74:AA74"/>
    <mergeCell ref="AF75:AH75"/>
    <mergeCell ref="H76:J76"/>
    <mergeCell ref="K76:M76"/>
    <mergeCell ref="N76:Q76"/>
    <mergeCell ref="R76:T76"/>
    <mergeCell ref="U76:W76"/>
    <mergeCell ref="AF76:AH76"/>
    <mergeCell ref="H75:J75"/>
    <mergeCell ref="K75:M75"/>
    <mergeCell ref="N75:Q75"/>
    <mergeCell ref="R75:T75"/>
    <mergeCell ref="U75:W75"/>
    <mergeCell ref="AB75:AE75"/>
    <mergeCell ref="AB76:AE76"/>
    <mergeCell ref="X75:AA75"/>
    <mergeCell ref="X76:AA76"/>
    <mergeCell ref="AF77:AH77"/>
    <mergeCell ref="H78:J78"/>
    <mergeCell ref="K78:M78"/>
    <mergeCell ref="N78:Q78"/>
    <mergeCell ref="R78:T78"/>
    <mergeCell ref="U78:W78"/>
    <mergeCell ref="AF78:AH78"/>
    <mergeCell ref="H77:J77"/>
    <mergeCell ref="K77:M77"/>
    <mergeCell ref="N77:Q77"/>
    <mergeCell ref="R77:T77"/>
    <mergeCell ref="U77:W77"/>
    <mergeCell ref="AB77:AE77"/>
    <mergeCell ref="AB78:AE78"/>
    <mergeCell ref="X77:AA77"/>
    <mergeCell ref="X78:AA78"/>
    <mergeCell ref="AF79:AH79"/>
    <mergeCell ref="H80:J80"/>
    <mergeCell ref="K80:M80"/>
    <mergeCell ref="N80:Q80"/>
    <mergeCell ref="R80:T80"/>
    <mergeCell ref="U80:W80"/>
    <mergeCell ref="AF80:AH80"/>
    <mergeCell ref="H79:J79"/>
    <mergeCell ref="K79:M79"/>
    <mergeCell ref="N79:Q79"/>
    <mergeCell ref="R79:T79"/>
    <mergeCell ref="U79:W79"/>
    <mergeCell ref="AB79:AE79"/>
    <mergeCell ref="AB80:AE80"/>
    <mergeCell ref="X79:AA79"/>
    <mergeCell ref="X80:AA80"/>
    <mergeCell ref="AF81:AH81"/>
    <mergeCell ref="H82:J82"/>
    <mergeCell ref="K82:M82"/>
    <mergeCell ref="N82:Q82"/>
    <mergeCell ref="R82:T82"/>
    <mergeCell ref="U82:W82"/>
    <mergeCell ref="AF82:AH82"/>
    <mergeCell ref="H81:J81"/>
    <mergeCell ref="K81:M81"/>
    <mergeCell ref="N81:Q81"/>
    <mergeCell ref="R81:T81"/>
    <mergeCell ref="U81:W81"/>
    <mergeCell ref="AB81:AE81"/>
    <mergeCell ref="AB82:AE82"/>
    <mergeCell ref="X81:AA81"/>
    <mergeCell ref="X82:AA82"/>
    <mergeCell ref="AF83:AH83"/>
    <mergeCell ref="H84:J84"/>
    <mergeCell ref="K84:M84"/>
    <mergeCell ref="N84:Q84"/>
    <mergeCell ref="R84:T84"/>
    <mergeCell ref="U84:W84"/>
    <mergeCell ref="AF84:AH84"/>
    <mergeCell ref="H83:J83"/>
    <mergeCell ref="K83:M83"/>
    <mergeCell ref="N83:Q83"/>
    <mergeCell ref="R83:T83"/>
    <mergeCell ref="U83:W83"/>
    <mergeCell ref="AB83:AE83"/>
    <mergeCell ref="AB84:AE84"/>
    <mergeCell ref="X83:AA83"/>
    <mergeCell ref="X84:AA84"/>
    <mergeCell ref="AF85:AH85"/>
    <mergeCell ref="H86:J86"/>
    <mergeCell ref="K86:M86"/>
    <mergeCell ref="N86:Q86"/>
    <mergeCell ref="R86:T86"/>
    <mergeCell ref="U86:W86"/>
    <mergeCell ref="AF86:AH86"/>
    <mergeCell ref="H85:J85"/>
    <mergeCell ref="K85:M85"/>
    <mergeCell ref="N85:Q85"/>
    <mergeCell ref="R85:T85"/>
    <mergeCell ref="U85:W85"/>
    <mergeCell ref="AB85:AE85"/>
    <mergeCell ref="AB86:AE86"/>
    <mergeCell ref="X85:AA85"/>
    <mergeCell ref="X86:AA86"/>
    <mergeCell ref="AF87:AH87"/>
    <mergeCell ref="H88:J88"/>
    <mergeCell ref="K88:M88"/>
    <mergeCell ref="N88:Q88"/>
    <mergeCell ref="R88:T88"/>
    <mergeCell ref="U88:W88"/>
    <mergeCell ref="AF88:AH88"/>
    <mergeCell ref="H87:J87"/>
    <mergeCell ref="K87:M87"/>
    <mergeCell ref="N87:Q87"/>
    <mergeCell ref="R87:T87"/>
    <mergeCell ref="U87:W87"/>
    <mergeCell ref="AB87:AE87"/>
    <mergeCell ref="AB88:AE88"/>
    <mergeCell ref="X87:AA87"/>
    <mergeCell ref="X88:AA88"/>
    <mergeCell ref="AF89:AH89"/>
    <mergeCell ref="H90:J90"/>
    <mergeCell ref="K90:M90"/>
    <mergeCell ref="N90:Q90"/>
    <mergeCell ref="R90:T90"/>
    <mergeCell ref="U90:W90"/>
    <mergeCell ref="AF90:AH90"/>
    <mergeCell ref="K89:M89"/>
    <mergeCell ref="N89:Q89"/>
    <mergeCell ref="R89:T89"/>
    <mergeCell ref="U89:W89"/>
    <mergeCell ref="AB89:AE89"/>
    <mergeCell ref="AB90:AE90"/>
    <mergeCell ref="X89:AA89"/>
    <mergeCell ref="X90:AA90"/>
    <mergeCell ref="AF91:AH91"/>
    <mergeCell ref="H92:J92"/>
    <mergeCell ref="K92:M92"/>
    <mergeCell ref="N92:Q92"/>
    <mergeCell ref="R92:T92"/>
    <mergeCell ref="U92:W92"/>
    <mergeCell ref="AF92:AH92"/>
    <mergeCell ref="K91:M91"/>
    <mergeCell ref="N91:Q91"/>
    <mergeCell ref="R91:T91"/>
    <mergeCell ref="U91:W91"/>
    <mergeCell ref="AB91:AE91"/>
    <mergeCell ref="AB92:AE92"/>
    <mergeCell ref="X91:AA91"/>
    <mergeCell ref="X92:AA92"/>
    <mergeCell ref="AF94:AH94"/>
    <mergeCell ref="K93:M93"/>
    <mergeCell ref="N93:Q93"/>
    <mergeCell ref="R93:T93"/>
    <mergeCell ref="U93:W93"/>
    <mergeCell ref="AB93:AE93"/>
    <mergeCell ref="AB94:AE94"/>
    <mergeCell ref="X93:AA93"/>
    <mergeCell ref="X94:AA94"/>
    <mergeCell ref="B37:C39"/>
    <mergeCell ref="B40:C42"/>
    <mergeCell ref="B43:C45"/>
    <mergeCell ref="AF95:AH95"/>
    <mergeCell ref="H96:J96"/>
    <mergeCell ref="K96:M96"/>
    <mergeCell ref="N96:Q96"/>
    <mergeCell ref="R96:T96"/>
    <mergeCell ref="U96:W96"/>
    <mergeCell ref="AF96:AH96"/>
    <mergeCell ref="K95:M95"/>
    <mergeCell ref="N95:Q95"/>
    <mergeCell ref="R95:T95"/>
    <mergeCell ref="U95:W95"/>
    <mergeCell ref="AB95:AE95"/>
    <mergeCell ref="AB96:AE96"/>
    <mergeCell ref="X95:AA95"/>
    <mergeCell ref="X96:AA96"/>
    <mergeCell ref="AF93:AH93"/>
    <mergeCell ref="H94:J94"/>
    <mergeCell ref="K94:M94"/>
    <mergeCell ref="N94:Q94"/>
    <mergeCell ref="R94:T94"/>
    <mergeCell ref="U94:W94"/>
    <mergeCell ref="H23:J23"/>
    <mergeCell ref="K23:M23"/>
    <mergeCell ref="N23:Q23"/>
    <mergeCell ref="R23:T23"/>
    <mergeCell ref="U23:W23"/>
    <mergeCell ref="B25:C27"/>
    <mergeCell ref="B28:C30"/>
    <mergeCell ref="B31:C33"/>
    <mergeCell ref="B34:C36"/>
    <mergeCell ref="AF23:AH23"/>
    <mergeCell ref="AF24:AH24"/>
    <mergeCell ref="AF21:AH21"/>
    <mergeCell ref="AF22:AH22"/>
    <mergeCell ref="AF20:AH20"/>
    <mergeCell ref="AB22:AE22"/>
    <mergeCell ref="AB23:AE23"/>
    <mergeCell ref="AB24:AE24"/>
    <mergeCell ref="AF19:AH19"/>
    <mergeCell ref="AB21:AE21"/>
    <mergeCell ref="D22:E22"/>
    <mergeCell ref="D23:E23"/>
    <mergeCell ref="D24:E24"/>
    <mergeCell ref="D14:AH15"/>
    <mergeCell ref="X23:AA23"/>
    <mergeCell ref="X24:AA24"/>
    <mergeCell ref="AB16:AE16"/>
    <mergeCell ref="AB17:AE17"/>
    <mergeCell ref="AB18:AE18"/>
    <mergeCell ref="AB19:AE19"/>
    <mergeCell ref="AB20:AE20"/>
    <mergeCell ref="H22:J22"/>
    <mergeCell ref="K22:M22"/>
    <mergeCell ref="N22:Q22"/>
    <mergeCell ref="H21:J21"/>
    <mergeCell ref="K21:M21"/>
    <mergeCell ref="N21:Q21"/>
    <mergeCell ref="R21:T21"/>
    <mergeCell ref="U21:W21"/>
    <mergeCell ref="H24:J24"/>
    <mergeCell ref="K24:M24"/>
    <mergeCell ref="N24:Q24"/>
    <mergeCell ref="R24:T24"/>
    <mergeCell ref="U24:W24"/>
    <mergeCell ref="H19:J19"/>
    <mergeCell ref="K19:M19"/>
    <mergeCell ref="N19:Q19"/>
    <mergeCell ref="R19:T19"/>
    <mergeCell ref="U19:W19"/>
    <mergeCell ref="D16:E18"/>
    <mergeCell ref="D19:E19"/>
    <mergeCell ref="D20:E20"/>
    <mergeCell ref="D21:E21"/>
    <mergeCell ref="R17:T17"/>
    <mergeCell ref="U17:W17"/>
    <mergeCell ref="H16:J16"/>
    <mergeCell ref="K16:M16"/>
    <mergeCell ref="N16:Q16"/>
    <mergeCell ref="B99:AH100"/>
    <mergeCell ref="R10:T10"/>
    <mergeCell ref="R11:T11"/>
    <mergeCell ref="U10:W10"/>
    <mergeCell ref="U11:W11"/>
    <mergeCell ref="N8:W9"/>
    <mergeCell ref="B8:C9"/>
    <mergeCell ref="B10:C11"/>
    <mergeCell ref="X16:AA16"/>
    <mergeCell ref="X17:AA17"/>
    <mergeCell ref="X18:AA18"/>
    <mergeCell ref="X19:AA19"/>
    <mergeCell ref="X20:AA20"/>
    <mergeCell ref="X21:AA21"/>
    <mergeCell ref="X22:AA22"/>
    <mergeCell ref="R22:T22"/>
    <mergeCell ref="U22:W22"/>
    <mergeCell ref="B19:C21"/>
    <mergeCell ref="B22:C24"/>
    <mergeCell ref="H20:J20"/>
    <mergeCell ref="K20:M20"/>
    <mergeCell ref="N20:Q20"/>
    <mergeCell ref="R20:T20"/>
    <mergeCell ref="U20:W20"/>
  </mergeCells>
  <conditionalFormatting sqref="B19 B22 B25 B28 B31 B34 B37 B40 B43 B46 B49 B52 B55 B58 B61 B64 B67 B70 B73 B76 B79 B82 B85 B88 B91 B94">
    <cfRule type="cellIs" dxfId="12" priority="1" operator="lessThan">
      <formula>0</formula>
    </cfRule>
  </conditionalFormatting>
  <conditionalFormatting sqref="B8:C9">
    <cfRule type="expression" dxfId="11" priority="7">
      <formula>ISBLANK($B$10)</formula>
    </cfRule>
  </conditionalFormatting>
  <conditionalFormatting sqref="C14:D14 C15 B16 D16 D19">
    <cfRule type="cellIs" dxfId="10" priority="24" operator="lessThan">
      <formula>0</formula>
    </cfRule>
  </conditionalFormatting>
  <conditionalFormatting sqref="D22:D96">
    <cfRule type="cellIs" dxfId="9" priority="8" operator="lessThan">
      <formula>0</formula>
    </cfRule>
  </conditionalFormatting>
  <conditionalFormatting sqref="F16:G96">
    <cfRule type="cellIs" dxfId="8" priority="6" operator="lessThan">
      <formula>0</formula>
    </cfRule>
  </conditionalFormatting>
  <conditionalFormatting sqref="H19:X96">
    <cfRule type="cellIs" dxfId="7" priority="11" operator="lessThan">
      <formula>0</formula>
    </cfRule>
  </conditionalFormatting>
  <conditionalFormatting sqref="N10:W11">
    <cfRule type="expression" dxfId="6" priority="4">
      <formula>AND( OR( AND(NOT($F$19="Cartons"),NOT($F$19="") ),AND(NOT($F$20="Cartons"),NOT($F$20="") ),AND(NOT($F$21="Cartons"),NOT($F$21="") ) ),SUM($U$11:$W$11)=0)</formula>
    </cfRule>
  </conditionalFormatting>
  <conditionalFormatting sqref="AB19:AB95">
    <cfRule type="cellIs" dxfId="5" priority="13" operator="lessThan">
      <formula>0</formula>
    </cfRule>
  </conditionalFormatting>
  <conditionalFormatting sqref="AB96:AD96">
    <cfRule type="cellIs" dxfId="4" priority="12" operator="lessThan">
      <formula>0</formula>
    </cfRule>
  </conditionalFormatting>
  <conditionalFormatting sqref="AF19:AH96">
    <cfRule type="cellIs" dxfId="3" priority="17" operator="lessThan">
      <formula>0</formula>
    </cfRule>
  </conditionalFormatting>
  <dataValidations count="5">
    <dataValidation type="list" allowBlank="1" showInputMessage="1" showErrorMessage="1" sqref="F19:F21" xr:uid="{00000000-0002-0000-0200-000000000000}">
      <formula1>"Cartons,Pallets"</formula1>
    </dataValidation>
    <dataValidation type="decimal" allowBlank="1" showInputMessage="1" showErrorMessage="1" errorTitle="Invalid Cost" error="Please enter a number (up to four decimal places) or clear the cell." sqref="H19:H96" xr:uid="{00000000-0002-0000-0200-000001000000}">
      <formula1>0</formula1>
      <formula2>99999.9999</formula2>
    </dataValidation>
    <dataValidation type="decimal" allowBlank="1" showInputMessage="1" showErrorMessage="1" errorTitle="Invalid Allowance" error="Please enter a number (up to four decimal places) or clear the cell." sqref="N19:O96" xr:uid="{00000000-0002-0000-0200-000002000000}">
      <formula1>0</formula1>
      <formula2>99999.9999</formula2>
    </dataValidation>
    <dataValidation type="list" allowBlank="1" showInputMessage="1" showErrorMessage="1" sqref="X17:AA17" xr:uid="{00000000-0002-0000-0200-000003000000}">
      <formula1>"Per Carton, Per CWT"</formula1>
    </dataValidation>
    <dataValidation type="whole" operator="greaterThan" allowBlank="1" showInputMessage="1" showErrorMessage="1" sqref="D19:E21" xr:uid="{00000000-0002-0000-0200-000004000000}">
      <formula1>0</formula1>
    </dataValidation>
  </dataValidations>
  <pageMargins left="0.7" right="0.7" top="0.75" bottom="0.75" header="0.3" footer="0.3"/>
  <pageSetup scale="38" fitToHeight="0"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5000000}">
          <x14:formula1>
            <xm:f>_xlfn.ANCHORARRAY('Background Tables'!$B$2)</xm:f>
          </x14:formula1>
          <xm:sqref>B10:C11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pageSetUpPr fitToPage="1"/>
  </sheetPr>
  <dimension ref="A1:XFC74"/>
  <sheetViews>
    <sheetView showGridLines="0" zoomScale="90" zoomScaleNormal="90" workbookViewId="0">
      <selection activeCell="Q15" sqref="Q15:R15"/>
    </sheetView>
  </sheetViews>
  <sheetFormatPr defaultColWidth="10.28515625" defaultRowHeight="14.25" zeroHeight="1"/>
  <cols>
    <col min="1" max="1" width="2.85546875" style="110" customWidth="1"/>
    <col min="2" max="2" width="0.7109375" style="110" customWidth="1"/>
    <col min="3" max="3" width="27.140625" style="110" customWidth="1"/>
    <col min="4" max="18" width="10" style="110" customWidth="1"/>
    <col min="19" max="19" width="0.7109375" style="110" customWidth="1"/>
    <col min="20" max="20" width="2.85546875" style="111" customWidth="1"/>
    <col min="21" max="16380" width="0" style="110" hidden="1" customWidth="1"/>
    <col min="16381" max="16383" width="10.28515625" style="110" hidden="1" customWidth="1"/>
    <col min="16384" max="16384" width="0" style="110" hidden="1" customWidth="1"/>
  </cols>
  <sheetData>
    <row r="1" spans="1:20" ht="15" customHeight="1" thickBot="1"/>
    <row r="2" spans="1:20" ht="3.75" customHeight="1">
      <c r="A2" s="112"/>
      <c r="B2" s="751" t="s">
        <v>217</v>
      </c>
      <c r="C2" s="752"/>
      <c r="D2" s="752"/>
      <c r="E2" s="752"/>
      <c r="F2" s="752"/>
      <c r="G2" s="752"/>
      <c r="H2" s="752"/>
      <c r="I2" s="752"/>
      <c r="J2" s="752"/>
      <c r="K2" s="752"/>
      <c r="L2" s="752"/>
      <c r="M2" s="752"/>
      <c r="N2" s="752"/>
      <c r="O2" s="752"/>
      <c r="P2" s="752"/>
      <c r="Q2" s="752"/>
      <c r="R2" s="753"/>
    </row>
    <row r="3" spans="1:20" ht="25.5" customHeight="1" thickBot="1">
      <c r="A3" s="112"/>
      <c r="B3" s="754"/>
      <c r="C3" s="755"/>
      <c r="D3" s="755"/>
      <c r="E3" s="755"/>
      <c r="F3" s="755"/>
      <c r="G3" s="755"/>
      <c r="H3" s="755"/>
      <c r="I3" s="755"/>
      <c r="J3" s="755"/>
      <c r="K3" s="755"/>
      <c r="L3" s="755"/>
      <c r="M3" s="755"/>
      <c r="N3" s="755"/>
      <c r="O3" s="755"/>
      <c r="P3" s="755"/>
      <c r="Q3" s="755"/>
      <c r="R3" s="756"/>
      <c r="S3" s="69"/>
    </row>
    <row r="4" spans="1:20" ht="3.75" customHeight="1">
      <c r="C4" s="69"/>
      <c r="D4" s="69"/>
      <c r="E4" s="69"/>
      <c r="F4" s="69"/>
      <c r="G4" s="69"/>
      <c r="H4" s="69"/>
      <c r="I4" s="69"/>
      <c r="J4" s="69"/>
      <c r="K4" s="69"/>
      <c r="L4" s="69"/>
      <c r="M4" s="69"/>
      <c r="N4" s="69"/>
      <c r="O4" s="69"/>
      <c r="P4" s="69"/>
      <c r="Q4" s="69"/>
      <c r="R4" s="69"/>
      <c r="S4" s="69"/>
    </row>
    <row r="5" spans="1:20" ht="16.5" customHeight="1"/>
    <row r="6" spans="1:20" ht="33" customHeight="1">
      <c r="B6" s="757" t="s">
        <v>218</v>
      </c>
      <c r="C6" s="757"/>
      <c r="D6" s="757"/>
      <c r="E6" s="757"/>
      <c r="F6" s="757"/>
      <c r="G6" s="757"/>
      <c r="H6" s="757"/>
      <c r="I6" s="757"/>
      <c r="J6" s="757"/>
      <c r="K6" s="757"/>
      <c r="L6" s="757"/>
      <c r="M6" s="757"/>
      <c r="N6" s="757"/>
      <c r="O6" s="757"/>
      <c r="P6" s="757"/>
      <c r="Q6" s="757"/>
      <c r="R6" s="757"/>
    </row>
    <row r="7" spans="1:20" ht="16.5" customHeight="1" thickBot="1"/>
    <row r="8" spans="1:20" ht="3.75" customHeight="1">
      <c r="B8" s="758" t="s">
        <v>219</v>
      </c>
      <c r="C8" s="737"/>
      <c r="D8" s="738"/>
      <c r="E8" s="762" t="s">
        <v>220</v>
      </c>
      <c r="F8" s="764" t="s">
        <v>221</v>
      </c>
      <c r="G8" s="764"/>
      <c r="H8" s="764"/>
      <c r="I8" s="766" t="s">
        <v>222</v>
      </c>
      <c r="J8" s="737"/>
      <c r="K8" s="762" t="s">
        <v>223</v>
      </c>
      <c r="L8" s="764"/>
      <c r="M8" s="764" t="s">
        <v>224</v>
      </c>
      <c r="N8" s="764" t="s">
        <v>225</v>
      </c>
      <c r="O8" s="768" t="s">
        <v>226</v>
      </c>
      <c r="P8" s="735" t="s">
        <v>227</v>
      </c>
      <c r="Q8" s="737" t="s">
        <v>228</v>
      </c>
      <c r="R8" s="738"/>
      <c r="T8" s="110"/>
    </row>
    <row r="9" spans="1:20" ht="27.75" customHeight="1" thickBot="1">
      <c r="B9" s="759"/>
      <c r="C9" s="760"/>
      <c r="D9" s="761"/>
      <c r="E9" s="763"/>
      <c r="F9" s="765"/>
      <c r="G9" s="765"/>
      <c r="H9" s="765"/>
      <c r="I9" s="767"/>
      <c r="J9" s="760"/>
      <c r="K9" s="763"/>
      <c r="L9" s="765"/>
      <c r="M9" s="765"/>
      <c r="N9" s="765"/>
      <c r="O9" s="769"/>
      <c r="P9" s="736"/>
      <c r="Q9" s="739"/>
      <c r="R9" s="740"/>
      <c r="S9" s="69"/>
      <c r="T9" s="110"/>
    </row>
    <row r="10" spans="1:20" ht="16.5" customHeight="1" thickBot="1">
      <c r="B10" s="701" t="s">
        <v>229</v>
      </c>
      <c r="C10" s="741"/>
      <c r="D10" s="702"/>
      <c r="E10" s="113">
        <v>1234</v>
      </c>
      <c r="F10" s="742" t="s">
        <v>230</v>
      </c>
      <c r="G10" s="743"/>
      <c r="H10" s="744"/>
      <c r="I10" s="745" t="s">
        <v>231</v>
      </c>
      <c r="J10" s="746"/>
      <c r="K10" s="747" t="s">
        <v>232</v>
      </c>
      <c r="L10" s="748"/>
      <c r="M10" s="114" t="s">
        <v>233</v>
      </c>
      <c r="N10" s="114">
        <v>56789</v>
      </c>
      <c r="O10" s="115" t="s">
        <v>234</v>
      </c>
      <c r="P10" s="116">
        <v>5</v>
      </c>
      <c r="Q10" s="749" t="s">
        <v>235</v>
      </c>
      <c r="R10" s="750"/>
      <c r="S10" s="69"/>
      <c r="T10" s="110"/>
    </row>
    <row r="11" spans="1:20" ht="16.5" customHeight="1">
      <c r="B11" s="725"/>
      <c r="C11" s="726"/>
      <c r="D11" s="727"/>
      <c r="E11" s="24"/>
      <c r="F11" s="728"/>
      <c r="G11" s="729"/>
      <c r="H11" s="730"/>
      <c r="I11" s="728"/>
      <c r="J11" s="729"/>
      <c r="K11" s="731"/>
      <c r="L11" s="732"/>
      <c r="M11" s="165"/>
      <c r="N11" s="165"/>
      <c r="O11" s="25"/>
      <c r="P11" s="26"/>
      <c r="Q11" s="733"/>
      <c r="R11" s="734"/>
      <c r="S11" s="69"/>
      <c r="T11" s="110"/>
    </row>
    <row r="12" spans="1:20" ht="16.5" customHeight="1">
      <c r="B12" s="705"/>
      <c r="C12" s="706"/>
      <c r="D12" s="707"/>
      <c r="E12" s="166"/>
      <c r="F12" s="708"/>
      <c r="G12" s="709"/>
      <c r="H12" s="710"/>
      <c r="I12" s="708"/>
      <c r="J12" s="709"/>
      <c r="K12" s="711"/>
      <c r="L12" s="712"/>
      <c r="M12" s="167"/>
      <c r="N12" s="167"/>
      <c r="O12" s="27"/>
      <c r="P12" s="168"/>
      <c r="Q12" s="713"/>
      <c r="R12" s="714"/>
      <c r="S12" s="69"/>
      <c r="T12" s="110"/>
    </row>
    <row r="13" spans="1:20" ht="16.5" customHeight="1">
      <c r="B13" s="705"/>
      <c r="C13" s="706"/>
      <c r="D13" s="707"/>
      <c r="E13" s="166"/>
      <c r="F13" s="708"/>
      <c r="G13" s="709"/>
      <c r="H13" s="710"/>
      <c r="I13" s="708"/>
      <c r="J13" s="709"/>
      <c r="K13" s="711"/>
      <c r="L13" s="712"/>
      <c r="M13" s="167"/>
      <c r="N13" s="167"/>
      <c r="O13" s="27"/>
      <c r="P13" s="168"/>
      <c r="Q13" s="713"/>
      <c r="R13" s="714"/>
      <c r="S13" s="69"/>
      <c r="T13" s="110"/>
    </row>
    <row r="14" spans="1:20" ht="16.5" customHeight="1">
      <c r="B14" s="705"/>
      <c r="C14" s="706"/>
      <c r="D14" s="707"/>
      <c r="E14" s="166"/>
      <c r="F14" s="708"/>
      <c r="G14" s="709"/>
      <c r="H14" s="710"/>
      <c r="I14" s="708"/>
      <c r="J14" s="709"/>
      <c r="K14" s="711"/>
      <c r="L14" s="712"/>
      <c r="M14" s="167"/>
      <c r="N14" s="167"/>
      <c r="O14" s="27"/>
      <c r="P14" s="168"/>
      <c r="Q14" s="713"/>
      <c r="R14" s="714"/>
      <c r="S14" s="69"/>
      <c r="T14" s="110"/>
    </row>
    <row r="15" spans="1:20" ht="16.5" customHeight="1">
      <c r="B15" s="705"/>
      <c r="C15" s="706"/>
      <c r="D15" s="707"/>
      <c r="E15" s="166"/>
      <c r="F15" s="708"/>
      <c r="G15" s="709"/>
      <c r="H15" s="710"/>
      <c r="I15" s="708"/>
      <c r="J15" s="709"/>
      <c r="K15" s="711"/>
      <c r="L15" s="712"/>
      <c r="M15" s="167"/>
      <c r="N15" s="167"/>
      <c r="O15" s="27"/>
      <c r="P15" s="168"/>
      <c r="Q15" s="713"/>
      <c r="R15" s="714"/>
      <c r="S15" s="69"/>
      <c r="T15" s="110"/>
    </row>
    <row r="16" spans="1:20" ht="16.5" customHeight="1">
      <c r="B16" s="705"/>
      <c r="C16" s="706"/>
      <c r="D16" s="707"/>
      <c r="E16" s="166"/>
      <c r="F16" s="708"/>
      <c r="G16" s="709"/>
      <c r="H16" s="710"/>
      <c r="I16" s="708"/>
      <c r="J16" s="709"/>
      <c r="K16" s="711"/>
      <c r="L16" s="712"/>
      <c r="M16" s="167"/>
      <c r="N16" s="167"/>
      <c r="O16" s="27"/>
      <c r="P16" s="168"/>
      <c r="Q16" s="713"/>
      <c r="R16" s="714"/>
      <c r="S16" s="69"/>
      <c r="T16" s="110"/>
    </row>
    <row r="17" spans="2:20" ht="16.5" customHeight="1">
      <c r="B17" s="705"/>
      <c r="C17" s="706"/>
      <c r="D17" s="707"/>
      <c r="E17" s="166"/>
      <c r="F17" s="708"/>
      <c r="G17" s="709"/>
      <c r="H17" s="710"/>
      <c r="I17" s="708"/>
      <c r="J17" s="709"/>
      <c r="K17" s="711"/>
      <c r="L17" s="712"/>
      <c r="M17" s="167"/>
      <c r="N17" s="167"/>
      <c r="O17" s="27"/>
      <c r="P17" s="168"/>
      <c r="Q17" s="713"/>
      <c r="R17" s="714"/>
      <c r="S17" s="69"/>
      <c r="T17" s="110"/>
    </row>
    <row r="18" spans="2:20" ht="16.5" customHeight="1">
      <c r="B18" s="705"/>
      <c r="C18" s="706"/>
      <c r="D18" s="707"/>
      <c r="E18" s="166"/>
      <c r="F18" s="708"/>
      <c r="G18" s="709"/>
      <c r="H18" s="710"/>
      <c r="I18" s="708"/>
      <c r="J18" s="709"/>
      <c r="K18" s="711"/>
      <c r="L18" s="712"/>
      <c r="M18" s="167"/>
      <c r="N18" s="167"/>
      <c r="O18" s="27"/>
      <c r="P18" s="168"/>
      <c r="Q18" s="713"/>
      <c r="R18" s="714"/>
      <c r="S18" s="69"/>
      <c r="T18" s="110"/>
    </row>
    <row r="19" spans="2:20" ht="16.5" customHeight="1">
      <c r="B19" s="705"/>
      <c r="C19" s="706"/>
      <c r="D19" s="707"/>
      <c r="E19" s="166"/>
      <c r="F19" s="708"/>
      <c r="G19" s="709"/>
      <c r="H19" s="710"/>
      <c r="I19" s="708"/>
      <c r="J19" s="709"/>
      <c r="K19" s="711"/>
      <c r="L19" s="712"/>
      <c r="M19" s="167"/>
      <c r="N19" s="167"/>
      <c r="O19" s="27"/>
      <c r="P19" s="168"/>
      <c r="Q19" s="713"/>
      <c r="R19" s="714"/>
      <c r="S19" s="69"/>
      <c r="T19" s="110"/>
    </row>
    <row r="20" spans="2:20" ht="16.5" customHeight="1">
      <c r="B20" s="705"/>
      <c r="C20" s="706"/>
      <c r="D20" s="707"/>
      <c r="E20" s="166"/>
      <c r="F20" s="708"/>
      <c r="G20" s="709"/>
      <c r="H20" s="710"/>
      <c r="I20" s="708"/>
      <c r="J20" s="709"/>
      <c r="K20" s="711"/>
      <c r="L20" s="712"/>
      <c r="M20" s="167"/>
      <c r="N20" s="167"/>
      <c r="O20" s="27"/>
      <c r="P20" s="168"/>
      <c r="Q20" s="713"/>
      <c r="R20" s="714"/>
      <c r="S20" s="69"/>
      <c r="T20" s="110"/>
    </row>
    <row r="21" spans="2:20" ht="16.5" customHeight="1">
      <c r="B21" s="705"/>
      <c r="C21" s="706"/>
      <c r="D21" s="707"/>
      <c r="E21" s="166"/>
      <c r="F21" s="708"/>
      <c r="G21" s="709"/>
      <c r="H21" s="710"/>
      <c r="I21" s="708"/>
      <c r="J21" s="709"/>
      <c r="K21" s="711"/>
      <c r="L21" s="712"/>
      <c r="M21" s="167"/>
      <c r="N21" s="167"/>
      <c r="O21" s="27"/>
      <c r="P21" s="168"/>
      <c r="Q21" s="713"/>
      <c r="R21" s="714"/>
      <c r="S21" s="69"/>
      <c r="T21" s="110"/>
    </row>
    <row r="22" spans="2:20" ht="16.5" customHeight="1">
      <c r="B22" s="705"/>
      <c r="C22" s="706"/>
      <c r="D22" s="707"/>
      <c r="E22" s="166"/>
      <c r="F22" s="708"/>
      <c r="G22" s="709"/>
      <c r="H22" s="710"/>
      <c r="I22" s="708"/>
      <c r="J22" s="709"/>
      <c r="K22" s="711"/>
      <c r="L22" s="712"/>
      <c r="M22" s="167"/>
      <c r="N22" s="167"/>
      <c r="O22" s="27"/>
      <c r="P22" s="168"/>
      <c r="Q22" s="713"/>
      <c r="R22" s="714"/>
      <c r="S22" s="69"/>
      <c r="T22" s="110"/>
    </row>
    <row r="23" spans="2:20" ht="16.5" customHeight="1">
      <c r="B23" s="705"/>
      <c r="C23" s="706"/>
      <c r="D23" s="707"/>
      <c r="E23" s="166"/>
      <c r="F23" s="708"/>
      <c r="G23" s="709"/>
      <c r="H23" s="710"/>
      <c r="I23" s="708"/>
      <c r="J23" s="709"/>
      <c r="K23" s="711"/>
      <c r="L23" s="712"/>
      <c r="M23" s="167"/>
      <c r="N23" s="167"/>
      <c r="O23" s="27"/>
      <c r="P23" s="168"/>
      <c r="Q23" s="713"/>
      <c r="R23" s="714"/>
      <c r="S23" s="69"/>
      <c r="T23" s="110"/>
    </row>
    <row r="24" spans="2:20" ht="16.5" customHeight="1">
      <c r="B24" s="705"/>
      <c r="C24" s="706"/>
      <c r="D24" s="707"/>
      <c r="E24" s="166"/>
      <c r="F24" s="708"/>
      <c r="G24" s="709"/>
      <c r="H24" s="710"/>
      <c r="I24" s="708"/>
      <c r="J24" s="709"/>
      <c r="K24" s="711"/>
      <c r="L24" s="712"/>
      <c r="M24" s="167"/>
      <c r="N24" s="167"/>
      <c r="O24" s="27"/>
      <c r="P24" s="168"/>
      <c r="Q24" s="713"/>
      <c r="R24" s="714"/>
      <c r="S24" s="69"/>
      <c r="T24" s="110"/>
    </row>
    <row r="25" spans="2:20" ht="16.5" customHeight="1">
      <c r="B25" s="705"/>
      <c r="C25" s="706"/>
      <c r="D25" s="707"/>
      <c r="E25" s="166"/>
      <c r="F25" s="708"/>
      <c r="G25" s="709"/>
      <c r="H25" s="710"/>
      <c r="I25" s="708"/>
      <c r="J25" s="709"/>
      <c r="K25" s="711"/>
      <c r="L25" s="712"/>
      <c r="M25" s="167"/>
      <c r="N25" s="167"/>
      <c r="O25" s="27"/>
      <c r="P25" s="168"/>
      <c r="Q25" s="713"/>
      <c r="R25" s="714"/>
      <c r="S25" s="69"/>
      <c r="T25" s="110"/>
    </row>
    <row r="26" spans="2:20" ht="16.5" customHeight="1">
      <c r="B26" s="705"/>
      <c r="C26" s="706"/>
      <c r="D26" s="707"/>
      <c r="E26" s="166"/>
      <c r="F26" s="708"/>
      <c r="G26" s="709"/>
      <c r="H26" s="710"/>
      <c r="I26" s="708"/>
      <c r="J26" s="709"/>
      <c r="K26" s="711"/>
      <c r="L26" s="712"/>
      <c r="M26" s="167"/>
      <c r="N26" s="167"/>
      <c r="O26" s="27"/>
      <c r="P26" s="168"/>
      <c r="Q26" s="713"/>
      <c r="R26" s="714"/>
      <c r="S26" s="69"/>
      <c r="T26" s="110"/>
    </row>
    <row r="27" spans="2:20" ht="16.5" customHeight="1">
      <c r="B27" s="705"/>
      <c r="C27" s="706"/>
      <c r="D27" s="707"/>
      <c r="E27" s="166"/>
      <c r="F27" s="708"/>
      <c r="G27" s="709"/>
      <c r="H27" s="710"/>
      <c r="I27" s="708"/>
      <c r="J27" s="709"/>
      <c r="K27" s="711"/>
      <c r="L27" s="712"/>
      <c r="M27" s="167"/>
      <c r="N27" s="167"/>
      <c r="O27" s="27"/>
      <c r="P27" s="168"/>
      <c r="Q27" s="713"/>
      <c r="R27" s="714"/>
      <c r="S27" s="69"/>
      <c r="T27" s="110"/>
    </row>
    <row r="28" spans="2:20" ht="16.5" customHeight="1">
      <c r="B28" s="705"/>
      <c r="C28" s="706"/>
      <c r="D28" s="707"/>
      <c r="E28" s="166"/>
      <c r="F28" s="708"/>
      <c r="G28" s="709"/>
      <c r="H28" s="710"/>
      <c r="I28" s="708"/>
      <c r="J28" s="709"/>
      <c r="K28" s="711"/>
      <c r="L28" s="712"/>
      <c r="M28" s="167"/>
      <c r="N28" s="167"/>
      <c r="O28" s="27"/>
      <c r="P28" s="168"/>
      <c r="Q28" s="713"/>
      <c r="R28" s="714"/>
      <c r="S28" s="69"/>
      <c r="T28" s="110"/>
    </row>
    <row r="29" spans="2:20" ht="16.5" customHeight="1">
      <c r="B29" s="705"/>
      <c r="C29" s="706"/>
      <c r="D29" s="707"/>
      <c r="E29" s="166"/>
      <c r="F29" s="708"/>
      <c r="G29" s="709"/>
      <c r="H29" s="710"/>
      <c r="I29" s="708"/>
      <c r="J29" s="709"/>
      <c r="K29" s="711"/>
      <c r="L29" s="712"/>
      <c r="M29" s="167"/>
      <c r="N29" s="167"/>
      <c r="O29" s="27"/>
      <c r="P29" s="168"/>
      <c r="Q29" s="713"/>
      <c r="R29" s="714"/>
      <c r="S29" s="69"/>
      <c r="T29" s="110"/>
    </row>
    <row r="30" spans="2:20" ht="16.5" customHeight="1">
      <c r="B30" s="705"/>
      <c r="C30" s="706"/>
      <c r="D30" s="707"/>
      <c r="E30" s="166"/>
      <c r="F30" s="708"/>
      <c r="G30" s="709"/>
      <c r="H30" s="710"/>
      <c r="I30" s="708"/>
      <c r="J30" s="709"/>
      <c r="K30" s="711"/>
      <c r="L30" s="712"/>
      <c r="M30" s="167"/>
      <c r="N30" s="167"/>
      <c r="O30" s="27"/>
      <c r="P30" s="168"/>
      <c r="Q30" s="713"/>
      <c r="R30" s="714"/>
      <c r="S30" s="69"/>
      <c r="T30" s="110"/>
    </row>
    <row r="31" spans="2:20" ht="16.5" customHeight="1">
      <c r="B31" s="705"/>
      <c r="C31" s="706"/>
      <c r="D31" s="707"/>
      <c r="E31" s="166"/>
      <c r="F31" s="708"/>
      <c r="G31" s="709"/>
      <c r="H31" s="710"/>
      <c r="I31" s="708"/>
      <c r="J31" s="709"/>
      <c r="K31" s="711"/>
      <c r="L31" s="712"/>
      <c r="M31" s="167"/>
      <c r="N31" s="167"/>
      <c r="O31" s="27"/>
      <c r="P31" s="168"/>
      <c r="Q31" s="713"/>
      <c r="R31" s="714"/>
      <c r="S31" s="69"/>
      <c r="T31" s="110"/>
    </row>
    <row r="32" spans="2:20" ht="16.5" customHeight="1">
      <c r="B32" s="705"/>
      <c r="C32" s="706"/>
      <c r="D32" s="707"/>
      <c r="E32" s="166"/>
      <c r="F32" s="708"/>
      <c r="G32" s="709"/>
      <c r="H32" s="710"/>
      <c r="I32" s="708"/>
      <c r="J32" s="709"/>
      <c r="K32" s="711"/>
      <c r="L32" s="712"/>
      <c r="M32" s="167"/>
      <c r="N32" s="167"/>
      <c r="O32" s="27"/>
      <c r="P32" s="168"/>
      <c r="Q32" s="713"/>
      <c r="R32" s="714"/>
      <c r="S32" s="69"/>
      <c r="T32" s="110"/>
    </row>
    <row r="33" spans="2:20" ht="16.5" customHeight="1">
      <c r="B33" s="705"/>
      <c r="C33" s="706"/>
      <c r="D33" s="707"/>
      <c r="E33" s="166"/>
      <c r="F33" s="708"/>
      <c r="G33" s="709"/>
      <c r="H33" s="710"/>
      <c r="I33" s="708"/>
      <c r="J33" s="709"/>
      <c r="K33" s="711"/>
      <c r="L33" s="712"/>
      <c r="M33" s="167"/>
      <c r="N33" s="167"/>
      <c r="O33" s="27"/>
      <c r="P33" s="168"/>
      <c r="Q33" s="713"/>
      <c r="R33" s="714"/>
      <c r="S33" s="69"/>
      <c r="T33" s="110"/>
    </row>
    <row r="34" spans="2:20" ht="16.5" customHeight="1">
      <c r="B34" s="705"/>
      <c r="C34" s="706"/>
      <c r="D34" s="707"/>
      <c r="E34" s="166"/>
      <c r="F34" s="708"/>
      <c r="G34" s="709"/>
      <c r="H34" s="710"/>
      <c r="I34" s="708"/>
      <c r="J34" s="709"/>
      <c r="K34" s="711"/>
      <c r="L34" s="712"/>
      <c r="M34" s="167"/>
      <c r="N34" s="167"/>
      <c r="O34" s="27"/>
      <c r="P34" s="168"/>
      <c r="Q34" s="713"/>
      <c r="R34" s="714"/>
      <c r="S34" s="69"/>
      <c r="T34" s="110"/>
    </row>
    <row r="35" spans="2:20" ht="16.5" customHeight="1">
      <c r="B35" s="705"/>
      <c r="C35" s="706"/>
      <c r="D35" s="707"/>
      <c r="E35" s="166"/>
      <c r="F35" s="708"/>
      <c r="G35" s="709"/>
      <c r="H35" s="710"/>
      <c r="I35" s="708"/>
      <c r="J35" s="709"/>
      <c r="K35" s="711"/>
      <c r="L35" s="712"/>
      <c r="M35" s="167"/>
      <c r="N35" s="167"/>
      <c r="O35" s="27"/>
      <c r="P35" s="168"/>
      <c r="Q35" s="713"/>
      <c r="R35" s="714"/>
      <c r="S35" s="69"/>
      <c r="T35" s="110"/>
    </row>
    <row r="36" spans="2:20" ht="16.5" customHeight="1" thickBot="1">
      <c r="B36" s="715"/>
      <c r="C36" s="716"/>
      <c r="D36" s="717"/>
      <c r="E36" s="169"/>
      <c r="F36" s="718"/>
      <c r="G36" s="719"/>
      <c r="H36" s="720"/>
      <c r="I36" s="718"/>
      <c r="J36" s="719"/>
      <c r="K36" s="721"/>
      <c r="L36" s="722"/>
      <c r="M36" s="170"/>
      <c r="N36" s="170"/>
      <c r="O36" s="28"/>
      <c r="P36" s="171"/>
      <c r="Q36" s="723"/>
      <c r="R36" s="724"/>
      <c r="S36" s="69"/>
      <c r="T36" s="110"/>
    </row>
    <row r="37" spans="2:20" ht="3.75" customHeight="1">
      <c r="C37" s="69"/>
      <c r="D37" s="69"/>
      <c r="E37" s="69"/>
      <c r="F37" s="69"/>
      <c r="G37" s="69"/>
      <c r="H37" s="69"/>
      <c r="I37" s="69"/>
      <c r="J37" s="69"/>
      <c r="K37" s="69"/>
      <c r="L37" s="69"/>
      <c r="M37" s="69"/>
      <c r="N37" s="69"/>
      <c r="O37" s="69"/>
      <c r="P37" s="69"/>
      <c r="Q37" s="69"/>
      <c r="R37" s="69"/>
      <c r="S37" s="69"/>
      <c r="T37" s="110"/>
    </row>
    <row r="38" spans="2:20" ht="16.5" customHeight="1" thickBot="1"/>
    <row r="39" spans="2:20" ht="3.75" customHeight="1">
      <c r="B39" s="689" t="s">
        <v>236</v>
      </c>
      <c r="C39" s="690"/>
      <c r="D39" s="695" t="s">
        <v>237</v>
      </c>
      <c r="E39" s="696"/>
      <c r="F39" s="696"/>
      <c r="G39" s="696"/>
      <c r="H39" s="696"/>
      <c r="I39" s="696"/>
      <c r="J39" s="696"/>
      <c r="K39" s="696"/>
      <c r="L39" s="696"/>
      <c r="M39" s="696"/>
      <c r="N39" s="696"/>
      <c r="O39" s="696"/>
      <c r="P39" s="696"/>
      <c r="Q39" s="696"/>
      <c r="R39" s="697"/>
      <c r="T39" s="110"/>
    </row>
    <row r="40" spans="2:20" ht="16.5" customHeight="1" thickBot="1">
      <c r="B40" s="691"/>
      <c r="C40" s="692"/>
      <c r="D40" s="698"/>
      <c r="E40" s="699"/>
      <c r="F40" s="699"/>
      <c r="G40" s="699"/>
      <c r="H40" s="699"/>
      <c r="I40" s="699"/>
      <c r="J40" s="699"/>
      <c r="K40" s="699"/>
      <c r="L40" s="699"/>
      <c r="M40" s="699"/>
      <c r="N40" s="699"/>
      <c r="O40" s="699"/>
      <c r="P40" s="699"/>
      <c r="Q40" s="699"/>
      <c r="R40" s="700"/>
      <c r="S40" s="69"/>
    </row>
    <row r="41" spans="2:20" ht="16.5" customHeight="1" thickBot="1">
      <c r="B41" s="693"/>
      <c r="C41" s="694"/>
      <c r="D41" s="117" t="s">
        <v>238</v>
      </c>
      <c r="E41" s="118" t="s">
        <v>239</v>
      </c>
      <c r="F41" s="119" t="s">
        <v>240</v>
      </c>
      <c r="G41" s="118" t="s">
        <v>241</v>
      </c>
      <c r="H41" s="119" t="s">
        <v>242</v>
      </c>
      <c r="I41" s="118" t="s">
        <v>243</v>
      </c>
      <c r="J41" s="119" t="s">
        <v>244</v>
      </c>
      <c r="K41" s="118" t="s">
        <v>245</v>
      </c>
      <c r="L41" s="119" t="s">
        <v>246</v>
      </c>
      <c r="M41" s="118" t="s">
        <v>247</v>
      </c>
      <c r="N41" s="119" t="s">
        <v>248</v>
      </c>
      <c r="O41" s="118" t="s">
        <v>249</v>
      </c>
      <c r="P41" s="119" t="s">
        <v>250</v>
      </c>
      <c r="Q41" s="118" t="s">
        <v>251</v>
      </c>
      <c r="R41" s="119" t="s">
        <v>252</v>
      </c>
      <c r="S41" s="69"/>
    </row>
    <row r="42" spans="2:20" ht="16.5" customHeight="1" thickBot="1">
      <c r="B42" s="701" t="str">
        <f>IF(B10="","",B10)</f>
        <v>Warehouse Inc.</v>
      </c>
      <c r="C42" s="702"/>
      <c r="D42" s="120" t="s">
        <v>253</v>
      </c>
      <c r="E42" s="121">
        <v>0.33333333333333331</v>
      </c>
      <c r="F42" s="122">
        <v>0.70833333333333337</v>
      </c>
      <c r="G42" s="121">
        <v>0.33333333333333331</v>
      </c>
      <c r="H42" s="122">
        <v>0.70833333333333337</v>
      </c>
      <c r="I42" s="121">
        <v>0.33333333333333331</v>
      </c>
      <c r="J42" s="122">
        <v>0.70833333333333337</v>
      </c>
      <c r="K42" s="121">
        <v>0.33333333333333331</v>
      </c>
      <c r="L42" s="122">
        <v>0.70833333333333337</v>
      </c>
      <c r="M42" s="121">
        <v>0.33333333333333331</v>
      </c>
      <c r="N42" s="122">
        <v>0.70833333333333337</v>
      </c>
      <c r="O42" s="121">
        <v>0.33333333333333331</v>
      </c>
      <c r="P42" s="122">
        <v>0.70833333333333337</v>
      </c>
      <c r="Q42" s="121">
        <v>0.33333333333333331</v>
      </c>
      <c r="R42" s="122">
        <v>0.70833333333333337</v>
      </c>
      <c r="S42" s="69"/>
    </row>
    <row r="43" spans="2:20" ht="16.5" customHeight="1">
      <c r="B43" s="703" t="str">
        <f t="shared" ref="B43:B68" si="0">IF(B11="","",B11)</f>
        <v/>
      </c>
      <c r="C43" s="704"/>
      <c r="D43" s="29"/>
      <c r="E43" s="30"/>
      <c r="F43" s="31"/>
      <c r="G43" s="30"/>
      <c r="H43" s="31"/>
      <c r="I43" s="30"/>
      <c r="J43" s="31"/>
      <c r="K43" s="30"/>
      <c r="L43" s="31"/>
      <c r="M43" s="30"/>
      <c r="N43" s="31"/>
      <c r="O43" s="30"/>
      <c r="P43" s="31"/>
      <c r="Q43" s="30"/>
      <c r="R43" s="31"/>
      <c r="S43" s="69"/>
    </row>
    <row r="44" spans="2:20" ht="16.5" customHeight="1">
      <c r="B44" s="679" t="str">
        <f t="shared" si="0"/>
        <v/>
      </c>
      <c r="C44" s="680"/>
      <c r="D44" s="29"/>
      <c r="E44" s="30"/>
      <c r="F44" s="31"/>
      <c r="G44" s="30"/>
      <c r="H44" s="31"/>
      <c r="I44" s="30"/>
      <c r="J44" s="31"/>
      <c r="K44" s="30"/>
      <c r="L44" s="31"/>
      <c r="M44" s="30"/>
      <c r="N44" s="31"/>
      <c r="O44" s="30"/>
      <c r="P44" s="31"/>
      <c r="Q44" s="30"/>
      <c r="R44" s="31"/>
      <c r="S44" s="69"/>
    </row>
    <row r="45" spans="2:20" ht="16.5" customHeight="1">
      <c r="B45" s="679" t="str">
        <f t="shared" si="0"/>
        <v/>
      </c>
      <c r="C45" s="680"/>
      <c r="D45" s="29"/>
      <c r="E45" s="30"/>
      <c r="F45" s="31"/>
      <c r="G45" s="30"/>
      <c r="H45" s="31"/>
      <c r="I45" s="30"/>
      <c r="J45" s="31"/>
      <c r="K45" s="30"/>
      <c r="L45" s="31"/>
      <c r="M45" s="30"/>
      <c r="N45" s="31"/>
      <c r="O45" s="30"/>
      <c r="P45" s="31"/>
      <c r="Q45" s="30"/>
      <c r="R45" s="31"/>
      <c r="S45" s="69"/>
    </row>
    <row r="46" spans="2:20" ht="16.5" customHeight="1">
      <c r="B46" s="679" t="str">
        <f t="shared" si="0"/>
        <v/>
      </c>
      <c r="C46" s="680"/>
      <c r="D46" s="29"/>
      <c r="E46" s="30"/>
      <c r="F46" s="31"/>
      <c r="G46" s="30"/>
      <c r="H46" s="31"/>
      <c r="I46" s="30"/>
      <c r="J46" s="31"/>
      <c r="K46" s="30"/>
      <c r="L46" s="31"/>
      <c r="M46" s="30"/>
      <c r="N46" s="31"/>
      <c r="O46" s="30"/>
      <c r="P46" s="31"/>
      <c r="Q46" s="30"/>
      <c r="R46" s="31"/>
      <c r="S46" s="69"/>
    </row>
    <row r="47" spans="2:20" ht="16.5" customHeight="1">
      <c r="B47" s="679" t="str">
        <f t="shared" si="0"/>
        <v/>
      </c>
      <c r="C47" s="680"/>
      <c r="D47" s="29"/>
      <c r="E47" s="30"/>
      <c r="F47" s="31"/>
      <c r="G47" s="30"/>
      <c r="H47" s="31"/>
      <c r="I47" s="30"/>
      <c r="J47" s="31"/>
      <c r="K47" s="30"/>
      <c r="L47" s="31"/>
      <c r="M47" s="30"/>
      <c r="N47" s="31"/>
      <c r="O47" s="30"/>
      <c r="P47" s="31"/>
      <c r="Q47" s="30"/>
      <c r="R47" s="31"/>
      <c r="S47" s="69"/>
    </row>
    <row r="48" spans="2:20" ht="16.5" customHeight="1">
      <c r="B48" s="679" t="str">
        <f t="shared" si="0"/>
        <v/>
      </c>
      <c r="C48" s="680"/>
      <c r="D48" s="29"/>
      <c r="E48" s="30"/>
      <c r="F48" s="31"/>
      <c r="G48" s="30"/>
      <c r="H48" s="31"/>
      <c r="I48" s="30"/>
      <c r="J48" s="31"/>
      <c r="K48" s="30"/>
      <c r="L48" s="31"/>
      <c r="M48" s="30"/>
      <c r="N48" s="31"/>
      <c r="O48" s="30"/>
      <c r="P48" s="31"/>
      <c r="Q48" s="30"/>
      <c r="R48" s="31"/>
      <c r="S48" s="69"/>
    </row>
    <row r="49" spans="2:19" ht="16.5" customHeight="1">
      <c r="B49" s="679" t="str">
        <f t="shared" si="0"/>
        <v/>
      </c>
      <c r="C49" s="680"/>
      <c r="D49" s="29"/>
      <c r="E49" s="30"/>
      <c r="F49" s="31"/>
      <c r="G49" s="30"/>
      <c r="H49" s="31"/>
      <c r="I49" s="30"/>
      <c r="J49" s="31"/>
      <c r="K49" s="30"/>
      <c r="L49" s="31"/>
      <c r="M49" s="30"/>
      <c r="N49" s="31"/>
      <c r="O49" s="30"/>
      <c r="P49" s="31"/>
      <c r="Q49" s="30"/>
      <c r="R49" s="31"/>
      <c r="S49" s="69"/>
    </row>
    <row r="50" spans="2:19" ht="16.5" customHeight="1">
      <c r="B50" s="679" t="str">
        <f t="shared" si="0"/>
        <v/>
      </c>
      <c r="C50" s="680"/>
      <c r="D50" s="29"/>
      <c r="E50" s="30"/>
      <c r="F50" s="31"/>
      <c r="G50" s="30"/>
      <c r="H50" s="31"/>
      <c r="I50" s="30"/>
      <c r="J50" s="31"/>
      <c r="K50" s="30"/>
      <c r="L50" s="31"/>
      <c r="M50" s="30"/>
      <c r="N50" s="31"/>
      <c r="O50" s="30"/>
      <c r="P50" s="31"/>
      <c r="Q50" s="30"/>
      <c r="R50" s="31"/>
      <c r="S50" s="69"/>
    </row>
    <row r="51" spans="2:19" ht="16.5" customHeight="1">
      <c r="B51" s="679" t="str">
        <f t="shared" si="0"/>
        <v/>
      </c>
      <c r="C51" s="680"/>
      <c r="D51" s="29"/>
      <c r="E51" s="30"/>
      <c r="F51" s="31"/>
      <c r="G51" s="30"/>
      <c r="H51" s="31"/>
      <c r="I51" s="30"/>
      <c r="J51" s="31"/>
      <c r="K51" s="30"/>
      <c r="L51" s="31"/>
      <c r="M51" s="30"/>
      <c r="N51" s="31"/>
      <c r="O51" s="30"/>
      <c r="P51" s="31"/>
      <c r="Q51" s="30"/>
      <c r="R51" s="31"/>
      <c r="S51" s="69"/>
    </row>
    <row r="52" spans="2:19" ht="16.5" customHeight="1">
      <c r="B52" s="679" t="str">
        <f t="shared" si="0"/>
        <v/>
      </c>
      <c r="C52" s="680"/>
      <c r="D52" s="29"/>
      <c r="E52" s="30"/>
      <c r="F52" s="31"/>
      <c r="G52" s="30"/>
      <c r="H52" s="31"/>
      <c r="I52" s="30"/>
      <c r="J52" s="31"/>
      <c r="K52" s="30"/>
      <c r="L52" s="31"/>
      <c r="M52" s="30"/>
      <c r="N52" s="31"/>
      <c r="O52" s="30"/>
      <c r="P52" s="31"/>
      <c r="Q52" s="30"/>
      <c r="R52" s="31"/>
      <c r="S52" s="69"/>
    </row>
    <row r="53" spans="2:19" ht="16.5" customHeight="1">
      <c r="B53" s="679" t="str">
        <f t="shared" si="0"/>
        <v/>
      </c>
      <c r="C53" s="680"/>
      <c r="D53" s="29"/>
      <c r="E53" s="30"/>
      <c r="F53" s="31"/>
      <c r="G53" s="30"/>
      <c r="H53" s="31"/>
      <c r="I53" s="30"/>
      <c r="J53" s="31"/>
      <c r="K53" s="30"/>
      <c r="L53" s="31"/>
      <c r="M53" s="30"/>
      <c r="N53" s="31"/>
      <c r="O53" s="30"/>
      <c r="P53" s="31"/>
      <c r="Q53" s="30"/>
      <c r="R53" s="31"/>
      <c r="S53" s="69"/>
    </row>
    <row r="54" spans="2:19" ht="16.5" customHeight="1">
      <c r="B54" s="679" t="str">
        <f t="shared" si="0"/>
        <v/>
      </c>
      <c r="C54" s="680"/>
      <c r="D54" s="29"/>
      <c r="E54" s="30"/>
      <c r="F54" s="31"/>
      <c r="G54" s="30"/>
      <c r="H54" s="31"/>
      <c r="I54" s="30"/>
      <c r="J54" s="31"/>
      <c r="K54" s="30"/>
      <c r="L54" s="31"/>
      <c r="M54" s="30"/>
      <c r="N54" s="31"/>
      <c r="O54" s="30"/>
      <c r="P54" s="31"/>
      <c r="Q54" s="30"/>
      <c r="R54" s="31"/>
      <c r="S54" s="69"/>
    </row>
    <row r="55" spans="2:19" ht="16.5" customHeight="1">
      <c r="B55" s="679" t="str">
        <f t="shared" si="0"/>
        <v/>
      </c>
      <c r="C55" s="680"/>
      <c r="D55" s="29"/>
      <c r="E55" s="30"/>
      <c r="F55" s="31"/>
      <c r="G55" s="30"/>
      <c r="H55" s="31"/>
      <c r="I55" s="30"/>
      <c r="J55" s="31"/>
      <c r="K55" s="30"/>
      <c r="L55" s="31"/>
      <c r="M55" s="30"/>
      <c r="N55" s="31"/>
      <c r="O55" s="30"/>
      <c r="P55" s="31"/>
      <c r="Q55" s="30"/>
      <c r="R55" s="31"/>
      <c r="S55" s="69"/>
    </row>
    <row r="56" spans="2:19" ht="16.5" customHeight="1">
      <c r="B56" s="679" t="str">
        <f t="shared" si="0"/>
        <v/>
      </c>
      <c r="C56" s="680"/>
      <c r="D56" s="29"/>
      <c r="E56" s="30"/>
      <c r="F56" s="31"/>
      <c r="G56" s="30"/>
      <c r="H56" s="31"/>
      <c r="I56" s="30"/>
      <c r="J56" s="31"/>
      <c r="K56" s="30"/>
      <c r="L56" s="31"/>
      <c r="M56" s="30"/>
      <c r="N56" s="31"/>
      <c r="O56" s="30"/>
      <c r="P56" s="31"/>
      <c r="Q56" s="30"/>
      <c r="R56" s="31"/>
      <c r="S56" s="69"/>
    </row>
    <row r="57" spans="2:19" ht="16.5" customHeight="1">
      <c r="B57" s="679" t="str">
        <f t="shared" si="0"/>
        <v/>
      </c>
      <c r="C57" s="680"/>
      <c r="D57" s="29"/>
      <c r="E57" s="30"/>
      <c r="F57" s="31"/>
      <c r="G57" s="30"/>
      <c r="H57" s="31"/>
      <c r="I57" s="30"/>
      <c r="J57" s="31"/>
      <c r="K57" s="30"/>
      <c r="L57" s="31"/>
      <c r="M57" s="30"/>
      <c r="N57" s="31"/>
      <c r="O57" s="30"/>
      <c r="P57" s="31"/>
      <c r="Q57" s="30"/>
      <c r="R57" s="31"/>
      <c r="S57" s="69"/>
    </row>
    <row r="58" spans="2:19" ht="16.5" customHeight="1">
      <c r="B58" s="679" t="str">
        <f t="shared" si="0"/>
        <v/>
      </c>
      <c r="C58" s="680"/>
      <c r="D58" s="29"/>
      <c r="E58" s="30"/>
      <c r="F58" s="31"/>
      <c r="G58" s="30"/>
      <c r="H58" s="31"/>
      <c r="I58" s="30"/>
      <c r="J58" s="31"/>
      <c r="K58" s="30"/>
      <c r="L58" s="31"/>
      <c r="M58" s="30"/>
      <c r="N58" s="31"/>
      <c r="O58" s="30"/>
      <c r="P58" s="31"/>
      <c r="Q58" s="30"/>
      <c r="R58" s="31"/>
      <c r="S58" s="69"/>
    </row>
    <row r="59" spans="2:19" ht="16.5" customHeight="1">
      <c r="B59" s="679" t="str">
        <f t="shared" si="0"/>
        <v/>
      </c>
      <c r="C59" s="680"/>
      <c r="D59" s="29"/>
      <c r="E59" s="30"/>
      <c r="F59" s="31"/>
      <c r="G59" s="30"/>
      <c r="H59" s="31"/>
      <c r="I59" s="30"/>
      <c r="J59" s="31"/>
      <c r="K59" s="30"/>
      <c r="L59" s="31"/>
      <c r="M59" s="30"/>
      <c r="N59" s="31"/>
      <c r="O59" s="30"/>
      <c r="P59" s="31"/>
      <c r="Q59" s="30"/>
      <c r="R59" s="31"/>
      <c r="S59" s="69"/>
    </row>
    <row r="60" spans="2:19" ht="16.5" customHeight="1">
      <c r="B60" s="679" t="str">
        <f t="shared" si="0"/>
        <v/>
      </c>
      <c r="C60" s="680"/>
      <c r="D60" s="29"/>
      <c r="E60" s="30"/>
      <c r="F60" s="31"/>
      <c r="G60" s="30"/>
      <c r="H60" s="31"/>
      <c r="I60" s="30"/>
      <c r="J60" s="31"/>
      <c r="K60" s="30"/>
      <c r="L60" s="31"/>
      <c r="M60" s="30"/>
      <c r="N60" s="31"/>
      <c r="O60" s="30"/>
      <c r="P60" s="31"/>
      <c r="Q60" s="30"/>
      <c r="R60" s="31"/>
      <c r="S60" s="69"/>
    </row>
    <row r="61" spans="2:19" ht="16.5" customHeight="1">
      <c r="B61" s="679" t="str">
        <f t="shared" si="0"/>
        <v/>
      </c>
      <c r="C61" s="680"/>
      <c r="D61" s="29"/>
      <c r="E61" s="30"/>
      <c r="F61" s="31"/>
      <c r="G61" s="30"/>
      <c r="H61" s="31"/>
      <c r="I61" s="30"/>
      <c r="J61" s="31"/>
      <c r="K61" s="30"/>
      <c r="L61" s="31"/>
      <c r="M61" s="30"/>
      <c r="N61" s="31"/>
      <c r="O61" s="30"/>
      <c r="P61" s="31"/>
      <c r="Q61" s="30"/>
      <c r="R61" s="31"/>
      <c r="S61" s="69"/>
    </row>
    <row r="62" spans="2:19" ht="16.5" customHeight="1">
      <c r="B62" s="679" t="str">
        <f t="shared" si="0"/>
        <v/>
      </c>
      <c r="C62" s="680"/>
      <c r="D62" s="29"/>
      <c r="E62" s="30"/>
      <c r="F62" s="31"/>
      <c r="G62" s="30"/>
      <c r="H62" s="31"/>
      <c r="I62" s="30"/>
      <c r="J62" s="31"/>
      <c r="K62" s="30"/>
      <c r="L62" s="31"/>
      <c r="M62" s="30"/>
      <c r="N62" s="31"/>
      <c r="O62" s="30"/>
      <c r="P62" s="31"/>
      <c r="Q62" s="30"/>
      <c r="R62" s="31"/>
      <c r="S62" s="69"/>
    </row>
    <row r="63" spans="2:19" ht="16.5" customHeight="1">
      <c r="B63" s="679" t="str">
        <f t="shared" si="0"/>
        <v/>
      </c>
      <c r="C63" s="680"/>
      <c r="D63" s="29"/>
      <c r="E63" s="30"/>
      <c r="F63" s="31"/>
      <c r="G63" s="30"/>
      <c r="H63" s="31"/>
      <c r="I63" s="30"/>
      <c r="J63" s="31"/>
      <c r="K63" s="30"/>
      <c r="L63" s="31"/>
      <c r="M63" s="30"/>
      <c r="N63" s="31"/>
      <c r="O63" s="30"/>
      <c r="P63" s="31"/>
      <c r="Q63" s="30"/>
      <c r="R63" s="31"/>
      <c r="S63" s="69"/>
    </row>
    <row r="64" spans="2:19" ht="16.5" customHeight="1">
      <c r="B64" s="679" t="str">
        <f t="shared" si="0"/>
        <v/>
      </c>
      <c r="C64" s="680"/>
      <c r="D64" s="29"/>
      <c r="E64" s="30"/>
      <c r="F64" s="31"/>
      <c r="G64" s="30"/>
      <c r="H64" s="31"/>
      <c r="I64" s="30"/>
      <c r="J64" s="31"/>
      <c r="K64" s="30"/>
      <c r="L64" s="31"/>
      <c r="M64" s="30"/>
      <c r="N64" s="31"/>
      <c r="O64" s="30"/>
      <c r="P64" s="31"/>
      <c r="Q64" s="30"/>
      <c r="R64" s="31"/>
      <c r="S64" s="69"/>
    </row>
    <row r="65" spans="2:19" ht="16.5" customHeight="1">
      <c r="B65" s="679" t="str">
        <f t="shared" si="0"/>
        <v/>
      </c>
      <c r="C65" s="680"/>
      <c r="D65" s="29"/>
      <c r="E65" s="30"/>
      <c r="F65" s="31"/>
      <c r="G65" s="30"/>
      <c r="H65" s="31"/>
      <c r="I65" s="30"/>
      <c r="J65" s="31"/>
      <c r="K65" s="30"/>
      <c r="L65" s="31"/>
      <c r="M65" s="30"/>
      <c r="N65" s="31"/>
      <c r="O65" s="30"/>
      <c r="P65" s="31"/>
      <c r="Q65" s="30"/>
      <c r="R65" s="31"/>
      <c r="S65" s="69"/>
    </row>
    <row r="66" spans="2:19" ht="16.5" customHeight="1">
      <c r="B66" s="679" t="str">
        <f t="shared" si="0"/>
        <v/>
      </c>
      <c r="C66" s="680"/>
      <c r="D66" s="29"/>
      <c r="E66" s="30"/>
      <c r="F66" s="31"/>
      <c r="G66" s="30"/>
      <c r="H66" s="31"/>
      <c r="I66" s="30"/>
      <c r="J66" s="31"/>
      <c r="K66" s="30"/>
      <c r="L66" s="31"/>
      <c r="M66" s="30"/>
      <c r="N66" s="31"/>
      <c r="O66" s="30"/>
      <c r="P66" s="31"/>
      <c r="Q66" s="30"/>
      <c r="R66" s="31"/>
      <c r="S66" s="69"/>
    </row>
    <row r="67" spans="2:19" ht="16.5" customHeight="1">
      <c r="B67" s="679" t="str">
        <f t="shared" si="0"/>
        <v/>
      </c>
      <c r="C67" s="680"/>
      <c r="D67" s="29"/>
      <c r="E67" s="30"/>
      <c r="F67" s="31"/>
      <c r="G67" s="30"/>
      <c r="H67" s="31"/>
      <c r="I67" s="30"/>
      <c r="J67" s="31"/>
      <c r="K67" s="30"/>
      <c r="L67" s="31"/>
      <c r="M67" s="30"/>
      <c r="N67" s="31"/>
      <c r="O67" s="30"/>
      <c r="P67" s="31"/>
      <c r="Q67" s="30"/>
      <c r="R67" s="31"/>
      <c r="S67" s="69"/>
    </row>
    <row r="68" spans="2:19" ht="16.5" customHeight="1" thickBot="1">
      <c r="B68" s="681" t="str">
        <f t="shared" si="0"/>
        <v/>
      </c>
      <c r="C68" s="682"/>
      <c r="D68" s="32"/>
      <c r="E68" s="30"/>
      <c r="F68" s="31"/>
      <c r="G68" s="30"/>
      <c r="H68" s="31"/>
      <c r="I68" s="30"/>
      <c r="J68" s="31"/>
      <c r="K68" s="30"/>
      <c r="L68" s="31"/>
      <c r="M68" s="30"/>
      <c r="N68" s="31"/>
      <c r="O68" s="30"/>
      <c r="P68" s="31"/>
      <c r="Q68" s="30"/>
      <c r="R68" s="31"/>
      <c r="S68" s="69"/>
    </row>
    <row r="69" spans="2:19" ht="3.75" customHeight="1">
      <c r="C69" s="69"/>
      <c r="D69" s="69"/>
      <c r="E69" s="69"/>
      <c r="F69" s="69"/>
      <c r="G69" s="69"/>
      <c r="H69" s="69"/>
      <c r="I69" s="69"/>
      <c r="J69" s="69"/>
      <c r="K69" s="69"/>
      <c r="L69" s="69"/>
      <c r="M69" s="69"/>
      <c r="N69" s="69"/>
      <c r="O69" s="69"/>
      <c r="P69" s="69"/>
      <c r="Q69" s="69"/>
      <c r="R69" s="69"/>
      <c r="S69" s="69"/>
    </row>
    <row r="70" spans="2:19" ht="16.5" customHeight="1" thickBot="1"/>
    <row r="71" spans="2:19" ht="3.75" customHeight="1">
      <c r="B71" s="683" t="s">
        <v>254</v>
      </c>
      <c r="C71" s="684"/>
      <c r="D71" s="684"/>
      <c r="E71" s="684"/>
      <c r="F71" s="684"/>
      <c r="G71" s="684"/>
      <c r="H71" s="684"/>
      <c r="I71" s="684"/>
      <c r="J71" s="684"/>
      <c r="K71" s="684"/>
      <c r="L71" s="684"/>
      <c r="M71" s="684"/>
      <c r="N71" s="684"/>
      <c r="O71" s="684"/>
      <c r="P71" s="684"/>
      <c r="Q71" s="684"/>
      <c r="R71" s="685"/>
    </row>
    <row r="72" spans="2:19" ht="13.5" customHeight="1" thickBot="1">
      <c r="B72" s="686"/>
      <c r="C72" s="687"/>
      <c r="D72" s="687"/>
      <c r="E72" s="687"/>
      <c r="F72" s="687"/>
      <c r="G72" s="687"/>
      <c r="H72" s="687"/>
      <c r="I72" s="687"/>
      <c r="J72" s="687"/>
      <c r="K72" s="687"/>
      <c r="L72" s="687"/>
      <c r="M72" s="687"/>
      <c r="N72" s="687"/>
      <c r="O72" s="687"/>
      <c r="P72" s="687"/>
      <c r="Q72" s="687"/>
      <c r="R72" s="688"/>
      <c r="S72" s="69"/>
    </row>
    <row r="73" spans="2:19" ht="3.75" customHeight="1">
      <c r="B73" s="123"/>
      <c r="C73" s="69"/>
      <c r="D73" s="69"/>
      <c r="E73" s="69"/>
      <c r="F73" s="69"/>
      <c r="G73" s="69"/>
      <c r="H73" s="69"/>
      <c r="I73" s="69"/>
      <c r="J73" s="69"/>
      <c r="K73" s="69"/>
      <c r="L73" s="69"/>
      <c r="M73" s="69"/>
      <c r="N73" s="69"/>
      <c r="O73" s="69"/>
      <c r="P73" s="69"/>
      <c r="Q73" s="69"/>
      <c r="R73" s="69"/>
      <c r="S73" s="69"/>
    </row>
    <row r="74" spans="2:19" ht="15" customHeight="1"/>
  </sheetData>
  <sheetProtection algorithmName="SHA-512" hashValue="T7YdY7t3qCReXwbdXXPmc6KeeitAwN6bqkq1ftAFTI20rYuq93LJqroC5yqXkITTQAMqkywenWQcUZuHqAynkg==" saltValue="H9HhydFcX2TshAYw0bcvPA==" spinCount="100000" sheet="1" objects="1" scenarios="1" selectLockedCells="1"/>
  <mergeCells count="177">
    <mergeCell ref="P8:P9"/>
    <mergeCell ref="Q8:R9"/>
    <mergeCell ref="B10:D10"/>
    <mergeCell ref="F10:H10"/>
    <mergeCell ref="I10:J10"/>
    <mergeCell ref="K10:L10"/>
    <mergeCell ref="Q10:R10"/>
    <mergeCell ref="B2:R3"/>
    <mergeCell ref="B6:R6"/>
    <mergeCell ref="B8:D9"/>
    <mergeCell ref="E8:E9"/>
    <mergeCell ref="F8:H9"/>
    <mergeCell ref="I8:J9"/>
    <mergeCell ref="K8:L9"/>
    <mergeCell ref="M8:M9"/>
    <mergeCell ref="N8:N9"/>
    <mergeCell ref="O8:O9"/>
    <mergeCell ref="B11:D11"/>
    <mergeCell ref="F11:H11"/>
    <mergeCell ref="I11:J11"/>
    <mergeCell ref="K11:L11"/>
    <mergeCell ref="Q11:R11"/>
    <mergeCell ref="B12:D12"/>
    <mergeCell ref="F12:H12"/>
    <mergeCell ref="I12:J12"/>
    <mergeCell ref="K12:L12"/>
    <mergeCell ref="Q12:R12"/>
    <mergeCell ref="B13:D13"/>
    <mergeCell ref="F13:H13"/>
    <mergeCell ref="I13:J13"/>
    <mergeCell ref="K13:L13"/>
    <mergeCell ref="Q13:R13"/>
    <mergeCell ref="B14:D14"/>
    <mergeCell ref="F14:H14"/>
    <mergeCell ref="I14:J14"/>
    <mergeCell ref="K14:L14"/>
    <mergeCell ref="Q14:R14"/>
    <mergeCell ref="B15:D15"/>
    <mergeCell ref="F15:H15"/>
    <mergeCell ref="I15:J15"/>
    <mergeCell ref="K15:L15"/>
    <mergeCell ref="Q15:R15"/>
    <mergeCell ref="B16:D16"/>
    <mergeCell ref="F16:H16"/>
    <mergeCell ref="I16:J16"/>
    <mergeCell ref="K16:L16"/>
    <mergeCell ref="Q16:R16"/>
    <mergeCell ref="B17:D17"/>
    <mergeCell ref="F17:H17"/>
    <mergeCell ref="I17:J17"/>
    <mergeCell ref="K17:L17"/>
    <mergeCell ref="Q17:R17"/>
    <mergeCell ref="B18:D18"/>
    <mergeCell ref="F18:H18"/>
    <mergeCell ref="I18:J18"/>
    <mergeCell ref="K18:L18"/>
    <mergeCell ref="Q18:R18"/>
    <mergeCell ref="B19:D19"/>
    <mergeCell ref="F19:H19"/>
    <mergeCell ref="I19:J19"/>
    <mergeCell ref="K19:L19"/>
    <mergeCell ref="Q19:R19"/>
    <mergeCell ref="B20:D20"/>
    <mergeCell ref="F20:H20"/>
    <mergeCell ref="I20:J20"/>
    <mergeCell ref="K20:L20"/>
    <mergeCell ref="Q20:R20"/>
    <mergeCell ref="B21:D21"/>
    <mergeCell ref="F21:H21"/>
    <mergeCell ref="I21:J21"/>
    <mergeCell ref="K21:L21"/>
    <mergeCell ref="Q21:R21"/>
    <mergeCell ref="B22:D22"/>
    <mergeCell ref="F22:H22"/>
    <mergeCell ref="I22:J22"/>
    <mergeCell ref="K22:L22"/>
    <mergeCell ref="Q22:R22"/>
    <mergeCell ref="B23:D23"/>
    <mergeCell ref="F23:H23"/>
    <mergeCell ref="I23:J23"/>
    <mergeCell ref="K23:L23"/>
    <mergeCell ref="Q23:R23"/>
    <mergeCell ref="B24:D24"/>
    <mergeCell ref="F24:H24"/>
    <mergeCell ref="I24:J24"/>
    <mergeCell ref="K24:L24"/>
    <mergeCell ref="Q24:R24"/>
    <mergeCell ref="B25:D25"/>
    <mergeCell ref="F25:H25"/>
    <mergeCell ref="I25:J25"/>
    <mergeCell ref="K25:L25"/>
    <mergeCell ref="Q25:R25"/>
    <mergeCell ref="B26:D26"/>
    <mergeCell ref="F26:H26"/>
    <mergeCell ref="I26:J26"/>
    <mergeCell ref="K26:L26"/>
    <mergeCell ref="Q26:R26"/>
    <mergeCell ref="B27:D27"/>
    <mergeCell ref="F27:H27"/>
    <mergeCell ref="I27:J27"/>
    <mergeCell ref="K27:L27"/>
    <mergeCell ref="Q27:R27"/>
    <mergeCell ref="B28:D28"/>
    <mergeCell ref="F28:H28"/>
    <mergeCell ref="I28:J28"/>
    <mergeCell ref="K28:L28"/>
    <mergeCell ref="Q28:R28"/>
    <mergeCell ref="B29:D29"/>
    <mergeCell ref="F29:H29"/>
    <mergeCell ref="I29:J29"/>
    <mergeCell ref="K29:L29"/>
    <mergeCell ref="Q29:R29"/>
    <mergeCell ref="B30:D30"/>
    <mergeCell ref="F30:H30"/>
    <mergeCell ref="I30:J30"/>
    <mergeCell ref="K30:L30"/>
    <mergeCell ref="Q30:R30"/>
    <mergeCell ref="B31:D31"/>
    <mergeCell ref="F31:H31"/>
    <mergeCell ref="I31:J31"/>
    <mergeCell ref="K31:L31"/>
    <mergeCell ref="Q31:R31"/>
    <mergeCell ref="B32:D32"/>
    <mergeCell ref="F32:H32"/>
    <mergeCell ref="I32:J32"/>
    <mergeCell ref="K32:L32"/>
    <mergeCell ref="Q32:R32"/>
    <mergeCell ref="B33:D33"/>
    <mergeCell ref="F33:H33"/>
    <mergeCell ref="I33:J33"/>
    <mergeCell ref="K33:L33"/>
    <mergeCell ref="Q33:R33"/>
    <mergeCell ref="B34:D34"/>
    <mergeCell ref="F34:H34"/>
    <mergeCell ref="I34:J34"/>
    <mergeCell ref="K34:L34"/>
    <mergeCell ref="Q34:R34"/>
    <mergeCell ref="B39:C41"/>
    <mergeCell ref="D39:R40"/>
    <mergeCell ref="B42:C42"/>
    <mergeCell ref="B43:C43"/>
    <mergeCell ref="B44:C44"/>
    <mergeCell ref="B45:C45"/>
    <mergeCell ref="B35:D35"/>
    <mergeCell ref="F35:H35"/>
    <mergeCell ref="I35:J35"/>
    <mergeCell ref="K35:L35"/>
    <mergeCell ref="Q35:R35"/>
    <mergeCell ref="B36:D36"/>
    <mergeCell ref="F36:H36"/>
    <mergeCell ref="I36:J36"/>
    <mergeCell ref="K36:L36"/>
    <mergeCell ref="Q36:R36"/>
    <mergeCell ref="B52:C52"/>
    <mergeCell ref="B53:C53"/>
    <mergeCell ref="B54:C54"/>
    <mergeCell ref="B55:C55"/>
    <mergeCell ref="B56:C56"/>
    <mergeCell ref="B57:C57"/>
    <mergeCell ref="B46:C46"/>
    <mergeCell ref="B47:C47"/>
    <mergeCell ref="B48:C48"/>
    <mergeCell ref="B49:C49"/>
    <mergeCell ref="B50:C50"/>
    <mergeCell ref="B51:C51"/>
    <mergeCell ref="B64:C64"/>
    <mergeCell ref="B65:C65"/>
    <mergeCell ref="B66:C66"/>
    <mergeCell ref="B67:C67"/>
    <mergeCell ref="B68:C68"/>
    <mergeCell ref="B71:R72"/>
    <mergeCell ref="B58:C58"/>
    <mergeCell ref="B59:C59"/>
    <mergeCell ref="B60:C60"/>
    <mergeCell ref="B61:C61"/>
    <mergeCell ref="B62:C62"/>
    <mergeCell ref="B63:C63"/>
  </mergeCells>
  <conditionalFormatting sqref="B11:D36">
    <cfRule type="duplicateValues" dxfId="2" priority="1"/>
  </conditionalFormatting>
  <conditionalFormatting sqref="E43:R68">
    <cfRule type="expression" dxfId="1" priority="2">
      <formula>$D43="Yes"</formula>
    </cfRule>
  </conditionalFormatting>
  <dataValidations count="2">
    <dataValidation type="list" allowBlank="1" showInputMessage="1" showErrorMessage="1" sqref="D43:D68" xr:uid="{00000000-0002-0000-0300-000000000000}">
      <formula1>"Yes,No"</formula1>
    </dataValidation>
    <dataValidation allowBlank="1" showInputMessage="1" showErrorMessage="1" sqref="D39 B11:B36" xr:uid="{00000000-0002-0000-0300-000001000000}"/>
  </dataValidations>
  <pageMargins left="0.25" right="0.25" top="0.75" bottom="0.75" header="0.3" footer="0.3"/>
  <pageSetup scale="53" fitToHeight="0"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U45"/>
  <sheetViews>
    <sheetView showGridLines="0" topLeftCell="L1" zoomScale="90" zoomScaleNormal="90" zoomScaleSheetLayoutView="80" workbookViewId="0">
      <selection activeCell="J19" sqref="J19:L19"/>
    </sheetView>
  </sheetViews>
  <sheetFormatPr defaultColWidth="0" defaultRowHeight="13.5" zeroHeight="1"/>
  <cols>
    <col min="1" max="1" width="2.85546875" style="54" customWidth="1"/>
    <col min="2" max="2" width="0.7109375" style="54" customWidth="1"/>
    <col min="3" max="3" width="35.42578125" style="54" customWidth="1"/>
    <col min="4" max="5" width="20" style="54" customWidth="1"/>
    <col min="6" max="17" width="10" style="54" customWidth="1"/>
    <col min="18" max="18" width="10.28515625" style="54" customWidth="1"/>
    <col min="19" max="19" width="0.7109375" style="54" customWidth="1"/>
    <col min="20" max="20" width="2.85546875" style="54" customWidth="1"/>
    <col min="21" max="21" width="0" style="54" hidden="1" customWidth="1"/>
    <col min="22" max="16384" width="10.28515625" style="54" hidden="1"/>
  </cols>
  <sheetData>
    <row r="1" spans="2:19" ht="15" customHeight="1" thickBot="1">
      <c r="R1" s="55"/>
    </row>
    <row r="2" spans="2:19" ht="3.75" customHeight="1">
      <c r="B2" s="781" t="s">
        <v>255</v>
      </c>
      <c r="C2" s="782"/>
      <c r="D2" s="782"/>
      <c r="E2" s="782"/>
      <c r="F2" s="782"/>
      <c r="G2" s="782"/>
      <c r="H2" s="782"/>
      <c r="I2" s="782"/>
      <c r="J2" s="782"/>
      <c r="K2" s="782"/>
      <c r="L2" s="782"/>
      <c r="M2" s="782"/>
      <c r="N2" s="782"/>
      <c r="O2" s="782"/>
      <c r="P2" s="782"/>
      <c r="Q2" s="782"/>
      <c r="R2" s="783"/>
    </row>
    <row r="3" spans="2:19" ht="25.5" customHeight="1" thickBot="1">
      <c r="B3" s="784"/>
      <c r="C3" s="785"/>
      <c r="D3" s="785"/>
      <c r="E3" s="785"/>
      <c r="F3" s="785"/>
      <c r="G3" s="785"/>
      <c r="H3" s="785"/>
      <c r="I3" s="785"/>
      <c r="J3" s="785"/>
      <c r="K3" s="785"/>
      <c r="L3" s="785"/>
      <c r="M3" s="785"/>
      <c r="N3" s="785"/>
      <c r="O3" s="785"/>
      <c r="P3" s="785"/>
      <c r="Q3" s="785"/>
      <c r="R3" s="786"/>
      <c r="S3" s="8"/>
    </row>
    <row r="4" spans="2:19" ht="3.75" customHeight="1">
      <c r="C4" s="8"/>
      <c r="D4" s="8"/>
      <c r="E4" s="8"/>
      <c r="F4" s="8"/>
      <c r="G4" s="8"/>
      <c r="H4" s="8"/>
      <c r="I4" s="8"/>
      <c r="J4" s="8"/>
      <c r="K4" s="8"/>
      <c r="L4" s="8"/>
      <c r="M4" s="8"/>
      <c r="N4" s="8"/>
      <c r="O4" s="8"/>
      <c r="P4" s="8"/>
      <c r="Q4" s="8"/>
      <c r="R4" s="8"/>
      <c r="S4" s="8"/>
    </row>
    <row r="5" spans="2:19" ht="16.5" customHeight="1">
      <c r="R5" s="55"/>
    </row>
    <row r="6" spans="2:19" ht="16.5" customHeight="1">
      <c r="B6" s="54" t="s">
        <v>256</v>
      </c>
      <c r="R6" s="55"/>
    </row>
    <row r="7" spans="2:19" ht="16.5" customHeight="1" thickBot="1">
      <c r="R7" s="55"/>
    </row>
    <row r="8" spans="2:19" ht="3.75" customHeight="1">
      <c r="B8" s="787" t="s">
        <v>60</v>
      </c>
      <c r="C8" s="788"/>
      <c r="D8" s="791" t="s">
        <v>257</v>
      </c>
      <c r="E8" s="791" t="s">
        <v>258</v>
      </c>
      <c r="F8" s="793" t="s">
        <v>259</v>
      </c>
      <c r="G8" s="795" t="s">
        <v>221</v>
      </c>
      <c r="H8" s="796"/>
      <c r="I8" s="797"/>
      <c r="J8" s="795" t="s">
        <v>222</v>
      </c>
      <c r="K8" s="796"/>
      <c r="L8" s="796"/>
      <c r="M8" s="801" t="s">
        <v>223</v>
      </c>
      <c r="N8" s="802"/>
      <c r="O8" s="802" t="s">
        <v>224</v>
      </c>
      <c r="P8" s="802" t="s">
        <v>225</v>
      </c>
      <c r="Q8" s="770" t="s">
        <v>226</v>
      </c>
      <c r="R8" s="772" t="s">
        <v>227</v>
      </c>
    </row>
    <row r="9" spans="2:19" ht="29.25" customHeight="1" thickBot="1">
      <c r="B9" s="789"/>
      <c r="C9" s="790"/>
      <c r="D9" s="792"/>
      <c r="E9" s="792"/>
      <c r="F9" s="794"/>
      <c r="G9" s="798"/>
      <c r="H9" s="799"/>
      <c r="I9" s="800"/>
      <c r="J9" s="798"/>
      <c r="K9" s="799"/>
      <c r="L9" s="799"/>
      <c r="M9" s="803"/>
      <c r="N9" s="804"/>
      <c r="O9" s="804"/>
      <c r="P9" s="804"/>
      <c r="Q9" s="771"/>
      <c r="R9" s="773"/>
      <c r="S9" s="8"/>
    </row>
    <row r="10" spans="2:19" ht="16.5" customHeight="1" thickBot="1">
      <c r="B10" s="774" t="s">
        <v>260</v>
      </c>
      <c r="C10" s="775"/>
      <c r="D10" s="56"/>
      <c r="E10" s="57" t="s">
        <v>229</v>
      </c>
      <c r="F10" s="58">
        <v>1234</v>
      </c>
      <c r="G10" s="776" t="s">
        <v>230</v>
      </c>
      <c r="H10" s="777"/>
      <c r="I10" s="778"/>
      <c r="J10" s="776" t="s">
        <v>231</v>
      </c>
      <c r="K10" s="777"/>
      <c r="L10" s="777"/>
      <c r="M10" s="779" t="s">
        <v>232</v>
      </c>
      <c r="N10" s="780"/>
      <c r="O10" s="59" t="s">
        <v>233</v>
      </c>
      <c r="P10" s="59">
        <v>56789</v>
      </c>
      <c r="Q10" s="60" t="s">
        <v>234</v>
      </c>
      <c r="R10" s="61">
        <v>10</v>
      </c>
      <c r="S10" s="8"/>
    </row>
    <row r="11" spans="2:19" ht="16.5" customHeight="1">
      <c r="B11" s="812" t="s">
        <v>190</v>
      </c>
      <c r="C11" s="813"/>
      <c r="D11" s="34"/>
      <c r="E11" s="35" t="str">
        <f>IFERROR(VLOOKUP($D11,'Pickup Locations'!$B$11:$R$36,1,FALSE),"")</f>
        <v/>
      </c>
      <c r="F11" s="36" t="str">
        <f>IFERROR(VLOOKUP($D11,'Pickup Locations'!$B$11:$R$36,4,FALSE),"")</f>
        <v/>
      </c>
      <c r="G11" s="814" t="str">
        <f>IFERROR(VLOOKUP($D11,'Pickup Locations'!$B$11:$R$36,5,FALSE),"")</f>
        <v/>
      </c>
      <c r="H11" s="815"/>
      <c r="I11" s="816"/>
      <c r="J11" s="814" t="str">
        <f>IFERROR(VLOOKUP($D11,'Pickup Locations'!$B$11:$R$36,8,FALSE),"")</f>
        <v/>
      </c>
      <c r="K11" s="815"/>
      <c r="L11" s="815"/>
      <c r="M11" s="817" t="str">
        <f>IFERROR(VLOOKUP($D11,'Pickup Locations'!$B$11:$R$36,10,FALSE),"")</f>
        <v/>
      </c>
      <c r="N11" s="818"/>
      <c r="O11" s="37" t="str">
        <f>IFERROR(VLOOKUP($D11,'Pickup Locations'!$B$11:$R$36,12,FALSE),"")</f>
        <v/>
      </c>
      <c r="P11" s="37" t="str">
        <f>IFERROR(VLOOKUP($D11,'Pickup Locations'!$B$11:$R$36,13,FALSE),"")</f>
        <v/>
      </c>
      <c r="Q11" s="38" t="str">
        <f>IFERROR(VLOOKUP($D11,'Pickup Locations'!$B$11:$R$36,14,FALSE),"")</f>
        <v/>
      </c>
      <c r="R11" s="38" t="str">
        <f>IFERROR(VLOOKUP($D11,'Pickup Locations'!$B$11:$R$36,15,FALSE),"")</f>
        <v/>
      </c>
      <c r="S11" s="8"/>
    </row>
    <row r="12" spans="2:19" ht="16.5" customHeight="1">
      <c r="B12" s="805" t="s">
        <v>191</v>
      </c>
      <c r="C12" s="806"/>
      <c r="D12" s="39"/>
      <c r="E12" s="35" t="str">
        <f>IFERROR(VLOOKUP($D12,'Pickup Locations'!$B$11:$R$36,1,FALSE),"")</f>
        <v/>
      </c>
      <c r="F12" s="40" t="str">
        <f>IFERROR(VLOOKUP($D12,'Pickup Locations'!$B$11:$R$36,4,FALSE),"")</f>
        <v/>
      </c>
      <c r="G12" s="807" t="str">
        <f>IFERROR(VLOOKUP($D12,'Pickup Locations'!$B$11:$R$36,5,FALSE),"")</f>
        <v/>
      </c>
      <c r="H12" s="808"/>
      <c r="I12" s="809"/>
      <c r="J12" s="807" t="str">
        <f>IFERROR(VLOOKUP($D12,'Pickup Locations'!$B$11:$R$36,8,FALSE),"")</f>
        <v/>
      </c>
      <c r="K12" s="808"/>
      <c r="L12" s="810"/>
      <c r="M12" s="811" t="str">
        <f>IFERROR(VLOOKUP($D12,'Pickup Locations'!$B$11:$R$36,10,FALSE),"")</f>
        <v/>
      </c>
      <c r="N12" s="809"/>
      <c r="O12" s="41" t="str">
        <f>IFERROR(VLOOKUP($D12,'Pickup Locations'!$B$11:$R$36,12,FALSE),"")</f>
        <v/>
      </c>
      <c r="P12" s="37" t="str">
        <f>IFERROR(VLOOKUP($D12,'Pickup Locations'!$B$11:$R$36,13,FALSE),"")</f>
        <v/>
      </c>
      <c r="Q12" s="42" t="str">
        <f>IFERROR(VLOOKUP($D12,'Pickup Locations'!$B$11:$R$36,14,FALSE),"")</f>
        <v/>
      </c>
      <c r="R12" s="42" t="str">
        <f>IFERROR(VLOOKUP($D12,'Pickup Locations'!$B$11:$R$36,15,FALSE),"")</f>
        <v/>
      </c>
      <c r="S12" s="8"/>
    </row>
    <row r="13" spans="2:19" ht="16.5" customHeight="1">
      <c r="B13" s="805" t="s">
        <v>192</v>
      </c>
      <c r="C13" s="806"/>
      <c r="D13" s="39"/>
      <c r="E13" s="43" t="str">
        <f>IFERROR(VLOOKUP($D13,'Pickup Locations'!$B$11:$R$36,1,FALSE),"")</f>
        <v/>
      </c>
      <c r="F13" s="40" t="str">
        <f>IFERROR(VLOOKUP($D13,'Pickup Locations'!$B$11:$R$36,4,FALSE),"")</f>
        <v/>
      </c>
      <c r="G13" s="807" t="str">
        <f>IFERROR(VLOOKUP($D13,'Pickup Locations'!$B$11:$R$36,5,FALSE),"")</f>
        <v/>
      </c>
      <c r="H13" s="808"/>
      <c r="I13" s="809"/>
      <c r="J13" s="807" t="str">
        <f>IFERROR(VLOOKUP($D13,'Pickup Locations'!$B$11:$R$36,8,FALSE),"")</f>
        <v/>
      </c>
      <c r="K13" s="808"/>
      <c r="L13" s="810"/>
      <c r="M13" s="811" t="str">
        <f>IFERROR(VLOOKUP($D13,'Pickup Locations'!$B$11:$R$36,10,FALSE),"")</f>
        <v/>
      </c>
      <c r="N13" s="809"/>
      <c r="O13" s="41" t="str">
        <f>IFERROR(VLOOKUP($D13,'Pickup Locations'!$B$11:$R$36,12,FALSE),"")</f>
        <v/>
      </c>
      <c r="P13" s="37" t="str">
        <f>IFERROR(VLOOKUP($D13,'Pickup Locations'!$B$11:$R$36,13,FALSE),"")</f>
        <v/>
      </c>
      <c r="Q13" s="42" t="str">
        <f>IFERROR(VLOOKUP($D13,'Pickup Locations'!$B$11:$R$36,14,FALSE),"")</f>
        <v/>
      </c>
      <c r="R13" s="42" t="str">
        <f>IFERROR(VLOOKUP($D13,'Pickup Locations'!$B$11:$R$36,15,FALSE),"")</f>
        <v/>
      </c>
      <c r="S13" s="8"/>
    </row>
    <row r="14" spans="2:19" ht="16.5" customHeight="1">
      <c r="B14" s="805" t="s">
        <v>193</v>
      </c>
      <c r="C14" s="806"/>
      <c r="D14" s="39"/>
      <c r="E14" s="44" t="str">
        <f>IFERROR(VLOOKUP($D14,'Pickup Locations'!$B$11:$R$36,1,FALSE),"")</f>
        <v/>
      </c>
      <c r="F14" s="40" t="str">
        <f>IFERROR(VLOOKUP($D14,'Pickup Locations'!$B$11:$R$36,4,FALSE),"")</f>
        <v/>
      </c>
      <c r="G14" s="807" t="str">
        <f>IFERROR(VLOOKUP($D14,'Pickup Locations'!$B$11:$R$36,5,FALSE),"")</f>
        <v/>
      </c>
      <c r="H14" s="808"/>
      <c r="I14" s="809"/>
      <c r="J14" s="807" t="str">
        <f>IFERROR(VLOOKUP($D14,'Pickup Locations'!$B$11:$R$36,8,FALSE),"")</f>
        <v/>
      </c>
      <c r="K14" s="808"/>
      <c r="L14" s="810"/>
      <c r="M14" s="811" t="str">
        <f>IFERROR(VLOOKUP($D14,'Pickup Locations'!$B$11:$R$36,10,FALSE),"")</f>
        <v/>
      </c>
      <c r="N14" s="809"/>
      <c r="O14" s="41" t="str">
        <f>IFERROR(VLOOKUP($D14,'Pickup Locations'!$B$11:$R$36,12,FALSE),"")</f>
        <v/>
      </c>
      <c r="P14" s="37" t="str">
        <f>IFERROR(VLOOKUP($D14,'Pickup Locations'!$B$11:$R$36,13,FALSE),"")</f>
        <v/>
      </c>
      <c r="Q14" s="42" t="str">
        <f>IFERROR(VLOOKUP($D14,'Pickup Locations'!$B$11:$R$36,14,FALSE),"")</f>
        <v/>
      </c>
      <c r="R14" s="42" t="str">
        <f>IFERROR(VLOOKUP($D14,'Pickup Locations'!$B$11:$R$36,15,FALSE),"")</f>
        <v/>
      </c>
      <c r="S14" s="8"/>
    </row>
    <row r="15" spans="2:19" ht="16.5" customHeight="1">
      <c r="B15" s="805" t="s">
        <v>194</v>
      </c>
      <c r="C15" s="806"/>
      <c r="D15" s="39"/>
      <c r="E15" s="44" t="str">
        <f>IFERROR(VLOOKUP($D15,'Pickup Locations'!$B$11:$R$36,1,FALSE),"")</f>
        <v/>
      </c>
      <c r="F15" s="40" t="str">
        <f>IFERROR(VLOOKUP($D15,'Pickup Locations'!$B$11:$R$36,4,FALSE),"")</f>
        <v/>
      </c>
      <c r="G15" s="807" t="str">
        <f>IFERROR(VLOOKUP($D15,'Pickup Locations'!$B$11:$R$36,5,FALSE),"")</f>
        <v/>
      </c>
      <c r="H15" s="808"/>
      <c r="I15" s="809"/>
      <c r="J15" s="807" t="str">
        <f>IFERROR(VLOOKUP($D15,'Pickup Locations'!$B$11:$R$36,8,FALSE),"")</f>
        <v/>
      </c>
      <c r="K15" s="808"/>
      <c r="L15" s="810"/>
      <c r="M15" s="811" t="str">
        <f>IFERROR(VLOOKUP($D15,'Pickup Locations'!$B$11:$R$36,10,FALSE),"")</f>
        <v/>
      </c>
      <c r="N15" s="809"/>
      <c r="O15" s="41" t="str">
        <f>IFERROR(VLOOKUP($D15,'Pickup Locations'!$B$11:$R$36,12,FALSE),"")</f>
        <v/>
      </c>
      <c r="P15" s="37" t="str">
        <f>IFERROR(VLOOKUP($D15,'Pickup Locations'!$B$11:$R$36,13,FALSE),"")</f>
        <v/>
      </c>
      <c r="Q15" s="42" t="str">
        <f>IFERROR(VLOOKUP($D15,'Pickup Locations'!$B$11:$R$36,14,FALSE),"")</f>
        <v/>
      </c>
      <c r="R15" s="42" t="str">
        <f>IFERROR(VLOOKUP($D15,'Pickup Locations'!$B$11:$R$36,15,FALSE),"")</f>
        <v/>
      </c>
      <c r="S15" s="8"/>
    </row>
    <row r="16" spans="2:19" ht="16.5" customHeight="1">
      <c r="B16" s="805" t="s">
        <v>195</v>
      </c>
      <c r="C16" s="806"/>
      <c r="D16" s="39"/>
      <c r="E16" s="44" t="str">
        <f>IFERROR(VLOOKUP($D16,'Pickup Locations'!$B$11:$R$36,1,FALSE),"")</f>
        <v/>
      </c>
      <c r="F16" s="40" t="str">
        <f>IFERROR(VLOOKUP($D16,'Pickup Locations'!$B$11:$R$36,4,FALSE),"")</f>
        <v/>
      </c>
      <c r="G16" s="807" t="str">
        <f>IFERROR(VLOOKUP($D16,'Pickup Locations'!$B$11:$R$36,5,FALSE),"")</f>
        <v/>
      </c>
      <c r="H16" s="808"/>
      <c r="I16" s="809"/>
      <c r="J16" s="807" t="str">
        <f>IFERROR(VLOOKUP($D16,'Pickup Locations'!$B$11:$R$36,8,FALSE),"")</f>
        <v/>
      </c>
      <c r="K16" s="808"/>
      <c r="L16" s="810"/>
      <c r="M16" s="811" t="str">
        <f>IFERROR(VLOOKUP($D16,'Pickup Locations'!$B$11:$R$36,10,FALSE),"")</f>
        <v/>
      </c>
      <c r="N16" s="809"/>
      <c r="O16" s="41" t="str">
        <f>IFERROR(VLOOKUP($D16,'Pickup Locations'!$B$11:$R$36,12,FALSE),"")</f>
        <v/>
      </c>
      <c r="P16" s="37" t="str">
        <f>IFERROR(VLOOKUP($D16,'Pickup Locations'!$B$11:$R$36,13,FALSE),"")</f>
        <v/>
      </c>
      <c r="Q16" s="42" t="str">
        <f>IFERROR(VLOOKUP($D16,'Pickup Locations'!$B$11:$R$36,14,FALSE),"")</f>
        <v/>
      </c>
      <c r="R16" s="42" t="str">
        <f>IFERROR(VLOOKUP($D16,'Pickup Locations'!$B$11:$R$36,15,FALSE),"")</f>
        <v/>
      </c>
      <c r="S16" s="8"/>
    </row>
    <row r="17" spans="2:19" ht="16.5" customHeight="1">
      <c r="B17" s="805" t="s">
        <v>196</v>
      </c>
      <c r="C17" s="806"/>
      <c r="D17" s="39"/>
      <c r="E17" s="44" t="str">
        <f>IFERROR(VLOOKUP($D17,'Pickup Locations'!$B$11:$R$36,1,FALSE),"")</f>
        <v/>
      </c>
      <c r="F17" s="40" t="str">
        <f>IFERROR(VLOOKUP($D17,'Pickup Locations'!$B$11:$R$36,4,FALSE),"")</f>
        <v/>
      </c>
      <c r="G17" s="807" t="str">
        <f>IFERROR(VLOOKUP($D17,'Pickup Locations'!$B$11:$R$36,5,FALSE),"")</f>
        <v/>
      </c>
      <c r="H17" s="808"/>
      <c r="I17" s="809"/>
      <c r="J17" s="807" t="str">
        <f>IFERROR(VLOOKUP($D17,'Pickup Locations'!$B$11:$R$36,8,FALSE),"")</f>
        <v/>
      </c>
      <c r="K17" s="808"/>
      <c r="L17" s="810"/>
      <c r="M17" s="811" t="str">
        <f>IFERROR(VLOOKUP($D17,'Pickup Locations'!$B$11:$R$36,10,FALSE),"")</f>
        <v/>
      </c>
      <c r="N17" s="809"/>
      <c r="O17" s="41" t="str">
        <f>IFERROR(VLOOKUP($D17,'Pickup Locations'!$B$11:$R$36,12,FALSE),"")</f>
        <v/>
      </c>
      <c r="P17" s="37" t="str">
        <f>IFERROR(VLOOKUP($D17,'Pickup Locations'!$B$11:$R$36,13,FALSE),"")</f>
        <v/>
      </c>
      <c r="Q17" s="42" t="str">
        <f>IFERROR(VLOOKUP($D17,'Pickup Locations'!$B$11:$R$36,14,FALSE),"")</f>
        <v/>
      </c>
      <c r="R17" s="42" t="str">
        <f>IFERROR(VLOOKUP($D17,'Pickup Locations'!$B$11:$R$36,15,FALSE),"")</f>
        <v/>
      </c>
      <c r="S17" s="8"/>
    </row>
    <row r="18" spans="2:19" ht="16.5" customHeight="1">
      <c r="B18" s="805" t="s">
        <v>197</v>
      </c>
      <c r="C18" s="806"/>
      <c r="D18" s="39"/>
      <c r="E18" s="44" t="str">
        <f>IFERROR(VLOOKUP($D18,'Pickup Locations'!$B$11:$R$36,1,FALSE),"")</f>
        <v/>
      </c>
      <c r="F18" s="40" t="str">
        <f>IFERROR(VLOOKUP($D18,'Pickup Locations'!$B$11:$R$36,4,FALSE),"")</f>
        <v/>
      </c>
      <c r="G18" s="807" t="str">
        <f>IFERROR(VLOOKUP($D18,'Pickup Locations'!$B$11:$R$36,5,FALSE),"")</f>
        <v/>
      </c>
      <c r="H18" s="808"/>
      <c r="I18" s="809"/>
      <c r="J18" s="807" t="str">
        <f>IFERROR(VLOOKUP($D18,'Pickup Locations'!$B$11:$R$36,8,FALSE),"")</f>
        <v/>
      </c>
      <c r="K18" s="808"/>
      <c r="L18" s="810"/>
      <c r="M18" s="811" t="str">
        <f>IFERROR(VLOOKUP($D18,'Pickup Locations'!$B$11:$R$36,10,FALSE),"")</f>
        <v/>
      </c>
      <c r="N18" s="809"/>
      <c r="O18" s="41" t="str">
        <f>IFERROR(VLOOKUP($D18,'Pickup Locations'!$B$11:$R$36,12,FALSE),"")</f>
        <v/>
      </c>
      <c r="P18" s="37" t="str">
        <f>IFERROR(VLOOKUP($D18,'Pickup Locations'!$B$11:$R$36,13,FALSE),"")</f>
        <v/>
      </c>
      <c r="Q18" s="42" t="str">
        <f>IFERROR(VLOOKUP($D18,'Pickup Locations'!$B$11:$R$36,14,FALSE),"")</f>
        <v/>
      </c>
      <c r="R18" s="42" t="str">
        <f>IFERROR(VLOOKUP($D18,'Pickup Locations'!$B$11:$R$36,15,FALSE),"")</f>
        <v/>
      </c>
      <c r="S18" s="8"/>
    </row>
    <row r="19" spans="2:19" ht="16.5" customHeight="1">
      <c r="B19" s="805" t="s">
        <v>198</v>
      </c>
      <c r="C19" s="806"/>
      <c r="D19" s="39"/>
      <c r="E19" s="44" t="str">
        <f>IFERROR(VLOOKUP($D19,'Pickup Locations'!$B$11:$R$36,1,FALSE),"")</f>
        <v/>
      </c>
      <c r="F19" s="40" t="str">
        <f>IFERROR(VLOOKUP($D19,'Pickup Locations'!$B$11:$R$36,4,FALSE),"")</f>
        <v/>
      </c>
      <c r="G19" s="807" t="str">
        <f>IFERROR(VLOOKUP($D19,'Pickup Locations'!$B$11:$R$36,5,FALSE),"")</f>
        <v/>
      </c>
      <c r="H19" s="808"/>
      <c r="I19" s="809"/>
      <c r="J19" s="807" t="str">
        <f>IFERROR(VLOOKUP($D19,'Pickup Locations'!$B$11:$R$36,8,FALSE),"")</f>
        <v/>
      </c>
      <c r="K19" s="808"/>
      <c r="L19" s="810"/>
      <c r="M19" s="811" t="str">
        <f>IFERROR(VLOOKUP($D19,'Pickup Locations'!$B$11:$R$36,10,FALSE),"")</f>
        <v/>
      </c>
      <c r="N19" s="809"/>
      <c r="O19" s="41" t="str">
        <f>IFERROR(VLOOKUP($D19,'Pickup Locations'!$B$11:$R$36,12,FALSE),"")</f>
        <v/>
      </c>
      <c r="P19" s="37" t="str">
        <f>IFERROR(VLOOKUP($D19,'Pickup Locations'!$B$11:$R$36,13,FALSE),"")</f>
        <v/>
      </c>
      <c r="Q19" s="42" t="str">
        <f>IFERROR(VLOOKUP($D19,'Pickup Locations'!$B$11:$R$36,14,FALSE),"")</f>
        <v/>
      </c>
      <c r="R19" s="42" t="str">
        <f>IFERROR(VLOOKUP($D19,'Pickup Locations'!$B$11:$R$36,15,FALSE),"")</f>
        <v/>
      </c>
      <c r="S19" s="8"/>
    </row>
    <row r="20" spans="2:19" ht="16.5" customHeight="1">
      <c r="B20" s="805" t="s">
        <v>199</v>
      </c>
      <c r="C20" s="806"/>
      <c r="D20" s="39"/>
      <c r="E20" s="44" t="str">
        <f>IFERROR(VLOOKUP($D20,'Pickup Locations'!$B$11:$R$36,1,FALSE),"")</f>
        <v/>
      </c>
      <c r="F20" s="40" t="str">
        <f>IFERROR(VLOOKUP($D20,'Pickup Locations'!$B$11:$R$36,4,FALSE),"")</f>
        <v/>
      </c>
      <c r="G20" s="807" t="str">
        <f>IFERROR(VLOOKUP($D20,'Pickup Locations'!$B$11:$R$36,5,FALSE),"")</f>
        <v/>
      </c>
      <c r="H20" s="808"/>
      <c r="I20" s="809"/>
      <c r="J20" s="807" t="str">
        <f>IFERROR(VLOOKUP($D20,'Pickup Locations'!$B$11:$R$36,8,FALSE),"")</f>
        <v/>
      </c>
      <c r="K20" s="808"/>
      <c r="L20" s="810"/>
      <c r="M20" s="811" t="str">
        <f>IFERROR(VLOOKUP($D20,'Pickup Locations'!$B$11:$R$36,10,FALSE),"")</f>
        <v/>
      </c>
      <c r="N20" s="809"/>
      <c r="O20" s="41" t="str">
        <f>IFERROR(VLOOKUP($D20,'Pickup Locations'!$B$11:$R$36,12,FALSE),"")</f>
        <v/>
      </c>
      <c r="P20" s="37" t="str">
        <f>IFERROR(VLOOKUP($D20,'Pickup Locations'!$B$11:$R$36,13,FALSE),"")</f>
        <v/>
      </c>
      <c r="Q20" s="42" t="str">
        <f>IFERROR(VLOOKUP($D20,'Pickup Locations'!$B$11:$R$36,14,FALSE),"")</f>
        <v/>
      </c>
      <c r="R20" s="42" t="str">
        <f>IFERROR(VLOOKUP($D20,'Pickup Locations'!$B$11:$R$36,15,FALSE),"")</f>
        <v/>
      </c>
      <c r="S20" s="8"/>
    </row>
    <row r="21" spans="2:19" ht="16.5" customHeight="1">
      <c r="B21" s="805" t="s">
        <v>200</v>
      </c>
      <c r="C21" s="806"/>
      <c r="D21" s="39"/>
      <c r="E21" s="44" t="str">
        <f>IFERROR(VLOOKUP($D21,'Pickup Locations'!$B$11:$R$36,1,FALSE),"")</f>
        <v/>
      </c>
      <c r="F21" s="40" t="str">
        <f>IFERROR(VLOOKUP($D21,'Pickup Locations'!$B$11:$R$36,4,FALSE),"")</f>
        <v/>
      </c>
      <c r="G21" s="807" t="str">
        <f>IFERROR(VLOOKUP($D21,'Pickup Locations'!$B$11:$R$36,5,FALSE),"")</f>
        <v/>
      </c>
      <c r="H21" s="808"/>
      <c r="I21" s="809"/>
      <c r="J21" s="807" t="str">
        <f>IFERROR(VLOOKUP($D21,'Pickup Locations'!$B$11:$R$36,8,FALSE),"")</f>
        <v/>
      </c>
      <c r="K21" s="808"/>
      <c r="L21" s="810"/>
      <c r="M21" s="811" t="str">
        <f>IFERROR(VLOOKUP($D21,'Pickup Locations'!$B$11:$R$36,10,FALSE),"")</f>
        <v/>
      </c>
      <c r="N21" s="809"/>
      <c r="O21" s="41" t="str">
        <f>IFERROR(VLOOKUP($D21,'Pickup Locations'!$B$11:$R$36,12,FALSE),"")</f>
        <v/>
      </c>
      <c r="P21" s="37" t="str">
        <f>IFERROR(VLOOKUP($D21,'Pickup Locations'!$B$11:$R$36,13,FALSE),"")</f>
        <v/>
      </c>
      <c r="Q21" s="42" t="str">
        <f>IFERROR(VLOOKUP($D21,'Pickup Locations'!$B$11:$R$36,14,FALSE),"")</f>
        <v/>
      </c>
      <c r="R21" s="42" t="str">
        <f>IFERROR(VLOOKUP($D21,'Pickup Locations'!$B$11:$R$36,15,FALSE),"")</f>
        <v/>
      </c>
      <c r="S21" s="8"/>
    </row>
    <row r="22" spans="2:19" ht="16.5" customHeight="1">
      <c r="B22" s="805" t="s">
        <v>201</v>
      </c>
      <c r="C22" s="806"/>
      <c r="D22" s="39"/>
      <c r="E22" s="44" t="str">
        <f>IFERROR(VLOOKUP($D22,'Pickup Locations'!$B$11:$R$36,1,FALSE),"")</f>
        <v/>
      </c>
      <c r="F22" s="40" t="str">
        <f>IFERROR(VLOOKUP($D22,'Pickup Locations'!$B$11:$R$36,4,FALSE),"")</f>
        <v/>
      </c>
      <c r="G22" s="807" t="str">
        <f>IFERROR(VLOOKUP($D22,'Pickup Locations'!$B$11:$R$36,5,FALSE),"")</f>
        <v/>
      </c>
      <c r="H22" s="808"/>
      <c r="I22" s="809"/>
      <c r="J22" s="807" t="str">
        <f>IFERROR(VLOOKUP($D22,'Pickup Locations'!$B$11:$R$36,8,FALSE),"")</f>
        <v/>
      </c>
      <c r="K22" s="808"/>
      <c r="L22" s="810"/>
      <c r="M22" s="811" t="str">
        <f>IFERROR(VLOOKUP($D22,'Pickup Locations'!$B$11:$R$36,10,FALSE),"")</f>
        <v/>
      </c>
      <c r="N22" s="809"/>
      <c r="O22" s="41" t="str">
        <f>IFERROR(VLOOKUP($D22,'Pickup Locations'!$B$11:$R$36,12,FALSE),"")</f>
        <v/>
      </c>
      <c r="P22" s="37" t="str">
        <f>IFERROR(VLOOKUP($D22,'Pickup Locations'!$B$11:$R$36,13,FALSE),"")</f>
        <v/>
      </c>
      <c r="Q22" s="42" t="str">
        <f>IFERROR(VLOOKUP($D22,'Pickup Locations'!$B$11:$R$36,14,FALSE),"")</f>
        <v/>
      </c>
      <c r="R22" s="42" t="str">
        <f>IFERROR(VLOOKUP($D22,'Pickup Locations'!$B$11:$R$36,15,FALSE),"")</f>
        <v/>
      </c>
      <c r="S22" s="8"/>
    </row>
    <row r="23" spans="2:19" ht="16.5" customHeight="1">
      <c r="B23" s="805" t="s">
        <v>202</v>
      </c>
      <c r="C23" s="806"/>
      <c r="D23" s="39"/>
      <c r="E23" s="44" t="str">
        <f>IFERROR(VLOOKUP($D23,'Pickup Locations'!$B$11:$R$36,1,FALSE),"")</f>
        <v/>
      </c>
      <c r="F23" s="40" t="str">
        <f>IFERROR(VLOOKUP($D23,'Pickup Locations'!$B$11:$R$36,4,FALSE),"")</f>
        <v/>
      </c>
      <c r="G23" s="807" t="str">
        <f>IFERROR(VLOOKUP($D23,'Pickup Locations'!$B$11:$R$36,5,FALSE),"")</f>
        <v/>
      </c>
      <c r="H23" s="808"/>
      <c r="I23" s="809"/>
      <c r="J23" s="807" t="str">
        <f>IFERROR(VLOOKUP($D23,'Pickup Locations'!$B$11:$R$36,8,FALSE),"")</f>
        <v/>
      </c>
      <c r="K23" s="808"/>
      <c r="L23" s="810"/>
      <c r="M23" s="811" t="str">
        <f>IFERROR(VLOOKUP($D23,'Pickup Locations'!$B$11:$R$36,10,FALSE),"")</f>
        <v/>
      </c>
      <c r="N23" s="809"/>
      <c r="O23" s="41" t="str">
        <f>IFERROR(VLOOKUP($D23,'Pickup Locations'!$B$11:$R$36,12,FALSE),"")</f>
        <v/>
      </c>
      <c r="P23" s="37" t="str">
        <f>IFERROR(VLOOKUP($D23,'Pickup Locations'!$B$11:$R$36,13,FALSE),"")</f>
        <v/>
      </c>
      <c r="Q23" s="42" t="str">
        <f>IFERROR(VLOOKUP($D23,'Pickup Locations'!$B$11:$R$36,14,FALSE),"")</f>
        <v/>
      </c>
      <c r="R23" s="42" t="str">
        <f>IFERROR(VLOOKUP($D23,'Pickup Locations'!$B$11:$R$36,15,FALSE),"")</f>
        <v/>
      </c>
      <c r="S23" s="8"/>
    </row>
    <row r="24" spans="2:19" ht="16.5" customHeight="1">
      <c r="B24" s="805" t="s">
        <v>203</v>
      </c>
      <c r="C24" s="806"/>
      <c r="D24" s="39"/>
      <c r="E24" s="44" t="str">
        <f>IFERROR(VLOOKUP($D24,'Pickup Locations'!$B$11:$R$36,1,FALSE),"")</f>
        <v/>
      </c>
      <c r="F24" s="40" t="str">
        <f>IFERROR(VLOOKUP($D24,'Pickup Locations'!$B$11:$R$36,4,FALSE),"")</f>
        <v/>
      </c>
      <c r="G24" s="807" t="str">
        <f>IFERROR(VLOOKUP($D24,'Pickup Locations'!$B$11:$R$36,5,FALSE),"")</f>
        <v/>
      </c>
      <c r="H24" s="808"/>
      <c r="I24" s="809"/>
      <c r="J24" s="807" t="str">
        <f>IFERROR(VLOOKUP($D24,'Pickup Locations'!$B$11:$R$36,8,FALSE),"")</f>
        <v/>
      </c>
      <c r="K24" s="808"/>
      <c r="L24" s="810"/>
      <c r="M24" s="811" t="str">
        <f>IFERROR(VLOOKUP($D24,'Pickup Locations'!$B$11:$R$36,10,FALSE),"")</f>
        <v/>
      </c>
      <c r="N24" s="809"/>
      <c r="O24" s="41" t="str">
        <f>IFERROR(VLOOKUP($D24,'Pickup Locations'!$B$11:$R$36,12,FALSE),"")</f>
        <v/>
      </c>
      <c r="P24" s="37" t="str">
        <f>IFERROR(VLOOKUP($D24,'Pickup Locations'!$B$11:$R$36,13,FALSE),"")</f>
        <v/>
      </c>
      <c r="Q24" s="42" t="str">
        <f>IFERROR(VLOOKUP($D24,'Pickup Locations'!$B$11:$R$36,14,FALSE),"")</f>
        <v/>
      </c>
      <c r="R24" s="42" t="str">
        <f>IFERROR(VLOOKUP($D24,'Pickup Locations'!$B$11:$R$36,15,FALSE),"")</f>
        <v/>
      </c>
      <c r="S24" s="8"/>
    </row>
    <row r="25" spans="2:19" ht="16.5" customHeight="1">
      <c r="B25" s="805" t="s">
        <v>204</v>
      </c>
      <c r="C25" s="806"/>
      <c r="D25" s="39"/>
      <c r="E25" s="44" t="str">
        <f>IFERROR(VLOOKUP($D25,'Pickup Locations'!$B$11:$R$36,1,FALSE),"")</f>
        <v/>
      </c>
      <c r="F25" s="40" t="str">
        <f>IFERROR(VLOOKUP($D25,'Pickup Locations'!$B$11:$R$36,4,FALSE),"")</f>
        <v/>
      </c>
      <c r="G25" s="807" t="str">
        <f>IFERROR(VLOOKUP($D25,'Pickup Locations'!$B$11:$R$36,5,FALSE),"")</f>
        <v/>
      </c>
      <c r="H25" s="808"/>
      <c r="I25" s="809"/>
      <c r="J25" s="807" t="str">
        <f>IFERROR(VLOOKUP($D25,'Pickup Locations'!$B$11:$R$36,8,FALSE),"")</f>
        <v/>
      </c>
      <c r="K25" s="808"/>
      <c r="L25" s="810"/>
      <c r="M25" s="811" t="str">
        <f>IFERROR(VLOOKUP($D25,'Pickup Locations'!$B$11:$R$36,10,FALSE),"")</f>
        <v/>
      </c>
      <c r="N25" s="809"/>
      <c r="O25" s="41" t="str">
        <f>IFERROR(VLOOKUP($D25,'Pickup Locations'!$B$11:$R$36,12,FALSE),"")</f>
        <v/>
      </c>
      <c r="P25" s="37" t="str">
        <f>IFERROR(VLOOKUP($D25,'Pickup Locations'!$B$11:$R$36,13,FALSE),"")</f>
        <v/>
      </c>
      <c r="Q25" s="42" t="str">
        <f>IFERROR(VLOOKUP($D25,'Pickup Locations'!$B$11:$R$36,14,FALSE),"")</f>
        <v/>
      </c>
      <c r="R25" s="42" t="str">
        <f>IFERROR(VLOOKUP($D25,'Pickup Locations'!$B$11:$R$36,15,FALSE),"")</f>
        <v/>
      </c>
      <c r="S25" s="8"/>
    </row>
    <row r="26" spans="2:19" ht="16.5" customHeight="1">
      <c r="B26" s="805" t="s">
        <v>205</v>
      </c>
      <c r="C26" s="806"/>
      <c r="D26" s="39"/>
      <c r="E26" s="44" t="str">
        <f>IFERROR(VLOOKUP($D26,'Pickup Locations'!$B$11:$R$36,1,FALSE),"")</f>
        <v/>
      </c>
      <c r="F26" s="40" t="str">
        <f>IFERROR(VLOOKUP($D26,'Pickup Locations'!$B$11:$R$36,4,FALSE),"")</f>
        <v/>
      </c>
      <c r="G26" s="807" t="str">
        <f>IFERROR(VLOOKUP($D26,'Pickup Locations'!$B$11:$R$36,5,FALSE),"")</f>
        <v/>
      </c>
      <c r="H26" s="808"/>
      <c r="I26" s="809"/>
      <c r="J26" s="807" t="str">
        <f>IFERROR(VLOOKUP($D26,'Pickup Locations'!$B$11:$R$36,8,FALSE),"")</f>
        <v/>
      </c>
      <c r="K26" s="808"/>
      <c r="L26" s="810"/>
      <c r="M26" s="811" t="str">
        <f>IFERROR(VLOOKUP($D26,'Pickup Locations'!$B$11:$R$36,10,FALSE),"")</f>
        <v/>
      </c>
      <c r="N26" s="809"/>
      <c r="O26" s="41" t="str">
        <f>IFERROR(VLOOKUP($D26,'Pickup Locations'!$B$11:$R$36,12,FALSE),"")</f>
        <v/>
      </c>
      <c r="P26" s="37" t="str">
        <f>IFERROR(VLOOKUP($D26,'Pickup Locations'!$B$11:$R$36,13,FALSE),"")</f>
        <v/>
      </c>
      <c r="Q26" s="42" t="str">
        <f>IFERROR(VLOOKUP($D26,'Pickup Locations'!$B$11:$R$36,14,FALSE),"")</f>
        <v/>
      </c>
      <c r="R26" s="42" t="str">
        <f>IFERROR(VLOOKUP($D26,'Pickup Locations'!$B$11:$R$36,15,FALSE),"")</f>
        <v/>
      </c>
      <c r="S26" s="8"/>
    </row>
    <row r="27" spans="2:19" ht="16.5" customHeight="1">
      <c r="B27" s="805" t="s">
        <v>206</v>
      </c>
      <c r="C27" s="806"/>
      <c r="D27" s="39"/>
      <c r="E27" s="44" t="str">
        <f>IFERROR(VLOOKUP($D27,'Pickup Locations'!$B$11:$R$36,1,FALSE),"")</f>
        <v/>
      </c>
      <c r="F27" s="40" t="str">
        <f>IFERROR(VLOOKUP($D27,'Pickup Locations'!$B$11:$R$36,4,FALSE),"")</f>
        <v/>
      </c>
      <c r="G27" s="807" t="str">
        <f>IFERROR(VLOOKUP($D27,'Pickup Locations'!$B$11:$R$36,5,FALSE),"")</f>
        <v/>
      </c>
      <c r="H27" s="808"/>
      <c r="I27" s="809"/>
      <c r="J27" s="807" t="str">
        <f>IFERROR(VLOOKUP($D27,'Pickup Locations'!$B$11:$R$36,8,FALSE),"")</f>
        <v/>
      </c>
      <c r="K27" s="808"/>
      <c r="L27" s="810"/>
      <c r="M27" s="811" t="str">
        <f>IFERROR(VLOOKUP($D27,'Pickup Locations'!$B$11:$R$36,10,FALSE),"")</f>
        <v/>
      </c>
      <c r="N27" s="809"/>
      <c r="O27" s="41" t="str">
        <f>IFERROR(VLOOKUP($D27,'Pickup Locations'!$B$11:$R$36,12,FALSE),"")</f>
        <v/>
      </c>
      <c r="P27" s="37" t="str">
        <f>IFERROR(VLOOKUP($D27,'Pickup Locations'!$B$11:$R$36,13,FALSE),"")</f>
        <v/>
      </c>
      <c r="Q27" s="42" t="str">
        <f>IFERROR(VLOOKUP($D27,'Pickup Locations'!$B$11:$R$36,14,FALSE),"")</f>
        <v/>
      </c>
      <c r="R27" s="42" t="str">
        <f>IFERROR(VLOOKUP($D27,'Pickup Locations'!$B$11:$R$36,15,FALSE),"")</f>
        <v/>
      </c>
      <c r="S27" s="8"/>
    </row>
    <row r="28" spans="2:19" ht="16.5" customHeight="1">
      <c r="B28" s="805" t="s">
        <v>207</v>
      </c>
      <c r="C28" s="806"/>
      <c r="D28" s="39"/>
      <c r="E28" s="44" t="str">
        <f>IFERROR(VLOOKUP($D28,'Pickup Locations'!$B$11:$R$36,1,FALSE),"")</f>
        <v/>
      </c>
      <c r="F28" s="40" t="str">
        <f>IFERROR(VLOOKUP($D28,'Pickup Locations'!$B$11:$R$36,4,FALSE),"")</f>
        <v/>
      </c>
      <c r="G28" s="807" t="str">
        <f>IFERROR(VLOOKUP($D28,'Pickup Locations'!$B$11:$R$36,5,FALSE),"")</f>
        <v/>
      </c>
      <c r="H28" s="808"/>
      <c r="I28" s="809"/>
      <c r="J28" s="807" t="str">
        <f>IFERROR(VLOOKUP($D28,'Pickup Locations'!$B$11:$R$36,8,FALSE),"")</f>
        <v/>
      </c>
      <c r="K28" s="808"/>
      <c r="L28" s="810"/>
      <c r="M28" s="811" t="str">
        <f>IFERROR(VLOOKUP($D28,'Pickup Locations'!$B$11:$R$36,10,FALSE),"")</f>
        <v/>
      </c>
      <c r="N28" s="809"/>
      <c r="O28" s="41" t="str">
        <f>IFERROR(VLOOKUP($D28,'Pickup Locations'!$B$11:$R$36,12,FALSE),"")</f>
        <v/>
      </c>
      <c r="P28" s="37" t="str">
        <f>IFERROR(VLOOKUP($D28,'Pickup Locations'!$B$11:$R$36,13,FALSE),"")</f>
        <v/>
      </c>
      <c r="Q28" s="42" t="str">
        <f>IFERROR(VLOOKUP($D28,'Pickup Locations'!$B$11:$R$36,14,FALSE),"")</f>
        <v/>
      </c>
      <c r="R28" s="42" t="str">
        <f>IFERROR(VLOOKUP($D28,'Pickup Locations'!$B$11:$R$36,15,FALSE),"")</f>
        <v/>
      </c>
      <c r="S28" s="8"/>
    </row>
    <row r="29" spans="2:19" ht="16.5" customHeight="1">
      <c r="B29" s="805" t="s">
        <v>208</v>
      </c>
      <c r="C29" s="806"/>
      <c r="D29" s="39"/>
      <c r="E29" s="44" t="str">
        <f>IFERROR(VLOOKUP($D29,'Pickup Locations'!$B$11:$R$36,1,FALSE),"")</f>
        <v/>
      </c>
      <c r="F29" s="40" t="str">
        <f>IFERROR(VLOOKUP($D29,'Pickup Locations'!$B$11:$R$36,4,FALSE),"")</f>
        <v/>
      </c>
      <c r="G29" s="807" t="str">
        <f>IFERROR(VLOOKUP($D29,'Pickup Locations'!$B$11:$R$36,5,FALSE),"")</f>
        <v/>
      </c>
      <c r="H29" s="808"/>
      <c r="I29" s="809"/>
      <c r="J29" s="807" t="str">
        <f>IFERROR(VLOOKUP($D29,'Pickup Locations'!$B$11:$R$36,8,FALSE),"")</f>
        <v/>
      </c>
      <c r="K29" s="808"/>
      <c r="L29" s="810"/>
      <c r="M29" s="811" t="str">
        <f>IFERROR(VLOOKUP($D29,'Pickup Locations'!$B$11:$R$36,10,FALSE),"")</f>
        <v/>
      </c>
      <c r="N29" s="809"/>
      <c r="O29" s="41" t="str">
        <f>IFERROR(VLOOKUP($D29,'Pickup Locations'!$B$11:$R$36,12,FALSE),"")</f>
        <v/>
      </c>
      <c r="P29" s="37" t="str">
        <f>IFERROR(VLOOKUP($D29,'Pickup Locations'!$B$11:$R$36,13,FALSE),"")</f>
        <v/>
      </c>
      <c r="Q29" s="42" t="str">
        <f>IFERROR(VLOOKUP($D29,'Pickup Locations'!$B$11:$R$36,14,FALSE),"")</f>
        <v/>
      </c>
      <c r="R29" s="42" t="str">
        <f>IFERROR(VLOOKUP($D29,'Pickup Locations'!$B$11:$R$36,15,FALSE),"")</f>
        <v/>
      </c>
      <c r="S29" s="8"/>
    </row>
    <row r="30" spans="2:19" ht="16.5" customHeight="1">
      <c r="B30" s="805" t="s">
        <v>209</v>
      </c>
      <c r="C30" s="806"/>
      <c r="D30" s="39"/>
      <c r="E30" s="44" t="str">
        <f>IFERROR(VLOOKUP($D30,'Pickup Locations'!$B$11:$R$36,1,FALSE),"")</f>
        <v/>
      </c>
      <c r="F30" s="40" t="str">
        <f>IFERROR(VLOOKUP($D30,'Pickup Locations'!$B$11:$R$36,4,FALSE),"")</f>
        <v/>
      </c>
      <c r="G30" s="807" t="str">
        <f>IFERROR(VLOOKUP($D30,'Pickup Locations'!$B$11:$R$36,5,FALSE),"")</f>
        <v/>
      </c>
      <c r="H30" s="808"/>
      <c r="I30" s="809"/>
      <c r="J30" s="807" t="str">
        <f>IFERROR(VLOOKUP($D30,'Pickup Locations'!$B$11:$R$36,8,FALSE),"")</f>
        <v/>
      </c>
      <c r="K30" s="808"/>
      <c r="L30" s="810"/>
      <c r="M30" s="811" t="str">
        <f>IFERROR(VLOOKUP($D30,'Pickup Locations'!$B$11:$R$36,10,FALSE),"")</f>
        <v/>
      </c>
      <c r="N30" s="809"/>
      <c r="O30" s="41" t="str">
        <f>IFERROR(VLOOKUP($D30,'Pickup Locations'!$B$11:$R$36,12,FALSE),"")</f>
        <v/>
      </c>
      <c r="P30" s="37" t="str">
        <f>IFERROR(VLOOKUP($D30,'Pickup Locations'!$B$11:$R$36,13,FALSE),"")</f>
        <v/>
      </c>
      <c r="Q30" s="42" t="str">
        <f>IFERROR(VLOOKUP($D30,'Pickup Locations'!$B$11:$R$36,14,FALSE),"")</f>
        <v/>
      </c>
      <c r="R30" s="42" t="str">
        <f>IFERROR(VLOOKUP($D30,'Pickup Locations'!$B$11:$R$36,15,FALSE),"")</f>
        <v/>
      </c>
      <c r="S30" s="8"/>
    </row>
    <row r="31" spans="2:19" ht="16.5" customHeight="1">
      <c r="B31" s="805" t="s">
        <v>210</v>
      </c>
      <c r="C31" s="806"/>
      <c r="D31" s="39"/>
      <c r="E31" s="44" t="str">
        <f>IFERROR(VLOOKUP($D31,'Pickup Locations'!$B$11:$R$36,1,FALSE),"")</f>
        <v/>
      </c>
      <c r="F31" s="40" t="str">
        <f>IFERROR(VLOOKUP($D31,'Pickup Locations'!$B$11:$R$36,4,FALSE),"")</f>
        <v/>
      </c>
      <c r="G31" s="807" t="str">
        <f>IFERROR(VLOOKUP($D31,'Pickup Locations'!$B$11:$R$36,5,FALSE),"")</f>
        <v/>
      </c>
      <c r="H31" s="808"/>
      <c r="I31" s="809"/>
      <c r="J31" s="807" t="str">
        <f>IFERROR(VLOOKUP($D31,'Pickup Locations'!$B$11:$R$36,8,FALSE),"")</f>
        <v/>
      </c>
      <c r="K31" s="808"/>
      <c r="L31" s="810"/>
      <c r="M31" s="811" t="str">
        <f>IFERROR(VLOOKUP($D31,'Pickup Locations'!$B$11:$R$36,10,FALSE),"")</f>
        <v/>
      </c>
      <c r="N31" s="809"/>
      <c r="O31" s="41" t="str">
        <f>IFERROR(VLOOKUP($D31,'Pickup Locations'!$B$11:$R$36,12,FALSE),"")</f>
        <v/>
      </c>
      <c r="P31" s="37" t="str">
        <f>IFERROR(VLOOKUP($D31,'Pickup Locations'!$B$11:$R$36,13,FALSE),"")</f>
        <v/>
      </c>
      <c r="Q31" s="42" t="str">
        <f>IFERROR(VLOOKUP($D31,'Pickup Locations'!$B$11:$R$36,14,FALSE),"")</f>
        <v/>
      </c>
      <c r="R31" s="42" t="str">
        <f>IFERROR(VLOOKUP($D31,'Pickup Locations'!$B$11:$R$36,15,FALSE),"")</f>
        <v/>
      </c>
      <c r="S31" s="8"/>
    </row>
    <row r="32" spans="2:19" ht="16.5" customHeight="1">
      <c r="B32" s="805" t="s">
        <v>211</v>
      </c>
      <c r="C32" s="806"/>
      <c r="D32" s="39"/>
      <c r="E32" s="44" t="str">
        <f>IFERROR(VLOOKUP($D32,'Pickup Locations'!$B$11:$R$36,1,FALSE),"")</f>
        <v/>
      </c>
      <c r="F32" s="40" t="str">
        <f>IFERROR(VLOOKUP($D32,'Pickup Locations'!$B$11:$R$36,4,FALSE),"")</f>
        <v/>
      </c>
      <c r="G32" s="807" t="str">
        <f>IFERROR(VLOOKUP($D32,'Pickup Locations'!$B$11:$R$36,5,FALSE),"")</f>
        <v/>
      </c>
      <c r="H32" s="808"/>
      <c r="I32" s="809"/>
      <c r="J32" s="807" t="str">
        <f>IFERROR(VLOOKUP($D32,'Pickup Locations'!$B$11:$R$36,8,FALSE),"")</f>
        <v/>
      </c>
      <c r="K32" s="808"/>
      <c r="L32" s="810"/>
      <c r="M32" s="811" t="str">
        <f>IFERROR(VLOOKUP($D32,'Pickup Locations'!$B$11:$R$36,10,FALSE),"")</f>
        <v/>
      </c>
      <c r="N32" s="809"/>
      <c r="O32" s="41" t="str">
        <f>IFERROR(VLOOKUP($D32,'Pickup Locations'!$B$11:$R$36,12,FALSE),"")</f>
        <v/>
      </c>
      <c r="P32" s="37" t="str">
        <f>IFERROR(VLOOKUP($D32,'Pickup Locations'!$B$11:$R$36,13,FALSE),"")</f>
        <v/>
      </c>
      <c r="Q32" s="42" t="str">
        <f>IFERROR(VLOOKUP($D32,'Pickup Locations'!$B$11:$R$36,14,FALSE),"")</f>
        <v/>
      </c>
      <c r="R32" s="42" t="str">
        <f>IFERROR(VLOOKUP($D32,'Pickup Locations'!$B$11:$R$36,15,FALSE),"")</f>
        <v/>
      </c>
      <c r="S32" s="8"/>
    </row>
    <row r="33" spans="2:19" ht="16.5" customHeight="1">
      <c r="B33" s="805" t="s">
        <v>212</v>
      </c>
      <c r="C33" s="806"/>
      <c r="D33" s="39"/>
      <c r="E33" s="44" t="str">
        <f>IFERROR(VLOOKUP($D33,'Pickup Locations'!$B$11:$R$36,1,FALSE),"")</f>
        <v/>
      </c>
      <c r="F33" s="40" t="str">
        <f>IFERROR(VLOOKUP($D33,'Pickup Locations'!$B$11:$R$36,4,FALSE),"")</f>
        <v/>
      </c>
      <c r="G33" s="807" t="str">
        <f>IFERROR(VLOOKUP($D33,'Pickup Locations'!$B$11:$R$36,5,FALSE),"")</f>
        <v/>
      </c>
      <c r="H33" s="808"/>
      <c r="I33" s="809"/>
      <c r="J33" s="807" t="str">
        <f>IFERROR(VLOOKUP($D33,'Pickup Locations'!$B$11:$R$36,8,FALSE),"")</f>
        <v/>
      </c>
      <c r="K33" s="808"/>
      <c r="L33" s="810"/>
      <c r="M33" s="811" t="str">
        <f>IFERROR(VLOOKUP($D33,'Pickup Locations'!$B$11:$R$36,10,FALSE),"")</f>
        <v/>
      </c>
      <c r="N33" s="809"/>
      <c r="O33" s="41" t="str">
        <f>IFERROR(VLOOKUP($D33,'Pickup Locations'!$B$11:$R$36,12,FALSE),"")</f>
        <v/>
      </c>
      <c r="P33" s="37" t="str">
        <f>IFERROR(VLOOKUP($D33,'Pickup Locations'!$B$11:$R$36,13,FALSE),"")</f>
        <v/>
      </c>
      <c r="Q33" s="42" t="str">
        <f>IFERROR(VLOOKUP($D33,'Pickup Locations'!$B$11:$R$36,14,FALSE),"")</f>
        <v/>
      </c>
      <c r="R33" s="42" t="str">
        <f>IFERROR(VLOOKUP($D33,'Pickup Locations'!$B$11:$R$36,15,FALSE),"")</f>
        <v/>
      </c>
      <c r="S33" s="8"/>
    </row>
    <row r="34" spans="2:19" ht="16.5" customHeight="1">
      <c r="B34" s="805" t="s">
        <v>213</v>
      </c>
      <c r="C34" s="806"/>
      <c r="D34" s="39"/>
      <c r="E34" s="44" t="str">
        <f>IFERROR(VLOOKUP($D34,'Pickup Locations'!$B$11:$R$36,1,FALSE),"")</f>
        <v/>
      </c>
      <c r="F34" s="40" t="str">
        <f>IFERROR(VLOOKUP($D34,'Pickup Locations'!$B$11:$R$36,4,FALSE),"")</f>
        <v/>
      </c>
      <c r="G34" s="807" t="str">
        <f>IFERROR(VLOOKUP($D34,'Pickup Locations'!$B$11:$R$36,5,FALSE),"")</f>
        <v/>
      </c>
      <c r="H34" s="808"/>
      <c r="I34" s="809"/>
      <c r="J34" s="807" t="str">
        <f>IFERROR(VLOOKUP($D34,'Pickup Locations'!$B$11:$R$36,8,FALSE),"")</f>
        <v/>
      </c>
      <c r="K34" s="808"/>
      <c r="L34" s="810"/>
      <c r="M34" s="811" t="str">
        <f>IFERROR(VLOOKUP($D34,'Pickup Locations'!$B$11:$R$36,10,FALSE),"")</f>
        <v/>
      </c>
      <c r="N34" s="809"/>
      <c r="O34" s="41" t="str">
        <f>IFERROR(VLOOKUP($D34,'Pickup Locations'!$B$11:$R$36,12,FALSE),"")</f>
        <v/>
      </c>
      <c r="P34" s="37" t="str">
        <f>IFERROR(VLOOKUP($D34,'Pickup Locations'!$B$11:$R$36,13,FALSE),"")</f>
        <v/>
      </c>
      <c r="Q34" s="42" t="str">
        <f>IFERROR(VLOOKUP($D34,'Pickup Locations'!$B$11:$R$36,14,FALSE),"")</f>
        <v/>
      </c>
      <c r="R34" s="42" t="str">
        <f>IFERROR(VLOOKUP($D34,'Pickup Locations'!$B$11:$R$36,15,FALSE),"")</f>
        <v/>
      </c>
      <c r="S34" s="8"/>
    </row>
    <row r="35" spans="2:19" ht="16.5" customHeight="1">
      <c r="B35" s="805" t="s">
        <v>214</v>
      </c>
      <c r="C35" s="806"/>
      <c r="D35" s="39"/>
      <c r="E35" s="44" t="str">
        <f>IFERROR(VLOOKUP($D35,'Pickup Locations'!$B$11:$R$36,1,FALSE),"")</f>
        <v/>
      </c>
      <c r="F35" s="40" t="str">
        <f>IFERROR(VLOOKUP($D35,'Pickup Locations'!$B$11:$R$36,4,FALSE),"")</f>
        <v/>
      </c>
      <c r="G35" s="807" t="str">
        <f>IFERROR(VLOOKUP($D35,'Pickup Locations'!$B$11:$R$36,5,FALSE),"")</f>
        <v/>
      </c>
      <c r="H35" s="808"/>
      <c r="I35" s="809"/>
      <c r="J35" s="807" t="str">
        <f>IFERROR(VLOOKUP($D35,'Pickup Locations'!$B$11:$R$36,8,FALSE),"")</f>
        <v/>
      </c>
      <c r="K35" s="808"/>
      <c r="L35" s="810"/>
      <c r="M35" s="811" t="str">
        <f>IFERROR(VLOOKUP($D35,'Pickup Locations'!$B$11:$R$36,10,FALSE),"")</f>
        <v/>
      </c>
      <c r="N35" s="809"/>
      <c r="O35" s="41" t="str">
        <f>IFERROR(VLOOKUP($D35,'Pickup Locations'!$B$11:$R$36,12,FALSE),"")</f>
        <v/>
      </c>
      <c r="P35" s="37" t="str">
        <f>IFERROR(VLOOKUP($D35,'Pickup Locations'!$B$11:$R$36,13,FALSE),"")</f>
        <v/>
      </c>
      <c r="Q35" s="42" t="str">
        <f>IFERROR(VLOOKUP($D35,'Pickup Locations'!$B$11:$R$36,14,FALSE),"")</f>
        <v/>
      </c>
      <c r="R35" s="42" t="str">
        <f>IFERROR(VLOOKUP($D35,'Pickup Locations'!$B$11:$R$36,15,FALSE),"")</f>
        <v/>
      </c>
      <c r="S35" s="8"/>
    </row>
    <row r="36" spans="2:19" ht="16.5" customHeight="1" thickBot="1">
      <c r="B36" s="825" t="s">
        <v>215</v>
      </c>
      <c r="C36" s="826"/>
      <c r="D36" s="45"/>
      <c r="E36" s="46" t="str">
        <f>IFERROR(VLOOKUP($D36,'Pickup Locations'!$B$11:$R$36,1,FALSE),"")</f>
        <v/>
      </c>
      <c r="F36" s="47" t="str">
        <f>IFERROR(VLOOKUP($D36,'Pickup Locations'!$B$11:$R$36,4,FALSE),"")</f>
        <v/>
      </c>
      <c r="G36" s="827" t="str">
        <f>IFERROR(VLOOKUP($D36,'Pickup Locations'!$B$11:$R$36,5,FALSE),"")</f>
        <v/>
      </c>
      <c r="H36" s="828"/>
      <c r="I36" s="829"/>
      <c r="J36" s="827" t="str">
        <f>IFERROR(VLOOKUP($D36,'Pickup Locations'!$B$11:$R$36,8,FALSE),"")</f>
        <v/>
      </c>
      <c r="K36" s="828"/>
      <c r="L36" s="830"/>
      <c r="M36" s="831" t="str">
        <f>IFERROR(VLOOKUP($D36,'Pickup Locations'!$B$11:$R$36,10,FALSE),"")</f>
        <v/>
      </c>
      <c r="N36" s="829"/>
      <c r="O36" s="48" t="str">
        <f>IFERROR(VLOOKUP($D36,'Pickup Locations'!$B$11:$R$36,12,FALSE),"")</f>
        <v/>
      </c>
      <c r="P36" s="48" t="str">
        <f>IFERROR(VLOOKUP($D36,'Pickup Locations'!$B$11:$R$36,13,FALSE),"")</f>
        <v/>
      </c>
      <c r="Q36" s="49" t="str">
        <f>IFERROR(VLOOKUP($D36,'Pickup Locations'!$B$11:$R$36,14,FALSE),"")</f>
        <v/>
      </c>
      <c r="R36" s="49" t="str">
        <f>IFERROR(VLOOKUP($D36,'Pickup Locations'!$B$11:$R$36,15,FALSE),"")</f>
        <v/>
      </c>
      <c r="S36" s="8"/>
    </row>
    <row r="37" spans="2:19" ht="3.75" customHeight="1">
      <c r="B37" s="97"/>
      <c r="C37" s="8"/>
      <c r="D37" s="8"/>
      <c r="E37" s="8"/>
      <c r="F37" s="8"/>
      <c r="G37" s="8"/>
      <c r="H37" s="8"/>
      <c r="I37" s="8"/>
      <c r="J37" s="8"/>
      <c r="K37" s="8"/>
      <c r="L37" s="8"/>
      <c r="M37" s="8"/>
      <c r="N37" s="8"/>
      <c r="O37" s="8"/>
      <c r="P37" s="8"/>
      <c r="Q37" s="8"/>
      <c r="R37" s="8"/>
      <c r="S37" s="8"/>
    </row>
    <row r="38" spans="2:19" ht="16.5" customHeight="1" thickBot="1"/>
    <row r="39" spans="2:19" ht="3.75" customHeight="1">
      <c r="B39" s="819" t="s">
        <v>261</v>
      </c>
      <c r="C39" s="820"/>
      <c r="D39" s="820"/>
      <c r="E39" s="820"/>
      <c r="F39" s="820"/>
      <c r="G39" s="820"/>
      <c r="H39" s="820"/>
      <c r="I39" s="820"/>
      <c r="J39" s="820"/>
      <c r="K39" s="820"/>
      <c r="L39" s="820"/>
      <c r="M39" s="820"/>
      <c r="N39" s="820"/>
      <c r="O39" s="820"/>
      <c r="P39" s="820"/>
      <c r="Q39" s="820"/>
      <c r="R39" s="821"/>
    </row>
    <row r="40" spans="2:19" ht="10.5" customHeight="1" thickBot="1">
      <c r="B40" s="822"/>
      <c r="C40" s="823"/>
      <c r="D40" s="823"/>
      <c r="E40" s="823"/>
      <c r="F40" s="823"/>
      <c r="G40" s="823"/>
      <c r="H40" s="823"/>
      <c r="I40" s="823"/>
      <c r="J40" s="823"/>
      <c r="K40" s="823"/>
      <c r="L40" s="823"/>
      <c r="M40" s="823"/>
      <c r="N40" s="823"/>
      <c r="O40" s="823"/>
      <c r="P40" s="823"/>
      <c r="Q40" s="823"/>
      <c r="R40" s="824"/>
      <c r="S40" s="8"/>
    </row>
    <row r="41" spans="2:19" ht="3.75" customHeight="1">
      <c r="B41" s="54" t="s">
        <v>262</v>
      </c>
      <c r="C41" s="8"/>
      <c r="D41" s="8"/>
      <c r="E41" s="8"/>
      <c r="F41" s="8"/>
      <c r="G41" s="8"/>
      <c r="H41" s="8"/>
      <c r="I41" s="8"/>
      <c r="J41" s="8"/>
      <c r="K41" s="8"/>
      <c r="L41" s="8"/>
      <c r="M41" s="8"/>
      <c r="N41" s="8"/>
      <c r="O41" s="8"/>
      <c r="P41" s="8"/>
      <c r="Q41" s="8"/>
      <c r="R41" s="8"/>
      <c r="S41" s="8"/>
    </row>
    <row r="42" spans="2:19" ht="15" customHeight="1"/>
    <row r="43" spans="2:19" ht="15" hidden="1" customHeight="1"/>
    <row r="44" spans="2:19" ht="15" hidden="1" customHeight="1"/>
    <row r="45" spans="2:19" ht="15" hidden="1" customHeight="1"/>
  </sheetData>
  <sheetProtection algorithmName="SHA-512" hashValue="f1tw4g3qo/Nk8C3gnM06rxt4M33AJhe0UBeln5SRY/uOrTAhNs++eYfz5v9hqkff38wPOKxg/Pe75z4zHcYWOg==" saltValue="SqATckQ4/8Wr1lD1s8HPRw==" spinCount="100000" sheet="1" objects="1" scenarios="1" selectLockedCells="1"/>
  <mergeCells count="121">
    <mergeCell ref="B39:R40"/>
    <mergeCell ref="B35:C35"/>
    <mergeCell ref="G35:I35"/>
    <mergeCell ref="J35:L35"/>
    <mergeCell ref="M35:N35"/>
    <mergeCell ref="B36:C36"/>
    <mergeCell ref="G36:I36"/>
    <mergeCell ref="J36:L36"/>
    <mergeCell ref="M36:N36"/>
    <mergeCell ref="B33:C33"/>
    <mergeCell ref="G33:I33"/>
    <mergeCell ref="J33:L33"/>
    <mergeCell ref="M33:N33"/>
    <mergeCell ref="B34:C34"/>
    <mergeCell ref="G34:I34"/>
    <mergeCell ref="J34:L34"/>
    <mergeCell ref="M34:N34"/>
    <mergeCell ref="B31:C31"/>
    <mergeCell ref="G31:I31"/>
    <mergeCell ref="J31:L31"/>
    <mergeCell ref="M31:N31"/>
    <mergeCell ref="B32:C32"/>
    <mergeCell ref="G32:I32"/>
    <mergeCell ref="J32:L32"/>
    <mergeCell ref="M32:N32"/>
    <mergeCell ref="B29:C29"/>
    <mergeCell ref="G29:I29"/>
    <mergeCell ref="J29:L29"/>
    <mergeCell ref="M29:N29"/>
    <mergeCell ref="B30:C30"/>
    <mergeCell ref="G30:I30"/>
    <mergeCell ref="J30:L30"/>
    <mergeCell ref="M30:N30"/>
    <mergeCell ref="B27:C27"/>
    <mergeCell ref="G27:I27"/>
    <mergeCell ref="J27:L27"/>
    <mergeCell ref="M27:N27"/>
    <mergeCell ref="B28:C28"/>
    <mergeCell ref="G28:I28"/>
    <mergeCell ref="J28:L28"/>
    <mergeCell ref="M28:N28"/>
    <mergeCell ref="B25:C25"/>
    <mergeCell ref="G25:I25"/>
    <mergeCell ref="J25:L25"/>
    <mergeCell ref="M25:N25"/>
    <mergeCell ref="B26:C26"/>
    <mergeCell ref="G26:I26"/>
    <mergeCell ref="J26:L26"/>
    <mergeCell ref="M26:N26"/>
    <mergeCell ref="B23:C23"/>
    <mergeCell ref="G23:I23"/>
    <mergeCell ref="J23:L23"/>
    <mergeCell ref="M23:N23"/>
    <mergeCell ref="B24:C24"/>
    <mergeCell ref="G24:I24"/>
    <mergeCell ref="J24:L24"/>
    <mergeCell ref="M24:N24"/>
    <mergeCell ref="B21:C21"/>
    <mergeCell ref="G21:I21"/>
    <mergeCell ref="J21:L21"/>
    <mergeCell ref="M21:N21"/>
    <mergeCell ref="B22:C22"/>
    <mergeCell ref="G22:I22"/>
    <mergeCell ref="J22:L22"/>
    <mergeCell ref="M22:N22"/>
    <mergeCell ref="B19:C19"/>
    <mergeCell ref="G19:I19"/>
    <mergeCell ref="J19:L19"/>
    <mergeCell ref="M19:N19"/>
    <mergeCell ref="B20:C20"/>
    <mergeCell ref="G20:I20"/>
    <mergeCell ref="J20:L20"/>
    <mergeCell ref="M20:N20"/>
    <mergeCell ref="B17:C17"/>
    <mergeCell ref="G17:I17"/>
    <mergeCell ref="J17:L17"/>
    <mergeCell ref="M17:N17"/>
    <mergeCell ref="B18:C18"/>
    <mergeCell ref="G18:I18"/>
    <mergeCell ref="J18:L18"/>
    <mergeCell ref="M18:N18"/>
    <mergeCell ref="B15:C15"/>
    <mergeCell ref="G15:I15"/>
    <mergeCell ref="J15:L15"/>
    <mergeCell ref="M15:N15"/>
    <mergeCell ref="B16:C16"/>
    <mergeCell ref="G16:I16"/>
    <mergeCell ref="J16:L16"/>
    <mergeCell ref="M16:N16"/>
    <mergeCell ref="B13:C13"/>
    <mergeCell ref="G13:I13"/>
    <mergeCell ref="J13:L13"/>
    <mergeCell ref="M13:N13"/>
    <mergeCell ref="B14:C14"/>
    <mergeCell ref="G14:I14"/>
    <mergeCell ref="J14:L14"/>
    <mergeCell ref="M14:N14"/>
    <mergeCell ref="B11:C11"/>
    <mergeCell ref="G11:I11"/>
    <mergeCell ref="J11:L11"/>
    <mergeCell ref="M11:N11"/>
    <mergeCell ref="B12:C12"/>
    <mergeCell ref="G12:I12"/>
    <mergeCell ref="J12:L12"/>
    <mergeCell ref="M12:N12"/>
    <mergeCell ref="Q8:Q9"/>
    <mergeCell ref="R8:R9"/>
    <mergeCell ref="B10:C10"/>
    <mergeCell ref="G10:I10"/>
    <mergeCell ref="J10:L10"/>
    <mergeCell ref="M10:N10"/>
    <mergeCell ref="B2:R3"/>
    <mergeCell ref="B8:C9"/>
    <mergeCell ref="D8:D9"/>
    <mergeCell ref="E8:E9"/>
    <mergeCell ref="F8:F9"/>
    <mergeCell ref="G8:I9"/>
    <mergeCell ref="J8:L9"/>
    <mergeCell ref="M8:N9"/>
    <mergeCell ref="O8:O9"/>
    <mergeCell ref="P8:P9"/>
  </mergeCells>
  <phoneticPr fontId="11" type="noConversion"/>
  <conditionalFormatting sqref="E11:R36">
    <cfRule type="expression" dxfId="0" priority="1">
      <formula>$D11&lt;&gt;""</formula>
    </cfRule>
  </conditionalFormatting>
  <dataValidations count="1">
    <dataValidation allowBlank="1" showInputMessage="1" showErrorMessage="1" sqref="B11:B36" xr:uid="{00000000-0002-0000-0400-000000000000}"/>
  </dataValidations>
  <pageMargins left="0.7" right="0.7" top="0.75" bottom="0.75" header="0.3" footer="0.3"/>
  <pageSetup scale="45" fitToHeight="0" orientation="portrait" r:id="rId1"/>
  <ignoredErrors>
    <ignoredError sqref="E11:Q12 R11:R36 F19:Q19 F13:Q13 F36:Q36 F20:Q20 F14:Q14 F15:Q15 F16:Q16 F17:Q17 F18:Q18 F21:Q21 F22:Q22 F23:Q23 F24:Q24 F25:Q25 F26:Q26 F27:Q27 F28:Q28 F29:Q29 F30:Q30 F31:Q31 F32:Q32 F33:Q33 F34:Q34 F35:Q35" unlockedFormula="1"/>
  </ignoredError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_xlfn.ANCHORARRAY('Background Tables'!$A$2)</xm:f>
          </x14:formula1>
          <xm:sqref>D12:D36 D11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N37"/>
  <sheetViews>
    <sheetView showGridLines="0" workbookViewId="0">
      <selection activeCell="B2" sqref="B2:J3"/>
    </sheetView>
  </sheetViews>
  <sheetFormatPr defaultColWidth="0" defaultRowHeight="13.5" zeroHeight="1"/>
  <cols>
    <col min="1" max="1" width="2.85546875" style="16" customWidth="1"/>
    <col min="2" max="2" width="0.7109375" style="16" customWidth="1"/>
    <col min="3" max="4" width="8.140625" style="16" customWidth="1"/>
    <col min="5" max="5" width="28.7109375" style="16" bestFit="1" customWidth="1"/>
    <col min="6" max="6" width="22.5703125" style="16" bestFit="1" customWidth="1"/>
    <col min="7" max="7" width="28.85546875" style="16" bestFit="1" customWidth="1"/>
    <col min="8" max="8" width="18.5703125" style="16" bestFit="1" customWidth="1"/>
    <col min="9" max="9" width="6.28515625" style="16" bestFit="1" customWidth="1"/>
    <col min="10" max="10" width="9.42578125" style="16" bestFit="1" customWidth="1"/>
    <col min="11" max="11" width="0.7109375" style="16" customWidth="1"/>
    <col min="12" max="12" width="3" style="16" customWidth="1"/>
    <col min="13" max="14" width="31.42578125" style="16" hidden="1" customWidth="1"/>
    <col min="15" max="16384" width="10.28515625" style="16" hidden="1"/>
  </cols>
  <sheetData>
    <row r="1" spans="2:11" s="6" customFormat="1" ht="15" customHeight="1" thickBot="1"/>
    <row r="2" spans="2:11" s="6" customFormat="1" ht="3.75" customHeight="1">
      <c r="B2" s="832" t="s">
        <v>263</v>
      </c>
      <c r="C2" s="833"/>
      <c r="D2" s="833"/>
      <c r="E2" s="833"/>
      <c r="F2" s="833"/>
      <c r="G2" s="833"/>
      <c r="H2" s="833"/>
      <c r="I2" s="833"/>
      <c r="J2" s="834"/>
      <c r="K2" s="7"/>
    </row>
    <row r="3" spans="2:11" s="6" customFormat="1" ht="25.5" customHeight="1" thickBot="1">
      <c r="B3" s="835"/>
      <c r="C3" s="836"/>
      <c r="D3" s="836"/>
      <c r="E3" s="836"/>
      <c r="F3" s="836"/>
      <c r="G3" s="836"/>
      <c r="H3" s="836"/>
      <c r="I3" s="836"/>
      <c r="J3" s="837"/>
      <c r="K3" s="8"/>
    </row>
    <row r="4" spans="2:11" s="6" customFormat="1" ht="3.75" customHeight="1">
      <c r="B4" s="7"/>
      <c r="C4" s="8"/>
      <c r="D4" s="8"/>
      <c r="E4" s="8"/>
      <c r="F4" s="8"/>
      <c r="G4" s="8"/>
      <c r="H4" s="8"/>
      <c r="I4" s="8"/>
      <c r="J4" s="8"/>
      <c r="K4" s="8"/>
    </row>
    <row r="5" spans="2:11" s="6" customFormat="1" ht="15" customHeight="1" thickBot="1"/>
    <row r="6" spans="2:11" s="6" customFormat="1" ht="3.75" customHeight="1">
      <c r="B6" s="844" t="s">
        <v>60</v>
      </c>
      <c r="C6" s="845"/>
      <c r="D6" s="845"/>
      <c r="E6" s="846"/>
      <c r="F6" s="838" t="s">
        <v>258</v>
      </c>
      <c r="G6" s="840" t="s">
        <v>264</v>
      </c>
      <c r="H6" s="840" t="s">
        <v>223</v>
      </c>
      <c r="I6" s="840" t="s">
        <v>224</v>
      </c>
      <c r="J6" s="842" t="s">
        <v>265</v>
      </c>
      <c r="K6" s="9"/>
    </row>
    <row r="7" spans="2:11" s="6" customFormat="1" ht="30" customHeight="1" thickBot="1">
      <c r="B7" s="847"/>
      <c r="C7" s="848"/>
      <c r="D7" s="848"/>
      <c r="E7" s="849"/>
      <c r="F7" s="839"/>
      <c r="G7" s="841"/>
      <c r="H7" s="841"/>
      <c r="I7" s="841"/>
      <c r="J7" s="843"/>
      <c r="K7" s="8"/>
    </row>
    <row r="8" spans="2:11" s="6" customFormat="1" ht="15" customHeight="1">
      <c r="B8" s="506" t="s">
        <v>69</v>
      </c>
      <c r="C8" s="507"/>
      <c r="D8" s="131" t="s">
        <v>70</v>
      </c>
      <c r="E8" s="131" t="s">
        <v>71</v>
      </c>
      <c r="F8" s="18" t="s">
        <v>266</v>
      </c>
      <c r="G8" s="19" t="s">
        <v>267</v>
      </c>
      <c r="H8" s="19" t="s">
        <v>268</v>
      </c>
      <c r="I8" s="19" t="s">
        <v>269</v>
      </c>
      <c r="J8" s="20">
        <v>60510</v>
      </c>
      <c r="K8" s="8"/>
    </row>
    <row r="9" spans="2:11" s="6" customFormat="1" ht="15" customHeight="1">
      <c r="B9" s="483" t="s">
        <v>72</v>
      </c>
      <c r="C9" s="484"/>
      <c r="D9" s="132" t="s">
        <v>73</v>
      </c>
      <c r="E9" s="132" t="s">
        <v>74</v>
      </c>
      <c r="F9" s="10" t="s">
        <v>270</v>
      </c>
      <c r="G9" s="11" t="s">
        <v>271</v>
      </c>
      <c r="H9" s="11" t="s">
        <v>272</v>
      </c>
      <c r="I9" s="11" t="s">
        <v>273</v>
      </c>
      <c r="J9" s="12">
        <v>63366</v>
      </c>
      <c r="K9" s="8"/>
    </row>
    <row r="10" spans="2:11" s="6" customFormat="1" ht="15" customHeight="1">
      <c r="B10" s="483" t="s">
        <v>75</v>
      </c>
      <c r="C10" s="484"/>
      <c r="D10" s="132" t="s">
        <v>76</v>
      </c>
      <c r="E10" s="132" t="s">
        <v>77</v>
      </c>
      <c r="F10" s="10" t="s">
        <v>274</v>
      </c>
      <c r="G10" s="11" t="s">
        <v>275</v>
      </c>
      <c r="H10" s="11" t="s">
        <v>276</v>
      </c>
      <c r="I10" s="11" t="s">
        <v>277</v>
      </c>
      <c r="J10" s="12">
        <v>66061</v>
      </c>
      <c r="K10" s="8"/>
    </row>
    <row r="11" spans="2:11" s="6" customFormat="1" ht="15" customHeight="1">
      <c r="B11" s="483" t="s">
        <v>78</v>
      </c>
      <c r="C11" s="484"/>
      <c r="D11" s="132" t="s">
        <v>79</v>
      </c>
      <c r="E11" s="132" t="s">
        <v>80</v>
      </c>
      <c r="F11" s="10" t="s">
        <v>278</v>
      </c>
      <c r="G11" s="11" t="s">
        <v>279</v>
      </c>
      <c r="H11" s="11" t="s">
        <v>280</v>
      </c>
      <c r="I11" s="11" t="s">
        <v>281</v>
      </c>
      <c r="J11" s="12">
        <v>46143</v>
      </c>
      <c r="K11" s="8"/>
    </row>
    <row r="12" spans="2:11" s="6" customFormat="1" ht="15" customHeight="1">
      <c r="B12" s="483" t="s">
        <v>81</v>
      </c>
      <c r="C12" s="484"/>
      <c r="D12" s="132" t="s">
        <v>82</v>
      </c>
      <c r="E12" s="132" t="s">
        <v>83</v>
      </c>
      <c r="F12" s="10" t="s">
        <v>282</v>
      </c>
      <c r="G12" s="11" t="s">
        <v>283</v>
      </c>
      <c r="H12" s="11" t="s">
        <v>284</v>
      </c>
      <c r="I12" s="11" t="s">
        <v>285</v>
      </c>
      <c r="J12" s="12">
        <v>44233</v>
      </c>
      <c r="K12" s="8"/>
    </row>
    <row r="13" spans="2:11" s="6" customFormat="1" ht="15" customHeight="1">
      <c r="B13" s="483" t="s">
        <v>84</v>
      </c>
      <c r="C13" s="484"/>
      <c r="D13" s="132" t="s">
        <v>85</v>
      </c>
      <c r="E13" s="132" t="s">
        <v>86</v>
      </c>
      <c r="F13" s="10" t="s">
        <v>286</v>
      </c>
      <c r="G13" s="11" t="s">
        <v>287</v>
      </c>
      <c r="H13" s="11" t="s">
        <v>288</v>
      </c>
      <c r="I13" s="11" t="s">
        <v>281</v>
      </c>
      <c r="J13" s="12">
        <v>46383</v>
      </c>
      <c r="K13" s="8"/>
    </row>
    <row r="14" spans="2:11" s="6" customFormat="1" ht="15" customHeight="1">
      <c r="B14" s="483" t="s">
        <v>87</v>
      </c>
      <c r="C14" s="484"/>
      <c r="D14" s="132" t="s">
        <v>88</v>
      </c>
      <c r="E14" s="132" t="s">
        <v>89</v>
      </c>
      <c r="F14" s="10" t="s">
        <v>289</v>
      </c>
      <c r="G14" s="11" t="s">
        <v>290</v>
      </c>
      <c r="H14" s="11" t="s">
        <v>291</v>
      </c>
      <c r="I14" s="11" t="s">
        <v>285</v>
      </c>
      <c r="J14" s="12">
        <v>45502</v>
      </c>
      <c r="K14" s="8"/>
    </row>
    <row r="15" spans="2:11" s="6" customFormat="1" ht="15" customHeight="1">
      <c r="B15" s="483" t="s">
        <v>90</v>
      </c>
      <c r="C15" s="484"/>
      <c r="D15" s="132" t="s">
        <v>91</v>
      </c>
      <c r="E15" s="132" t="s">
        <v>92</v>
      </c>
      <c r="F15" s="10" t="s">
        <v>292</v>
      </c>
      <c r="G15" s="11" t="s">
        <v>293</v>
      </c>
      <c r="H15" s="11" t="s">
        <v>294</v>
      </c>
      <c r="I15" s="11" t="s">
        <v>295</v>
      </c>
      <c r="J15" s="12">
        <v>18034</v>
      </c>
      <c r="K15" s="8"/>
    </row>
    <row r="16" spans="2:11" s="6" customFormat="1" ht="15" customHeight="1">
      <c r="B16" s="483" t="s">
        <v>93</v>
      </c>
      <c r="C16" s="484"/>
      <c r="D16" s="132" t="s">
        <v>94</v>
      </c>
      <c r="E16" s="132" t="s">
        <v>95</v>
      </c>
      <c r="F16" s="10" t="s">
        <v>296</v>
      </c>
      <c r="G16" s="11" t="s">
        <v>297</v>
      </c>
      <c r="H16" s="11" t="s">
        <v>298</v>
      </c>
      <c r="I16" s="11" t="s">
        <v>299</v>
      </c>
      <c r="J16" s="12">
        <v>53154</v>
      </c>
      <c r="K16" s="8"/>
    </row>
    <row r="17" spans="2:11" s="6" customFormat="1" ht="15" customHeight="1">
      <c r="B17" s="483" t="s">
        <v>96</v>
      </c>
      <c r="C17" s="484"/>
      <c r="D17" s="132" t="s">
        <v>97</v>
      </c>
      <c r="E17" s="132" t="s">
        <v>98</v>
      </c>
      <c r="F17" s="10" t="s">
        <v>300</v>
      </c>
      <c r="G17" s="11" t="s">
        <v>301</v>
      </c>
      <c r="H17" s="11" t="s">
        <v>302</v>
      </c>
      <c r="I17" s="11" t="s">
        <v>233</v>
      </c>
      <c r="J17" s="12">
        <v>13159</v>
      </c>
      <c r="K17" s="8"/>
    </row>
    <row r="18" spans="2:11" s="6" customFormat="1" ht="15" customHeight="1">
      <c r="B18" s="483" t="s">
        <v>99</v>
      </c>
      <c r="C18" s="484"/>
      <c r="D18" s="132" t="s">
        <v>100</v>
      </c>
      <c r="E18" s="132" t="s">
        <v>101</v>
      </c>
      <c r="F18" s="10" t="s">
        <v>303</v>
      </c>
      <c r="G18" s="11" t="s">
        <v>304</v>
      </c>
      <c r="H18" s="11" t="s">
        <v>305</v>
      </c>
      <c r="I18" s="11" t="s">
        <v>306</v>
      </c>
      <c r="J18" s="12">
        <v>28146</v>
      </c>
      <c r="K18" s="8"/>
    </row>
    <row r="19" spans="2:11" s="6" customFormat="1" ht="15" customHeight="1">
      <c r="B19" s="483" t="s">
        <v>102</v>
      </c>
      <c r="C19" s="484"/>
      <c r="D19" s="132" t="s">
        <v>103</v>
      </c>
      <c r="E19" s="132" t="s">
        <v>104</v>
      </c>
      <c r="F19" s="10" t="s">
        <v>307</v>
      </c>
      <c r="G19" s="11" t="s">
        <v>308</v>
      </c>
      <c r="H19" s="11" t="s">
        <v>309</v>
      </c>
      <c r="I19" s="11" t="s">
        <v>310</v>
      </c>
      <c r="J19" s="12">
        <v>48892</v>
      </c>
      <c r="K19" s="8"/>
    </row>
    <row r="20" spans="2:11" s="6" customFormat="1" ht="15" customHeight="1">
      <c r="B20" s="483" t="s">
        <v>105</v>
      </c>
      <c r="C20" s="484"/>
      <c r="D20" s="132" t="s">
        <v>106</v>
      </c>
      <c r="E20" s="132" t="s">
        <v>107</v>
      </c>
      <c r="F20" s="10" t="s">
        <v>311</v>
      </c>
      <c r="G20" s="11" t="s">
        <v>312</v>
      </c>
      <c r="H20" s="11" t="s">
        <v>313</v>
      </c>
      <c r="I20" s="11" t="s">
        <v>269</v>
      </c>
      <c r="J20" s="12">
        <v>60420</v>
      </c>
      <c r="K20" s="8"/>
    </row>
    <row r="21" spans="2:11" s="6" customFormat="1" ht="15" customHeight="1">
      <c r="B21" s="483" t="s">
        <v>108</v>
      </c>
      <c r="C21" s="484"/>
      <c r="D21" s="132" t="s">
        <v>109</v>
      </c>
      <c r="E21" s="132" t="s">
        <v>110</v>
      </c>
      <c r="F21" s="10" t="s">
        <v>314</v>
      </c>
      <c r="G21" s="11" t="s">
        <v>315</v>
      </c>
      <c r="H21" s="11" t="s">
        <v>316</v>
      </c>
      <c r="I21" s="11" t="s">
        <v>295</v>
      </c>
      <c r="J21" s="12">
        <v>16056</v>
      </c>
      <c r="K21" s="8"/>
    </row>
    <row r="22" spans="2:11" s="6" customFormat="1" ht="15" customHeight="1">
      <c r="B22" s="483" t="s">
        <v>111</v>
      </c>
      <c r="C22" s="484"/>
      <c r="D22" s="132" t="s">
        <v>112</v>
      </c>
      <c r="E22" s="132" t="s">
        <v>113</v>
      </c>
      <c r="F22" s="10" t="s">
        <v>317</v>
      </c>
      <c r="G22" s="11" t="s">
        <v>318</v>
      </c>
      <c r="H22" s="11" t="s">
        <v>319</v>
      </c>
      <c r="I22" s="11" t="s">
        <v>320</v>
      </c>
      <c r="J22" s="12">
        <v>37122</v>
      </c>
      <c r="K22" s="8"/>
    </row>
    <row r="23" spans="2:11" s="6" customFormat="1" ht="15" customHeight="1">
      <c r="B23" s="483" t="s">
        <v>114</v>
      </c>
      <c r="C23" s="484"/>
      <c r="D23" s="132" t="s">
        <v>115</v>
      </c>
      <c r="E23" s="132" t="s">
        <v>116</v>
      </c>
      <c r="F23" s="10" t="s">
        <v>321</v>
      </c>
      <c r="G23" s="11" t="s">
        <v>322</v>
      </c>
      <c r="H23" s="11" t="s">
        <v>323</v>
      </c>
      <c r="I23" s="11" t="s">
        <v>324</v>
      </c>
      <c r="J23" s="12">
        <v>21701</v>
      </c>
      <c r="K23" s="8"/>
    </row>
    <row r="24" spans="2:11" s="6" customFormat="1" ht="15" customHeight="1">
      <c r="B24" s="483" t="s">
        <v>117</v>
      </c>
      <c r="C24" s="484"/>
      <c r="D24" s="132" t="s">
        <v>118</v>
      </c>
      <c r="E24" s="132" t="s">
        <v>119</v>
      </c>
      <c r="F24" s="10" t="s">
        <v>325</v>
      </c>
      <c r="G24" s="11" t="s">
        <v>326</v>
      </c>
      <c r="H24" s="11" t="s">
        <v>327</v>
      </c>
      <c r="I24" s="11" t="s">
        <v>328</v>
      </c>
      <c r="J24" s="12">
        <v>55021</v>
      </c>
      <c r="K24" s="8"/>
    </row>
    <row r="25" spans="2:11" s="6" customFormat="1" ht="15" customHeight="1">
      <c r="B25" s="483" t="s">
        <v>120</v>
      </c>
      <c r="C25" s="484"/>
      <c r="D25" s="132" t="s">
        <v>121</v>
      </c>
      <c r="E25" s="132" t="s">
        <v>122</v>
      </c>
      <c r="F25" s="10" t="s">
        <v>329</v>
      </c>
      <c r="G25" s="11" t="s">
        <v>330</v>
      </c>
      <c r="H25" s="11" t="s">
        <v>331</v>
      </c>
      <c r="I25" s="11" t="s">
        <v>332</v>
      </c>
      <c r="J25" s="12">
        <v>33844</v>
      </c>
      <c r="K25" s="8"/>
    </row>
    <row r="26" spans="2:11" s="6" customFormat="1" ht="15" customHeight="1">
      <c r="B26" s="483" t="s">
        <v>123</v>
      </c>
      <c r="C26" s="484"/>
      <c r="D26" s="132" t="s">
        <v>124</v>
      </c>
      <c r="E26" s="132" t="s">
        <v>125</v>
      </c>
      <c r="F26" s="10" t="s">
        <v>333</v>
      </c>
      <c r="G26" s="11" t="s">
        <v>334</v>
      </c>
      <c r="H26" s="11" t="s">
        <v>335</v>
      </c>
      <c r="I26" s="11" t="s">
        <v>336</v>
      </c>
      <c r="J26" s="12">
        <v>6074</v>
      </c>
      <c r="K26" s="8"/>
    </row>
    <row r="27" spans="2:11" s="6" customFormat="1" ht="15" customHeight="1">
      <c r="B27" s="483" t="s">
        <v>126</v>
      </c>
      <c r="C27" s="484"/>
      <c r="D27" s="132" t="s">
        <v>127</v>
      </c>
      <c r="E27" s="132" t="s">
        <v>128</v>
      </c>
      <c r="F27" s="10" t="s">
        <v>337</v>
      </c>
      <c r="G27" s="11" t="s">
        <v>338</v>
      </c>
      <c r="H27" s="11" t="s">
        <v>339</v>
      </c>
      <c r="I27" s="11" t="s">
        <v>340</v>
      </c>
      <c r="J27" s="12">
        <v>76207</v>
      </c>
      <c r="K27" s="8"/>
    </row>
    <row r="28" spans="2:11" s="6" customFormat="1" ht="15" customHeight="1">
      <c r="B28" s="483" t="s">
        <v>129</v>
      </c>
      <c r="C28" s="484"/>
      <c r="D28" s="132" t="s">
        <v>130</v>
      </c>
      <c r="E28" s="132" t="s">
        <v>131</v>
      </c>
      <c r="F28" s="10" t="s">
        <v>341</v>
      </c>
      <c r="G28" s="11" t="s">
        <v>342</v>
      </c>
      <c r="H28" s="11" t="s">
        <v>343</v>
      </c>
      <c r="I28" s="11" t="s">
        <v>344</v>
      </c>
      <c r="J28" s="12">
        <v>30549</v>
      </c>
      <c r="K28" s="8"/>
    </row>
    <row r="29" spans="2:11" s="6" customFormat="1" ht="15" customHeight="1">
      <c r="B29" s="483" t="s">
        <v>132</v>
      </c>
      <c r="C29" s="484"/>
      <c r="D29" s="132" t="s">
        <v>133</v>
      </c>
      <c r="E29" s="132" t="s">
        <v>134</v>
      </c>
      <c r="F29" s="10" t="s">
        <v>345</v>
      </c>
      <c r="G29" s="11" t="s">
        <v>346</v>
      </c>
      <c r="H29" s="11" t="s">
        <v>347</v>
      </c>
      <c r="I29" s="11" t="s">
        <v>332</v>
      </c>
      <c r="J29" s="12">
        <v>33411</v>
      </c>
      <c r="K29" s="8"/>
    </row>
    <row r="30" spans="2:11" s="6" customFormat="1" ht="15" customHeight="1">
      <c r="B30" s="483" t="s">
        <v>135</v>
      </c>
      <c r="C30" s="484"/>
      <c r="D30" s="132" t="s">
        <v>136</v>
      </c>
      <c r="E30" s="132" t="s">
        <v>137</v>
      </c>
      <c r="F30" s="10" t="s">
        <v>348</v>
      </c>
      <c r="G30" s="11" t="s">
        <v>349</v>
      </c>
      <c r="H30" s="11" t="s">
        <v>350</v>
      </c>
      <c r="I30" s="11" t="s">
        <v>351</v>
      </c>
      <c r="J30" s="12">
        <v>92555</v>
      </c>
      <c r="K30" s="8"/>
    </row>
    <row r="31" spans="2:11" s="6" customFormat="1" ht="15" customHeight="1">
      <c r="B31" s="483" t="s">
        <v>138</v>
      </c>
      <c r="C31" s="484"/>
      <c r="D31" s="132" t="s">
        <v>139</v>
      </c>
      <c r="E31" s="132" t="s">
        <v>140</v>
      </c>
      <c r="F31" s="10" t="s">
        <v>352</v>
      </c>
      <c r="G31" s="11" t="s">
        <v>353</v>
      </c>
      <c r="H31" s="11" t="s">
        <v>354</v>
      </c>
      <c r="I31" s="11" t="s">
        <v>340</v>
      </c>
      <c r="J31" s="12">
        <v>77471</v>
      </c>
      <c r="K31" s="8"/>
    </row>
    <row r="32" spans="2:11" s="6" customFormat="1" ht="15" customHeight="1">
      <c r="B32" s="483" t="s">
        <v>141</v>
      </c>
      <c r="C32" s="484"/>
      <c r="D32" s="132" t="s">
        <v>142</v>
      </c>
      <c r="E32" s="132" t="s">
        <v>143</v>
      </c>
      <c r="F32" s="10" t="s">
        <v>355</v>
      </c>
      <c r="G32" s="11" t="s">
        <v>356</v>
      </c>
      <c r="H32" s="11" t="s">
        <v>357</v>
      </c>
      <c r="I32" s="11" t="s">
        <v>358</v>
      </c>
      <c r="J32" s="12">
        <v>23803</v>
      </c>
      <c r="K32" s="8"/>
    </row>
    <row r="33" spans="2:11" s="6" customFormat="1" ht="15" customHeight="1" thickBot="1">
      <c r="B33" s="508" t="s">
        <v>144</v>
      </c>
      <c r="C33" s="509"/>
      <c r="D33" s="133" t="s">
        <v>145</v>
      </c>
      <c r="E33" s="133" t="s">
        <v>146</v>
      </c>
      <c r="F33" s="13" t="s">
        <v>359</v>
      </c>
      <c r="G33" s="14" t="s">
        <v>360</v>
      </c>
      <c r="H33" s="14" t="s">
        <v>361</v>
      </c>
      <c r="I33" s="14" t="s">
        <v>362</v>
      </c>
      <c r="J33" s="15">
        <v>36551</v>
      </c>
      <c r="K33" s="8"/>
    </row>
    <row r="34" spans="2:11" s="6" customFormat="1" ht="15" hidden="1" customHeight="1" thickBot="1">
      <c r="B34" s="850" t="s">
        <v>363</v>
      </c>
      <c r="C34" s="851"/>
      <c r="D34" s="130"/>
      <c r="E34" s="129" t="s">
        <v>364</v>
      </c>
      <c r="F34" s="21" t="s">
        <v>365</v>
      </c>
      <c r="G34" s="22" t="s">
        <v>366</v>
      </c>
      <c r="H34" s="22" t="s">
        <v>367</v>
      </c>
      <c r="I34" s="22" t="s">
        <v>368</v>
      </c>
      <c r="J34" s="23">
        <v>85018</v>
      </c>
      <c r="K34" s="8"/>
    </row>
    <row r="35" spans="2:11" s="6" customFormat="1" ht="3.75" customHeight="1">
      <c r="B35" s="110"/>
      <c r="C35" s="8"/>
      <c r="D35" s="8"/>
      <c r="E35" s="8"/>
      <c r="F35" s="8"/>
      <c r="G35" s="8"/>
      <c r="H35" s="8"/>
      <c r="I35" s="8"/>
      <c r="J35" s="8"/>
      <c r="K35" s="8"/>
    </row>
    <row r="36" spans="2:11" s="6" customFormat="1" ht="15" customHeight="1"/>
    <row r="37" spans="2:11" hidden="1">
      <c r="F37" s="17"/>
    </row>
  </sheetData>
  <sheetProtection algorithmName="SHA-512" hashValue="UOntulIu+UBG5dalIDzm40bNJPELInbBYlzSaYJyBMr6svmyJeNWBI94fZ26Lw0go7yJ+HuGfDPljoe71sTISg==" saltValue="E0gkWS+/uKpZRIU5vffvxA==" spinCount="100000" sheet="1" objects="1" scenarios="1"/>
  <mergeCells count="34">
    <mergeCell ref="B15:C15"/>
    <mergeCell ref="B16:C16"/>
    <mergeCell ref="B24:C24"/>
    <mergeCell ref="B17:C17"/>
    <mergeCell ref="B18:C18"/>
    <mergeCell ref="B19:C19"/>
    <mergeCell ref="B20:C20"/>
    <mergeCell ref="B21:C21"/>
    <mergeCell ref="B22:C22"/>
    <mergeCell ref="B23:C23"/>
    <mergeCell ref="B34:C34"/>
    <mergeCell ref="B27:C27"/>
    <mergeCell ref="B28:C28"/>
    <mergeCell ref="B29:C29"/>
    <mergeCell ref="B30:C30"/>
    <mergeCell ref="B31:C31"/>
    <mergeCell ref="B32:C32"/>
    <mergeCell ref="B33:C33"/>
    <mergeCell ref="B25:C25"/>
    <mergeCell ref="B26:C26"/>
    <mergeCell ref="B2:J3"/>
    <mergeCell ref="F6:F7"/>
    <mergeCell ref="G6:G7"/>
    <mergeCell ref="J6:J7"/>
    <mergeCell ref="H6:H7"/>
    <mergeCell ref="I6:I7"/>
    <mergeCell ref="B8:C8"/>
    <mergeCell ref="B9:C9"/>
    <mergeCell ref="B10:C10"/>
    <mergeCell ref="B11:C11"/>
    <mergeCell ref="B12:C12"/>
    <mergeCell ref="B13:C13"/>
    <mergeCell ref="B6:E7"/>
    <mergeCell ref="B14:C14"/>
  </mergeCells>
  <phoneticPr fontId="11" type="noConversion"/>
  <dataValidations count="1">
    <dataValidation allowBlank="1" showInputMessage="1" showErrorMessage="1" sqref="B34 E34" xr:uid="{00000000-0002-0000-0500-000000000000}"/>
  </dataValidations>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B27"/>
  <sheetViews>
    <sheetView workbookViewId="0">
      <selection sqref="A1:B27"/>
    </sheetView>
  </sheetViews>
  <sheetFormatPr defaultColWidth="10.28515625" defaultRowHeight="13.5"/>
  <cols>
    <col min="1" max="1" width="17.5703125" style="33" bestFit="1" customWidth="1"/>
    <col min="2" max="2" width="18.85546875" style="33" bestFit="1" customWidth="1"/>
    <col min="3" max="16384" width="10.28515625" style="33"/>
  </cols>
  <sheetData>
    <row r="1" spans="1:2" ht="14.25" thickBot="1">
      <c r="A1" s="128" t="s">
        <v>369</v>
      </c>
      <c r="B1" s="128" t="s">
        <v>370</v>
      </c>
    </row>
    <row r="2" spans="1:2">
      <c r="A2" s="125" t="str" cm="1">
        <f t="array" ref="A2">IFERROR(_xlfn._xlws.SORT(_xlfn.UNIQUE(_xlfn._xlws.FILTER('Pickup Locations'!B11:B36,'Pickup Locations'!B11:B36&lt;&gt;""))),"")</f>
        <v/>
      </c>
      <c r="B2" s="125" t="str" cm="1">
        <f t="array" ref="B2">IFERROR(_xlfn._xlws.SORT(_xlfn.UNIQUE(_xlfn._xlws.FILTER('Shipping Locations'!E11:E36,'Shipping Locations'!E11:E36&lt;&gt;""))),"")</f>
        <v/>
      </c>
    </row>
    <row r="3" spans="1:2">
      <c r="A3" s="126"/>
      <c r="B3" s="126"/>
    </row>
    <row r="4" spans="1:2">
      <c r="A4" s="126"/>
      <c r="B4" s="126"/>
    </row>
    <row r="5" spans="1:2">
      <c r="A5" s="126"/>
      <c r="B5" s="126"/>
    </row>
    <row r="6" spans="1:2">
      <c r="A6" s="126"/>
      <c r="B6" s="126"/>
    </row>
    <row r="7" spans="1:2">
      <c r="A7" s="126"/>
      <c r="B7" s="126"/>
    </row>
    <row r="8" spans="1:2">
      <c r="A8" s="126"/>
      <c r="B8" s="126"/>
    </row>
    <row r="9" spans="1:2">
      <c r="A9" s="126"/>
      <c r="B9" s="126"/>
    </row>
    <row r="10" spans="1:2">
      <c r="A10" s="126"/>
      <c r="B10" s="126"/>
    </row>
    <row r="11" spans="1:2">
      <c r="A11" s="126"/>
      <c r="B11" s="126"/>
    </row>
    <row r="12" spans="1:2">
      <c r="A12" s="126"/>
      <c r="B12" s="126"/>
    </row>
    <row r="13" spans="1:2">
      <c r="A13" s="126"/>
      <c r="B13" s="126"/>
    </row>
    <row r="14" spans="1:2">
      <c r="A14" s="126"/>
      <c r="B14" s="126"/>
    </row>
    <row r="15" spans="1:2">
      <c r="A15" s="126"/>
      <c r="B15" s="126"/>
    </row>
    <row r="16" spans="1:2">
      <c r="A16" s="126"/>
      <c r="B16" s="126"/>
    </row>
    <row r="17" spans="1:2">
      <c r="A17" s="126"/>
      <c r="B17" s="126"/>
    </row>
    <row r="18" spans="1:2">
      <c r="A18" s="126"/>
      <c r="B18" s="126"/>
    </row>
    <row r="19" spans="1:2">
      <c r="A19" s="126"/>
      <c r="B19" s="126"/>
    </row>
    <row r="20" spans="1:2">
      <c r="A20" s="126"/>
      <c r="B20" s="126"/>
    </row>
    <row r="21" spans="1:2">
      <c r="A21" s="126"/>
      <c r="B21" s="126"/>
    </row>
    <row r="22" spans="1:2">
      <c r="A22" s="126"/>
      <c r="B22" s="126"/>
    </row>
    <row r="23" spans="1:2">
      <c r="A23" s="126"/>
      <c r="B23" s="126"/>
    </row>
    <row r="24" spans="1:2">
      <c r="A24" s="126"/>
      <c r="B24" s="126"/>
    </row>
    <row r="25" spans="1:2">
      <c r="A25" s="126"/>
      <c r="B25" s="126"/>
    </row>
    <row r="26" spans="1:2">
      <c r="A26" s="126"/>
      <c r="B26" s="126"/>
    </row>
    <row r="27" spans="1:2" ht="14.25" thickBot="1">
      <c r="A27" s="127"/>
      <c r="B27" s="127"/>
    </row>
  </sheetData>
  <pageMargins left="0.7" right="0.7" top="0.75" bottom="0.75" header="0.3" footer="0.3"/>
  <pageSetup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C6285492B4DEB41BE8D2D4718F44E75" ma:contentTypeVersion="2" ma:contentTypeDescription="Create a new document." ma:contentTypeScope="" ma:versionID="dc21363fb698d92ea5f3852e63c373bb">
  <xsd:schema xmlns:xsd="http://www.w3.org/2001/XMLSchema" xmlns:xs="http://www.w3.org/2001/XMLSchema" xmlns:p="http://schemas.microsoft.com/office/2006/metadata/properties" xmlns:ns2="7f5c2aac-5fc6-4e38-88a2-c1f96723cd39" targetNamespace="http://schemas.microsoft.com/office/2006/metadata/properties" ma:root="true" ma:fieldsID="ef164173890df7101e2cb77f71375f4f" ns2:_="">
    <xsd:import namespace="7f5c2aac-5fc6-4e38-88a2-c1f96723cd39"/>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f5c2aac-5fc6-4e38-88a2-c1f96723cd3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AAD1F52-94E8-4AA5-BC1A-231D420B1D70}">
  <ds:schemaRefs>
    <ds:schemaRef ds:uri="http://schemas.microsoft.com/sharepoint/v3/contenttype/forms"/>
  </ds:schemaRefs>
</ds:datastoreItem>
</file>

<file path=customXml/itemProps2.xml><?xml version="1.0" encoding="utf-8"?>
<ds:datastoreItem xmlns:ds="http://schemas.openxmlformats.org/officeDocument/2006/customXml" ds:itemID="{C6D7ED39-2322-4708-85F4-2D1415ABB6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f5c2aac-5fc6-4e38-88a2-c1f96723cd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DCF5B58-2DB4-4FCB-B023-E723F8824499}">
  <ds:schemaRefs>
    <ds:schemaRef ds:uri="http://purl.org/dc/elements/1.1/"/>
    <ds:schemaRef ds:uri="http://schemas.microsoft.com/office/2006/metadata/properties"/>
    <ds:schemaRef ds:uri="http://schemas.microsoft.com/office/2006/documentManagement/types"/>
    <ds:schemaRef ds:uri="http://www.w3.org/XML/1998/namespace"/>
    <ds:schemaRef ds:uri="http://schemas.openxmlformats.org/package/2006/metadata/core-properties"/>
    <ds:schemaRef ds:uri="7f5c2aac-5fc6-4e38-88a2-c1f96723cd39"/>
    <ds:schemaRef ds:uri="http://purl.org/dc/dcmitype/"/>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10</vt:i4>
      </vt:variant>
    </vt:vector>
  </HeadingPairs>
  <TitlesOfParts>
    <vt:vector size="17" baseType="lpstr">
      <vt:lpstr>Pricing Form Non-Food</vt:lpstr>
      <vt:lpstr>Cost Component Breakdown</vt:lpstr>
      <vt:lpstr>Cost Price Brackets</vt:lpstr>
      <vt:lpstr>Pickup Locations</vt:lpstr>
      <vt:lpstr>Shipping Locations</vt:lpstr>
      <vt:lpstr>ALDI Site Addresses</vt:lpstr>
      <vt:lpstr>Background Tables</vt:lpstr>
      <vt:lpstr>'ALDI Site Addresses'!Print_Area</vt:lpstr>
      <vt:lpstr>'Cost Price Brackets'!Print_Area</vt:lpstr>
      <vt:lpstr>'Pickup Locations'!Print_Area</vt:lpstr>
      <vt:lpstr>'Pricing Form Non-Food'!Print_Area</vt:lpstr>
      <vt:lpstr>'Shipping Locations'!Print_Area</vt:lpstr>
      <vt:lpstr>'Pickup Locations'!Print_Titles</vt:lpstr>
      <vt:lpstr>'Pricing Form Non-Food'!Print_Titles</vt:lpstr>
      <vt:lpstr>Sheet3DeleteArea0</vt:lpstr>
      <vt:lpstr>Sheet3DeleteArea1</vt:lpstr>
      <vt:lpstr>Sheet3DeleteArea2</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ALDI</dc:creator>
  <cp:keywords>Password:1234</cp:keywords>
  <cp:lastModifiedBy>Pauline Zhou</cp:lastModifiedBy>
  <cp:revision/>
  <dcterms:created xsi:type="dcterms:W3CDTF">2004-07-20T08:23:51Z</dcterms:created>
  <dcterms:modified xsi:type="dcterms:W3CDTF">2023-10-25T21:35:34Z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0x010100BC6285492B4DEB41BE8D2D4718F44E75</vt:lpwstr>
  </property>
</Properties>
</file>