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defaultThemeVersion="124226"/>
  <mc:AlternateContent xmlns:mc="http://schemas.openxmlformats.org/markup-compatibility/2006">
    <mc:Choice Requires="x15">
      <x15ac:absPath xmlns:x15ac="http://schemas.microsoft.com/office/spreadsheetml/2010/11/ac" url="\\192.168.20.8\涉外组\China PM Team\Sophia Zhang\Aldi\Aldi 2023\Charge Back\Domestic CB 7.14\"/>
    </mc:Choice>
  </mc:AlternateContent>
  <bookViews>
    <workbookView xWindow="-120" yWindow="-120" windowWidth="29040" windowHeight="15840" tabRatio="629" activeTab="2"/>
  </bookViews>
  <sheets>
    <sheet name="Commitment" sheetId="39" r:id="rId1"/>
    <sheet name="Target" sheetId="35" r:id="rId2"/>
    <sheet name="Domestic warehouse" sheetId="38" r:id="rId3"/>
    <sheet name="Pallet cost" sheetId="40" r:id="rId4"/>
    <sheet name="Filling with Normal carton" sheetId="36" r:id="rId5"/>
    <sheet name="Shell with zipper10252022" sheetId="37" r:id="rId6"/>
    <sheet name="Filling with PDQ" sheetId="33" r:id="rId7"/>
    <sheet name="Shell with zipper" sheetId="34" r:id="rId8"/>
    <sheet name="Shell price" sheetId="32" r:id="rId9"/>
    <sheet name="Filled price" sheetId="31" r:id="rId10"/>
  </sheets>
  <externalReferences>
    <externalReference r:id="rId11"/>
    <externalReference r:id="rId12"/>
  </externalReferences>
  <definedNames>
    <definedName name="CATEGORY">[1]Sheet1!$DW$2:$DW$3</definedName>
    <definedName name="colour">[1]Sheet1!$EH$2:$EH$3</definedName>
    <definedName name="foam">[1]Sheet1!$EC$2:$EC$3</definedName>
    <definedName name="KD">[1]Sheet1!$DS$2:$DS$2</definedName>
    <definedName name="M">[1]Sheet1!$EA$2:$EA$3</definedName>
    <definedName name="PACK">[1]Sheet1!$EE$2:$EE$3</definedName>
    <definedName name="PORT_IFF">[2]a!$A$10:$B$35</definedName>
    <definedName name="POtype" localSheetId="2">#REF!</definedName>
    <definedName name="POtype">#REF!</definedName>
    <definedName name="_xlnm.Print_Area" localSheetId="2">'Domestic warehouse'!$A$1:$AL$18</definedName>
    <definedName name="UNIT">[1]Sheet1!$EF$2:$EF$3</definedName>
    <definedName name="wood">[1]Sheet1!$EG$2:$EG$3</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38" l="1"/>
  <c r="AH24" i="38" l="1"/>
  <c r="AF25" i="38" s="1"/>
  <c r="M21" i="38" l="1"/>
  <c r="L21" i="38"/>
  <c r="P21" i="38" s="1"/>
  <c r="K21" i="38"/>
  <c r="G23" i="38" l="1"/>
  <c r="A26" i="39" l="1"/>
  <c r="D26" i="39" s="1"/>
  <c r="B26" i="39" l="1"/>
  <c r="J13" i="38" l="1"/>
  <c r="J15" i="38" s="1"/>
  <c r="J14" i="38" l="1"/>
  <c r="J16" i="38"/>
  <c r="AC14" i="38"/>
  <c r="AC15" i="38"/>
  <c r="AC16" i="38"/>
  <c r="AC13" i="38"/>
  <c r="R14" i="38"/>
  <c r="R15" i="38"/>
  <c r="R16" i="38"/>
  <c r="R13" i="38"/>
  <c r="AJ17" i="38"/>
  <c r="AG17" i="38"/>
  <c r="AK16" i="38"/>
  <c r="AI16" i="38"/>
  <c r="Y16" i="38"/>
  <c r="P16" i="38"/>
  <c r="AK15" i="38"/>
  <c r="AI15" i="38"/>
  <c r="Y15" i="38"/>
  <c r="P15" i="38"/>
  <c r="AK14" i="38"/>
  <c r="AI14" i="38"/>
  <c r="Y14" i="38"/>
  <c r="P14" i="38"/>
  <c r="AK13" i="38"/>
  <c r="AI13" i="38"/>
  <c r="AI17" i="38" s="1"/>
  <c r="Y13" i="38"/>
  <c r="AD13" i="38" s="1"/>
  <c r="P13" i="38"/>
  <c r="AH25" i="38" l="1"/>
  <c r="AJ18" i="38"/>
  <c r="AK17" i="38"/>
  <c r="D7" i="38" s="1"/>
  <c r="AD14" i="38"/>
  <c r="AD16" i="38"/>
  <c r="AD15" i="38"/>
  <c r="S14" i="38"/>
  <c r="S15" i="38"/>
  <c r="S16" i="38"/>
  <c r="S13" i="38"/>
  <c r="V16" i="38"/>
  <c r="V15" i="38"/>
  <c r="V13" i="38"/>
  <c r="I12" i="37"/>
  <c r="N11" i="36"/>
  <c r="N10" i="36"/>
  <c r="N9" i="36"/>
  <c r="N8" i="36"/>
  <c r="N7" i="36"/>
  <c r="N6" i="36"/>
  <c r="N11" i="33"/>
  <c r="N10" i="33"/>
  <c r="N9" i="33"/>
  <c r="N8" i="33"/>
  <c r="N7" i="33"/>
  <c r="N6" i="33"/>
  <c r="W15" i="38" l="1"/>
  <c r="AE15" i="38" s="1"/>
  <c r="AF15" i="38" s="1"/>
  <c r="W16" i="38"/>
  <c r="AE16" i="38" s="1"/>
  <c r="AF16" i="38" s="1"/>
  <c r="W13" i="38"/>
  <c r="AE13" i="38" s="1"/>
  <c r="AF13" i="38" s="1"/>
  <c r="J17" i="38"/>
  <c r="V14" i="38"/>
  <c r="W14" i="38" s="1"/>
  <c r="AE14" i="38" s="1"/>
  <c r="N11" i="31"/>
  <c r="N10" i="31"/>
  <c r="N9" i="31"/>
  <c r="N8" i="31"/>
  <c r="N7" i="31"/>
  <c r="N6" i="31"/>
  <c r="AL15" i="38" l="1"/>
  <c r="AL16" i="38"/>
  <c r="AL13" i="38"/>
  <c r="AL14" i="38"/>
  <c r="AF14" i="38"/>
  <c r="AL17" i="38" l="1"/>
  <c r="AF17" i="38" l="1"/>
  <c r="AF26" i="38"/>
</calcChain>
</file>

<file path=xl/sharedStrings.xml><?xml version="1.0" encoding="utf-8"?>
<sst xmlns="http://schemas.openxmlformats.org/spreadsheetml/2006/main" count="578" uniqueCount="242">
  <si>
    <t>JLA HOME Price Quote Sheet</t>
  </si>
  <si>
    <t>Size / Spec.</t>
  </si>
  <si>
    <t>F.O.B Cost $</t>
  </si>
  <si>
    <t>Load (AD,DA, Agent fee, Commission, Storage...)</t>
  </si>
  <si>
    <t>Total load $</t>
  </si>
  <si>
    <t>size</t>
    <phoneticPr fontId="23" type="noConversion"/>
  </si>
  <si>
    <t xml:space="preserve">Feight </t>
    <phoneticPr fontId="23" type="noConversion"/>
  </si>
  <si>
    <t>duty</t>
    <phoneticPr fontId="23" type="noConversion"/>
  </si>
  <si>
    <t>Cubic Meter/ per item</t>
  </si>
  <si>
    <t>Freight cost per item $</t>
  </si>
  <si>
    <t>HS number</t>
  </si>
  <si>
    <t>Duty rate</t>
  </si>
  <si>
    <t>Duty cost per item$</t>
  </si>
  <si>
    <t>DA%</t>
    <phoneticPr fontId="23" type="noConversion"/>
  </si>
  <si>
    <t xml:space="preserve">rebate% </t>
    <phoneticPr fontId="23" type="noConversion"/>
  </si>
  <si>
    <t>Funding</t>
  </si>
  <si>
    <t>L (cm)</t>
    <phoneticPr fontId="23" type="noConversion"/>
  </si>
  <si>
    <t>W (cm)</t>
    <phoneticPr fontId="23" type="noConversion"/>
  </si>
  <si>
    <t xml:space="preserve"> H (cm)</t>
    <phoneticPr fontId="23" type="noConversion"/>
  </si>
  <si>
    <t>Royalty</t>
  </si>
  <si>
    <t>Carton Weight ( KG)</t>
  </si>
  <si>
    <t>Aldi</t>
  </si>
  <si>
    <t xml:space="preserve"> </t>
  </si>
  <si>
    <t>Customer Name</t>
  </si>
  <si>
    <t>Fashion Bedding Program Size</t>
  </si>
  <si>
    <t>VIN/Art No.</t>
  </si>
  <si>
    <t>Super Big  (&gt;$1,000,000)</t>
  </si>
  <si>
    <t>Big  ($500,000~$1,000,000)</t>
  </si>
  <si>
    <t>Medium  ($150,000~$500,000)</t>
  </si>
  <si>
    <t>Small  ($0~$150,000)</t>
  </si>
  <si>
    <t>Super Big  (&gt;$500,000)</t>
  </si>
  <si>
    <t>Big  ($250,000~$500,000)</t>
  </si>
  <si>
    <t>Medium  ($100,000~$250,000)</t>
  </si>
  <si>
    <t>Small  ($0~$100,000)</t>
  </si>
  <si>
    <t>JLA Division</t>
  </si>
  <si>
    <t>Basic Bedding</t>
  </si>
  <si>
    <t>Other Division Program Size</t>
  </si>
  <si>
    <t>Customer Exclusive</t>
  </si>
  <si>
    <t>Non-Replenishment</t>
  </si>
  <si>
    <t>Rollout/Replenishment</t>
  </si>
  <si>
    <t>FOB CA Price Quote</t>
  </si>
  <si>
    <t>FOB GA Price Quote</t>
  </si>
  <si>
    <t>FOB CA/GA Price Quote</t>
  </si>
  <si>
    <t>FOB POE Price Quote</t>
  </si>
  <si>
    <t>FOB China Price Quote</t>
  </si>
  <si>
    <t>Program Name (Keyword)</t>
  </si>
  <si>
    <t>Order Type</t>
  </si>
  <si>
    <t>Brand Name</t>
  </si>
  <si>
    <t>No</t>
  </si>
  <si>
    <t>Direct Import</t>
  </si>
  <si>
    <t>Domestic: Port</t>
  </si>
  <si>
    <t>Domestic: Warehouse</t>
  </si>
  <si>
    <t>Drop-Ship</t>
  </si>
  <si>
    <t>Yes</t>
  </si>
  <si>
    <t>China Production Team</t>
  </si>
  <si>
    <t>BASIC-3</t>
  </si>
  <si>
    <t>Order Process</t>
  </si>
  <si>
    <t>Consolidator</t>
  </si>
  <si>
    <t>Customer DC</t>
  </si>
  <si>
    <t>Pick Up At Port</t>
  </si>
  <si>
    <t>LVM</t>
  </si>
  <si>
    <t>WOD</t>
  </si>
  <si>
    <t>WOD/SAV</t>
  </si>
  <si>
    <t>SAV</t>
  </si>
  <si>
    <t xml:space="preserve">Program Commit Date </t>
  </si>
  <si>
    <t>Ship To Location</t>
  </si>
  <si>
    <t>Accent Pillow</t>
  </si>
  <si>
    <t>Adult/Fashion Bedding</t>
  </si>
  <si>
    <t>Apparel</t>
  </si>
  <si>
    <t>Art</t>
  </si>
  <si>
    <t>Bath Accessories</t>
  </si>
  <si>
    <t>Blanket</t>
  </si>
  <si>
    <t>Decorative Accessories</t>
  </si>
  <si>
    <t>Design &amp; Contract</t>
  </si>
  <si>
    <t>Furniture</t>
  </si>
  <si>
    <t>Pets</t>
  </si>
  <si>
    <t>Sheets/Towels</t>
  </si>
  <si>
    <t>Window</t>
  </si>
  <si>
    <t>Youth</t>
  </si>
  <si>
    <t>Program Update Date</t>
  </si>
  <si>
    <t>Est. Sales Total</t>
  </si>
  <si>
    <t>BOX-1</t>
  </si>
  <si>
    <t>BOX-2</t>
  </si>
  <si>
    <t>BOX-3</t>
  </si>
  <si>
    <t>BOX-4</t>
  </si>
  <si>
    <t>BOX-5</t>
  </si>
  <si>
    <t>BO-1</t>
  </si>
  <si>
    <t>BO-2</t>
  </si>
  <si>
    <t>BO-3</t>
  </si>
  <si>
    <t>BASIC-1</t>
  </si>
  <si>
    <t>BASIC-2</t>
  </si>
  <si>
    <t>BANG-1</t>
  </si>
  <si>
    <t>BANG-2</t>
  </si>
  <si>
    <t>BANG-4</t>
  </si>
  <si>
    <t>Qty's</t>
  </si>
  <si>
    <t>Total Sales</t>
  </si>
  <si>
    <t>Total Costs</t>
  </si>
  <si>
    <t>Total units per Display case</t>
  </si>
  <si>
    <t>Display Case</t>
  </si>
  <si>
    <t>Retail Price</t>
  </si>
  <si>
    <t>UCCPM TARGET COST</t>
  </si>
  <si>
    <t>Sample image</t>
  </si>
  <si>
    <t>Style name</t>
  </si>
  <si>
    <t>Package</t>
  </si>
  <si>
    <t>Total units per 40'HQ</t>
  </si>
  <si>
    <t>Freight cost per 40'HQ</t>
  </si>
  <si>
    <t>Domestic cost with loads</t>
  </si>
  <si>
    <t>Domestic JLA MU</t>
  </si>
  <si>
    <t>Domestic JLA selling</t>
  </si>
  <si>
    <t>Customer domestic MU</t>
  </si>
  <si>
    <t>PDQ</t>
  </si>
  <si>
    <t>9404.90.2000</t>
  </si>
  <si>
    <t>Avg cost</t>
  </si>
  <si>
    <t>Quote date</t>
  </si>
  <si>
    <t>2022.7.26</t>
    <phoneticPr fontId="10" type="noConversion"/>
  </si>
  <si>
    <t>Quote by</t>
  </si>
  <si>
    <t>NEWINA</t>
    <phoneticPr fontId="10" type="noConversion"/>
  </si>
  <si>
    <t>FOB QD</t>
    <phoneticPr fontId="10" type="noConversion"/>
  </si>
  <si>
    <t>Freight</t>
  </si>
  <si>
    <t>Style Name</t>
  </si>
  <si>
    <t>Picture</t>
  </si>
  <si>
    <t>Fabric/Construction</t>
  </si>
  <si>
    <t>Size</t>
  </si>
  <si>
    <t>with ties</t>
  </si>
  <si>
    <t>Fill weight</t>
  </si>
  <si>
    <t>Special Features</t>
  </si>
  <si>
    <t>Packaging</t>
  </si>
  <si>
    <t>MOQ / Color</t>
  </si>
  <si>
    <t xml:space="preserve">Estimated PDQ  size </t>
  </si>
  <si>
    <t>Total units per PDQ</t>
  </si>
  <si>
    <t>Cubic Meter/ per CTN</t>
  </si>
  <si>
    <t>Total units per 40' HQ</t>
  </si>
  <si>
    <t>Freight cost per 40' HQ</t>
  </si>
  <si>
    <t>L (cm)</t>
  </si>
  <si>
    <t>W (cm)</t>
  </si>
  <si>
    <t xml:space="preserve"> H (cm)</t>
  </si>
  <si>
    <t>Character Backrest</t>
  </si>
  <si>
    <t xml:space="preserve">Cover: 100% poly 180gsm mink with EMB </t>
    <phoneticPr fontId="10" type="noConversion"/>
  </si>
  <si>
    <t>26x14.6x18.9"</t>
  </si>
  <si>
    <t>950g</t>
    <phoneticPr fontId="10" type="noConversion"/>
  </si>
  <si>
    <t xml:space="preserve">fabric weight:  180gsm mink </t>
    <phoneticPr fontId="10" type="noConversion"/>
  </si>
  <si>
    <t>PDQ</t>
    <phoneticPr fontId="10" type="noConversion"/>
  </si>
  <si>
    <t>Cover: 100% poly 180gsm mink with EMB &amp; Printing</t>
    <phoneticPr fontId="10" type="noConversion"/>
  </si>
  <si>
    <t>Na</t>
    <phoneticPr fontId="10" type="noConversion"/>
  </si>
  <si>
    <t>Normal carton package</t>
  </si>
  <si>
    <t>2022.7.25</t>
    <phoneticPr fontId="10" type="noConversion"/>
  </si>
  <si>
    <t>Crocodile Backrest</t>
  </si>
  <si>
    <t>Leopard Backrest</t>
  </si>
  <si>
    <t>Tiger Backrest</t>
  </si>
  <si>
    <t>2023 Character Backrest</t>
  </si>
  <si>
    <t>2022.10.19</t>
  </si>
  <si>
    <t>NEWINA</t>
  </si>
  <si>
    <t>FOB QD</t>
  </si>
  <si>
    <t>exchange rate:8.05</t>
  </si>
  <si>
    <t>Facer: 100% poly pv fur 280gsm with EMB
Back:100% poly 200gsm mink</t>
  </si>
  <si>
    <t>900g</t>
  </si>
  <si>
    <t>Facer: 100% poly pv fur 280gsm  with EMB
Back:100% poly 200gsm mink</t>
  </si>
  <si>
    <t>N/A</t>
  </si>
  <si>
    <t>Facer: 100% poly pv fur 280gsm 
Back:100% poly 200gsm mink</t>
  </si>
  <si>
    <t xml:space="preserve">Hi Jennifer and Johanna,
I met with the buyer this morning and showed him these designs and he was much happier with them.
I saw our sample next to ALDI’s and ours was a lot smaller than theirs, so I want to make sure we have the correct dimensions. They should be 26x14.6x18.9”
We can remove any embellishments on the back side of the backrest, he wants to focus all the embroidery and updates on the front of the back rest.
He is interested in below designs and I also included our existing costs for Domestic freight for each design. He said the existing supplier had late shipping and some issues out of their domestic filling facility so that’s why he wants to move this business over to JLA.
1. Leopard at $10.75
2. Toucan at $10.40
3. Tiger at $9.90
4. Crocodile at $10.75
Please review and let me know what we can do to make the dimensions equal as well as have the back rests look more like attached.
If at all possible, I’d like to get him an answer by Friday EOD at the latest.
Thanks,
Jamie King
E&amp;E Co. Ltd. (DBA JLA Home)
E: jamie.king@jlahome.com
C: 630.215.9764
F: 630.357.4333
</t>
  </si>
  <si>
    <t xml:space="preserve"> Toucan Backrest</t>
  </si>
  <si>
    <t>Facer: 100% poly pv fur 280gsm with EMB
Back:100% poly 200gsm mink
900g filling</t>
  </si>
  <si>
    <t>2022.10.25</t>
  </si>
  <si>
    <t>1000g</t>
  </si>
  <si>
    <t>Zigzag filling and CARTON 6CP</t>
  </si>
  <si>
    <t>CARTON</t>
  </si>
  <si>
    <t xml:space="preserve">Estimated CARTON  size </t>
  </si>
  <si>
    <t>Total units per CARTON</t>
  </si>
  <si>
    <t>400boxes, 2400units per 53'truck</t>
  </si>
  <si>
    <t xml:space="preserve">0.25% extra for safty </t>
  </si>
  <si>
    <t>regular box</t>
  </si>
  <si>
    <t xml:space="preserve"> LDP cost</t>
  </si>
  <si>
    <t>SAV warehouse</t>
  </si>
  <si>
    <t>Container#</t>
  </si>
  <si>
    <r>
      <t>From:</t>
    </r>
    <r>
      <rPr>
        <sz val="10"/>
        <rFont val="Tahoma"/>
        <family val="2"/>
      </rPr>
      <t xml:space="preserve"> Jamie King [mailto:jamie.king@jlahome.com]</t>
    </r>
  </si>
  <si>
    <r>
      <t>Sent:</t>
    </r>
    <r>
      <rPr>
        <sz val="10"/>
        <rFont val="Tahoma"/>
        <family val="2"/>
      </rPr>
      <t xml:space="preserve"> Thursday, October 27, 2022 5:57 PM</t>
    </r>
  </si>
  <si>
    <r>
      <t>To:</t>
    </r>
    <r>
      <rPr>
        <sz val="10"/>
        <rFont val="Tahoma"/>
        <family val="2"/>
      </rPr>
      <t xml:space="preserve"> Johanna Qin; Jennifer Tung</t>
    </r>
  </si>
  <si>
    <r>
      <t>Cc:</t>
    </r>
    <r>
      <rPr>
        <sz val="10"/>
        <rFont val="Tahoma"/>
        <family val="2"/>
      </rPr>
      <t xml:space="preserve"> Rachel Cooper</t>
    </r>
  </si>
  <si>
    <r>
      <t>Subject:</t>
    </r>
    <r>
      <rPr>
        <sz val="10"/>
        <rFont val="Tahoma"/>
        <family val="2"/>
      </rPr>
      <t xml:space="preserve"> RE: ALDI Character Backrest</t>
    </r>
  </si>
  <si>
    <t>Hi Johanna,</t>
  </si>
  <si>
    <t>Below are the details for this promotion.</t>
  </si>
  <si>
    <t>1. On Sales Date 7/26/23</t>
  </si>
  <si>
    <t>2. Cargo Ready Date 6/21/23 – so product needs to be ready for pickup by this date, no later or we will be considered LATE. However – we think we may need to back this up internally/to the factory to allow for any port delays at SAV. This is something we want to discuss with you next week.</t>
  </si>
  <si>
    <t>3. 54,400 units</t>
  </si>
  <si>
    <t>4. Case mix: 1 x Crocodile, 2 x Tiger, 2 x Leopard, 1 x Toucan in a PDQ that stands on floor</t>
  </si>
  <si>
    <t>5. Blended costs are $10.40/unit</t>
  </si>
  <si>
    <t>Again, the buyer wants us to make sure the pantones coordinate throughout this Youth Theme and wants the BTS Youth Comforter to be the color standard, so once those strike offs get approved, we need to send to pillow factory to reference.</t>
  </si>
  <si>
    <t>Thanks,</t>
  </si>
  <si>
    <t>Jamie King</t>
  </si>
  <si>
    <t>E&amp;E Co. Ltd. (DBA JLA Home)</t>
  </si>
  <si>
    <t>E: jamie.king@jlahome.com</t>
  </si>
  <si>
    <t>C: 630.215.9764</t>
  </si>
  <si>
    <t>F: 630.357.4333</t>
  </si>
  <si>
    <t>Item#</t>
  </si>
  <si>
    <t>UPC#</t>
  </si>
  <si>
    <t>Case mix: 1 x Crocodile, 2 x Tiger, 2 x Leopard, 1 x Toucan</t>
  </si>
  <si>
    <t>8% warehouse charges</t>
  </si>
  <si>
    <t>ALDI30-0941</t>
  </si>
  <si>
    <t>4061464531079</t>
    <phoneticPr fontId="92" type="noConversion"/>
  </si>
  <si>
    <t>ALDI30-0942</t>
  </si>
  <si>
    <t>4061464531239</t>
    <phoneticPr fontId="92" type="noConversion"/>
  </si>
  <si>
    <t>ALDI30-0943</t>
  </si>
  <si>
    <t>4061464531093</t>
    <phoneticPr fontId="92" type="noConversion"/>
  </si>
  <si>
    <t>ALDI30-0944</t>
  </si>
  <si>
    <t>4061464531215</t>
    <phoneticPr fontId="92" type="noConversion"/>
  </si>
  <si>
    <t>Ratio</t>
    <phoneticPr fontId="91" type="noConversion"/>
  </si>
  <si>
    <t>2</t>
    <phoneticPr fontId="91" type="noConversion"/>
  </si>
  <si>
    <t>2</t>
    <phoneticPr fontId="91" type="noConversion"/>
  </si>
  <si>
    <t>1</t>
    <phoneticPr fontId="91" type="noConversion"/>
  </si>
  <si>
    <t>1</t>
    <phoneticPr fontId="91" type="noConversion"/>
  </si>
  <si>
    <t>Assorted Item#</t>
    <phoneticPr fontId="91" type="noConversion"/>
  </si>
  <si>
    <t xml:space="preserve"> </t>
    <phoneticPr fontId="91" type="noConversion"/>
  </si>
  <si>
    <t xml:space="preserve"> </t>
    <phoneticPr fontId="91" type="noConversion"/>
  </si>
  <si>
    <r>
      <t>G</t>
    </r>
    <r>
      <rPr>
        <sz val="10"/>
        <rFont val="Arial"/>
        <family val="2"/>
      </rPr>
      <t>TIN#</t>
    </r>
    <phoneticPr fontId="91" type="noConversion"/>
  </si>
  <si>
    <r>
      <t>G</t>
    </r>
    <r>
      <rPr>
        <sz val="10"/>
        <rFont val="Arial"/>
        <family val="2"/>
      </rPr>
      <t>.W.</t>
    </r>
    <phoneticPr fontId="91" type="noConversion"/>
  </si>
  <si>
    <r>
      <t>S</t>
    </r>
    <r>
      <rPr>
        <sz val="10"/>
        <rFont val="Arial"/>
        <family val="2"/>
      </rPr>
      <t>elling Cost</t>
    </r>
    <phoneticPr fontId="91" type="noConversion"/>
  </si>
  <si>
    <t xml:space="preserve">Customer SKU </t>
    <phoneticPr fontId="91" type="noConversion"/>
  </si>
  <si>
    <t>4061464531246</t>
    <phoneticPr fontId="92" type="noConversion"/>
  </si>
  <si>
    <t>10 kg</t>
    <phoneticPr fontId="92" type="noConversion"/>
  </si>
  <si>
    <t>ALDI90-0950</t>
    <phoneticPr fontId="92" type="noConversion"/>
  </si>
  <si>
    <t>The Box size for 6 packs is 35”x20”x21”</t>
  </si>
  <si>
    <t>Zigzag carton dims</t>
  </si>
  <si>
    <r>
      <t>From:</t>
    </r>
    <r>
      <rPr>
        <sz val="10"/>
        <rFont val="Tahoma"/>
        <family val="2"/>
      </rPr>
      <t xml:space="preserve"> Ping Gao [mailto:ping.gao@jlahome.com]</t>
    </r>
  </si>
  <si>
    <r>
      <t>Sent:</t>
    </r>
    <r>
      <rPr>
        <sz val="10"/>
        <rFont val="Tahoma"/>
        <family val="2"/>
      </rPr>
      <t xml:space="preserve"> Tuesday, November 29, 2022 11:23 AM</t>
    </r>
  </si>
  <si>
    <r>
      <t>To:</t>
    </r>
    <r>
      <rPr>
        <sz val="10"/>
        <rFont val="Tahoma"/>
        <family val="2"/>
      </rPr>
      <t xml:space="preserve"> Johanna Qin; sophia.zhang</t>
    </r>
  </si>
  <si>
    <r>
      <t>Cc:</t>
    </r>
    <r>
      <rPr>
        <sz val="10"/>
        <rFont val="Tahoma"/>
        <family val="2"/>
      </rPr>
      <t xml:space="preserve"> Vivian.Yan; Jennifer Tung; Distribution JLA</t>
    </r>
  </si>
  <si>
    <r>
      <t>Subject:</t>
    </r>
    <r>
      <rPr>
        <sz val="10"/>
        <rFont val="Tahoma"/>
        <family val="2"/>
      </rPr>
      <t xml:space="preserve"> RE: Aldi Character Backrest TNA</t>
    </r>
  </si>
  <si>
    <t>Hi Johanna</t>
  </si>
  <si>
    <t>I got the cost for PECO pallet exchange program rate. it’s about $5.42 without the surcharge. Please use $6.5. If we are going to ship on PECO pallet it will be 30 pallet per 53’ TL, and depends how many we are going to ship, we could load 8 per pallets then I could check how many pallet we need order if they decide to ship by pallet. thanks</t>
  </si>
  <si>
    <t>Best Regards</t>
  </si>
  <si>
    <t>Ping Gao</t>
  </si>
  <si>
    <t>Distribution Manager</t>
  </si>
  <si>
    <t>E&amp;E Co Ltd DBA JLA Home</t>
  </si>
  <si>
    <t>Tel: 510-490-9788 x 358 | Fax: 510-490-2861 | E-mail: ping.gao@jlahome.com</t>
  </si>
  <si>
    <t>We could load 8 per pallets, fit 30 pallets per 53’ trailer, that’s total of 240 GL</t>
  </si>
  <si>
    <t>Pallet cost</t>
  </si>
  <si>
    <t>Pallet/Unit cost</t>
  </si>
  <si>
    <t>TOTAL UNITS FOR ONE PALLET</t>
  </si>
  <si>
    <t>Total cost</t>
  </si>
  <si>
    <t xml:space="preserve">Margin </t>
  </si>
  <si>
    <t>Ship with pallet</t>
  </si>
  <si>
    <t xml:space="preserve">Correct price should be </t>
    <phoneticPr fontId="92"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</si>
</sst>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26" formatCode="\$#,##0.00_);[Red]\(\$#,##0.00\)"/>
    <numFmt numFmtId="176" formatCode="_(&quot;$&quot;* #,##0.00_);_(&quot;$&quot;* \(#,##0.00\);_(&quot;$&quot;* &quot;-&quot;??_);_(@_)"/>
    <numFmt numFmtId="177" formatCode="_(* #,##0.00_);_(* \(#,##0.00\);_(* &quot;-&quot;??_);_(@_)"/>
    <numFmt numFmtId="178" formatCode="_ &quot;￥&quot;* #,##0.00_ ;_ &quot;￥&quot;* \-#,##0.00_ ;_ &quot;￥&quot;* &quot;-&quot;??_ ;_ @_ "/>
    <numFmt numFmtId="179" formatCode="0.0%"/>
    <numFmt numFmtId="180" formatCode="0.0000"/>
    <numFmt numFmtId="181" formatCode="&quot;$&quot;#,##0.00"/>
    <numFmt numFmtId="182" formatCode="[$$-409]#,##0.00;\-[$$-409]#,##0.00"/>
    <numFmt numFmtId="183" formatCode="_([$$-409]* #,##0.00_);_([$$-409]* \(#,##0.00\);_([$$-409]* &quot;-&quot;??_);_(@_)"/>
    <numFmt numFmtId="184" formatCode="_(* #,##0_);_(* \(#,##0\);_(* &quot;-&quot;??_);_(@_)"/>
  </numFmts>
  <fonts count="97">
    <font>
      <sz val="10"/>
      <name val="Arial"/>
      <family val="2"/>
    </font>
    <font>
      <sz val="11"/>
      <color theme="1"/>
      <name val="宋体"/>
      <family val="2"/>
      <scheme val="minor"/>
    </font>
    <font>
      <sz val="10"/>
      <name val="Arial"/>
      <family val="2"/>
    </font>
    <font>
      <sz val="12"/>
      <name val="Times New Roman"/>
      <family val="1"/>
    </font>
    <font>
      <sz val="10"/>
      <name val="Helv"/>
      <family val="2"/>
    </font>
    <font>
      <sz val="10"/>
      <color indexed="8"/>
      <name val="Arial"/>
      <family val="2"/>
    </font>
    <font>
      <sz val="11"/>
      <color indexed="8"/>
      <name val="Calibri"/>
      <family val="2"/>
    </font>
    <font>
      <sz val="11"/>
      <color indexed="8"/>
      <name val="宋体"/>
      <family val="3"/>
      <charset val="134"/>
    </font>
    <font>
      <sz val="11"/>
      <color indexed="9"/>
      <name val="Calibri"/>
      <family val="2"/>
    </font>
    <font>
      <sz val="11"/>
      <color indexed="9"/>
      <name val="宋体"/>
      <family val="3"/>
      <charset val="134"/>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sz val="12"/>
      <name val="宋体"/>
      <family val="3"/>
      <charset val="134"/>
    </font>
    <font>
      <b/>
      <sz val="11"/>
      <color indexed="63"/>
      <name val="Calibri"/>
      <family val="2"/>
    </font>
    <font>
      <b/>
      <sz val="18"/>
      <color indexed="56"/>
      <name val="Cambria"/>
      <family val="1"/>
    </font>
    <font>
      <b/>
      <sz val="11"/>
      <color indexed="8"/>
      <name val="Calibri"/>
      <family val="2"/>
    </font>
    <font>
      <sz val="11"/>
      <color indexed="10"/>
      <name val="Calibri"/>
      <family val="2"/>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sz val="11"/>
      <color indexed="17"/>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
      <sz val="10"/>
      <name val="Arial"/>
      <family val="2"/>
    </font>
    <font>
      <sz val="12"/>
      <name val="宋体"/>
      <family val="3"/>
      <charset val="134"/>
    </font>
    <font>
      <sz val="9"/>
      <name val="Arial"/>
      <family val="2"/>
    </font>
    <font>
      <sz val="11"/>
      <color indexed="8"/>
      <name val="Tahoma"/>
      <family val="2"/>
    </font>
    <font>
      <sz val="11"/>
      <color indexed="20"/>
      <name val="宋体"/>
      <family val="3"/>
      <charset val="134"/>
    </font>
    <font>
      <sz val="11"/>
      <color indexed="17"/>
      <name val="宋体"/>
      <family val="3"/>
      <charset val="134"/>
    </font>
    <font>
      <sz val="12"/>
      <color indexed="8"/>
      <name val="Calibri"/>
      <family val="2"/>
    </font>
    <font>
      <b/>
      <sz val="12"/>
      <color indexed="8"/>
      <name val="Times New Roman"/>
      <family val="1"/>
    </font>
    <font>
      <sz val="12"/>
      <color indexed="8"/>
      <name val="Footlight MT Light"/>
      <family val="1"/>
    </font>
    <font>
      <sz val="12"/>
      <name val="宋体"/>
      <family val="3"/>
      <charset val="134"/>
    </font>
    <font>
      <sz val="12"/>
      <name val="宋体"/>
      <family val="3"/>
      <charset val="134"/>
    </font>
    <font>
      <sz val="11"/>
      <color indexed="20"/>
      <name val="宋体"/>
      <family val="3"/>
      <charset val="134"/>
    </font>
    <font>
      <sz val="11"/>
      <color indexed="17"/>
      <name val="宋体"/>
      <family val="3"/>
      <charset val="134"/>
    </font>
    <font>
      <sz val="12"/>
      <name val="宋体"/>
      <family val="3"/>
      <charset val="134"/>
    </font>
    <font>
      <sz val="12"/>
      <name val="宋体"/>
      <family val="3"/>
      <charset val="134"/>
    </font>
    <font>
      <b/>
      <sz val="16"/>
      <name val="Arial"/>
      <family val="2"/>
    </font>
    <font>
      <b/>
      <sz val="10"/>
      <color indexed="12"/>
      <name val="Arial"/>
      <family val="2"/>
    </font>
    <font>
      <sz val="10"/>
      <color indexed="12"/>
      <name val="Arial"/>
      <family val="2"/>
    </font>
    <font>
      <b/>
      <sz val="10"/>
      <name val="Arial"/>
      <family val="2"/>
    </font>
    <font>
      <b/>
      <sz val="12"/>
      <name val="Arial"/>
      <family val="2"/>
    </font>
    <font>
      <sz val="10"/>
      <color indexed="10"/>
      <name val="Arial"/>
      <family val="2"/>
    </font>
    <font>
      <b/>
      <sz val="12"/>
      <color indexed="12"/>
      <name val="Arial"/>
      <family val="2"/>
    </font>
    <font>
      <b/>
      <sz val="12"/>
      <color indexed="21"/>
      <name val="Arial"/>
      <family val="2"/>
    </font>
    <font>
      <sz val="12"/>
      <name val="宋体"/>
      <family val="3"/>
      <charset val="134"/>
    </font>
    <font>
      <sz val="11"/>
      <color theme="1"/>
      <name val="宋体"/>
      <family val="2"/>
      <scheme val="minor"/>
    </font>
    <font>
      <b/>
      <sz val="12"/>
      <color rgb="FFFF0000"/>
      <name val="Arial"/>
      <family val="2"/>
    </font>
    <font>
      <sz val="10"/>
      <color theme="0"/>
      <name val="Arial"/>
      <family val="2"/>
    </font>
    <font>
      <b/>
      <sz val="11"/>
      <name val="Arial"/>
      <family val="2"/>
    </font>
    <font>
      <sz val="11"/>
      <name val="Arial"/>
      <family val="2"/>
    </font>
    <font>
      <sz val="10"/>
      <color rgb="FFFF0000"/>
      <name val="Arial"/>
      <family val="2"/>
    </font>
    <font>
      <sz val="11"/>
      <name val="Arial"/>
      <family val="2"/>
    </font>
    <font>
      <sz val="10"/>
      <color theme="1"/>
      <name val="Arial"/>
      <family val="2"/>
    </font>
    <font>
      <b/>
      <sz val="10"/>
      <color rgb="FFFF0000"/>
      <name val="Arial"/>
      <family val="2"/>
    </font>
    <font>
      <b/>
      <sz val="8"/>
      <name val="Arial"/>
      <family val="2"/>
    </font>
    <font>
      <b/>
      <sz val="11"/>
      <color rgb="FFFF0000"/>
      <name val="Arial"/>
      <family val="2"/>
    </font>
    <font>
      <sz val="12"/>
      <name val="宋体"/>
      <family val="3"/>
      <charset val="134"/>
    </font>
    <font>
      <sz val="10"/>
      <name val="Arial"/>
      <family val="2"/>
    </font>
    <font>
      <sz val="11"/>
      <name val="Arial"/>
      <family val="2"/>
    </font>
    <font>
      <b/>
      <sz val="11"/>
      <name val="Arial"/>
      <family val="2"/>
    </font>
    <font>
      <sz val="11"/>
      <color theme="1"/>
      <name val="宋体"/>
      <family val="2"/>
      <scheme val="minor"/>
    </font>
    <font>
      <b/>
      <sz val="8"/>
      <name val="Arial"/>
      <family val="2"/>
    </font>
    <font>
      <sz val="10"/>
      <color theme="1"/>
      <name val="Arial"/>
      <family val="2"/>
    </font>
    <font>
      <b/>
      <sz val="11"/>
      <color rgb="FFFF0000"/>
      <name val="Arial"/>
      <family val="2"/>
    </font>
    <font>
      <sz val="11"/>
      <color rgb="FFFF0000"/>
      <name val="Arial"/>
      <family val="2"/>
    </font>
    <font>
      <b/>
      <sz val="10"/>
      <name val="Tahoma"/>
      <family val="2"/>
    </font>
    <font>
      <sz val="10"/>
      <name val="Tahoma"/>
      <family val="2"/>
    </font>
    <font>
      <sz val="11"/>
      <name val="Calibri"/>
      <family val="2"/>
    </font>
    <font>
      <sz val="11"/>
      <color rgb="FF333300"/>
      <name val="Calibri Light"/>
      <family val="2"/>
    </font>
    <font>
      <sz val="11"/>
      <color rgb="FF333300"/>
      <name val="Arial"/>
      <family val="2"/>
    </font>
    <font>
      <u/>
      <sz val="10"/>
      <color theme="10"/>
      <name val="Arial"/>
      <family val="2"/>
    </font>
    <font>
      <sz val="9"/>
      <name val="宋体"/>
      <family val="3"/>
      <charset val="134"/>
    </font>
    <font>
      <sz val="8"/>
      <name val="Arial"/>
      <family val="2"/>
    </font>
    <font>
      <sz val="12"/>
      <name val="SimSun"/>
      <family val="3"/>
      <charset val="134"/>
    </font>
    <font>
      <sz val="12"/>
      <color rgb="FF17365D"/>
      <name val="Arial"/>
      <family val="2"/>
    </font>
    <font>
      <sz val="11"/>
      <color rgb="FF17365D"/>
      <name val="Arial"/>
      <family val="2"/>
    </font>
    <font>
      <sz val="10"/>
      <color rgb="FF000080"/>
      <name val="Arial"/>
      <family val="2"/>
    </font>
  </fonts>
  <fills count="51">
    <fill>
      <patternFill patternType="none"/>
    </fill>
    <fill>
      <patternFill patternType="gray125"/>
    </fill>
    <fill>
      <patternFill patternType="solid">
        <fgColor indexed="31"/>
      </patternFill>
    </fill>
    <fill>
      <patternFill patternType="solid">
        <fgColor indexed="31"/>
        <bgColor indexed="22"/>
      </patternFill>
    </fill>
    <fill>
      <patternFill patternType="solid">
        <fgColor indexed="45"/>
      </patternFill>
    </fill>
    <fill>
      <patternFill patternType="solid">
        <fgColor indexed="45"/>
        <bgColor indexed="29"/>
      </patternFill>
    </fill>
    <fill>
      <patternFill patternType="solid">
        <fgColor indexed="42"/>
      </patternFill>
    </fill>
    <fill>
      <patternFill patternType="solid">
        <fgColor indexed="42"/>
        <bgColor indexed="27"/>
      </patternFill>
    </fill>
    <fill>
      <patternFill patternType="solid">
        <fgColor indexed="46"/>
      </patternFill>
    </fill>
    <fill>
      <patternFill patternType="solid">
        <fgColor indexed="46"/>
        <bgColor indexed="24"/>
      </patternFill>
    </fill>
    <fill>
      <patternFill patternType="solid">
        <fgColor indexed="27"/>
      </patternFill>
    </fill>
    <fill>
      <patternFill patternType="solid">
        <fgColor indexed="27"/>
        <bgColor indexed="41"/>
      </patternFill>
    </fill>
    <fill>
      <patternFill patternType="solid">
        <fgColor indexed="47"/>
      </patternFill>
    </fill>
    <fill>
      <patternFill patternType="solid">
        <fgColor indexed="47"/>
        <bgColor indexed="22"/>
      </patternFill>
    </fill>
    <fill>
      <patternFill patternType="solid">
        <fgColor indexed="44"/>
      </patternFill>
    </fill>
    <fill>
      <patternFill patternType="solid">
        <fgColor indexed="44"/>
        <bgColor indexed="31"/>
      </patternFill>
    </fill>
    <fill>
      <patternFill patternType="solid">
        <fgColor indexed="29"/>
      </patternFill>
    </fill>
    <fill>
      <patternFill patternType="solid">
        <fgColor indexed="29"/>
        <bgColor indexed="45"/>
      </patternFill>
    </fill>
    <fill>
      <patternFill patternType="solid">
        <fgColor indexed="11"/>
      </patternFill>
    </fill>
    <fill>
      <patternFill patternType="solid">
        <fgColor indexed="11"/>
        <bgColor indexed="49"/>
      </patternFill>
    </fill>
    <fill>
      <patternFill patternType="solid">
        <fgColor indexed="51"/>
      </patternFill>
    </fill>
    <fill>
      <patternFill patternType="solid">
        <fgColor indexed="51"/>
        <bgColor indexed="13"/>
      </patternFill>
    </fill>
    <fill>
      <patternFill patternType="solid">
        <fgColor indexed="30"/>
      </patternFill>
    </fill>
    <fill>
      <patternFill patternType="solid">
        <fgColor indexed="30"/>
        <bgColor indexed="21"/>
      </patternFill>
    </fill>
    <fill>
      <patternFill patternType="solid">
        <fgColor indexed="36"/>
      </patternFill>
    </fill>
    <fill>
      <patternFill patternType="solid">
        <fgColor indexed="20"/>
        <bgColor indexed="36"/>
      </patternFill>
    </fill>
    <fill>
      <patternFill patternType="solid">
        <fgColor indexed="49"/>
      </patternFill>
    </fill>
    <fill>
      <patternFill patternType="solid">
        <fgColor indexed="49"/>
        <bgColor indexed="40"/>
      </patternFill>
    </fill>
    <fill>
      <patternFill patternType="solid">
        <fgColor indexed="52"/>
      </patternFill>
    </fill>
    <fill>
      <patternFill patternType="solid">
        <fgColor indexed="52"/>
        <bgColor indexed="51"/>
      </patternFill>
    </fill>
    <fill>
      <patternFill patternType="solid">
        <fgColor indexed="62"/>
      </patternFill>
    </fill>
    <fill>
      <patternFill patternType="solid">
        <fgColor indexed="62"/>
        <bgColor indexed="56"/>
      </patternFill>
    </fill>
    <fill>
      <patternFill patternType="solid">
        <fgColor indexed="10"/>
      </patternFill>
    </fill>
    <fill>
      <patternFill patternType="solid">
        <fgColor indexed="10"/>
        <bgColor indexed="60"/>
      </patternFill>
    </fill>
    <fill>
      <patternFill patternType="solid">
        <fgColor indexed="57"/>
      </patternFill>
    </fill>
    <fill>
      <patternFill patternType="solid">
        <fgColor indexed="57"/>
        <bgColor indexed="21"/>
      </patternFill>
    </fill>
    <fill>
      <patternFill patternType="solid">
        <fgColor indexed="53"/>
      </patternFill>
    </fill>
    <fill>
      <patternFill patternType="solid">
        <fgColor indexed="53"/>
        <bgColor indexed="52"/>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43"/>
      </patternFill>
    </fill>
    <fill>
      <patternFill patternType="solid">
        <fgColor indexed="43"/>
        <bgColor indexed="26"/>
      </patternFill>
    </fill>
    <fill>
      <patternFill patternType="solid">
        <fgColor indexed="26"/>
      </patternFill>
    </fill>
    <fill>
      <patternFill patternType="solid">
        <fgColor indexed="13"/>
        <bgColor indexed="64"/>
      </patternFill>
    </fill>
    <fill>
      <patternFill patternType="solid">
        <fgColor theme="0"/>
        <bgColor indexed="64"/>
      </patternFill>
    </fill>
    <fill>
      <patternFill patternType="solid">
        <fgColor rgb="FFFFFF00"/>
        <bgColor indexed="64"/>
      </patternFill>
    </fill>
    <fill>
      <patternFill patternType="solid">
        <fgColor rgb="FFFFFFFF"/>
        <bgColor indexed="64"/>
      </patternFill>
    </fill>
    <fill>
      <patternFill patternType="solid">
        <fgColor theme="6" tint="0.39991454817346722"/>
        <bgColor indexed="64"/>
      </patternFill>
    </fill>
    <fill>
      <patternFill patternType="solid">
        <fgColor theme="6" tint="0.39988402966399123"/>
        <bgColor indexed="64"/>
      </patternFill>
    </fill>
    <fill>
      <patternFill patternType="solid">
        <fgColor theme="4" tint="0.39997558519241921"/>
        <bgColor indexed="64"/>
      </patternFill>
    </fill>
  </fills>
  <borders count="4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thin">
        <color auto="1"/>
      </right>
      <top style="thin">
        <color auto="1"/>
      </top>
      <bottom style="thin">
        <color auto="1"/>
      </bottom>
      <diagonal/>
    </border>
    <border>
      <left/>
      <right style="thin">
        <color indexed="64"/>
      </right>
      <top style="thin">
        <color indexed="64"/>
      </top>
      <bottom style="thin">
        <color indexed="64"/>
      </bottom>
      <diagonal/>
    </border>
    <border>
      <left style="thin">
        <color auto="1"/>
      </left>
      <right/>
      <top style="thin">
        <color auto="1"/>
      </top>
      <bottom style="thin">
        <color auto="1"/>
      </bottom>
      <diagonal/>
    </border>
    <border>
      <left/>
      <right/>
      <top style="thin">
        <color indexed="64"/>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top style="medium">
        <color indexed="64"/>
      </top>
      <bottom style="thin">
        <color indexed="64"/>
      </bottom>
      <diagonal/>
    </border>
    <border>
      <left/>
      <right/>
      <top style="thin">
        <color indexed="64"/>
      </top>
      <bottom style="medium">
        <color indexed="64"/>
      </bottom>
      <diagonal/>
    </border>
  </borders>
  <cellStyleXfs count="1426">
    <xf numFmtId="182" fontId="0" fillId="0" borderId="0"/>
    <xf numFmtId="182" fontId="2" fillId="0" borderId="0"/>
    <xf numFmtId="182" fontId="2" fillId="0" borderId="0"/>
    <xf numFmtId="182" fontId="3" fillId="0" borderId="0"/>
    <xf numFmtId="182" fontId="2" fillId="0" borderId="0"/>
    <xf numFmtId="182" fontId="2" fillId="0" borderId="0"/>
    <xf numFmtId="182" fontId="2" fillId="0" borderId="0"/>
    <xf numFmtId="182" fontId="2" fillId="0" borderId="0"/>
    <xf numFmtId="182" fontId="41" fillId="0" borderId="0"/>
    <xf numFmtId="182" fontId="41" fillId="0" borderId="0"/>
    <xf numFmtId="182" fontId="41" fillId="0" borderId="0"/>
    <xf numFmtId="182" fontId="41" fillId="0" borderId="0"/>
    <xf numFmtId="182" fontId="41" fillId="0" borderId="0"/>
    <xf numFmtId="182" fontId="41" fillId="0" borderId="0"/>
    <xf numFmtId="182" fontId="41" fillId="0" borderId="0"/>
    <xf numFmtId="182" fontId="41" fillId="0" borderId="0"/>
    <xf numFmtId="182" fontId="2" fillId="0" borderId="0"/>
    <xf numFmtId="182" fontId="4" fillId="0" borderId="0"/>
    <xf numFmtId="182" fontId="41"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2" fillId="0" borderId="0"/>
    <xf numFmtId="182" fontId="2" fillId="0" borderId="0"/>
    <xf numFmtId="182" fontId="2" fillId="0" borderId="0"/>
    <xf numFmtId="182" fontId="2" fillId="0" borderId="0"/>
    <xf numFmtId="182" fontId="4" fillId="0" borderId="0"/>
    <xf numFmtId="182" fontId="41"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4" fillId="0" borderId="0"/>
    <xf numFmtId="182" fontId="2" fillId="0" borderId="0"/>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2" fillId="0" borderId="0"/>
    <xf numFmtId="182" fontId="2" fillId="0" borderId="0"/>
    <xf numFmtId="182" fontId="2" fillId="0" borderId="0"/>
    <xf numFmtId="182" fontId="41" fillId="0" borderId="0"/>
    <xf numFmtId="182" fontId="41" fillId="0" borderId="0"/>
    <xf numFmtId="182" fontId="41" fillId="0" borderId="0"/>
    <xf numFmtId="182" fontId="41" fillId="0" borderId="0"/>
    <xf numFmtId="182" fontId="41" fillId="0" borderId="0"/>
    <xf numFmtId="182" fontId="41" fillId="0" borderId="0"/>
    <xf numFmtId="182" fontId="41" fillId="0" borderId="0"/>
    <xf numFmtId="182" fontId="41"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4" fillId="0" borderId="0"/>
    <xf numFmtId="182" fontId="4" fillId="0" borderId="0"/>
    <xf numFmtId="182" fontId="4" fillId="0" borderId="0"/>
    <xf numFmtId="182" fontId="4"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3"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41"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2" fillId="0" borderId="0"/>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5" fillId="0" borderId="0">
      <alignment vertical="top"/>
    </xf>
    <xf numFmtId="182" fontId="2" fillId="0" borderId="0"/>
    <xf numFmtId="182" fontId="2" fillId="0" borderId="0"/>
    <xf numFmtId="182" fontId="2" fillId="0" borderId="0"/>
    <xf numFmtId="182" fontId="6" fillId="2" borderId="0" applyNumberFormat="0" applyBorder="0" applyAlignment="0" applyProtection="0"/>
    <xf numFmtId="182" fontId="6" fillId="2" borderId="0" applyNumberFormat="0" applyBorder="0" applyAlignment="0" applyProtection="0"/>
    <xf numFmtId="182" fontId="6" fillId="2" borderId="0" applyNumberFormat="0" applyBorder="0" applyAlignment="0" applyProtection="0"/>
    <xf numFmtId="182" fontId="6" fillId="3" borderId="0" applyNumberFormat="0" applyBorder="0" applyAlignment="0" applyProtection="0"/>
    <xf numFmtId="182" fontId="6" fillId="4" borderId="0" applyNumberFormat="0" applyBorder="0" applyAlignment="0" applyProtection="0"/>
    <xf numFmtId="182" fontId="6" fillId="4" borderId="0" applyNumberFormat="0" applyBorder="0" applyAlignment="0" applyProtection="0"/>
    <xf numFmtId="182" fontId="6" fillId="4" borderId="0" applyNumberFormat="0" applyBorder="0" applyAlignment="0" applyProtection="0"/>
    <xf numFmtId="182" fontId="6" fillId="5" borderId="0" applyNumberFormat="0" applyBorder="0" applyAlignment="0" applyProtection="0"/>
    <xf numFmtId="182" fontId="6" fillId="6" borderId="0" applyNumberFormat="0" applyBorder="0" applyAlignment="0" applyProtection="0"/>
    <xf numFmtId="182" fontId="6" fillId="6" borderId="0" applyNumberFormat="0" applyBorder="0" applyAlignment="0" applyProtection="0"/>
    <xf numFmtId="182" fontId="6" fillId="6" borderId="0" applyNumberFormat="0" applyBorder="0" applyAlignment="0" applyProtection="0"/>
    <xf numFmtId="182" fontId="6" fillId="7" borderId="0" applyNumberFormat="0" applyBorder="0" applyAlignment="0" applyProtection="0"/>
    <xf numFmtId="182" fontId="6" fillId="8" borderId="0" applyNumberFormat="0" applyBorder="0" applyAlignment="0" applyProtection="0"/>
    <xf numFmtId="182" fontId="6" fillId="8" borderId="0" applyNumberFormat="0" applyBorder="0" applyAlignment="0" applyProtection="0"/>
    <xf numFmtId="182" fontId="6" fillId="8" borderId="0" applyNumberFormat="0" applyBorder="0" applyAlignment="0" applyProtection="0"/>
    <xf numFmtId="182" fontId="6" fillId="9" borderId="0" applyNumberFormat="0" applyBorder="0" applyAlignment="0" applyProtection="0"/>
    <xf numFmtId="182" fontId="6" fillId="10" borderId="0" applyNumberFormat="0" applyBorder="0" applyAlignment="0" applyProtection="0"/>
    <xf numFmtId="182" fontId="6" fillId="10" borderId="0" applyNumberFormat="0" applyBorder="0" applyAlignment="0" applyProtection="0"/>
    <xf numFmtId="182" fontId="6" fillId="10" borderId="0" applyNumberFormat="0" applyBorder="0" applyAlignment="0" applyProtection="0"/>
    <xf numFmtId="182" fontId="6" fillId="11" borderId="0" applyNumberFormat="0" applyBorder="0" applyAlignment="0" applyProtection="0"/>
    <xf numFmtId="182" fontId="6" fillId="12" borderId="0" applyNumberFormat="0" applyBorder="0" applyAlignment="0" applyProtection="0"/>
    <xf numFmtId="182" fontId="6" fillId="12" borderId="0" applyNumberFormat="0" applyBorder="0" applyAlignment="0" applyProtection="0"/>
    <xf numFmtId="182" fontId="6" fillId="12" borderId="0" applyNumberFormat="0" applyBorder="0" applyAlignment="0" applyProtection="0"/>
    <xf numFmtId="182" fontId="6" fillId="13" borderId="0" applyNumberFormat="0" applyBorder="0" applyAlignment="0" applyProtection="0"/>
    <xf numFmtId="182" fontId="7" fillId="2" borderId="0" applyNumberFormat="0" applyBorder="0" applyAlignment="0" applyProtection="0">
      <alignment vertical="center"/>
    </xf>
    <xf numFmtId="182" fontId="7" fillId="2" borderId="0" applyNumberFormat="0" applyBorder="0" applyAlignment="0" applyProtection="0">
      <alignment vertical="center"/>
    </xf>
    <xf numFmtId="182" fontId="7" fillId="2" borderId="0" applyNumberFormat="0" applyBorder="0" applyAlignment="0" applyProtection="0">
      <alignment vertical="center"/>
    </xf>
    <xf numFmtId="182" fontId="7" fillId="4" borderId="0" applyNumberFormat="0" applyBorder="0" applyAlignment="0" applyProtection="0">
      <alignment vertical="center"/>
    </xf>
    <xf numFmtId="182" fontId="7" fillId="4" borderId="0" applyNumberFormat="0" applyBorder="0" applyAlignment="0" applyProtection="0">
      <alignment vertical="center"/>
    </xf>
    <xf numFmtId="182" fontId="7" fillId="4" borderId="0" applyNumberFormat="0" applyBorder="0" applyAlignment="0" applyProtection="0">
      <alignment vertical="center"/>
    </xf>
    <xf numFmtId="182" fontId="7" fillId="6" borderId="0" applyNumberFormat="0" applyBorder="0" applyAlignment="0" applyProtection="0">
      <alignment vertical="center"/>
    </xf>
    <xf numFmtId="182" fontId="7" fillId="6" borderId="0" applyNumberFormat="0" applyBorder="0" applyAlignment="0" applyProtection="0">
      <alignment vertical="center"/>
    </xf>
    <xf numFmtId="182" fontId="7" fillId="6" borderId="0" applyNumberFormat="0" applyBorder="0" applyAlignment="0" applyProtection="0">
      <alignment vertical="center"/>
    </xf>
    <xf numFmtId="182" fontId="7" fillId="8" borderId="0" applyNumberFormat="0" applyBorder="0" applyAlignment="0" applyProtection="0">
      <alignment vertical="center"/>
    </xf>
    <xf numFmtId="182" fontId="7" fillId="8" borderId="0" applyNumberFormat="0" applyBorder="0" applyAlignment="0" applyProtection="0">
      <alignment vertical="center"/>
    </xf>
    <xf numFmtId="182" fontId="7" fillId="8" borderId="0" applyNumberFormat="0" applyBorder="0" applyAlignment="0" applyProtection="0">
      <alignment vertical="center"/>
    </xf>
    <xf numFmtId="182" fontId="7" fillId="10" borderId="0" applyNumberFormat="0" applyBorder="0" applyAlignment="0" applyProtection="0">
      <alignment vertical="center"/>
    </xf>
    <xf numFmtId="182" fontId="7" fillId="10" borderId="0" applyNumberFormat="0" applyBorder="0" applyAlignment="0" applyProtection="0">
      <alignment vertical="center"/>
    </xf>
    <xf numFmtId="182" fontId="7" fillId="10" borderId="0" applyNumberFormat="0" applyBorder="0" applyAlignment="0" applyProtection="0">
      <alignment vertical="center"/>
    </xf>
    <xf numFmtId="182" fontId="7" fillId="12" borderId="0" applyNumberFormat="0" applyBorder="0" applyAlignment="0" applyProtection="0">
      <alignment vertical="center"/>
    </xf>
    <xf numFmtId="182" fontId="7" fillId="12" borderId="0" applyNumberFormat="0" applyBorder="0" applyAlignment="0" applyProtection="0">
      <alignment vertical="center"/>
    </xf>
    <xf numFmtId="182" fontId="7" fillId="12" borderId="0" applyNumberFormat="0" applyBorder="0" applyAlignment="0" applyProtection="0">
      <alignment vertical="center"/>
    </xf>
    <xf numFmtId="182" fontId="6" fillId="14" borderId="0" applyNumberFormat="0" applyBorder="0" applyAlignment="0" applyProtection="0"/>
    <xf numFmtId="182" fontId="6" fillId="14" borderId="0" applyNumberFormat="0" applyBorder="0" applyAlignment="0" applyProtection="0"/>
    <xf numFmtId="182" fontId="6" fillId="14" borderId="0" applyNumberFormat="0" applyBorder="0" applyAlignment="0" applyProtection="0"/>
    <xf numFmtId="182" fontId="6" fillId="15" borderId="0" applyNumberFormat="0" applyBorder="0" applyAlignment="0" applyProtection="0"/>
    <xf numFmtId="182" fontId="6" fillId="16" borderId="0" applyNumberFormat="0" applyBorder="0" applyAlignment="0" applyProtection="0"/>
    <xf numFmtId="182" fontId="6" fillId="16" borderId="0" applyNumberFormat="0" applyBorder="0" applyAlignment="0" applyProtection="0"/>
    <xf numFmtId="182" fontId="6" fillId="16" borderId="0" applyNumberFormat="0" applyBorder="0" applyAlignment="0" applyProtection="0"/>
    <xf numFmtId="182" fontId="6" fillId="17" borderId="0" applyNumberFormat="0" applyBorder="0" applyAlignment="0" applyProtection="0"/>
    <xf numFmtId="182" fontId="6" fillId="18" borderId="0" applyNumberFormat="0" applyBorder="0" applyAlignment="0" applyProtection="0"/>
    <xf numFmtId="182" fontId="6" fillId="18" borderId="0" applyNumberFormat="0" applyBorder="0" applyAlignment="0" applyProtection="0"/>
    <xf numFmtId="182" fontId="6" fillId="18" borderId="0" applyNumberFormat="0" applyBorder="0" applyAlignment="0" applyProtection="0"/>
    <xf numFmtId="182" fontId="6" fillId="19" borderId="0" applyNumberFormat="0" applyBorder="0" applyAlignment="0" applyProtection="0"/>
    <xf numFmtId="182" fontId="6" fillId="8" borderId="0" applyNumberFormat="0" applyBorder="0" applyAlignment="0" applyProtection="0"/>
    <xf numFmtId="182" fontId="6" fillId="8" borderId="0" applyNumberFormat="0" applyBorder="0" applyAlignment="0" applyProtection="0"/>
    <xf numFmtId="182" fontId="6" fillId="8" borderId="0" applyNumberFormat="0" applyBorder="0" applyAlignment="0" applyProtection="0"/>
    <xf numFmtId="182" fontId="6" fillId="9" borderId="0" applyNumberFormat="0" applyBorder="0" applyAlignment="0" applyProtection="0"/>
    <xf numFmtId="182" fontId="6" fillId="14" borderId="0" applyNumberFormat="0" applyBorder="0" applyAlignment="0" applyProtection="0"/>
    <xf numFmtId="182" fontId="6" fillId="14" borderId="0" applyNumberFormat="0" applyBorder="0" applyAlignment="0" applyProtection="0"/>
    <xf numFmtId="182" fontId="6" fillId="14" borderId="0" applyNumberFormat="0" applyBorder="0" applyAlignment="0" applyProtection="0"/>
    <xf numFmtId="182" fontId="6" fillId="15" borderId="0" applyNumberFormat="0" applyBorder="0" applyAlignment="0" applyProtection="0"/>
    <xf numFmtId="182" fontId="6" fillId="20" borderId="0" applyNumberFormat="0" applyBorder="0" applyAlignment="0" applyProtection="0"/>
    <xf numFmtId="182" fontId="6" fillId="20" borderId="0" applyNumberFormat="0" applyBorder="0" applyAlignment="0" applyProtection="0"/>
    <xf numFmtId="182" fontId="6" fillId="20" borderId="0" applyNumberFormat="0" applyBorder="0" applyAlignment="0" applyProtection="0"/>
    <xf numFmtId="182" fontId="6" fillId="21" borderId="0" applyNumberFormat="0" applyBorder="0" applyAlignment="0" applyProtection="0"/>
    <xf numFmtId="182" fontId="7" fillId="14" borderId="0" applyNumberFormat="0" applyBorder="0" applyAlignment="0" applyProtection="0">
      <alignment vertical="center"/>
    </xf>
    <xf numFmtId="182" fontId="7" fillId="14" borderId="0" applyNumberFormat="0" applyBorder="0" applyAlignment="0" applyProtection="0">
      <alignment vertical="center"/>
    </xf>
    <xf numFmtId="182" fontId="7" fillId="14" borderId="0" applyNumberFormat="0" applyBorder="0" applyAlignment="0" applyProtection="0">
      <alignment vertical="center"/>
    </xf>
    <xf numFmtId="182" fontId="7" fillId="16" borderId="0" applyNumberFormat="0" applyBorder="0" applyAlignment="0" applyProtection="0">
      <alignment vertical="center"/>
    </xf>
    <xf numFmtId="182" fontId="7" fillId="16" borderId="0" applyNumberFormat="0" applyBorder="0" applyAlignment="0" applyProtection="0">
      <alignment vertical="center"/>
    </xf>
    <xf numFmtId="182" fontId="7" fillId="16" borderId="0" applyNumberFormat="0" applyBorder="0" applyAlignment="0" applyProtection="0">
      <alignment vertical="center"/>
    </xf>
    <xf numFmtId="182" fontId="7" fillId="18" borderId="0" applyNumberFormat="0" applyBorder="0" applyAlignment="0" applyProtection="0">
      <alignment vertical="center"/>
    </xf>
    <xf numFmtId="182" fontId="7" fillId="18" borderId="0" applyNumberFormat="0" applyBorder="0" applyAlignment="0" applyProtection="0">
      <alignment vertical="center"/>
    </xf>
    <xf numFmtId="182" fontId="7" fillId="18" borderId="0" applyNumberFormat="0" applyBorder="0" applyAlignment="0" applyProtection="0">
      <alignment vertical="center"/>
    </xf>
    <xf numFmtId="182" fontId="7" fillId="8" borderId="0" applyNumberFormat="0" applyBorder="0" applyAlignment="0" applyProtection="0">
      <alignment vertical="center"/>
    </xf>
    <xf numFmtId="182" fontId="7" fillId="8" borderId="0" applyNumberFormat="0" applyBorder="0" applyAlignment="0" applyProtection="0">
      <alignment vertical="center"/>
    </xf>
    <xf numFmtId="182" fontId="7" fillId="8" borderId="0" applyNumberFormat="0" applyBorder="0" applyAlignment="0" applyProtection="0">
      <alignment vertical="center"/>
    </xf>
    <xf numFmtId="182" fontId="7" fillId="14" borderId="0" applyNumberFormat="0" applyBorder="0" applyAlignment="0" applyProtection="0">
      <alignment vertical="center"/>
    </xf>
    <xf numFmtId="182" fontId="7" fillId="14" borderId="0" applyNumberFormat="0" applyBorder="0" applyAlignment="0" applyProtection="0">
      <alignment vertical="center"/>
    </xf>
    <xf numFmtId="182" fontId="7" fillId="14" borderId="0" applyNumberFormat="0" applyBorder="0" applyAlignment="0" applyProtection="0">
      <alignment vertical="center"/>
    </xf>
    <xf numFmtId="182" fontId="7" fillId="20" borderId="0" applyNumberFormat="0" applyBorder="0" applyAlignment="0" applyProtection="0">
      <alignment vertical="center"/>
    </xf>
    <xf numFmtId="182" fontId="7" fillId="20" borderId="0" applyNumberFormat="0" applyBorder="0" applyAlignment="0" applyProtection="0">
      <alignment vertical="center"/>
    </xf>
    <xf numFmtId="182" fontId="7" fillId="20" borderId="0" applyNumberFormat="0" applyBorder="0" applyAlignment="0" applyProtection="0">
      <alignment vertical="center"/>
    </xf>
    <xf numFmtId="182" fontId="8" fillId="22" borderId="0" applyNumberFormat="0" applyBorder="0" applyAlignment="0" applyProtection="0"/>
    <xf numFmtId="182" fontId="8" fillId="22" borderId="0" applyNumberFormat="0" applyBorder="0" applyAlignment="0" applyProtection="0"/>
    <xf numFmtId="182" fontId="8" fillId="23" borderId="0" applyNumberFormat="0" applyBorder="0" applyAlignment="0" applyProtection="0"/>
    <xf numFmtId="182" fontId="8" fillId="16" borderId="0" applyNumberFormat="0" applyBorder="0" applyAlignment="0" applyProtection="0"/>
    <xf numFmtId="182" fontId="8" fillId="16" borderId="0" applyNumberFormat="0" applyBorder="0" applyAlignment="0" applyProtection="0"/>
    <xf numFmtId="182" fontId="8" fillId="17" borderId="0" applyNumberFormat="0" applyBorder="0" applyAlignment="0" applyProtection="0"/>
    <xf numFmtId="182" fontId="8" fillId="18" borderId="0" applyNumberFormat="0" applyBorder="0" applyAlignment="0" applyProtection="0"/>
    <xf numFmtId="182" fontId="8" fillId="18" borderId="0" applyNumberFormat="0" applyBorder="0" applyAlignment="0" applyProtection="0"/>
    <xf numFmtId="182" fontId="8" fillId="19" borderId="0" applyNumberFormat="0" applyBorder="0" applyAlignment="0" applyProtection="0"/>
    <xf numFmtId="182" fontId="8" fillId="24" borderId="0" applyNumberFormat="0" applyBorder="0" applyAlignment="0" applyProtection="0"/>
    <xf numFmtId="182" fontId="8" fillId="24" borderId="0" applyNumberFormat="0" applyBorder="0" applyAlignment="0" applyProtection="0"/>
    <xf numFmtId="182" fontId="8" fillId="25" borderId="0" applyNumberFormat="0" applyBorder="0" applyAlignment="0" applyProtection="0"/>
    <xf numFmtId="182" fontId="8" fillId="26" borderId="0" applyNumberFormat="0" applyBorder="0" applyAlignment="0" applyProtection="0"/>
    <xf numFmtId="182" fontId="8" fillId="26" borderId="0" applyNumberFormat="0" applyBorder="0" applyAlignment="0" applyProtection="0"/>
    <xf numFmtId="182" fontId="8" fillId="27" borderId="0" applyNumberFormat="0" applyBorder="0" applyAlignment="0" applyProtection="0"/>
    <xf numFmtId="182" fontId="8" fillId="28" borderId="0" applyNumberFormat="0" applyBorder="0" applyAlignment="0" applyProtection="0"/>
    <xf numFmtId="182" fontId="8" fillId="28" borderId="0" applyNumberFormat="0" applyBorder="0" applyAlignment="0" applyProtection="0"/>
    <xf numFmtId="182" fontId="8" fillId="29" borderId="0" applyNumberFormat="0" applyBorder="0" applyAlignment="0" applyProtection="0"/>
    <xf numFmtId="182" fontId="9" fillId="22" borderId="0" applyNumberFormat="0" applyBorder="0" applyAlignment="0" applyProtection="0">
      <alignment vertical="center"/>
    </xf>
    <xf numFmtId="182" fontId="9" fillId="22" borderId="0" applyNumberFormat="0" applyBorder="0" applyAlignment="0" applyProtection="0">
      <alignment vertical="center"/>
    </xf>
    <xf numFmtId="182" fontId="9" fillId="22" borderId="0" applyNumberFormat="0" applyBorder="0" applyAlignment="0" applyProtection="0">
      <alignment vertical="center"/>
    </xf>
    <xf numFmtId="182" fontId="9" fillId="16" borderId="0" applyNumberFormat="0" applyBorder="0" applyAlignment="0" applyProtection="0">
      <alignment vertical="center"/>
    </xf>
    <xf numFmtId="182" fontId="9" fillId="16" borderId="0" applyNumberFormat="0" applyBorder="0" applyAlignment="0" applyProtection="0">
      <alignment vertical="center"/>
    </xf>
    <xf numFmtId="182" fontId="9" fillId="16" borderId="0" applyNumberFormat="0" applyBorder="0" applyAlignment="0" applyProtection="0">
      <alignment vertical="center"/>
    </xf>
    <xf numFmtId="182" fontId="9" fillId="18" borderId="0" applyNumberFormat="0" applyBorder="0" applyAlignment="0" applyProtection="0">
      <alignment vertical="center"/>
    </xf>
    <xf numFmtId="182" fontId="9" fillId="18" borderId="0" applyNumberFormat="0" applyBorder="0" applyAlignment="0" applyProtection="0">
      <alignment vertical="center"/>
    </xf>
    <xf numFmtId="182" fontId="9" fillId="18" borderId="0" applyNumberFormat="0" applyBorder="0" applyAlignment="0" applyProtection="0">
      <alignment vertical="center"/>
    </xf>
    <xf numFmtId="182" fontId="9" fillId="24" borderId="0" applyNumberFormat="0" applyBorder="0" applyAlignment="0" applyProtection="0">
      <alignment vertical="center"/>
    </xf>
    <xf numFmtId="182" fontId="9" fillId="24" borderId="0" applyNumberFormat="0" applyBorder="0" applyAlignment="0" applyProtection="0">
      <alignment vertical="center"/>
    </xf>
    <xf numFmtId="182" fontId="9" fillId="24" borderId="0" applyNumberFormat="0" applyBorder="0" applyAlignment="0" applyProtection="0">
      <alignment vertical="center"/>
    </xf>
    <xf numFmtId="182" fontId="9" fillId="26" borderId="0" applyNumberFormat="0" applyBorder="0" applyAlignment="0" applyProtection="0">
      <alignment vertical="center"/>
    </xf>
    <xf numFmtId="182" fontId="9" fillId="26" borderId="0" applyNumberFormat="0" applyBorder="0" applyAlignment="0" applyProtection="0">
      <alignment vertical="center"/>
    </xf>
    <xf numFmtId="182" fontId="9" fillId="26" borderId="0" applyNumberFormat="0" applyBorder="0" applyAlignment="0" applyProtection="0">
      <alignment vertical="center"/>
    </xf>
    <xf numFmtId="182" fontId="9" fillId="28" borderId="0" applyNumberFormat="0" applyBorder="0" applyAlignment="0" applyProtection="0">
      <alignment vertical="center"/>
    </xf>
    <xf numFmtId="182" fontId="9" fillId="28" borderId="0" applyNumberFormat="0" applyBorder="0" applyAlignment="0" applyProtection="0">
      <alignment vertical="center"/>
    </xf>
    <xf numFmtId="182" fontId="9" fillId="28" borderId="0" applyNumberFormat="0" applyBorder="0" applyAlignment="0" applyProtection="0">
      <alignment vertical="center"/>
    </xf>
    <xf numFmtId="182" fontId="8" fillId="30" borderId="0" applyNumberFormat="0" applyBorder="0" applyAlignment="0" applyProtection="0"/>
    <xf numFmtId="182" fontId="8" fillId="30" borderId="0" applyNumberFormat="0" applyBorder="0" applyAlignment="0" applyProtection="0"/>
    <xf numFmtId="182" fontId="8" fillId="31" borderId="0" applyNumberFormat="0" applyBorder="0" applyAlignment="0" applyProtection="0"/>
    <xf numFmtId="182" fontId="8" fillId="32" borderId="0" applyNumberFormat="0" applyBorder="0" applyAlignment="0" applyProtection="0"/>
    <xf numFmtId="182" fontId="8" fillId="32" borderId="0" applyNumberFormat="0" applyBorder="0" applyAlignment="0" applyProtection="0"/>
    <xf numFmtId="182" fontId="8" fillId="33" borderId="0" applyNumberFormat="0" applyBorder="0" applyAlignment="0" applyProtection="0"/>
    <xf numFmtId="182" fontId="8" fillId="34" borderId="0" applyNumberFormat="0" applyBorder="0" applyAlignment="0" applyProtection="0"/>
    <xf numFmtId="182" fontId="8" fillId="34" borderId="0" applyNumberFormat="0" applyBorder="0" applyAlignment="0" applyProtection="0"/>
    <xf numFmtId="182" fontId="8" fillId="35" borderId="0" applyNumberFormat="0" applyBorder="0" applyAlignment="0" applyProtection="0"/>
    <xf numFmtId="182" fontId="8" fillId="24" borderId="0" applyNumberFormat="0" applyBorder="0" applyAlignment="0" applyProtection="0"/>
    <xf numFmtId="182" fontId="8" fillId="24" borderId="0" applyNumberFormat="0" applyBorder="0" applyAlignment="0" applyProtection="0"/>
    <xf numFmtId="182" fontId="8" fillId="25" borderId="0" applyNumberFormat="0" applyBorder="0" applyAlignment="0" applyProtection="0"/>
    <xf numFmtId="182" fontId="8" fillId="26" borderId="0" applyNumberFormat="0" applyBorder="0" applyAlignment="0" applyProtection="0"/>
    <xf numFmtId="182" fontId="8" fillId="26" borderId="0" applyNumberFormat="0" applyBorder="0" applyAlignment="0" applyProtection="0"/>
    <xf numFmtId="182" fontId="8" fillId="27" borderId="0" applyNumberFormat="0" applyBorder="0" applyAlignment="0" applyProtection="0"/>
    <xf numFmtId="182" fontId="8" fillId="36" borderId="0" applyNumberFormat="0" applyBorder="0" applyAlignment="0" applyProtection="0"/>
    <xf numFmtId="182" fontId="8" fillId="36" borderId="0" applyNumberFormat="0" applyBorder="0" applyAlignment="0" applyProtection="0"/>
    <xf numFmtId="182" fontId="8" fillId="37" borderId="0" applyNumberFormat="0" applyBorder="0" applyAlignment="0" applyProtection="0"/>
    <xf numFmtId="182" fontId="10" fillId="4" borderId="0" applyNumberFormat="0" applyBorder="0" applyAlignment="0" applyProtection="0"/>
    <xf numFmtId="182" fontId="10" fillId="4" borderId="0" applyNumberFormat="0" applyBorder="0" applyAlignment="0" applyProtection="0"/>
    <xf numFmtId="182" fontId="10" fillId="5" borderId="0" applyNumberFormat="0" applyBorder="0" applyAlignment="0" applyProtection="0"/>
    <xf numFmtId="182" fontId="11" fillId="38" borderId="1" applyNumberFormat="0" applyAlignment="0" applyProtection="0"/>
    <xf numFmtId="182" fontId="11" fillId="38" borderId="1" applyNumberFormat="0" applyAlignment="0" applyProtection="0"/>
    <xf numFmtId="182" fontId="11" fillId="38" borderId="1" applyNumberFormat="0" applyAlignment="0" applyProtection="0"/>
    <xf numFmtId="182" fontId="12" fillId="39" borderId="2" applyNumberFormat="0" applyAlignment="0" applyProtection="0"/>
    <xf numFmtId="182" fontId="12" fillId="39" borderId="2" applyNumberFormat="0" applyAlignment="0" applyProtection="0"/>
    <xf numFmtId="182" fontId="12" fillId="39" borderId="2" applyNumberFormat="0" applyAlignment="0" applyProtection="0"/>
    <xf numFmtId="177" fontId="41" fillId="0" borderId="0" applyFont="0" applyFill="0" applyBorder="0" applyAlignment="0" applyProtection="0"/>
    <xf numFmtId="177" fontId="41" fillId="0" borderId="0" applyFont="0" applyFill="0" applyBorder="0" applyAlignment="0" applyProtection="0"/>
    <xf numFmtId="177" fontId="41" fillId="0" borderId="0" applyFont="0" applyFill="0" applyBorder="0" applyAlignment="0" applyProtection="0"/>
    <xf numFmtId="177" fontId="41" fillId="0" borderId="0" applyFont="0" applyFill="0" applyBorder="0" applyAlignment="0" applyProtection="0"/>
    <xf numFmtId="177" fontId="41" fillId="0" borderId="0" applyFont="0" applyFill="0" applyBorder="0" applyAlignment="0" applyProtection="0"/>
    <xf numFmtId="177" fontId="41" fillId="0" borderId="0" applyFont="0" applyFill="0" applyBorder="0" applyAlignment="0" applyProtection="0"/>
    <xf numFmtId="177" fontId="6" fillId="0" borderId="0" applyFont="0" applyFill="0" applyBorder="0" applyAlignment="0" applyProtection="0"/>
    <xf numFmtId="176" fontId="2" fillId="0" borderId="0" applyFont="0" applyFill="0" applyBorder="0" applyAlignment="0" applyProtection="0"/>
    <xf numFmtId="176" fontId="47" fillId="0" borderId="0" applyFont="0" applyFill="0" applyBorder="0" applyAlignment="0" applyProtection="0"/>
    <xf numFmtId="176" fontId="41" fillId="0" borderId="0" applyFont="0" applyFill="0" applyBorder="0" applyAlignment="0" applyProtection="0"/>
    <xf numFmtId="176" fontId="4" fillId="0" borderId="0" applyFont="0" applyFill="0" applyBorder="0" applyAlignment="0" applyProtection="0"/>
    <xf numFmtId="176" fontId="41" fillId="0" borderId="0" applyFont="0" applyFill="0" applyBorder="0" applyAlignment="0" applyProtection="0"/>
    <xf numFmtId="176" fontId="41" fillId="0" borderId="0" applyFont="0" applyFill="0" applyBorder="0" applyAlignment="0" applyProtection="0"/>
    <xf numFmtId="182" fontId="13" fillId="0" borderId="0" applyNumberFormat="0" applyFill="0" applyBorder="0" applyAlignment="0" applyProtection="0"/>
    <xf numFmtId="182" fontId="13" fillId="0" borderId="0" applyNumberFormat="0" applyFill="0" applyBorder="0" applyAlignment="0" applyProtection="0"/>
    <xf numFmtId="182" fontId="14" fillId="6" borderId="0" applyNumberFormat="0" applyBorder="0" applyAlignment="0" applyProtection="0"/>
    <xf numFmtId="182" fontId="14" fillId="6" borderId="0" applyNumberFormat="0" applyBorder="0" applyAlignment="0" applyProtection="0"/>
    <xf numFmtId="182" fontId="14" fillId="7" borderId="0" applyNumberFormat="0" applyBorder="0" applyAlignment="0" applyProtection="0"/>
    <xf numFmtId="182" fontId="48" fillId="40" borderId="0" applyNumberFormat="0" applyBorder="0" applyAlignment="0" applyProtection="0"/>
    <xf numFmtId="182" fontId="15" fillId="0" borderId="3" applyNumberFormat="0" applyFill="0" applyAlignment="0" applyProtection="0"/>
    <xf numFmtId="182" fontId="15" fillId="0" borderId="3" applyNumberFormat="0" applyFill="0" applyAlignment="0" applyProtection="0"/>
    <xf numFmtId="182" fontId="15" fillId="0" borderId="3" applyNumberFormat="0" applyFill="0" applyAlignment="0" applyProtection="0"/>
    <xf numFmtId="182" fontId="16" fillId="0" borderId="4" applyNumberFormat="0" applyFill="0" applyAlignment="0" applyProtection="0"/>
    <xf numFmtId="182" fontId="16" fillId="0" borderId="4" applyNumberFormat="0" applyFill="0" applyAlignment="0" applyProtection="0"/>
    <xf numFmtId="182" fontId="16" fillId="0" borderId="4" applyNumberFormat="0" applyFill="0" applyAlignment="0" applyProtection="0"/>
    <xf numFmtId="182" fontId="17" fillId="0" borderId="5" applyNumberFormat="0" applyFill="0" applyAlignment="0" applyProtection="0"/>
    <xf numFmtId="182" fontId="17" fillId="0" borderId="5" applyNumberFormat="0" applyFill="0" applyAlignment="0" applyProtection="0"/>
    <xf numFmtId="182" fontId="17" fillId="0" borderId="5" applyNumberFormat="0" applyFill="0" applyAlignment="0" applyProtection="0"/>
    <xf numFmtId="182" fontId="17" fillId="0" borderId="0" applyNumberFormat="0" applyFill="0" applyBorder="0" applyAlignment="0" applyProtection="0"/>
    <xf numFmtId="182" fontId="17" fillId="0" borderId="0" applyNumberFormat="0" applyFill="0" applyBorder="0" applyAlignment="0" applyProtection="0"/>
    <xf numFmtId="182" fontId="18" fillId="12" borderId="1" applyNumberFormat="0" applyAlignment="0" applyProtection="0"/>
    <xf numFmtId="182" fontId="18" fillId="12" borderId="1" applyNumberFormat="0" applyAlignment="0" applyProtection="0"/>
    <xf numFmtId="182" fontId="18" fillId="12" borderId="1" applyNumberFormat="0" applyAlignment="0" applyProtection="0"/>
    <xf numFmtId="182" fontId="19" fillId="0" borderId="6" applyNumberFormat="0" applyFill="0" applyAlignment="0" applyProtection="0"/>
    <xf numFmtId="182" fontId="19" fillId="0" borderId="6" applyNumberFormat="0" applyFill="0" applyAlignment="0" applyProtection="0"/>
    <xf numFmtId="182" fontId="19" fillId="0" borderId="6" applyNumberFormat="0" applyFill="0" applyAlignment="0" applyProtection="0"/>
    <xf numFmtId="182" fontId="20" fillId="41" borderId="0" applyNumberFormat="0" applyBorder="0" applyAlignment="0" applyProtection="0"/>
    <xf numFmtId="182" fontId="20" fillId="41" borderId="0" applyNumberFormat="0" applyBorder="0" applyAlignment="0" applyProtection="0"/>
    <xf numFmtId="182" fontId="20" fillId="42" borderId="0" applyNumberFormat="0" applyBorder="0" applyAlignment="0" applyProtection="0"/>
    <xf numFmtId="182" fontId="41" fillId="40" borderId="0" applyNumberFormat="0" applyFont="0" applyBorder="0" applyAlignment="0" applyProtection="0"/>
    <xf numFmtId="182" fontId="4" fillId="0" borderId="0"/>
    <xf numFmtId="182" fontId="41"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41"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41" fillId="0" borderId="0"/>
    <xf numFmtId="182" fontId="41"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41"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41" fillId="0" borderId="0"/>
    <xf numFmtId="182" fontId="41" fillId="0" borderId="0"/>
    <xf numFmtId="182" fontId="41" fillId="0" borderId="0"/>
    <xf numFmtId="182" fontId="41" fillId="0" borderId="0"/>
    <xf numFmtId="182" fontId="4" fillId="0" borderId="0" applyProtection="0"/>
    <xf numFmtId="182" fontId="41" fillId="0" borderId="0"/>
    <xf numFmtId="182" fontId="21" fillId="0" borderId="0">
      <alignment vertical="top"/>
    </xf>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1" fillId="0" borderId="0"/>
    <xf numFmtId="182" fontId="6" fillId="0" borderId="0"/>
    <xf numFmtId="182" fontId="6" fillId="0" borderId="0"/>
    <xf numFmtId="182" fontId="4" fillId="0" borderId="0" applyProtection="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41" fillId="0" borderId="0"/>
    <xf numFmtId="182" fontId="6" fillId="0" borderId="0"/>
    <xf numFmtId="182" fontId="6" fillId="0" borderId="0"/>
    <xf numFmtId="182" fontId="41"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4" fillId="0" borderId="0" applyProtection="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41"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4" fillId="0" borderId="0" applyProtection="0"/>
    <xf numFmtId="182" fontId="41" fillId="0" borderId="0"/>
    <xf numFmtId="182" fontId="41" fillId="0" borderId="0"/>
    <xf numFmtId="182" fontId="41" fillId="0" borderId="0"/>
    <xf numFmtId="182" fontId="41" fillId="0" borderId="0"/>
    <xf numFmtId="182" fontId="41" fillId="0" borderId="0"/>
    <xf numFmtId="182" fontId="41"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41" fillId="0" borderId="0"/>
    <xf numFmtId="182" fontId="41" fillId="0" borderId="0"/>
    <xf numFmtId="182" fontId="41" fillId="0" borderId="0"/>
    <xf numFmtId="182" fontId="41" fillId="0" borderId="0"/>
    <xf numFmtId="182" fontId="41" fillId="0" borderId="0"/>
    <xf numFmtId="182" fontId="41" fillId="0" borderId="0"/>
    <xf numFmtId="182" fontId="41" fillId="0" borderId="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2" fillId="0" borderId="0">
      <alignment vertical="top"/>
    </xf>
    <xf numFmtId="182" fontId="4" fillId="0" borderId="0" applyProtection="0"/>
    <xf numFmtId="182" fontId="41" fillId="0" borderId="0"/>
    <xf numFmtId="182" fontId="4" fillId="0" borderId="0" applyProtection="0"/>
    <xf numFmtId="182" fontId="4" fillId="0" borderId="0" applyProtection="0"/>
    <xf numFmtId="182" fontId="4" fillId="0" borderId="0" applyProtection="0"/>
    <xf numFmtId="182" fontId="4" fillId="0" borderId="0" applyProtection="0"/>
    <xf numFmtId="182" fontId="6" fillId="0" borderId="0"/>
    <xf numFmtId="182" fontId="6" fillId="0" borderId="0"/>
    <xf numFmtId="182" fontId="41" fillId="0" borderId="0"/>
    <xf numFmtId="182" fontId="64" fillId="0" borderId="0">
      <alignment vertical="center"/>
    </xf>
    <xf numFmtId="182" fontId="65" fillId="0" borderId="0"/>
    <xf numFmtId="182" fontId="41" fillId="0" borderId="0"/>
    <xf numFmtId="182" fontId="41" fillId="0" borderId="0"/>
    <xf numFmtId="182" fontId="21" fillId="0" borderId="0">
      <alignment vertical="top"/>
    </xf>
    <xf numFmtId="182" fontId="4" fillId="0" borderId="0" applyProtection="0"/>
    <xf numFmtId="182" fontId="4" fillId="0" borderId="0" applyProtection="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4" fillId="0" borderId="0" applyProtection="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41" fillId="0" borderId="0"/>
    <xf numFmtId="182" fontId="4" fillId="0" borderId="0" applyProtection="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4" fillId="0" borderId="0" applyProtection="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4" fillId="0" borderId="0" applyProtection="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4" fillId="0" borderId="0" applyProtection="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4" fillId="0" borderId="0" applyProtection="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4" fillId="0" borderId="0" applyProtection="0"/>
    <xf numFmtId="182" fontId="4" fillId="0" borderId="0" applyProtection="0"/>
    <xf numFmtId="182" fontId="42" fillId="0" borderId="0">
      <alignment vertical="top"/>
    </xf>
    <xf numFmtId="182" fontId="41"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41"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49" fillId="0" borderId="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1"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1" fillId="0" borderId="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1"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6" fillId="0" borderId="0"/>
    <xf numFmtId="182" fontId="6" fillId="0" borderId="0"/>
    <xf numFmtId="182" fontId="6" fillId="0" borderId="0"/>
    <xf numFmtId="182" fontId="6" fillId="0" borderId="0"/>
    <xf numFmtId="182" fontId="6" fillId="0" borderId="0"/>
    <xf numFmtId="182" fontId="6" fillId="0" borderId="0"/>
    <xf numFmtId="182" fontId="41"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1"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6" fillId="0" borderId="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4" fillId="0" borderId="0" applyProtection="0"/>
    <xf numFmtId="182" fontId="6" fillId="0" borderId="0"/>
    <xf numFmtId="182" fontId="6" fillId="0" borderId="0"/>
    <xf numFmtId="182" fontId="6" fillId="0" borderId="0"/>
    <xf numFmtId="182" fontId="6" fillId="0" borderId="0"/>
    <xf numFmtId="182" fontId="6" fillId="0" borderId="0"/>
    <xf numFmtId="182" fontId="6" fillId="0" borderId="0"/>
    <xf numFmtId="182" fontId="41" fillId="0" borderId="0"/>
    <xf numFmtId="182" fontId="41" fillId="0" borderId="0" applyFont="0" applyFill="0" applyBorder="0" applyAlignment="0" applyProtection="0"/>
    <xf numFmtId="182" fontId="21"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41"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6" fillId="43" borderId="7" applyNumberFormat="0" applyFont="0" applyAlignment="0" applyProtection="0"/>
    <xf numFmtId="182" fontId="41" fillId="43" borderId="7" applyNumberFormat="0" applyFont="0" applyAlignment="0" applyProtection="0"/>
    <xf numFmtId="182" fontId="22" fillId="38" borderId="8" applyNumberFormat="0" applyAlignment="0" applyProtection="0"/>
    <xf numFmtId="182" fontId="22" fillId="38" borderId="8" applyNumberFormat="0" applyAlignment="0" applyProtection="0"/>
    <xf numFmtId="182" fontId="22" fillId="38" borderId="8" applyNumberFormat="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41" fillId="0" borderId="0" applyFont="0" applyFill="0" applyBorder="0" applyAlignment="0" applyProtection="0"/>
    <xf numFmtId="9" fontId="6" fillId="0" borderId="0" applyFont="0" applyFill="0" applyBorder="0" applyAlignment="0" applyProtection="0"/>
    <xf numFmtId="182" fontId="2" fillId="0" borderId="0"/>
    <xf numFmtId="182" fontId="41" fillId="0" borderId="0" applyNumberFormat="0" applyFont="0" applyFill="0" applyBorder="0" applyProtection="0">
      <alignment horizontal="left" wrapText="1"/>
    </xf>
    <xf numFmtId="182" fontId="23" fillId="0" borderId="0" applyNumberFormat="0" applyFill="0" applyBorder="0" applyAlignment="0" applyProtection="0"/>
    <xf numFmtId="182" fontId="23" fillId="0" borderId="0" applyNumberFormat="0" applyFill="0" applyBorder="0" applyAlignment="0" applyProtection="0"/>
    <xf numFmtId="182" fontId="23" fillId="0" borderId="0" applyNumberFormat="0" applyFill="0" applyBorder="0" applyAlignment="0" applyProtection="0"/>
    <xf numFmtId="182" fontId="24" fillId="0" borderId="9" applyNumberFormat="0" applyFill="0" applyAlignment="0" applyProtection="0"/>
    <xf numFmtId="182" fontId="24" fillId="0" borderId="9" applyNumberFormat="0" applyFill="0" applyAlignment="0" applyProtection="0"/>
    <xf numFmtId="182" fontId="24" fillId="0" borderId="9" applyNumberFormat="0" applyFill="0" applyAlignment="0" applyProtection="0"/>
    <xf numFmtId="182" fontId="25" fillId="0" borderId="0" applyNumberFormat="0" applyFill="0" applyBorder="0" applyAlignment="0" applyProtection="0"/>
    <xf numFmtId="182" fontId="25" fillId="0" borderId="0" applyNumberFormat="0" applyFill="0" applyBorder="0" applyAlignment="0" applyProtection="0"/>
    <xf numFmtId="182" fontId="3" fillId="0" borderId="0"/>
    <xf numFmtId="182" fontId="31" fillId="6" borderId="0" applyNumberFormat="0" applyBorder="0" applyAlignment="0" applyProtection="0">
      <alignment vertical="center"/>
    </xf>
    <xf numFmtId="182" fontId="31" fillId="6" borderId="0" applyNumberFormat="0" applyBorder="0" applyAlignment="0" applyProtection="0">
      <alignment vertical="center"/>
    </xf>
    <xf numFmtId="182" fontId="31" fillId="6" borderId="0" applyNumberFormat="0" applyBorder="0" applyAlignment="0" applyProtection="0">
      <alignment vertical="center"/>
    </xf>
    <xf numFmtId="182" fontId="53" fillId="7" borderId="0" applyNumberFormat="0" applyBorder="0" applyAlignment="0" applyProtection="0"/>
    <xf numFmtId="182" fontId="14" fillId="6" borderId="0" applyNumberFormat="0" applyBorder="0" applyAlignment="0" applyProtection="0"/>
    <xf numFmtId="182" fontId="46" fillId="6" borderId="0" applyNumberFormat="0" applyBorder="0" applyAlignment="0" applyProtection="0">
      <alignment vertical="center"/>
    </xf>
    <xf numFmtId="182" fontId="46" fillId="6" borderId="0" applyNumberFormat="0" applyBorder="0" applyAlignment="0" applyProtection="0">
      <alignment vertical="center"/>
    </xf>
    <xf numFmtId="182" fontId="46" fillId="6" borderId="0" applyNumberFormat="0" applyBorder="0" applyAlignment="0" applyProtection="0">
      <alignment vertical="center"/>
    </xf>
    <xf numFmtId="182" fontId="46" fillId="6" borderId="0" applyNumberFormat="0" applyBorder="0" applyAlignment="0" applyProtection="0">
      <alignment vertical="center"/>
    </xf>
    <xf numFmtId="182" fontId="46" fillId="6" borderId="0" applyNumberFormat="0" applyBorder="0" applyAlignment="0" applyProtection="0">
      <alignment vertical="center"/>
    </xf>
    <xf numFmtId="182" fontId="46" fillId="6" borderId="0" applyNumberFormat="0" applyBorder="0" applyAlignment="0" applyProtection="0">
      <alignment vertical="center"/>
    </xf>
    <xf numFmtId="182" fontId="46" fillId="6" borderId="0" applyNumberFormat="0" applyBorder="0" applyAlignment="0" applyProtection="0">
      <alignment vertical="center"/>
    </xf>
    <xf numFmtId="182" fontId="46" fillId="6" borderId="0" applyNumberFormat="0" applyBorder="0" applyAlignment="0" applyProtection="0">
      <alignment vertical="center"/>
    </xf>
    <xf numFmtId="182" fontId="53" fillId="6" borderId="0" applyNumberFormat="0" applyBorder="0" applyAlignment="0" applyProtection="0">
      <alignment vertical="center"/>
    </xf>
    <xf numFmtId="182" fontId="53" fillId="6" borderId="0" applyNumberFormat="0" applyBorder="0" applyAlignment="0" applyProtection="0">
      <alignment vertical="center"/>
    </xf>
    <xf numFmtId="182" fontId="53" fillId="6" borderId="0" applyNumberFormat="0" applyBorder="0" applyAlignment="0" applyProtection="0">
      <alignment vertical="center"/>
    </xf>
    <xf numFmtId="182" fontId="53" fillId="6" borderId="0" applyNumberFormat="0" applyBorder="0" applyAlignment="0" applyProtection="0">
      <alignment vertical="center"/>
    </xf>
    <xf numFmtId="182" fontId="53" fillId="6" borderId="0" applyNumberFormat="0" applyBorder="0" applyAlignment="0" applyProtection="0">
      <alignment vertical="center"/>
    </xf>
    <xf numFmtId="182" fontId="53" fillId="6" borderId="0" applyNumberFormat="0" applyBorder="0" applyAlignment="0" applyProtection="0">
      <alignment vertical="center"/>
    </xf>
    <xf numFmtId="182" fontId="53" fillId="6" borderId="0" applyNumberFormat="0" applyBorder="0" applyAlignment="0" applyProtection="0">
      <alignment vertical="center"/>
    </xf>
    <xf numFmtId="182" fontId="14" fillId="6" borderId="0" applyNumberFormat="0" applyBorder="0" applyAlignment="0" applyProtection="0"/>
    <xf numFmtId="182" fontId="14" fillId="6" borderId="0" applyNumberFormat="0" applyBorder="0" applyAlignment="0" applyProtection="0"/>
    <xf numFmtId="182" fontId="30" fillId="4" borderId="0" applyNumberFormat="0" applyBorder="0" applyAlignment="0" applyProtection="0">
      <alignment vertical="center"/>
    </xf>
    <xf numFmtId="182" fontId="30" fillId="4" borderId="0" applyNumberFormat="0" applyBorder="0" applyAlignment="0" applyProtection="0">
      <alignment vertical="center"/>
    </xf>
    <xf numFmtId="182" fontId="30" fillId="4" borderId="0" applyNumberFormat="0" applyBorder="0" applyAlignment="0" applyProtection="0">
      <alignment vertical="center"/>
    </xf>
    <xf numFmtId="182" fontId="52" fillId="5" borderId="0" applyNumberFormat="0" applyBorder="0" applyAlignment="0" applyProtection="0"/>
    <xf numFmtId="182" fontId="10" fillId="4" borderId="0" applyNumberFormat="0" applyBorder="0" applyAlignment="0" applyProtection="0"/>
    <xf numFmtId="182" fontId="45" fillId="4" borderId="0" applyNumberFormat="0" applyBorder="0" applyAlignment="0" applyProtection="0">
      <alignment vertical="center"/>
    </xf>
    <xf numFmtId="182" fontId="45" fillId="4" borderId="0" applyNumberFormat="0" applyBorder="0" applyAlignment="0" applyProtection="0">
      <alignment vertical="center"/>
    </xf>
    <xf numFmtId="182" fontId="45" fillId="4" borderId="0" applyNumberFormat="0" applyBorder="0" applyAlignment="0" applyProtection="0">
      <alignment vertical="center"/>
    </xf>
    <xf numFmtId="182" fontId="45" fillId="4" borderId="0" applyNumberFormat="0" applyBorder="0" applyAlignment="0" applyProtection="0">
      <alignment vertical="center"/>
    </xf>
    <xf numFmtId="182" fontId="45" fillId="4" borderId="0" applyNumberFormat="0" applyBorder="0" applyAlignment="0" applyProtection="0">
      <alignment vertical="center"/>
    </xf>
    <xf numFmtId="182" fontId="45" fillId="4" borderId="0" applyNumberFormat="0" applyBorder="0" applyAlignment="0" applyProtection="0">
      <alignment vertical="center"/>
    </xf>
    <xf numFmtId="182" fontId="45" fillId="4" borderId="0" applyNumberFormat="0" applyBorder="0" applyAlignment="0" applyProtection="0">
      <alignment vertical="center"/>
    </xf>
    <xf numFmtId="182" fontId="45" fillId="4" borderId="0" applyNumberFormat="0" applyBorder="0" applyAlignment="0" applyProtection="0">
      <alignment vertical="center"/>
    </xf>
    <xf numFmtId="182" fontId="52" fillId="4" borderId="0" applyNumberFormat="0" applyBorder="0" applyAlignment="0" applyProtection="0">
      <alignment vertical="center"/>
    </xf>
    <xf numFmtId="182" fontId="52" fillId="4" borderId="0" applyNumberFormat="0" applyBorder="0" applyAlignment="0" applyProtection="0">
      <alignment vertical="center"/>
    </xf>
    <xf numFmtId="182" fontId="52" fillId="4" borderId="0" applyNumberFormat="0" applyBorder="0" applyAlignment="0" applyProtection="0">
      <alignment vertical="center"/>
    </xf>
    <xf numFmtId="182" fontId="52" fillId="4" borderId="0" applyNumberFormat="0" applyBorder="0" applyAlignment="0" applyProtection="0">
      <alignment vertical="center"/>
    </xf>
    <xf numFmtId="182" fontId="52" fillId="4" borderId="0" applyNumberFormat="0" applyBorder="0" applyAlignment="0" applyProtection="0">
      <alignment vertical="center"/>
    </xf>
    <xf numFmtId="182" fontId="52" fillId="4" borderId="0" applyNumberFormat="0" applyBorder="0" applyAlignment="0" applyProtection="0">
      <alignment vertical="center"/>
    </xf>
    <xf numFmtId="182" fontId="52" fillId="4" borderId="0" applyNumberFormat="0" applyBorder="0" applyAlignment="0" applyProtection="0">
      <alignment vertical="center"/>
    </xf>
    <xf numFmtId="182" fontId="10" fillId="4" borderId="0" applyNumberFormat="0" applyBorder="0" applyAlignment="0" applyProtection="0"/>
    <xf numFmtId="182" fontId="10" fillId="4" borderId="0" applyNumberFormat="0" applyBorder="0" applyAlignment="0" applyProtection="0"/>
    <xf numFmtId="182" fontId="21" fillId="0" borderId="0"/>
    <xf numFmtId="182" fontId="54" fillId="0" borderId="0"/>
    <xf numFmtId="182" fontId="55" fillId="0" borderId="0"/>
    <xf numFmtId="182" fontId="21" fillId="0" borderId="0"/>
    <xf numFmtId="182" fontId="64" fillId="0" borderId="0"/>
    <xf numFmtId="182" fontId="21" fillId="0" borderId="0"/>
    <xf numFmtId="182" fontId="55" fillId="0" borderId="0"/>
    <xf numFmtId="182" fontId="64" fillId="0" borderId="0"/>
    <xf numFmtId="182" fontId="21" fillId="0" borderId="0">
      <alignment vertical="center"/>
    </xf>
    <xf numFmtId="182" fontId="21" fillId="0" borderId="0">
      <alignment vertical="center"/>
    </xf>
    <xf numFmtId="182" fontId="42" fillId="0" borderId="0">
      <alignment vertical="center"/>
    </xf>
    <xf numFmtId="182" fontId="43" fillId="0" borderId="0"/>
    <xf numFmtId="182" fontId="21" fillId="0" borderId="0"/>
    <xf numFmtId="182" fontId="42" fillId="0" borderId="0"/>
    <xf numFmtId="182" fontId="44" fillId="0" borderId="0">
      <alignment vertical="center"/>
    </xf>
    <xf numFmtId="182" fontId="42" fillId="0" borderId="0"/>
    <xf numFmtId="182" fontId="44" fillId="0" borderId="0">
      <alignment vertical="center"/>
    </xf>
    <xf numFmtId="182" fontId="64" fillId="0" borderId="0"/>
    <xf numFmtId="182" fontId="44" fillId="0" borderId="0">
      <alignment vertical="center"/>
    </xf>
    <xf numFmtId="182" fontId="21" fillId="0" borderId="0"/>
    <xf numFmtId="182" fontId="50" fillId="0" borderId="0"/>
    <xf numFmtId="182" fontId="51" fillId="0" borderId="0"/>
    <xf numFmtId="182" fontId="9" fillId="30" borderId="0" applyNumberFormat="0" applyBorder="0" applyAlignment="0" applyProtection="0">
      <alignment vertical="center"/>
    </xf>
    <xf numFmtId="182" fontId="9" fillId="30" borderId="0" applyNumberFormat="0" applyBorder="0" applyAlignment="0" applyProtection="0">
      <alignment vertical="center"/>
    </xf>
    <xf numFmtId="182" fontId="9" fillId="30" borderId="0" applyNumberFormat="0" applyBorder="0" applyAlignment="0" applyProtection="0">
      <alignment vertical="center"/>
    </xf>
    <xf numFmtId="182" fontId="9" fillId="32" borderId="0" applyNumberFormat="0" applyBorder="0" applyAlignment="0" applyProtection="0">
      <alignment vertical="center"/>
    </xf>
    <xf numFmtId="182" fontId="9" fillId="32" borderId="0" applyNumberFormat="0" applyBorder="0" applyAlignment="0" applyProtection="0">
      <alignment vertical="center"/>
    </xf>
    <xf numFmtId="182" fontId="9" fillId="32" borderId="0" applyNumberFormat="0" applyBorder="0" applyAlignment="0" applyProtection="0">
      <alignment vertical="center"/>
    </xf>
    <xf numFmtId="182" fontId="9" fillId="34" borderId="0" applyNumberFormat="0" applyBorder="0" applyAlignment="0" applyProtection="0">
      <alignment vertical="center"/>
    </xf>
    <xf numFmtId="182" fontId="9" fillId="34" borderId="0" applyNumberFormat="0" applyBorder="0" applyAlignment="0" applyProtection="0">
      <alignment vertical="center"/>
    </xf>
    <xf numFmtId="182" fontId="9" fillId="34" borderId="0" applyNumberFormat="0" applyBorder="0" applyAlignment="0" applyProtection="0">
      <alignment vertical="center"/>
    </xf>
    <xf numFmtId="182" fontId="9" fillId="24" borderId="0" applyNumberFormat="0" applyBorder="0" applyAlignment="0" applyProtection="0">
      <alignment vertical="center"/>
    </xf>
    <xf numFmtId="182" fontId="9" fillId="24" borderId="0" applyNumberFormat="0" applyBorder="0" applyAlignment="0" applyProtection="0">
      <alignment vertical="center"/>
    </xf>
    <xf numFmtId="182" fontId="9" fillId="24" borderId="0" applyNumberFormat="0" applyBorder="0" applyAlignment="0" applyProtection="0">
      <alignment vertical="center"/>
    </xf>
    <xf numFmtId="182" fontId="9" fillId="26" borderId="0" applyNumberFormat="0" applyBorder="0" applyAlignment="0" applyProtection="0">
      <alignment vertical="center"/>
    </xf>
    <xf numFmtId="182" fontId="9" fillId="26" borderId="0" applyNumberFormat="0" applyBorder="0" applyAlignment="0" applyProtection="0">
      <alignment vertical="center"/>
    </xf>
    <xf numFmtId="182" fontId="9" fillId="26" borderId="0" applyNumberFormat="0" applyBorder="0" applyAlignment="0" applyProtection="0">
      <alignment vertical="center"/>
    </xf>
    <xf numFmtId="182" fontId="9" fillId="36" borderId="0" applyNumberFormat="0" applyBorder="0" applyAlignment="0" applyProtection="0">
      <alignment vertical="center"/>
    </xf>
    <xf numFmtId="182" fontId="9" fillId="36" borderId="0" applyNumberFormat="0" applyBorder="0" applyAlignment="0" applyProtection="0">
      <alignment vertical="center"/>
    </xf>
    <xf numFmtId="182" fontId="9" fillId="36" borderId="0" applyNumberFormat="0" applyBorder="0" applyAlignment="0" applyProtection="0">
      <alignment vertical="center"/>
    </xf>
    <xf numFmtId="182" fontId="26" fillId="0" borderId="0" applyNumberFormat="0" applyFill="0" applyBorder="0" applyAlignment="0" applyProtection="0">
      <alignment vertical="center"/>
    </xf>
    <xf numFmtId="182" fontId="27" fillId="0" borderId="3" applyNumberFormat="0" applyFill="0" applyAlignment="0" applyProtection="0">
      <alignment vertical="center"/>
    </xf>
    <xf numFmtId="182" fontId="27" fillId="0" borderId="3" applyNumberFormat="0" applyFill="0" applyAlignment="0" applyProtection="0">
      <alignment vertical="center"/>
    </xf>
    <xf numFmtId="182" fontId="27" fillId="0" borderId="3" applyNumberFormat="0" applyFill="0" applyAlignment="0" applyProtection="0">
      <alignment vertical="center"/>
    </xf>
    <xf numFmtId="182" fontId="28" fillId="0" borderId="4" applyNumberFormat="0" applyFill="0" applyAlignment="0" applyProtection="0">
      <alignment vertical="center"/>
    </xf>
    <xf numFmtId="182" fontId="28" fillId="0" borderId="4" applyNumberFormat="0" applyFill="0" applyAlignment="0" applyProtection="0">
      <alignment vertical="center"/>
    </xf>
    <xf numFmtId="182" fontId="28" fillId="0" borderId="4" applyNumberFormat="0" applyFill="0" applyAlignment="0" applyProtection="0">
      <alignment vertical="center"/>
    </xf>
    <xf numFmtId="182" fontId="29" fillId="0" borderId="5" applyNumberFormat="0" applyFill="0" applyAlignment="0" applyProtection="0">
      <alignment vertical="center"/>
    </xf>
    <xf numFmtId="182" fontId="29" fillId="0" borderId="5" applyNumberFormat="0" applyFill="0" applyAlignment="0" applyProtection="0">
      <alignment vertical="center"/>
    </xf>
    <xf numFmtId="182" fontId="29" fillId="0" borderId="5" applyNumberFormat="0" applyFill="0" applyAlignment="0" applyProtection="0">
      <alignment vertical="center"/>
    </xf>
    <xf numFmtId="182" fontId="29" fillId="0" borderId="0" applyNumberFormat="0" applyFill="0" applyBorder="0" applyAlignment="0" applyProtection="0">
      <alignment vertical="center"/>
    </xf>
    <xf numFmtId="182" fontId="29" fillId="0" borderId="0" applyNumberFormat="0" applyFill="0" applyBorder="0" applyAlignment="0" applyProtection="0">
      <alignment vertical="center"/>
    </xf>
    <xf numFmtId="182" fontId="29" fillId="0" borderId="0" applyNumberFormat="0" applyFill="0" applyBorder="0" applyAlignment="0" applyProtection="0">
      <alignment vertical="center"/>
    </xf>
    <xf numFmtId="182" fontId="26" fillId="0" borderId="0" applyNumberFormat="0" applyFill="0" applyBorder="0" applyAlignment="0" applyProtection="0">
      <alignment vertical="center"/>
    </xf>
    <xf numFmtId="182" fontId="26" fillId="0" borderId="0" applyNumberFormat="0" applyFill="0" applyBorder="0" applyAlignment="0" applyProtection="0">
      <alignment vertical="center"/>
    </xf>
    <xf numFmtId="182" fontId="2" fillId="0" borderId="0"/>
    <xf numFmtId="182" fontId="41" fillId="0" borderId="0"/>
    <xf numFmtId="182" fontId="34" fillId="39" borderId="2" applyNumberFormat="0" applyAlignment="0" applyProtection="0">
      <alignment vertical="center"/>
    </xf>
    <xf numFmtId="182" fontId="34" fillId="39" borderId="2" applyNumberFormat="0" applyAlignment="0" applyProtection="0">
      <alignment vertical="center"/>
    </xf>
    <xf numFmtId="182" fontId="34" fillId="39" borderId="2" applyNumberFormat="0" applyAlignment="0" applyProtection="0">
      <alignment vertical="center"/>
    </xf>
    <xf numFmtId="182" fontId="6" fillId="0" borderId="0">
      <alignment vertical="center"/>
    </xf>
    <xf numFmtId="182" fontId="51" fillId="0" borderId="0"/>
    <xf numFmtId="182" fontId="32" fillId="0" borderId="9" applyNumberFormat="0" applyFill="0" applyAlignment="0" applyProtection="0">
      <alignment vertical="center"/>
    </xf>
    <xf numFmtId="182" fontId="32" fillId="0" borderId="9" applyNumberFormat="0" applyFill="0" applyAlignment="0" applyProtection="0">
      <alignment vertical="center"/>
    </xf>
    <xf numFmtId="182" fontId="32" fillId="0" borderId="9" applyNumberFormat="0" applyFill="0" applyAlignment="0" applyProtection="0">
      <alignment vertical="center"/>
    </xf>
    <xf numFmtId="182" fontId="21" fillId="43" borderId="7" applyNumberFormat="0" applyFont="0" applyAlignment="0" applyProtection="0">
      <alignment vertical="center"/>
    </xf>
    <xf numFmtId="182" fontId="21" fillId="43" borderId="7" applyNumberFormat="0" applyFont="0" applyAlignment="0" applyProtection="0">
      <alignment vertical="center"/>
    </xf>
    <xf numFmtId="182" fontId="21" fillId="43" borderId="7" applyNumberFormat="0" applyFont="0" applyAlignment="0" applyProtection="0">
      <alignment vertical="center"/>
    </xf>
    <xf numFmtId="9" fontId="2" fillId="0" borderId="0" applyFont="0" applyFill="0" applyBorder="0" applyAlignment="0" applyProtection="0"/>
    <xf numFmtId="9" fontId="41" fillId="0" borderId="0" applyFont="0" applyFill="0" applyBorder="0" applyAlignment="0" applyProtection="0"/>
    <xf numFmtId="9" fontId="64" fillId="0" borderId="0" applyFont="0" applyFill="0" applyBorder="0" applyAlignment="0" applyProtection="0"/>
    <xf numFmtId="182" fontId="35" fillId="0" borderId="0" applyNumberFormat="0" applyFill="0" applyBorder="0" applyAlignment="0" applyProtection="0">
      <alignment vertical="center"/>
    </xf>
    <xf numFmtId="182" fontId="35" fillId="0" borderId="0" applyNumberFormat="0" applyFill="0" applyBorder="0" applyAlignment="0" applyProtection="0">
      <alignment vertical="center"/>
    </xf>
    <xf numFmtId="182" fontId="35" fillId="0" borderId="0" applyNumberFormat="0" applyFill="0" applyBorder="0" applyAlignment="0" applyProtection="0">
      <alignment vertical="center"/>
    </xf>
    <xf numFmtId="182" fontId="36" fillId="0" borderId="0" applyNumberFormat="0" applyFill="0" applyBorder="0" applyAlignment="0" applyProtection="0">
      <alignment vertical="center"/>
    </xf>
    <xf numFmtId="182" fontId="36" fillId="0" borderId="0" applyNumberFormat="0" applyFill="0" applyBorder="0" applyAlignment="0" applyProtection="0">
      <alignment vertical="center"/>
    </xf>
    <xf numFmtId="182" fontId="36" fillId="0" borderId="0" applyNumberFormat="0" applyFill="0" applyBorder="0" applyAlignment="0" applyProtection="0">
      <alignment vertical="center"/>
    </xf>
    <xf numFmtId="182" fontId="33" fillId="38" borderId="1" applyNumberFormat="0" applyAlignment="0" applyProtection="0">
      <alignment vertical="center"/>
    </xf>
    <xf numFmtId="182" fontId="33" fillId="38" borderId="1" applyNumberFormat="0" applyAlignment="0" applyProtection="0">
      <alignment vertical="center"/>
    </xf>
    <xf numFmtId="182" fontId="33" fillId="38" borderId="1" applyNumberFormat="0" applyAlignment="0" applyProtection="0">
      <alignment vertical="center"/>
    </xf>
    <xf numFmtId="176" fontId="41" fillId="0" borderId="0" applyFont="0" applyFill="0" applyBorder="0" applyAlignment="0" applyProtection="0"/>
    <xf numFmtId="178" fontId="21" fillId="0" borderId="0" applyFont="0" applyFill="0" applyBorder="0" applyAlignment="0" applyProtection="0"/>
    <xf numFmtId="178" fontId="21" fillId="0" borderId="0" applyFont="0" applyFill="0" applyBorder="0" applyAlignment="0" applyProtection="0"/>
    <xf numFmtId="182" fontId="40" fillId="12" borderId="1" applyNumberFormat="0" applyAlignment="0" applyProtection="0">
      <alignment vertical="center"/>
    </xf>
    <xf numFmtId="182" fontId="40" fillId="12" borderId="1" applyNumberFormat="0" applyAlignment="0" applyProtection="0">
      <alignment vertical="center"/>
    </xf>
    <xf numFmtId="182" fontId="40" fillId="12" borderId="1" applyNumberFormat="0" applyAlignment="0" applyProtection="0">
      <alignment vertical="center"/>
    </xf>
    <xf numFmtId="182" fontId="39" fillId="38" borderId="8" applyNumberFormat="0" applyAlignment="0" applyProtection="0">
      <alignment vertical="center"/>
    </xf>
    <xf numFmtId="182" fontId="39" fillId="38" borderId="8" applyNumberFormat="0" applyAlignment="0" applyProtection="0">
      <alignment vertical="center"/>
    </xf>
    <xf numFmtId="182" fontId="39" fillId="38" borderId="8" applyNumberFormat="0" applyAlignment="0" applyProtection="0">
      <alignment vertical="center"/>
    </xf>
    <xf numFmtId="182" fontId="38" fillId="41" borderId="0" applyNumberFormat="0" applyBorder="0" applyAlignment="0" applyProtection="0">
      <alignment vertical="center"/>
    </xf>
    <xf numFmtId="182" fontId="38" fillId="41" borderId="0" applyNumberFormat="0" applyBorder="0" applyAlignment="0" applyProtection="0">
      <alignment vertical="center"/>
    </xf>
    <xf numFmtId="182" fontId="38" fillId="41" borderId="0" applyNumberFormat="0" applyBorder="0" applyAlignment="0" applyProtection="0">
      <alignment vertical="center"/>
    </xf>
    <xf numFmtId="182" fontId="37" fillId="0" borderId="6" applyNumberFormat="0" applyFill="0" applyAlignment="0" applyProtection="0">
      <alignment vertical="center"/>
    </xf>
    <xf numFmtId="182" fontId="37" fillId="0" borderId="6" applyNumberFormat="0" applyFill="0" applyAlignment="0" applyProtection="0">
      <alignment vertical="center"/>
    </xf>
    <xf numFmtId="182" fontId="37" fillId="0" borderId="6" applyNumberFormat="0" applyFill="0" applyAlignment="0" applyProtection="0">
      <alignment vertical="center"/>
    </xf>
    <xf numFmtId="183" fontId="2" fillId="0" borderId="0"/>
    <xf numFmtId="183" fontId="1" fillId="0" borderId="0"/>
    <xf numFmtId="0" fontId="69" fillId="0" borderId="0"/>
    <xf numFmtId="183" fontId="76" fillId="0" borderId="0"/>
    <xf numFmtId="183" fontId="21" fillId="0" borderId="0"/>
    <xf numFmtId="183" fontId="76" fillId="0" borderId="0" applyFont="0" applyFill="0" applyBorder="0" applyAlignment="0" applyProtection="0">
      <alignment vertical="center"/>
    </xf>
    <xf numFmtId="9" fontId="2" fillId="0" borderId="0" applyFont="0" applyFill="0" applyBorder="0" applyAlignment="0" applyProtection="0"/>
    <xf numFmtId="183" fontId="77" fillId="0" borderId="0"/>
    <xf numFmtId="183" fontId="80" fillId="0" borderId="0"/>
    <xf numFmtId="183" fontId="76" fillId="0" borderId="0"/>
    <xf numFmtId="177" fontId="80" fillId="0" borderId="0" applyFont="0" applyFill="0" applyBorder="0" applyAlignment="0" applyProtection="0"/>
    <xf numFmtId="177" fontId="80" fillId="0" borderId="0" applyFont="0" applyFill="0" applyBorder="0" applyAlignment="0" applyProtection="0"/>
    <xf numFmtId="176" fontId="77" fillId="0" borderId="0" applyFont="0" applyFill="0" applyBorder="0" applyAlignment="0" applyProtection="0"/>
    <xf numFmtId="177" fontId="2" fillId="0" borderId="0" applyFont="0" applyFill="0" applyBorder="0" applyAlignment="0" applyProtection="0"/>
    <xf numFmtId="182" fontId="90" fillId="0" borderId="0" applyNumberFormat="0" applyFill="0" applyBorder="0" applyAlignment="0" applyProtection="0"/>
  </cellStyleXfs>
  <cellXfs count="319">
    <xf numFmtId="182" fontId="0" fillId="0" borderId="0" xfId="0"/>
    <xf numFmtId="9" fontId="59" fillId="0" borderId="18" xfId="0" applyNumberFormat="1" applyFont="1" applyBorder="1" applyAlignment="1">
      <alignment horizontal="center" wrapText="1"/>
    </xf>
    <xf numFmtId="182" fontId="2" fillId="0" borderId="0" xfId="1371" applyFont="1" applyAlignment="1" applyProtection="1">
      <alignment horizontal="center"/>
      <protection locked="0"/>
    </xf>
    <xf numFmtId="182" fontId="2" fillId="0" borderId="0" xfId="1371" applyFont="1" applyBorder="1" applyAlignment="1" applyProtection="1">
      <alignment horizontal="center"/>
      <protection locked="0"/>
    </xf>
    <xf numFmtId="9" fontId="2" fillId="0" borderId="0" xfId="1371" applyNumberFormat="1" applyFont="1" applyBorder="1" applyAlignment="1" applyProtection="1">
      <alignment horizontal="center" wrapText="1"/>
      <protection locked="0"/>
    </xf>
    <xf numFmtId="9" fontId="2" fillId="0" borderId="0" xfId="1371" applyNumberFormat="1" applyFont="1" applyBorder="1" applyAlignment="1" applyProtection="1">
      <alignment horizontal="center"/>
      <protection locked="0"/>
    </xf>
    <xf numFmtId="9" fontId="2" fillId="0" borderId="0" xfId="1371" applyNumberFormat="1" applyFont="1" applyBorder="1" applyAlignment="1" applyProtection="1">
      <alignment horizontal="center" wrapText="1"/>
    </xf>
    <xf numFmtId="9" fontId="2" fillId="0" borderId="0" xfId="1371" applyNumberFormat="1" applyFont="1" applyBorder="1" applyAlignment="1" applyProtection="1">
      <alignment horizontal="center" vertical="center" wrapText="1"/>
      <protection locked="0"/>
    </xf>
    <xf numFmtId="9" fontId="59" fillId="0" borderId="0" xfId="1371" applyNumberFormat="1" applyFont="1" applyBorder="1" applyAlignment="1" applyProtection="1">
      <alignment horizontal="center"/>
      <protection locked="0"/>
    </xf>
    <xf numFmtId="9" fontId="59" fillId="0" borderId="0" xfId="1371" applyNumberFormat="1" applyFont="1" applyBorder="1" applyAlignment="1" applyProtection="1">
      <alignment horizontal="center" wrapText="1"/>
      <protection locked="0"/>
    </xf>
    <xf numFmtId="9" fontId="68" fillId="0" borderId="0" xfId="1371" applyNumberFormat="1" applyFont="1" applyBorder="1" applyAlignment="1" applyProtection="1">
      <alignment horizontal="center" wrapText="1"/>
    </xf>
    <xf numFmtId="2" fontId="70" fillId="46" borderId="18" xfId="1372" applyNumberFormat="1" applyFont="1" applyFill="1" applyBorder="1" applyAlignment="1">
      <alignment horizontal="center" vertical="center" wrapText="1"/>
    </xf>
    <xf numFmtId="2" fontId="0" fillId="0" borderId="18" xfId="0" applyNumberFormat="1" applyFont="1" applyFill="1" applyBorder="1" applyAlignment="1">
      <alignment horizontal="center" vertical="center" wrapText="1"/>
    </xf>
    <xf numFmtId="181" fontId="59" fillId="0" borderId="0" xfId="1371" applyNumberFormat="1" applyFont="1" applyAlignment="1" applyProtection="1">
      <alignment horizontal="center"/>
      <protection locked="0"/>
    </xf>
    <xf numFmtId="182" fontId="43" fillId="0" borderId="0" xfId="1371" applyFont="1" applyAlignment="1" applyProtection="1">
      <alignment horizontal="center"/>
      <protection locked="0"/>
    </xf>
    <xf numFmtId="182" fontId="58" fillId="0" borderId="0" xfId="1371" applyFont="1" applyAlignment="1" applyProtection="1">
      <alignment horizontal="center"/>
      <protection locked="0"/>
    </xf>
    <xf numFmtId="182" fontId="2" fillId="0" borderId="0" xfId="1371" applyFont="1" applyFill="1" applyBorder="1" applyAlignment="1" applyProtection="1">
      <alignment horizontal="center"/>
      <protection locked="0"/>
    </xf>
    <xf numFmtId="182" fontId="67" fillId="0" borderId="0" xfId="1371" applyFont="1" applyFill="1" applyBorder="1" applyAlignment="1" applyProtection="1">
      <alignment horizontal="center"/>
      <protection locked="0"/>
    </xf>
    <xf numFmtId="181" fontId="67" fillId="0" borderId="0" xfId="1371" applyNumberFormat="1" applyFont="1" applyAlignment="1" applyProtection="1">
      <alignment horizontal="center"/>
      <protection locked="0"/>
    </xf>
    <xf numFmtId="182" fontId="67" fillId="0" borderId="0" xfId="1371" applyFont="1" applyAlignment="1" applyProtection="1">
      <alignment horizontal="center"/>
      <protection locked="0"/>
    </xf>
    <xf numFmtId="182" fontId="68" fillId="0" borderId="27" xfId="1371" applyFont="1" applyBorder="1" applyAlignment="1" applyProtection="1">
      <alignment horizontal="center"/>
      <protection locked="0"/>
    </xf>
    <xf numFmtId="182" fontId="69" fillId="0" borderId="28" xfId="1371" applyFont="1" applyBorder="1" applyAlignment="1" applyProtection="1">
      <alignment horizontal="center"/>
      <protection locked="0"/>
    </xf>
    <xf numFmtId="49" fontId="68" fillId="0" borderId="28" xfId="1371" applyNumberFormat="1" applyFont="1" applyBorder="1" applyAlignment="1" applyProtection="1">
      <alignment horizontal="center"/>
      <protection locked="0"/>
    </xf>
    <xf numFmtId="181" fontId="2" fillId="0" borderId="0" xfId="1371" applyNumberFormat="1" applyFont="1" applyAlignment="1" applyProtection="1">
      <alignment horizontal="center"/>
      <protection locked="0"/>
    </xf>
    <xf numFmtId="182" fontId="61" fillId="0" borderId="0" xfId="1371" applyFont="1" applyFill="1" applyBorder="1" applyAlignment="1" applyProtection="1">
      <alignment horizontal="center"/>
      <protection locked="0"/>
    </xf>
    <xf numFmtId="182" fontId="68" fillId="0" borderId="29" xfId="1371" applyFont="1" applyFill="1" applyBorder="1" applyAlignment="1" applyProtection="1">
      <alignment horizontal="center"/>
      <protection locked="0"/>
    </xf>
    <xf numFmtId="182" fontId="69" fillId="0" borderId="18" xfId="1371" applyFont="1" applyFill="1" applyBorder="1" applyAlignment="1" applyProtection="1">
      <alignment horizontal="center"/>
      <protection locked="0"/>
    </xf>
    <xf numFmtId="49" fontId="68" fillId="0" borderId="18" xfId="1371" applyNumberFormat="1" applyFont="1" applyBorder="1" applyAlignment="1" applyProtection="1">
      <alignment horizontal="center"/>
      <protection locked="0"/>
    </xf>
    <xf numFmtId="14" fontId="69" fillId="0" borderId="18" xfId="1371" applyNumberFormat="1" applyFont="1" applyBorder="1" applyAlignment="1" applyProtection="1">
      <alignment horizontal="center"/>
      <protection locked="0"/>
    </xf>
    <xf numFmtId="182" fontId="67" fillId="0" borderId="0" xfId="1371" applyFont="1" applyAlignment="1" applyProtection="1">
      <alignment horizontal="center"/>
    </xf>
    <xf numFmtId="182" fontId="67" fillId="0" borderId="0" xfId="1371" applyFont="1" applyAlignment="1" applyProtection="1">
      <alignment horizontal="center" wrapText="1"/>
    </xf>
    <xf numFmtId="182" fontId="2" fillId="0" borderId="0" xfId="1371" applyFont="1" applyAlignment="1" applyProtection="1">
      <alignment horizontal="center"/>
    </xf>
    <xf numFmtId="182" fontId="2" fillId="0" borderId="0" xfId="1371" applyFont="1" applyAlignment="1" applyProtection="1">
      <alignment horizontal="center" wrapText="1"/>
    </xf>
    <xf numFmtId="182" fontId="2" fillId="0" borderId="0" xfId="1371" applyFont="1" applyBorder="1" applyAlignment="1" applyProtection="1">
      <alignment horizontal="center" wrapText="1"/>
    </xf>
    <xf numFmtId="181" fontId="2" fillId="0" borderId="0" xfId="1371" applyNumberFormat="1" applyFont="1" applyAlignment="1" applyProtection="1">
      <alignment horizontal="center"/>
    </xf>
    <xf numFmtId="14" fontId="67" fillId="0" borderId="0" xfId="1371" applyNumberFormat="1" applyFont="1" applyBorder="1" applyAlignment="1" applyProtection="1">
      <alignment horizontal="center"/>
    </xf>
    <xf numFmtId="182" fontId="67" fillId="0" borderId="0" xfId="1371" applyFont="1" applyBorder="1" applyAlignment="1" applyProtection="1">
      <alignment horizontal="center" wrapText="1"/>
    </xf>
    <xf numFmtId="181" fontId="67" fillId="0" borderId="0" xfId="1371" applyNumberFormat="1" applyFont="1" applyAlignment="1" applyProtection="1">
      <alignment horizontal="center"/>
    </xf>
    <xf numFmtId="182" fontId="69" fillId="0" borderId="18" xfId="1371" applyFont="1" applyFill="1" applyBorder="1" applyAlignment="1" applyProtection="1">
      <alignment horizontal="center" wrapText="1"/>
      <protection locked="0"/>
    </xf>
    <xf numFmtId="182" fontId="69" fillId="0" borderId="18" xfId="1371" applyFont="1" applyBorder="1" applyAlignment="1" applyProtection="1">
      <alignment horizontal="center"/>
      <protection locked="0"/>
    </xf>
    <xf numFmtId="14" fontId="2" fillId="0" borderId="0" xfId="1371" applyNumberFormat="1" applyFont="1" applyBorder="1" applyAlignment="1" applyProtection="1">
      <alignment horizontal="center"/>
    </xf>
    <xf numFmtId="182" fontId="68" fillId="0" borderId="29" xfId="1371" applyFont="1" applyBorder="1" applyAlignment="1" applyProtection="1">
      <alignment horizontal="center"/>
      <protection locked="0"/>
    </xf>
    <xf numFmtId="14" fontId="69" fillId="0" borderId="18" xfId="1371" applyNumberFormat="1" applyFont="1" applyBorder="1" applyAlignment="1" applyProtection="1">
      <alignment horizontal="center" wrapText="1"/>
      <protection locked="0"/>
    </xf>
    <xf numFmtId="49" fontId="68" fillId="0" borderId="18" xfId="1371" applyNumberFormat="1" applyFont="1" applyBorder="1" applyAlignment="1" applyProtection="1">
      <alignment horizontal="center" wrapText="1"/>
      <protection locked="0"/>
    </xf>
    <xf numFmtId="182" fontId="69" fillId="0" borderId="18" xfId="1371" applyFont="1" applyBorder="1" applyAlignment="1" applyProtection="1">
      <alignment horizontal="center" wrapText="1"/>
      <protection locked="0"/>
    </xf>
    <xf numFmtId="182" fontId="68" fillId="0" borderId="31" xfId="1371" applyFont="1" applyBorder="1" applyAlignment="1" applyProtection="1">
      <alignment horizontal="center"/>
      <protection locked="0"/>
    </xf>
    <xf numFmtId="14" fontId="69" fillId="0" borderId="32" xfId="1371" applyNumberFormat="1" applyFont="1" applyBorder="1" applyAlignment="1" applyProtection="1">
      <alignment horizontal="center" wrapText="1"/>
      <protection locked="0"/>
    </xf>
    <xf numFmtId="49" fontId="68" fillId="0" borderId="32" xfId="1371" applyNumberFormat="1" applyFont="1" applyBorder="1" applyAlignment="1" applyProtection="1">
      <alignment horizontal="center"/>
      <protection locked="0"/>
    </xf>
    <xf numFmtId="181" fontId="69" fillId="0" borderId="32" xfId="1371" applyNumberFormat="1" applyFont="1" applyBorder="1" applyAlignment="1" applyProtection="1">
      <alignment horizontal="center" wrapText="1"/>
      <protection locked="0"/>
    </xf>
    <xf numFmtId="182" fontId="41" fillId="45" borderId="0" xfId="0" applyFont="1" applyFill="1" applyAlignment="1">
      <alignment horizontal="center"/>
    </xf>
    <xf numFmtId="182" fontId="58" fillId="45" borderId="0" xfId="0" applyFont="1" applyFill="1" applyAlignment="1">
      <alignment horizontal="center"/>
    </xf>
    <xf numFmtId="179" fontId="58" fillId="45" borderId="0" xfId="0" applyNumberFormat="1" applyFont="1" applyFill="1" applyAlignment="1">
      <alignment horizontal="center"/>
    </xf>
    <xf numFmtId="182" fontId="62" fillId="45" borderId="0" xfId="0" applyFont="1" applyFill="1" applyAlignment="1">
      <alignment horizontal="center"/>
    </xf>
    <xf numFmtId="182" fontId="41" fillId="45" borderId="0" xfId="0" applyNumberFormat="1" applyFont="1" applyFill="1" applyAlignment="1">
      <alignment horizontal="center"/>
    </xf>
    <xf numFmtId="182" fontId="0" fillId="45" borderId="0" xfId="0" applyFill="1" applyAlignment="1">
      <alignment horizontal="center"/>
    </xf>
    <xf numFmtId="182" fontId="41" fillId="0" borderId="0" xfId="0" applyFont="1" applyAlignment="1">
      <alignment horizontal="center"/>
    </xf>
    <xf numFmtId="182" fontId="0" fillId="0" borderId="0" xfId="0" applyAlignment="1">
      <alignment horizontal="center"/>
    </xf>
    <xf numFmtId="182" fontId="59" fillId="45" borderId="18" xfId="0" applyFont="1" applyFill="1" applyBorder="1" applyAlignment="1">
      <alignment horizontal="center"/>
    </xf>
    <xf numFmtId="182" fontId="59" fillId="0" borderId="23" xfId="0" applyFont="1" applyBorder="1" applyAlignment="1">
      <alignment horizontal="center" wrapText="1"/>
    </xf>
    <xf numFmtId="10" fontId="59" fillId="0" borderId="18" xfId="0" applyNumberFormat="1" applyFont="1" applyBorder="1" applyAlignment="1">
      <alignment horizontal="center"/>
    </xf>
    <xf numFmtId="179" fontId="59" fillId="45" borderId="18" xfId="0" applyNumberFormat="1" applyFont="1" applyFill="1" applyBorder="1" applyAlignment="1">
      <alignment horizontal="center" wrapText="1"/>
    </xf>
    <xf numFmtId="182" fontId="59" fillId="44" borderId="16" xfId="0" applyFont="1" applyFill="1" applyBorder="1" applyAlignment="1">
      <alignment horizontal="center" wrapText="1"/>
    </xf>
    <xf numFmtId="14" fontId="59" fillId="44" borderId="16" xfId="0" applyNumberFormat="1" applyFont="1" applyFill="1" applyBorder="1" applyAlignment="1">
      <alignment horizontal="center" wrapText="1"/>
    </xf>
    <xf numFmtId="9" fontId="59" fillId="44" borderId="16" xfId="0" applyNumberFormat="1" applyFont="1" applyFill="1" applyBorder="1" applyAlignment="1">
      <alignment horizontal="center" wrapText="1"/>
    </xf>
    <xf numFmtId="179" fontId="59" fillId="46" borderId="16" xfId="0" applyNumberFormat="1" applyFont="1" applyFill="1" applyBorder="1" applyAlignment="1">
      <alignment horizontal="center" wrapText="1"/>
    </xf>
    <xf numFmtId="182" fontId="60" fillId="46" borderId="16" xfId="0" applyFont="1" applyFill="1" applyBorder="1" applyAlignment="1">
      <alignment horizontal="center" wrapText="1"/>
    </xf>
    <xf numFmtId="182" fontId="66" fillId="46" borderId="16" xfId="0" applyFont="1" applyFill="1" applyBorder="1" applyAlignment="1">
      <alignment horizontal="center" wrapText="1"/>
    </xf>
    <xf numFmtId="182" fontId="41" fillId="0" borderId="0" xfId="0" applyFont="1" applyFill="1" applyAlignment="1">
      <alignment horizontal="center" wrapText="1"/>
    </xf>
    <xf numFmtId="2" fontId="59" fillId="0" borderId="18" xfId="0" applyNumberFormat="1" applyFont="1" applyFill="1" applyBorder="1" applyAlignment="1">
      <alignment horizontal="center" vertical="center" wrapText="1"/>
    </xf>
    <xf numFmtId="180" fontId="58" fillId="0" borderId="18" xfId="0" applyNumberFormat="1" applyFont="1" applyFill="1" applyBorder="1" applyAlignment="1">
      <alignment horizontal="center" vertical="center"/>
    </xf>
    <xf numFmtId="3" fontId="58" fillId="0" borderId="18" xfId="0" applyNumberFormat="1" applyFont="1" applyFill="1" applyBorder="1" applyAlignment="1">
      <alignment horizontal="center" vertical="center"/>
    </xf>
    <xf numFmtId="181" fontId="58" fillId="0" borderId="18" xfId="0" applyNumberFormat="1" applyFont="1" applyFill="1" applyBorder="1" applyAlignment="1">
      <alignment horizontal="center" vertical="center" wrapText="1"/>
    </xf>
    <xf numFmtId="176" fontId="58" fillId="0" borderId="18" xfId="0" applyNumberFormat="1" applyFont="1" applyFill="1" applyBorder="1" applyAlignment="1">
      <alignment horizontal="center" vertical="center"/>
    </xf>
    <xf numFmtId="176" fontId="58" fillId="45" borderId="18" xfId="0" applyNumberFormat="1" applyFont="1" applyFill="1" applyBorder="1" applyAlignment="1">
      <alignment horizontal="center" vertical="center"/>
    </xf>
    <xf numFmtId="181" fontId="58" fillId="0" borderId="18" xfId="1398" applyNumberFormat="1" applyFont="1" applyFill="1" applyBorder="1" applyAlignment="1">
      <alignment horizontal="center" vertical="center"/>
    </xf>
    <xf numFmtId="2" fontId="58" fillId="0" borderId="18" xfId="0" applyNumberFormat="1" applyFont="1" applyFill="1" applyBorder="1" applyAlignment="1">
      <alignment horizontal="center" vertical="center"/>
    </xf>
    <xf numFmtId="26" fontId="63" fillId="46" borderId="18" xfId="1372" applyNumberFormat="1" applyFont="1" applyFill="1" applyBorder="1" applyAlignment="1">
      <alignment horizontal="center" vertical="center" wrapText="1"/>
    </xf>
    <xf numFmtId="176" fontId="41" fillId="0" borderId="0" xfId="379" applyFont="1" applyFill="1" applyAlignment="1">
      <alignment horizontal="center" wrapText="1"/>
    </xf>
    <xf numFmtId="182" fontId="58" fillId="0" borderId="0" xfId="0" applyFont="1" applyAlignment="1">
      <alignment horizontal="center"/>
    </xf>
    <xf numFmtId="182" fontId="41" fillId="0" borderId="0" xfId="0" applyNumberFormat="1" applyFont="1" applyAlignment="1">
      <alignment horizontal="center"/>
    </xf>
    <xf numFmtId="182" fontId="60" fillId="46" borderId="16" xfId="0" applyFont="1" applyFill="1" applyBorder="1" applyAlignment="1">
      <alignment horizontal="center"/>
    </xf>
    <xf numFmtId="182" fontId="59" fillId="0" borderId="19" xfId="0" applyFont="1" applyBorder="1" applyAlignment="1"/>
    <xf numFmtId="182" fontId="41" fillId="0" borderId="20" xfId="0" applyFont="1" applyBorder="1" applyAlignment="1"/>
    <xf numFmtId="182" fontId="41" fillId="45" borderId="20" xfId="0" applyFont="1" applyFill="1" applyBorder="1" applyAlignment="1"/>
    <xf numFmtId="182" fontId="41" fillId="0" borderId="21" xfId="0" applyFont="1" applyBorder="1" applyAlignment="1"/>
    <xf numFmtId="182" fontId="2" fillId="45" borderId="0" xfId="1371" applyFont="1" applyFill="1" applyBorder="1" applyAlignment="1" applyProtection="1">
      <alignment horizontal="center"/>
      <protection locked="0"/>
    </xf>
    <xf numFmtId="39" fontId="71" fillId="0" borderId="33" xfId="1411" applyNumberFormat="1" applyFont="1" applyBorder="1" applyAlignment="1">
      <alignment horizontal="center" vertical="center" wrapText="1"/>
    </xf>
    <xf numFmtId="37" fontId="71" fillId="0" borderId="33" xfId="1411" applyNumberFormat="1" applyFont="1" applyBorder="1" applyAlignment="1">
      <alignment horizontal="center" vertical="center" wrapText="1"/>
    </xf>
    <xf numFmtId="182" fontId="73" fillId="44" borderId="16" xfId="0" applyFont="1" applyFill="1" applyBorder="1" applyAlignment="1">
      <alignment horizontal="center" wrapText="1"/>
    </xf>
    <xf numFmtId="176" fontId="70" fillId="0" borderId="18" xfId="0" applyNumberFormat="1" applyFont="1" applyFill="1" applyBorder="1" applyAlignment="1">
      <alignment horizontal="center" vertical="center"/>
    </xf>
    <xf numFmtId="182" fontId="2" fillId="45" borderId="0" xfId="1371" applyFont="1" applyFill="1" applyAlignment="1" applyProtection="1">
      <alignment horizontal="center"/>
      <protection locked="0"/>
    </xf>
    <xf numFmtId="182" fontId="62" fillId="45" borderId="22" xfId="1149" applyFont="1" applyFill="1" applyBorder="1" applyAlignment="1">
      <alignment horizontal="center" wrapText="1"/>
    </xf>
    <xf numFmtId="179" fontId="70" fillId="45" borderId="18" xfId="1254" applyNumberFormat="1" applyFont="1" applyFill="1" applyBorder="1" applyAlignment="1">
      <alignment horizontal="center" vertical="center"/>
    </xf>
    <xf numFmtId="182" fontId="70" fillId="0" borderId="18" xfId="1372" applyFont="1" applyFill="1" applyBorder="1" applyAlignment="1" applyProtection="1">
      <alignment horizontal="center" vertical="center" wrapText="1"/>
      <protection locked="0"/>
    </xf>
    <xf numFmtId="179" fontId="70" fillId="0" borderId="18" xfId="1372" applyNumberFormat="1" applyFont="1" applyFill="1" applyBorder="1" applyAlignment="1" applyProtection="1">
      <alignment horizontal="center" vertical="center"/>
      <protection locked="0"/>
    </xf>
    <xf numFmtId="182" fontId="73" fillId="0" borderId="17" xfId="0" applyFont="1" applyBorder="1" applyAlignment="1">
      <alignment horizontal="center" wrapText="1"/>
    </xf>
    <xf numFmtId="3" fontId="70" fillId="0" borderId="18" xfId="0" applyNumberFormat="1" applyFont="1" applyFill="1" applyBorder="1" applyAlignment="1">
      <alignment horizontal="center" vertical="center" wrapText="1"/>
    </xf>
    <xf numFmtId="182" fontId="73" fillId="0" borderId="22" xfId="0" applyFont="1" applyBorder="1" applyAlignment="1">
      <alignment horizontal="center" wrapText="1"/>
    </xf>
    <xf numFmtId="182" fontId="0" fillId="0" borderId="0" xfId="0" applyFont="1" applyAlignment="1">
      <alignment horizontal="center"/>
    </xf>
    <xf numFmtId="179" fontId="70" fillId="0" borderId="18" xfId="1254" applyNumberFormat="1" applyFont="1" applyFill="1" applyBorder="1" applyAlignment="1">
      <alignment horizontal="center" vertical="center"/>
    </xf>
    <xf numFmtId="26" fontId="63" fillId="0" borderId="18" xfId="1372" applyNumberFormat="1" applyFont="1" applyFill="1" applyBorder="1" applyAlignment="1">
      <alignment horizontal="center" vertical="center" wrapText="1"/>
    </xf>
    <xf numFmtId="10" fontId="63" fillId="0" borderId="18" xfId="1372" applyNumberFormat="1" applyFont="1" applyFill="1" applyBorder="1" applyAlignment="1">
      <alignment horizontal="center" vertical="center" wrapText="1"/>
    </xf>
    <xf numFmtId="183" fontId="69" fillId="0" borderId="0" xfId="1411" applyFont="1" applyAlignment="1">
      <alignment horizontal="center" vertical="center"/>
    </xf>
    <xf numFmtId="183" fontId="68" fillId="0" borderId="0" xfId="1411" applyFont="1" applyAlignment="1">
      <alignment horizontal="center" vertical="center"/>
    </xf>
    <xf numFmtId="0" fontId="68" fillId="0" borderId="0" xfId="1411" applyNumberFormat="1" applyFont="1" applyAlignment="1">
      <alignment horizontal="center" vertical="center"/>
    </xf>
    <xf numFmtId="182" fontId="69" fillId="0" borderId="0" xfId="0" applyFont="1" applyAlignment="1">
      <alignment horizontal="center" vertical="center"/>
    </xf>
    <xf numFmtId="183" fontId="68" fillId="0" borderId="33" xfId="1411" applyFont="1" applyBorder="1" applyAlignment="1">
      <alignment horizontal="center" vertical="center" wrapText="1"/>
    </xf>
    <xf numFmtId="183" fontId="68" fillId="46" borderId="35" xfId="1411" applyFont="1" applyFill="1" applyBorder="1" applyAlignment="1">
      <alignment horizontal="center" vertical="center" wrapText="1"/>
    </xf>
    <xf numFmtId="183" fontId="68" fillId="48" borderId="40" xfId="1411" applyFont="1" applyFill="1" applyBorder="1" applyAlignment="1">
      <alignment horizontal="center" vertical="center" wrapText="1"/>
    </xf>
    <xf numFmtId="183" fontId="68" fillId="48" borderId="41" xfId="1411" applyFont="1" applyFill="1" applyBorder="1" applyAlignment="1">
      <alignment horizontal="center" vertical="center" wrapText="1"/>
    </xf>
    <xf numFmtId="0" fontId="68" fillId="48" borderId="40" xfId="1411" applyNumberFormat="1" applyFont="1" applyFill="1" applyBorder="1" applyAlignment="1">
      <alignment horizontal="center" vertical="center" wrapText="1"/>
    </xf>
    <xf numFmtId="183" fontId="74" fillId="48" borderId="40" xfId="1411" applyFont="1" applyFill="1" applyBorder="1" applyAlignment="1">
      <alignment horizontal="center" vertical="center" wrapText="1"/>
    </xf>
    <xf numFmtId="183" fontId="68" fillId="44" borderId="44" xfId="1411" applyFont="1" applyFill="1" applyBorder="1" applyAlignment="1">
      <alignment horizontal="center" vertical="center"/>
    </xf>
    <xf numFmtId="183" fontId="68" fillId="44" borderId="44" xfId="1411" applyFont="1" applyFill="1" applyBorder="1" applyAlignment="1">
      <alignment horizontal="center" vertical="center" wrapText="1"/>
    </xf>
    <xf numFmtId="183" fontId="68" fillId="44" borderId="40" xfId="1411" applyFont="1" applyFill="1" applyBorder="1" applyAlignment="1">
      <alignment horizontal="center" vertical="center" wrapText="1"/>
    </xf>
    <xf numFmtId="183" fontId="68" fillId="44" borderId="39" xfId="1411" applyFont="1" applyFill="1" applyBorder="1" applyAlignment="1">
      <alignment horizontal="center" vertical="center" wrapText="1"/>
    </xf>
    <xf numFmtId="0" fontId="68" fillId="46" borderId="40" xfId="1411" applyNumberFormat="1" applyFont="1" applyFill="1" applyBorder="1" applyAlignment="1">
      <alignment horizontal="center" vertical="center" wrapText="1"/>
    </xf>
    <xf numFmtId="183" fontId="68" fillId="46" borderId="44" xfId="1411" applyFont="1" applyFill="1" applyBorder="1" applyAlignment="1">
      <alignment horizontal="center" vertical="center" wrapText="1"/>
    </xf>
    <xf numFmtId="183" fontId="69" fillId="45" borderId="40" xfId="1411" applyFont="1" applyFill="1" applyBorder="1" applyAlignment="1">
      <alignment horizontal="center" vertical="center" wrapText="1"/>
    </xf>
    <xf numFmtId="183" fontId="69" fillId="0" borderId="40" xfId="1411" applyFont="1" applyBorder="1" applyAlignment="1">
      <alignment horizontal="center" vertical="center" wrapText="1"/>
    </xf>
    <xf numFmtId="0" fontId="69" fillId="0" borderId="40" xfId="1411" applyNumberFormat="1" applyFont="1" applyBorder="1" applyAlignment="1">
      <alignment horizontal="left" vertical="center" wrapText="1"/>
    </xf>
    <xf numFmtId="182" fontId="72" fillId="47" borderId="40" xfId="0" applyFont="1" applyFill="1" applyBorder="1" applyAlignment="1">
      <alignment horizontal="left" vertical="center" wrapText="1"/>
    </xf>
    <xf numFmtId="183" fontId="69" fillId="0" borderId="41" xfId="0" applyNumberFormat="1" applyFont="1" applyBorder="1" applyAlignment="1">
      <alignment horizontal="center" vertical="center" wrapText="1"/>
    </xf>
    <xf numFmtId="183" fontId="69" fillId="0" borderId="41" xfId="1414" applyFont="1" applyBorder="1" applyAlignment="1" applyProtection="1">
      <alignment horizontal="left" vertical="center" wrapText="1"/>
      <protection locked="0"/>
    </xf>
    <xf numFmtId="183" fontId="68" fillId="0" borderId="40" xfId="1415" applyFont="1" applyBorder="1" applyAlignment="1" applyProtection="1">
      <alignment horizontal="center" vertical="center" wrapText="1"/>
      <protection locked="0"/>
    </xf>
    <xf numFmtId="3" fontId="68" fillId="0" borderId="40" xfId="1411" applyNumberFormat="1" applyFont="1" applyBorder="1" applyAlignment="1">
      <alignment horizontal="center" vertical="center" wrapText="1"/>
    </xf>
    <xf numFmtId="39" fontId="69" fillId="0" borderId="40" xfId="1411" applyNumberFormat="1" applyFont="1" applyBorder="1" applyAlignment="1">
      <alignment horizontal="center" vertical="center" wrapText="1"/>
    </xf>
    <xf numFmtId="37" fontId="69" fillId="0" borderId="40" xfId="1411" applyNumberFormat="1" applyFont="1" applyBorder="1" applyAlignment="1">
      <alignment horizontal="center" vertical="center" wrapText="1"/>
    </xf>
    <xf numFmtId="180" fontId="69" fillId="0" borderId="40" xfId="1411" applyNumberFormat="1" applyFont="1" applyBorder="1" applyAlignment="1">
      <alignment horizontal="center" vertical="center"/>
    </xf>
    <xf numFmtId="3" fontId="69" fillId="0" borderId="40" xfId="1411" applyNumberFormat="1" applyFont="1" applyBorder="1" applyAlignment="1">
      <alignment horizontal="center" vertical="center"/>
    </xf>
    <xf numFmtId="181" fontId="69" fillId="0" borderId="40" xfId="1416" applyNumberFormat="1" applyFont="1" applyFill="1" applyBorder="1" applyAlignment="1">
      <alignment horizontal="center" vertical="center" wrapText="1"/>
    </xf>
    <xf numFmtId="181" fontId="69" fillId="0" borderId="40" xfId="1411" applyNumberFormat="1" applyFont="1" applyBorder="1" applyAlignment="1">
      <alignment horizontal="center" vertical="center" wrapText="1"/>
    </xf>
    <xf numFmtId="183" fontId="69" fillId="0" borderId="0" xfId="0" applyNumberFormat="1" applyFont="1" applyAlignment="1">
      <alignment horizontal="center" vertical="center"/>
    </xf>
    <xf numFmtId="0" fontId="69" fillId="0" borderId="0" xfId="0" applyNumberFormat="1" applyFont="1" applyAlignment="1">
      <alignment horizontal="center" vertical="center"/>
    </xf>
    <xf numFmtId="183" fontId="68" fillId="0" borderId="40" xfId="1411" applyFont="1" applyBorder="1" applyAlignment="1">
      <alignment horizontal="center" vertical="center" wrapText="1"/>
    </xf>
    <xf numFmtId="183" fontId="68" fillId="46" borderId="42" xfId="1411" applyFont="1" applyFill="1" applyBorder="1" applyAlignment="1">
      <alignment horizontal="center" vertical="center" wrapText="1"/>
    </xf>
    <xf numFmtId="182" fontId="2" fillId="0" borderId="18" xfId="0" applyFont="1" applyFill="1" applyBorder="1" applyAlignment="1">
      <alignment horizontal="center" vertical="center" wrapText="1"/>
    </xf>
    <xf numFmtId="183" fontId="78" fillId="0" borderId="0" xfId="1418" applyFont="1" applyAlignment="1">
      <alignment horizontal="center" vertical="center"/>
    </xf>
    <xf numFmtId="183" fontId="78" fillId="0" borderId="0" xfId="1418" applyNumberFormat="1" applyFont="1" applyAlignment="1">
      <alignment horizontal="center" vertical="center"/>
    </xf>
    <xf numFmtId="183" fontId="79" fillId="0" borderId="0" xfId="1418" applyFont="1" applyAlignment="1">
      <alignment horizontal="center" vertical="center"/>
    </xf>
    <xf numFmtId="0" fontId="79" fillId="0" borderId="0" xfId="1418" applyNumberFormat="1" applyFont="1" applyAlignment="1">
      <alignment horizontal="center" vertical="center"/>
    </xf>
    <xf numFmtId="183" fontId="78" fillId="0" borderId="0" xfId="1419" applyFont="1" applyAlignment="1">
      <alignment horizontal="center" vertical="center"/>
    </xf>
    <xf numFmtId="183" fontId="79" fillId="0" borderId="40" xfId="1418" applyFont="1" applyBorder="1" applyAlignment="1">
      <alignment horizontal="center" vertical="center" wrapText="1"/>
    </xf>
    <xf numFmtId="183" fontId="79" fillId="46" borderId="42" xfId="1418" applyFont="1" applyFill="1" applyBorder="1" applyAlignment="1">
      <alignment horizontal="center" vertical="center" wrapText="1"/>
    </xf>
    <xf numFmtId="183" fontId="79" fillId="49" borderId="40" xfId="1418" applyFont="1" applyFill="1" applyBorder="1" applyAlignment="1">
      <alignment horizontal="center" vertical="center" wrapText="1"/>
    </xf>
    <xf numFmtId="183" fontId="79" fillId="49" borderId="41" xfId="1418" applyNumberFormat="1" applyFont="1" applyFill="1" applyBorder="1" applyAlignment="1">
      <alignment horizontal="center" vertical="center" wrapText="1"/>
    </xf>
    <xf numFmtId="183" fontId="79" fillId="49" borderId="41" xfId="1418" applyFont="1" applyFill="1" applyBorder="1" applyAlignment="1">
      <alignment horizontal="center" vertical="center" wrapText="1"/>
    </xf>
    <xf numFmtId="0" fontId="79" fillId="49" borderId="40" xfId="1418" applyNumberFormat="1" applyFont="1" applyFill="1" applyBorder="1" applyAlignment="1">
      <alignment horizontal="center" vertical="center" wrapText="1"/>
    </xf>
    <xf numFmtId="183" fontId="81" fillId="49" borderId="40" xfId="1418" applyFont="1" applyFill="1" applyBorder="1" applyAlignment="1">
      <alignment horizontal="center" vertical="center" wrapText="1"/>
    </xf>
    <xf numFmtId="183" fontId="79" fillId="44" borderId="44" xfId="1418" applyFont="1" applyFill="1" applyBorder="1" applyAlignment="1">
      <alignment horizontal="center" vertical="center"/>
    </xf>
    <xf numFmtId="183" fontId="79" fillId="44" borderId="44" xfId="1418" applyFont="1" applyFill="1" applyBorder="1" applyAlignment="1">
      <alignment horizontal="center" vertical="center" wrapText="1"/>
    </xf>
    <xf numFmtId="183" fontId="79" fillId="44" borderId="40" xfId="1418" applyFont="1" applyFill="1" applyBorder="1" applyAlignment="1">
      <alignment horizontal="center" vertical="center" wrapText="1"/>
    </xf>
    <xf numFmtId="183" fontId="79" fillId="44" borderId="39" xfId="1418" applyNumberFormat="1" applyFont="1" applyFill="1" applyBorder="1" applyAlignment="1">
      <alignment horizontal="center" vertical="center" wrapText="1"/>
    </xf>
    <xf numFmtId="183" fontId="79" fillId="44" borderId="39" xfId="1418" applyFont="1" applyFill="1" applyBorder="1" applyAlignment="1">
      <alignment horizontal="center" vertical="center" wrapText="1"/>
    </xf>
    <xf numFmtId="0" fontId="79" fillId="46" borderId="40" xfId="1418" applyNumberFormat="1" applyFont="1" applyFill="1" applyBorder="1" applyAlignment="1">
      <alignment horizontal="center" vertical="center" wrapText="1"/>
    </xf>
    <xf numFmtId="183" fontId="79" fillId="46" borderId="44" xfId="1418" applyFont="1" applyFill="1" applyBorder="1" applyAlignment="1">
      <alignment horizontal="center" vertical="center" wrapText="1"/>
    </xf>
    <xf numFmtId="183" fontId="78" fillId="45" borderId="40" xfId="1418" applyFont="1" applyFill="1" applyBorder="1" applyAlignment="1">
      <alignment horizontal="center" vertical="center" wrapText="1"/>
    </xf>
    <xf numFmtId="183" fontId="78" fillId="0" borderId="40" xfId="1418" applyFont="1" applyBorder="1" applyAlignment="1">
      <alignment horizontal="center" vertical="center" wrapText="1"/>
    </xf>
    <xf numFmtId="0" fontId="78" fillId="0" borderId="40" xfId="1418" applyNumberFormat="1" applyFont="1" applyBorder="1" applyAlignment="1">
      <alignment horizontal="left" vertical="center" wrapText="1"/>
    </xf>
    <xf numFmtId="183" fontId="82" fillId="47" borderId="40" xfId="1419" applyFont="1" applyFill="1" applyBorder="1" applyAlignment="1">
      <alignment horizontal="left" vertical="center" wrapText="1"/>
    </xf>
    <xf numFmtId="183" fontId="78" fillId="0" borderId="41" xfId="1419" applyNumberFormat="1" applyFont="1" applyBorder="1" applyAlignment="1">
      <alignment horizontal="center" vertical="center" wrapText="1"/>
    </xf>
    <xf numFmtId="183" fontId="79" fillId="0" borderId="40" xfId="1420" applyFont="1" applyFill="1" applyBorder="1" applyAlignment="1" applyProtection="1">
      <alignment horizontal="center" vertical="center" wrapText="1"/>
      <protection locked="0"/>
    </xf>
    <xf numFmtId="3" fontId="79" fillId="0" borderId="40" xfId="1418" applyNumberFormat="1" applyFont="1" applyFill="1" applyBorder="1" applyAlignment="1">
      <alignment horizontal="center" vertical="center" wrapText="1"/>
    </xf>
    <xf numFmtId="39" fontId="78" fillId="0" borderId="40" xfId="1418" applyNumberFormat="1" applyFont="1" applyFill="1" applyBorder="1" applyAlignment="1">
      <alignment horizontal="center" vertical="center" wrapText="1"/>
    </xf>
    <xf numFmtId="37" fontId="78" fillId="0" borderId="40" xfId="1418" applyNumberFormat="1" applyFont="1" applyFill="1" applyBorder="1" applyAlignment="1">
      <alignment horizontal="center" vertical="center" wrapText="1"/>
    </xf>
    <xf numFmtId="180" fontId="78" fillId="0" borderId="40" xfId="1418" applyNumberFormat="1" applyFont="1" applyFill="1" applyBorder="1" applyAlignment="1">
      <alignment horizontal="center" vertical="center"/>
    </xf>
    <xf numFmtId="3" fontId="78" fillId="0" borderId="40" xfId="1418" applyNumberFormat="1" applyFont="1" applyFill="1" applyBorder="1" applyAlignment="1">
      <alignment horizontal="center" vertical="center"/>
    </xf>
    <xf numFmtId="181" fontId="78" fillId="0" borderId="40" xfId="1416" applyNumberFormat="1" applyFont="1" applyFill="1" applyBorder="1" applyAlignment="1">
      <alignment horizontal="center" vertical="center" wrapText="1"/>
    </xf>
    <xf numFmtId="181" fontId="78" fillId="0" borderId="40" xfId="1418" applyNumberFormat="1" applyFont="1" applyFill="1" applyBorder="1" applyAlignment="1">
      <alignment horizontal="center" vertical="center" wrapText="1"/>
    </xf>
    <xf numFmtId="183" fontId="78" fillId="0" borderId="0" xfId="1419" applyNumberFormat="1" applyFont="1" applyAlignment="1">
      <alignment horizontal="center" vertical="center"/>
    </xf>
    <xf numFmtId="0" fontId="78" fillId="0" borderId="0" xfId="1419" applyNumberFormat="1" applyFont="1" applyAlignment="1">
      <alignment horizontal="center" vertical="center"/>
    </xf>
    <xf numFmtId="182" fontId="0" fillId="0" borderId="0" xfId="0" applyAlignment="1">
      <alignment wrapText="1"/>
    </xf>
    <xf numFmtId="183" fontId="69" fillId="0" borderId="33" xfId="1411" applyFont="1" applyFill="1" applyBorder="1" applyAlignment="1">
      <alignment horizontal="center" vertical="center" wrapText="1"/>
    </xf>
    <xf numFmtId="183" fontId="78" fillId="0" borderId="41" xfId="1419" applyFont="1" applyBorder="1" applyAlignment="1">
      <alignment horizontal="center" vertical="center" wrapText="1"/>
    </xf>
    <xf numFmtId="183" fontId="79" fillId="0" borderId="40" xfId="1420" applyFont="1" applyBorder="1" applyAlignment="1" applyProtection="1">
      <alignment horizontal="center" vertical="center" wrapText="1"/>
      <protection locked="0"/>
    </xf>
    <xf numFmtId="3" fontId="79" fillId="0" borderId="40" xfId="1418" applyNumberFormat="1" applyFont="1" applyBorder="1" applyAlignment="1">
      <alignment horizontal="center" vertical="center" wrapText="1"/>
    </xf>
    <xf numFmtId="39" fontId="78" fillId="0" borderId="40" xfId="1418" applyNumberFormat="1" applyFont="1" applyBorder="1" applyAlignment="1">
      <alignment horizontal="center" vertical="center" wrapText="1"/>
    </xf>
    <xf numFmtId="37" fontId="78" fillId="0" borderId="40" xfId="1418" applyNumberFormat="1" applyFont="1" applyBorder="1" applyAlignment="1">
      <alignment horizontal="center" vertical="center" wrapText="1"/>
    </xf>
    <xf numFmtId="180" fontId="78" fillId="0" borderId="40" xfId="1418" applyNumberFormat="1" applyFont="1" applyBorder="1" applyAlignment="1">
      <alignment horizontal="center" vertical="center"/>
    </xf>
    <xf numFmtId="3" fontId="78" fillId="0" borderId="40" xfId="1418" applyNumberFormat="1" applyFont="1" applyBorder="1" applyAlignment="1">
      <alignment horizontal="center" vertical="center"/>
    </xf>
    <xf numFmtId="181" fontId="78" fillId="0" borderId="40" xfId="1418" applyNumberFormat="1" applyFont="1" applyBorder="1" applyAlignment="1">
      <alignment horizontal="center" vertical="center" wrapText="1"/>
    </xf>
    <xf numFmtId="182" fontId="59" fillId="0" borderId="18" xfId="0" applyFont="1" applyBorder="1" applyAlignment="1">
      <alignment horizontal="center" wrapText="1"/>
    </xf>
    <xf numFmtId="182" fontId="59" fillId="0" borderId="18" xfId="0" applyFont="1" applyBorder="1" applyAlignment="1">
      <alignment horizontal="center"/>
    </xf>
    <xf numFmtId="183" fontId="78" fillId="0" borderId="0" xfId="1419" applyFont="1" applyAlignment="1">
      <alignment horizontal="left" vertical="center"/>
    </xf>
    <xf numFmtId="3" fontId="78" fillId="0" borderId="0" xfId="1419" applyNumberFormat="1" applyFont="1" applyAlignment="1">
      <alignment horizontal="center" vertical="center"/>
    </xf>
    <xf numFmtId="181" fontId="66" fillId="0" borderId="18" xfId="1372" applyNumberFormat="1" applyFont="1" applyFill="1" applyBorder="1" applyAlignment="1">
      <alignment horizontal="center" vertical="center" wrapText="1"/>
    </xf>
    <xf numFmtId="184" fontId="66" fillId="0" borderId="18" xfId="1424" applyNumberFormat="1" applyFont="1" applyFill="1" applyBorder="1" applyAlignment="1">
      <alignment vertical="center" wrapText="1"/>
    </xf>
    <xf numFmtId="184" fontId="66" fillId="45" borderId="18" xfId="1424" applyNumberFormat="1" applyFont="1" applyFill="1" applyBorder="1" applyAlignment="1">
      <alignment vertical="center" wrapText="1"/>
    </xf>
    <xf numFmtId="181" fontId="66" fillId="0" borderId="18" xfId="379" applyNumberFormat="1" applyFont="1" applyFill="1" applyBorder="1" applyAlignment="1">
      <alignment horizontal="right" vertical="center" wrapText="1"/>
    </xf>
    <xf numFmtId="181" fontId="66" fillId="45" borderId="18" xfId="379" applyNumberFormat="1" applyFont="1" applyFill="1" applyBorder="1" applyAlignment="1">
      <alignment horizontal="right" vertical="center" wrapText="1"/>
    </xf>
    <xf numFmtId="182" fontId="0" fillId="0" borderId="0" xfId="0" applyFont="1" applyFill="1" applyAlignment="1">
      <alignment horizontal="center" wrapText="1"/>
    </xf>
    <xf numFmtId="10" fontId="0" fillId="0" borderId="0" xfId="379" applyNumberFormat="1" applyFont="1" applyFill="1" applyAlignment="1">
      <alignment horizontal="center" wrapText="1"/>
    </xf>
    <xf numFmtId="10" fontId="63" fillId="45" borderId="18" xfId="1417" applyNumberFormat="1" applyFont="1" applyFill="1" applyBorder="1" applyAlignment="1">
      <alignment horizontal="center" vertical="center" wrapText="1"/>
    </xf>
    <xf numFmtId="1" fontId="0" fillId="0" borderId="0" xfId="0" applyNumberFormat="1" applyFont="1" applyAlignment="1">
      <alignment horizontal="center"/>
    </xf>
    <xf numFmtId="176" fontId="0" fillId="0" borderId="0" xfId="379" applyFont="1" applyFill="1" applyAlignment="1">
      <alignment horizontal="center" wrapText="1"/>
    </xf>
    <xf numFmtId="177" fontId="62" fillId="45" borderId="0" xfId="1424" applyFont="1" applyFill="1" applyAlignment="1">
      <alignment horizontal="center"/>
    </xf>
    <xf numFmtId="177" fontId="41" fillId="0" borderId="18" xfId="1424" applyFont="1" applyFill="1" applyBorder="1" applyAlignment="1">
      <alignment horizontal="center" vertical="center" wrapText="1"/>
    </xf>
    <xf numFmtId="182" fontId="85" fillId="0" borderId="0" xfId="0" applyFont="1" applyAlignment="1">
      <alignment vertical="center"/>
    </xf>
    <xf numFmtId="182" fontId="87" fillId="0" borderId="0" xfId="0" applyFont="1" applyAlignment="1">
      <alignment vertical="center"/>
    </xf>
    <xf numFmtId="182" fontId="69" fillId="0" borderId="0" xfId="0" applyFont="1" applyAlignment="1">
      <alignment vertical="center"/>
    </xf>
    <xf numFmtId="182" fontId="69" fillId="0" borderId="0" xfId="0" applyFont="1" applyAlignment="1">
      <alignment horizontal="left" vertical="center" indent="1"/>
    </xf>
    <xf numFmtId="182" fontId="88" fillId="0" borderId="0" xfId="0" applyFont="1" applyAlignment="1">
      <alignment vertical="center"/>
    </xf>
    <xf numFmtId="182" fontId="89" fillId="0" borderId="0" xfId="0" applyFont="1" applyAlignment="1">
      <alignment vertical="center"/>
    </xf>
    <xf numFmtId="182" fontId="90" fillId="0" borderId="0" xfId="1425" applyAlignment="1">
      <alignment vertical="center"/>
    </xf>
    <xf numFmtId="177" fontId="0" fillId="0" borderId="0" xfId="1424" applyFont="1"/>
    <xf numFmtId="10" fontId="0" fillId="0" borderId="0" xfId="1417" applyNumberFormat="1" applyFont="1"/>
    <xf numFmtId="182" fontId="56" fillId="0" borderId="0" xfId="1371" applyFont="1" applyBorder="1" applyAlignment="1" applyProtection="1">
      <alignment horizontal="center"/>
      <protection locked="0"/>
    </xf>
    <xf numFmtId="14" fontId="59" fillId="44" borderId="43" xfId="0" applyNumberFormat="1" applyFont="1" applyFill="1" applyBorder="1" applyAlignment="1">
      <alignment horizontal="center" wrapText="1"/>
    </xf>
    <xf numFmtId="182" fontId="0" fillId="0" borderId="0" xfId="0" applyFont="1" applyAlignment="1">
      <alignment horizontal="left"/>
    </xf>
    <xf numFmtId="182" fontId="59" fillId="46" borderId="40" xfId="0" applyFont="1" applyFill="1" applyBorder="1" applyAlignment="1">
      <alignment horizontal="center"/>
    </xf>
    <xf numFmtId="182" fontId="2" fillId="0" borderId="0" xfId="0" applyFont="1" applyAlignment="1">
      <alignment horizontal="center"/>
    </xf>
    <xf numFmtId="182" fontId="68" fillId="0" borderId="43" xfId="1371" applyFont="1" applyFill="1" applyBorder="1" applyAlignment="1" applyProtection="1">
      <alignment horizontal="center"/>
      <protection locked="0"/>
    </xf>
    <xf numFmtId="182" fontId="68" fillId="0" borderId="45" xfId="1371" applyFont="1" applyFill="1" applyBorder="1" applyAlignment="1" applyProtection="1">
      <alignment horizontal="center"/>
      <protection locked="0"/>
    </xf>
    <xf numFmtId="182" fontId="68" fillId="0" borderId="46" xfId="1371" applyFont="1" applyBorder="1" applyAlignment="1" applyProtection="1">
      <alignment horizontal="center"/>
      <protection locked="0"/>
    </xf>
    <xf numFmtId="2" fontId="73" fillId="50" borderId="40" xfId="0" applyNumberFormat="1" applyFont="1" applyFill="1" applyBorder="1" applyAlignment="1">
      <alignment horizontal="center" vertical="center" wrapText="1"/>
    </xf>
    <xf numFmtId="49" fontId="0" fillId="0" borderId="40" xfId="0" applyNumberFormat="1" applyFont="1" applyFill="1" applyBorder="1" applyAlignment="1">
      <alignment horizontal="center" vertical="center" wrapText="1"/>
    </xf>
    <xf numFmtId="49" fontId="0" fillId="46" borderId="40" xfId="0" applyNumberFormat="1" applyFont="1" applyFill="1" applyBorder="1" applyAlignment="1">
      <alignment horizontal="center" vertical="center" wrapText="1"/>
    </xf>
    <xf numFmtId="49" fontId="59" fillId="46" borderId="40" xfId="0" applyNumberFormat="1" applyFont="1" applyFill="1" applyBorder="1" applyAlignment="1">
      <alignment horizontal="center"/>
    </xf>
    <xf numFmtId="182" fontId="3" fillId="0" borderId="0" xfId="0" applyFont="1" applyAlignment="1">
      <alignment vertical="center"/>
    </xf>
    <xf numFmtId="184" fontId="58" fillId="0" borderId="0" xfId="1424" applyNumberFormat="1" applyFont="1" applyAlignment="1">
      <alignment horizontal="center"/>
    </xf>
    <xf numFmtId="184" fontId="41" fillId="0" borderId="0" xfId="1424" applyNumberFormat="1" applyFont="1" applyAlignment="1">
      <alignment horizontal="center"/>
    </xf>
    <xf numFmtId="182" fontId="94" fillId="0" borderId="0" xfId="0" applyFont="1" applyAlignment="1">
      <alignment vertical="center"/>
    </xf>
    <xf numFmtId="182" fontId="93" fillId="0" borderId="0" xfId="0" applyFont="1" applyAlignment="1">
      <alignment vertical="center"/>
    </xf>
    <xf numFmtId="182" fontId="95" fillId="0" borderId="0" xfId="0" applyFont="1" applyAlignment="1">
      <alignment vertical="center"/>
    </xf>
    <xf numFmtId="182" fontId="96" fillId="0" borderId="0" xfId="0" applyFont="1" applyAlignment="1">
      <alignment vertical="center"/>
    </xf>
    <xf numFmtId="176" fontId="58" fillId="45" borderId="0" xfId="379" applyFont="1" applyFill="1" applyAlignment="1">
      <alignment horizontal="center"/>
    </xf>
    <xf numFmtId="182" fontId="58" fillId="0" borderId="0" xfId="0" applyFont="1" applyAlignment="1">
      <alignment horizontal="center" wrapText="1"/>
    </xf>
    <xf numFmtId="177" fontId="58" fillId="45" borderId="0" xfId="1424" applyFont="1" applyFill="1" applyAlignment="1">
      <alignment horizontal="center"/>
    </xf>
    <xf numFmtId="182" fontId="75" fillId="0" borderId="0" xfId="0" applyFont="1" applyAlignment="1">
      <alignment horizontal="center"/>
    </xf>
    <xf numFmtId="179" fontId="75" fillId="45" borderId="0" xfId="0" applyNumberFormat="1" applyFont="1" applyFill="1" applyAlignment="1">
      <alignment horizontal="center"/>
    </xf>
    <xf numFmtId="182" fontId="68" fillId="0" borderId="24" xfId="1371" applyFont="1" applyFill="1" applyBorder="1" applyAlignment="1" applyProtection="1">
      <alignment horizontal="center"/>
      <protection locked="0"/>
    </xf>
    <xf numFmtId="182" fontId="68" fillId="0" borderId="43" xfId="1371" applyFont="1" applyFill="1" applyBorder="1" applyAlignment="1" applyProtection="1">
      <alignment horizontal="center"/>
      <protection locked="0"/>
    </xf>
    <xf numFmtId="182" fontId="68" fillId="0" borderId="23" xfId="1371" applyFont="1" applyFill="1" applyBorder="1" applyAlignment="1" applyProtection="1">
      <alignment horizontal="center"/>
      <protection locked="0"/>
    </xf>
    <xf numFmtId="182" fontId="69" fillId="0" borderId="24" xfId="1371" applyFont="1" applyFill="1" applyBorder="1" applyAlignment="1" applyProtection="1">
      <alignment horizontal="center"/>
      <protection locked="0"/>
    </xf>
    <xf numFmtId="182" fontId="69" fillId="0" borderId="30" xfId="1371" applyFont="1" applyFill="1" applyBorder="1" applyAlignment="1" applyProtection="1">
      <alignment horizontal="center"/>
      <protection locked="0"/>
    </xf>
    <xf numFmtId="182" fontId="56" fillId="0" borderId="26" xfId="1371" applyFont="1" applyBorder="1" applyAlignment="1" applyProtection="1">
      <alignment horizontal="center"/>
      <protection locked="0"/>
    </xf>
    <xf numFmtId="182" fontId="68" fillId="0" borderId="11" xfId="1371" applyFont="1" applyFill="1" applyBorder="1" applyAlignment="1" applyProtection="1">
      <alignment horizontal="center"/>
      <protection locked="0"/>
    </xf>
    <xf numFmtId="182" fontId="68" fillId="0" borderId="45" xfId="1371" applyFont="1" applyFill="1" applyBorder="1" applyAlignment="1" applyProtection="1">
      <alignment horizontal="center"/>
      <protection locked="0"/>
    </xf>
    <xf numFmtId="182" fontId="68" fillId="0" borderId="10" xfId="1371" applyFont="1" applyFill="1" applyBorder="1" applyAlignment="1" applyProtection="1">
      <alignment horizontal="center"/>
      <protection locked="0"/>
    </xf>
    <xf numFmtId="182" fontId="69" fillId="0" borderId="11" xfId="1371" applyFont="1" applyFill="1" applyBorder="1" applyAlignment="1" applyProtection="1">
      <alignment horizontal="center"/>
      <protection locked="0"/>
    </xf>
    <xf numFmtId="182" fontId="69" fillId="0" borderId="12" xfId="1371" applyFont="1" applyFill="1" applyBorder="1" applyAlignment="1" applyProtection="1">
      <alignment horizontal="center"/>
      <protection locked="0"/>
    </xf>
    <xf numFmtId="182" fontId="59" fillId="0" borderId="18" xfId="0" applyFont="1" applyBorder="1" applyAlignment="1">
      <alignment horizontal="center" wrapText="1"/>
    </xf>
    <xf numFmtId="182" fontId="68" fillId="0" borderId="14" xfId="1371" applyFont="1" applyBorder="1" applyAlignment="1" applyProtection="1">
      <alignment horizontal="center"/>
      <protection locked="0"/>
    </xf>
    <xf numFmtId="182" fontId="68" fillId="0" borderId="46" xfId="1371" applyFont="1" applyBorder="1" applyAlignment="1" applyProtection="1">
      <alignment horizontal="center"/>
      <protection locked="0"/>
    </xf>
    <xf numFmtId="182" fontId="68" fillId="0" borderId="13" xfId="1371" applyFont="1" applyBorder="1" applyAlignment="1" applyProtection="1">
      <alignment horizontal="center"/>
      <protection locked="0"/>
    </xf>
    <xf numFmtId="182" fontId="69" fillId="0" borderId="14" xfId="1371" applyFont="1" applyBorder="1" applyAlignment="1" applyProtection="1">
      <alignment horizontal="center"/>
      <protection locked="0"/>
    </xf>
    <xf numFmtId="182" fontId="69" fillId="0" borderId="15" xfId="1371" applyFont="1" applyBorder="1" applyAlignment="1" applyProtection="1">
      <alignment horizontal="center"/>
      <protection locked="0"/>
    </xf>
    <xf numFmtId="182" fontId="59" fillId="0" borderId="44" xfId="0" applyFont="1" applyBorder="1" applyAlignment="1">
      <alignment horizontal="center" wrapText="1"/>
    </xf>
    <xf numFmtId="182" fontId="59" fillId="0" borderId="25" xfId="0" applyFont="1" applyBorder="1" applyAlignment="1">
      <alignment horizontal="center" wrapText="1"/>
    </xf>
    <xf numFmtId="182" fontId="59" fillId="0" borderId="17" xfId="0" applyFont="1" applyBorder="1" applyAlignment="1">
      <alignment horizontal="center" wrapText="1"/>
    </xf>
    <xf numFmtId="182" fontId="59" fillId="0" borderId="22" xfId="0" applyFont="1" applyBorder="1" applyAlignment="1">
      <alignment horizontal="center" wrapText="1"/>
    </xf>
    <xf numFmtId="182" fontId="66" fillId="45" borderId="22" xfId="1149" applyFont="1" applyFill="1" applyBorder="1" applyAlignment="1">
      <alignment horizontal="center" wrapText="1"/>
    </xf>
    <xf numFmtId="182" fontId="66" fillId="45" borderId="25" xfId="1149" applyFont="1" applyFill="1" applyBorder="1" applyAlignment="1">
      <alignment horizontal="center" wrapText="1"/>
    </xf>
    <xf numFmtId="182" fontId="66" fillId="45" borderId="17" xfId="1149" applyFont="1" applyFill="1" applyBorder="1" applyAlignment="1">
      <alignment horizontal="center" wrapText="1"/>
    </xf>
    <xf numFmtId="182" fontId="62" fillId="45" borderId="25" xfId="1149" applyFont="1" applyFill="1" applyBorder="1" applyAlignment="1">
      <alignment horizontal="center" wrapText="1"/>
    </xf>
    <xf numFmtId="182" fontId="62" fillId="45" borderId="17" xfId="1149" applyFont="1" applyFill="1" applyBorder="1" applyAlignment="1">
      <alignment horizontal="center" wrapText="1"/>
    </xf>
    <xf numFmtId="182" fontId="57" fillId="0" borderId="22" xfId="0" applyFont="1" applyBorder="1" applyAlignment="1">
      <alignment horizontal="center" wrapText="1"/>
    </xf>
    <xf numFmtId="182" fontId="57" fillId="0" borderId="25" xfId="0" applyFont="1" applyBorder="1" applyAlignment="1">
      <alignment horizontal="center" wrapText="1"/>
    </xf>
    <xf numFmtId="182" fontId="57" fillId="0" borderId="17" xfId="0" applyFont="1" applyBorder="1" applyAlignment="1">
      <alignment horizontal="center" wrapText="1"/>
    </xf>
    <xf numFmtId="182" fontId="59" fillId="0" borderId="24" xfId="0" applyFont="1" applyBorder="1" applyAlignment="1">
      <alignment horizontal="center"/>
    </xf>
    <xf numFmtId="182" fontId="59" fillId="0" borderId="16" xfId="0" applyFont="1" applyBorder="1" applyAlignment="1">
      <alignment horizontal="center"/>
    </xf>
    <xf numFmtId="182" fontId="59" fillId="0" borderId="23" xfId="0" applyFont="1" applyBorder="1" applyAlignment="1">
      <alignment horizontal="center"/>
    </xf>
    <xf numFmtId="182" fontId="59" fillId="0" borderId="18" xfId="0" applyFont="1" applyBorder="1" applyAlignment="1">
      <alignment horizontal="center"/>
    </xf>
    <xf numFmtId="182" fontId="57" fillId="0" borderId="18" xfId="0" applyFont="1" applyBorder="1" applyAlignment="1">
      <alignment horizontal="center" wrapText="1"/>
    </xf>
    <xf numFmtId="182" fontId="73" fillId="0" borderId="18" xfId="0" applyFont="1" applyBorder="1" applyAlignment="1">
      <alignment horizontal="center" wrapText="1"/>
    </xf>
    <xf numFmtId="179" fontId="57" fillId="45" borderId="18" xfId="0" applyNumberFormat="1" applyFont="1" applyFill="1" applyBorder="1" applyAlignment="1">
      <alignment horizontal="center" wrapText="1"/>
    </xf>
    <xf numFmtId="182" fontId="0" fillId="0" borderId="0" xfId="0" applyFont="1" applyAlignment="1">
      <alignment horizontal="center" vertical="center" wrapText="1"/>
    </xf>
    <xf numFmtId="182" fontId="41" fillId="0" borderId="0" xfId="0" applyFont="1" applyAlignment="1">
      <alignment horizontal="center" vertical="center" wrapText="1"/>
    </xf>
    <xf numFmtId="182" fontId="62" fillId="45" borderId="18" xfId="1149" applyFont="1" applyFill="1" applyBorder="1" applyAlignment="1">
      <alignment horizontal="center" wrapText="1"/>
    </xf>
    <xf numFmtId="183" fontId="83" fillId="0" borderId="44" xfId="1419" applyFont="1" applyBorder="1" applyAlignment="1">
      <alignment horizontal="center" vertical="center" wrapText="1"/>
    </xf>
    <xf numFmtId="183" fontId="83" fillId="0" borderId="25" xfId="1419" applyFont="1" applyBorder="1" applyAlignment="1">
      <alignment horizontal="center" vertical="center" wrapText="1"/>
    </xf>
    <xf numFmtId="183" fontId="83" fillId="0" borderId="17" xfId="1419" applyFont="1" applyBorder="1" applyAlignment="1">
      <alignment horizontal="center" vertical="center" wrapText="1"/>
    </xf>
    <xf numFmtId="183" fontId="84" fillId="0" borderId="44" xfId="1414" applyFont="1" applyBorder="1" applyAlignment="1" applyProtection="1">
      <alignment horizontal="center" vertical="center" wrapText="1"/>
      <protection locked="0"/>
    </xf>
    <xf numFmtId="183" fontId="78" fillId="0" borderId="25" xfId="1414" applyFont="1" applyBorder="1" applyAlignment="1" applyProtection="1">
      <alignment horizontal="center" vertical="center" wrapText="1"/>
      <protection locked="0"/>
    </xf>
    <xf numFmtId="183" fontId="78" fillId="0" borderId="17" xfId="1414" applyFont="1" applyBorder="1" applyAlignment="1" applyProtection="1">
      <alignment horizontal="center" vertical="center" wrapText="1"/>
      <protection locked="0"/>
    </xf>
    <xf numFmtId="183" fontId="79" fillId="0" borderId="42" xfId="1418" applyFont="1" applyBorder="1" applyAlignment="1">
      <alignment horizontal="left" vertical="center"/>
    </xf>
    <xf numFmtId="183" fontId="79" fillId="0" borderId="43" xfId="1418" applyFont="1" applyBorder="1" applyAlignment="1">
      <alignment horizontal="left" vertical="center"/>
    </xf>
    <xf numFmtId="183" fontId="79" fillId="0" borderId="41" xfId="1418" applyFont="1" applyBorder="1" applyAlignment="1">
      <alignment horizontal="left" vertical="center"/>
    </xf>
    <xf numFmtId="183" fontId="79" fillId="0" borderId="42" xfId="1418" applyFont="1" applyBorder="1" applyAlignment="1">
      <alignment horizontal="center" vertical="center" wrapText="1"/>
    </xf>
    <xf numFmtId="183" fontId="79" fillId="0" borderId="43" xfId="1418" applyFont="1" applyBorder="1" applyAlignment="1">
      <alignment horizontal="center" vertical="center" wrapText="1"/>
    </xf>
    <xf numFmtId="183" fontId="79" fillId="0" borderId="41" xfId="1418" applyFont="1" applyBorder="1" applyAlignment="1">
      <alignment horizontal="center" vertical="center" wrapText="1"/>
    </xf>
    <xf numFmtId="183" fontId="79" fillId="0" borderId="37" xfId="1418" applyFont="1" applyBorder="1" applyAlignment="1">
      <alignment horizontal="center" vertical="center"/>
    </xf>
    <xf numFmtId="183" fontId="79" fillId="0" borderId="38" xfId="1418" applyFont="1" applyBorder="1" applyAlignment="1">
      <alignment horizontal="center" vertical="center"/>
    </xf>
    <xf numFmtId="183" fontId="79" fillId="0" borderId="39" xfId="1418" applyFont="1" applyBorder="1" applyAlignment="1">
      <alignment horizontal="center" vertical="center"/>
    </xf>
    <xf numFmtId="183" fontId="79" fillId="49" borderId="42" xfId="1418" applyFont="1" applyFill="1" applyBorder="1" applyAlignment="1">
      <alignment horizontal="center" vertical="center"/>
    </xf>
    <xf numFmtId="183" fontId="79" fillId="49" borderId="43" xfId="1418" applyFont="1" applyFill="1" applyBorder="1" applyAlignment="1">
      <alignment horizontal="center" vertical="center"/>
    </xf>
    <xf numFmtId="183" fontId="79" fillId="49" borderId="41" xfId="1418" applyFont="1" applyFill="1" applyBorder="1" applyAlignment="1">
      <alignment horizontal="center" vertical="center"/>
    </xf>
    <xf numFmtId="183" fontId="78" fillId="0" borderId="44" xfId="1414" applyFont="1" applyBorder="1" applyAlignment="1" applyProtection="1">
      <alignment horizontal="center" vertical="center" wrapText="1"/>
      <protection locked="0"/>
    </xf>
    <xf numFmtId="183" fontId="83" fillId="0" borderId="44" xfId="1419" applyNumberFormat="1" applyFont="1" applyBorder="1" applyAlignment="1">
      <alignment horizontal="center" vertical="center" wrapText="1"/>
    </xf>
    <xf numFmtId="183" fontId="83" fillId="0" borderId="25" xfId="1419" applyNumberFormat="1" applyFont="1" applyBorder="1" applyAlignment="1">
      <alignment horizontal="center" vertical="center" wrapText="1"/>
    </xf>
    <xf numFmtId="183" fontId="83" fillId="0" borderId="17" xfId="1419" applyNumberFormat="1" applyFont="1" applyBorder="1" applyAlignment="1">
      <alignment horizontal="center" vertical="center" wrapText="1"/>
    </xf>
    <xf numFmtId="183" fontId="84" fillId="0" borderId="44" xfId="1414" applyNumberFormat="1" applyFont="1" applyFill="1" applyBorder="1" applyAlignment="1" applyProtection="1">
      <alignment horizontal="center" vertical="center" wrapText="1"/>
      <protection locked="0"/>
    </xf>
    <xf numFmtId="183" fontId="78" fillId="0" borderId="25" xfId="1414" applyNumberFormat="1" applyFont="1" applyFill="1" applyBorder="1" applyAlignment="1" applyProtection="1">
      <alignment horizontal="center" vertical="center" wrapText="1"/>
      <protection locked="0"/>
    </xf>
    <xf numFmtId="183" fontId="78" fillId="0" borderId="17" xfId="1414" applyNumberFormat="1" applyFont="1" applyFill="1" applyBorder="1" applyAlignment="1" applyProtection="1">
      <alignment horizontal="center" vertical="center" wrapText="1"/>
      <protection locked="0"/>
    </xf>
    <xf numFmtId="183" fontId="79" fillId="0" borderId="42" xfId="1418" applyNumberFormat="1" applyFont="1" applyFill="1" applyBorder="1" applyAlignment="1">
      <alignment horizontal="center" vertical="center" wrapText="1"/>
    </xf>
    <xf numFmtId="183" fontId="79" fillId="0" borderId="43" xfId="1418" applyNumberFormat="1" applyFont="1" applyFill="1" applyBorder="1" applyAlignment="1">
      <alignment horizontal="center" vertical="center" wrapText="1"/>
    </xf>
    <xf numFmtId="183" fontId="79" fillId="0" borderId="41" xfId="1418" applyNumberFormat="1" applyFont="1" applyFill="1" applyBorder="1" applyAlignment="1">
      <alignment horizontal="center" vertical="center" wrapText="1"/>
    </xf>
    <xf numFmtId="183" fontId="78" fillId="0" borderId="44" xfId="1414" applyNumberFormat="1" applyFont="1" applyFill="1" applyBorder="1" applyAlignment="1" applyProtection="1">
      <alignment horizontal="center" vertical="center" wrapText="1"/>
      <protection locked="0"/>
    </xf>
    <xf numFmtId="183" fontId="75" fillId="0" borderId="44" xfId="0" applyNumberFormat="1" applyFont="1" applyBorder="1" applyAlignment="1">
      <alignment horizontal="center" vertical="center" wrapText="1"/>
    </xf>
    <xf numFmtId="183" fontId="75" fillId="0" borderId="17" xfId="0" applyNumberFormat="1" applyFont="1" applyBorder="1" applyAlignment="1">
      <alignment horizontal="center" vertical="center" wrapText="1"/>
    </xf>
    <xf numFmtId="183" fontId="68" fillId="0" borderId="42" xfId="1411" applyFont="1" applyBorder="1" applyAlignment="1">
      <alignment horizontal="left" vertical="center"/>
    </xf>
    <xf numFmtId="183" fontId="68" fillId="0" borderId="43" xfId="1411" applyFont="1" applyBorder="1" applyAlignment="1">
      <alignment horizontal="left" vertical="center"/>
    </xf>
    <xf numFmtId="183" fontId="68" fillId="0" borderId="41" xfId="1411" applyFont="1" applyBorder="1" applyAlignment="1">
      <alignment horizontal="left" vertical="center"/>
    </xf>
    <xf numFmtId="183" fontId="68" fillId="0" borderId="42" xfId="1411" applyFont="1" applyBorder="1" applyAlignment="1">
      <alignment horizontal="center" vertical="center" wrapText="1"/>
    </xf>
    <xf numFmtId="183" fontId="68" fillId="0" borderId="43" xfId="1411" applyFont="1" applyBorder="1" applyAlignment="1">
      <alignment horizontal="center" vertical="center" wrapText="1"/>
    </xf>
    <xf numFmtId="183" fontId="68" fillId="0" borderId="41" xfId="1411" applyFont="1" applyBorder="1" applyAlignment="1">
      <alignment horizontal="center" vertical="center" wrapText="1"/>
    </xf>
    <xf numFmtId="183" fontId="68" fillId="0" borderId="37" xfId="1411" applyFont="1" applyBorder="1" applyAlignment="1">
      <alignment horizontal="center" vertical="center"/>
    </xf>
    <xf numFmtId="183" fontId="68" fillId="0" borderId="38" xfId="1411" applyFont="1" applyBorder="1" applyAlignment="1">
      <alignment horizontal="center" vertical="center"/>
    </xf>
    <xf numFmtId="183" fontId="68" fillId="0" borderId="39" xfId="1411" applyFont="1" applyBorder="1" applyAlignment="1">
      <alignment horizontal="center" vertical="center"/>
    </xf>
    <xf numFmtId="183" fontId="68" fillId="48" borderId="42" xfId="1411" applyFont="1" applyFill="1" applyBorder="1" applyAlignment="1">
      <alignment horizontal="center" vertical="center"/>
    </xf>
    <xf numFmtId="183" fontId="68" fillId="48" borderId="43" xfId="1411" applyFont="1" applyFill="1" applyBorder="1" applyAlignment="1">
      <alignment horizontal="center" vertical="center"/>
    </xf>
    <xf numFmtId="183" fontId="68" fillId="48" borderId="41" xfId="1411" applyFont="1" applyFill="1" applyBorder="1" applyAlignment="1">
      <alignment horizontal="center" vertical="center"/>
    </xf>
    <xf numFmtId="183" fontId="68" fillId="0" borderId="35" xfId="1411" applyFont="1" applyBorder="1" applyAlignment="1">
      <alignment horizontal="left" vertical="center"/>
    </xf>
    <xf numFmtId="183" fontId="68" fillId="0" borderId="36" xfId="1411" applyFont="1" applyBorder="1" applyAlignment="1">
      <alignment horizontal="left" vertical="center"/>
    </xf>
    <xf numFmtId="183" fontId="68" fillId="0" borderId="34" xfId="1411" applyFont="1" applyBorder="1" applyAlignment="1">
      <alignment horizontal="left" vertical="center"/>
    </xf>
    <xf numFmtId="183" fontId="68" fillId="0" borderId="35" xfId="1411" applyFont="1" applyBorder="1" applyAlignment="1">
      <alignment horizontal="center" vertical="center" wrapText="1"/>
    </xf>
    <xf numFmtId="183" fontId="68" fillId="0" borderId="36" xfId="1411" applyFont="1" applyBorder="1" applyAlignment="1">
      <alignment horizontal="center" vertical="center" wrapText="1"/>
    </xf>
    <xf numFmtId="183" fontId="68" fillId="0" borderId="34" xfId="1411" applyFont="1" applyBorder="1" applyAlignment="1">
      <alignment horizontal="center" vertical="center" wrapText="1"/>
    </xf>
    <xf numFmtId="182" fontId="73" fillId="0" borderId="0" xfId="0" applyFont="1" applyAlignment="1">
      <alignment horizontal="left" vertical="top"/>
    </xf>
  </cellXfs>
  <cellStyles count="1426">
    <cellStyle name=" 1" xfId="1"/>
    <cellStyle name="_Anna's Linen Electric 90105" xfId="2"/>
    <cellStyle name="_Basic KL final production " xfId="3"/>
    <cellStyle name="_BBB RA Manor Hamilton Window Panel Quote Sheet-06242009 to jennifer" xfId="4"/>
    <cellStyle name="_Blanket Division Item List Macola# and UPC#" xfId="5"/>
    <cellStyle name="_Blanket Division Item List Macola# and UPC# - New" xfId="6"/>
    <cellStyle name="_Blanket Division Item List Macola# and UPC# test" xfId="7"/>
    <cellStyle name="_Book1 (2)" xfId="8"/>
    <cellStyle name="_CCD-HSN  1.14.11" xfId="9"/>
    <cellStyle name="_CCD-HSN 03 16 11" xfId="10"/>
    <cellStyle name="_CCD-HSN 06 18 10" xfId="11"/>
    <cellStyle name="_CCD-HSN 2011 4 15" xfId="12"/>
    <cellStyle name="_CCD-HSN Blanket Throw 02 14 11 (2)" xfId="13"/>
    <cellStyle name="_CCD-HSN Blanket Throw 3.16 11" xfId="14"/>
    <cellStyle name="_CCD-HSN-cotton &amp; micro thermal blanket 08.17.10" xfId="15"/>
    <cellStyle name="_CCD-WMCA Sheet Set 02 10 09" xfId="16"/>
    <cellStyle name="_duckwall and gordman order margin review- 80701" xfId="17"/>
    <cellStyle name="_duckwall and gordman order margin review- 80701_Cellular Blanket prices- Faze3" xfId="18"/>
    <cellStyle name="_duckwall and gordman order margin review- 80701_JCP Display comforter 0119012--H--0120012" xfId="19"/>
    <cellStyle name="_duckwall and gordman order margin review- 80701_JCP softspun printed throw 0227012--H--0229012" xfId="20"/>
    <cellStyle name="_duckwall and gordman order margin review- 80701_Kohl's mink berber comforter mini set 0320012--H--0402012May" xfId="21"/>
    <cellStyle name="_duckwall and gordman order margin review- 80701_LID" xfId="22"/>
    <cellStyle name="_duckwall and gordman order margin review- 80701_Quote Sheet" xfId="23"/>
    <cellStyle name="_duckwall and gordman order margin review- 80701_Sears Cozy Spun reverse to berber down alt comforter  Commit 02032012" xfId="24"/>
    <cellStyle name="_duckwall and gordman order margin review- 80701_Sears Cozy Spun reverse to berber down alt comforter  Commit 02032012-H" xfId="25"/>
    <cellStyle name="_duckwall and gordman order margin review- 80701_Sears mattress pad 0307012--H--0328012 3M,antibacterial" xfId="26"/>
    <cellStyle name="_duckwall and gordman order margin review- 80701_Tuesday down alt blanekt111018--H--111019" xfId="27"/>
    <cellStyle name="_duckwall and gordman order margin review- 80701_Tuesday Morning meeting110608--H--110611jill THW" xfId="28"/>
    <cellStyle name="_duckwall and gordman order margin review- 80701_Tuesday Morning meeting11520--H--110525" xfId="29"/>
    <cellStyle name="_duckwall and gordman order margin review- 80701_Tuesday morning pillowcoverpad110816--H--0111012" xfId="30"/>
    <cellStyle name="_duckwall and gordman order margin review- 80701_Tuesday morning pillowcoverpad110816--H--111025" xfId="31"/>
    <cellStyle name="_EE Furniture Quotation of HH samples-20100906" xfId="32"/>
    <cellStyle name="_ET_STYLE_NoName_00_" xfId="33"/>
    <cellStyle name="_ET_STYLE_NoName_00__CO080506-MPD-375" xfId="34"/>
    <cellStyle name="_ET_STYLE_NoName_00__CO080506-MPD-500" xfId="35"/>
    <cellStyle name="_Fall 2009 Military Macys Home Orders to E AND E 2 25" xfId="36"/>
    <cellStyle name="_Fall 2009 Military Macys Home Orders to E AND E 2 25_Cellular Blanket prices- Faze3" xfId="37"/>
    <cellStyle name="_Fall 2009 Military Macys Home Orders to E AND E 2 25_JCP Display comforter 0119012--H--0120012" xfId="38"/>
    <cellStyle name="_Fall 2009 Military Macys Home Orders to E AND E 2 25_JCP softspun printed throw 0227012--H--0229012" xfId="39"/>
    <cellStyle name="_Fall 2009 Military Macys Home Orders to E AND E 2 25_Kohl's mink berber comforter mini set 0320012--H--0402012May" xfId="40"/>
    <cellStyle name="_Fall 2009 Military Macys Home Orders to E AND E 2 25_LID" xfId="41"/>
    <cellStyle name="_Fall 2009 Military Macys Home Orders to E AND E 2 25_Quote Sheet" xfId="42"/>
    <cellStyle name="_Fall 2009 Military Macys Home Orders to E AND E 2 25_Sears Cozy Spun reverse to berber down alt comforter  Commit 02032012" xfId="43"/>
    <cellStyle name="_Fall 2009 Military Macys Home Orders to E AND E 2 25_Sears Cozy Spun reverse to berber down alt comforter  Commit 02032012-H" xfId="44"/>
    <cellStyle name="_Fall 2009 Military Macys Home Orders to E AND E 2 25_Sears mattress pad 0307012--H--0328012 3M,antibacterial" xfId="45"/>
    <cellStyle name="_Fall 2009 Military Macys Home Orders to E AND E 2 25_Tuesday down alt blanekt111018--H--111019" xfId="46"/>
    <cellStyle name="_Fall 2009 Military Macys Home Orders to E AND E 2 25_Tuesday Morning meeting110608--H--110611jill THW" xfId="47"/>
    <cellStyle name="_Fall 2009 Military Macys Home Orders to E AND E 2 25_Tuesday Morning meeting11520--H--110525" xfId="48"/>
    <cellStyle name="_Fall 2009 Military Macys Home Orders to E AND E 2 25_Tuesday morning pillowcoverpad110816--H--0111012" xfId="49"/>
    <cellStyle name="_Fall 2009 Military Macys Home Orders to E AND E 2 25_Tuesday morning pillowcoverpad110816--H--111025" xfId="50"/>
    <cellStyle name="_Furniture Division Item List Macola# and UPC#" xfId="51"/>
    <cellStyle name="_HP Accent Chairs Pricing 101014" xfId="52"/>
    <cellStyle name="_HP Accent Chairs Pricing 101014_CMF" xfId="53"/>
    <cellStyle name="_HP Accent Chairs Pricing 101014_CO110517-THW-SD(MT)" xfId="54"/>
    <cellStyle name="_HP Accent Chairs Pricing 101014_JC110517-BLK-FL" xfId="55"/>
    <cellStyle name="_HP Accent Chairs Pricing 101014_JC110517-BLK-FM" xfId="56"/>
    <cellStyle name="_HP Accent Chairs Pricing 101014_JC110517-BLK-MF" xfId="57"/>
    <cellStyle name="_HP Accent Chairs Pricing 101014_JC110517-CMF-MT" xfId="58"/>
    <cellStyle name="_HP Accent Chairs Pricing 101014_JC110517-THW-Berber" xfId="59"/>
    <cellStyle name="_HP Accent Chairs Pricing 101014_JC110517-THW-EC" xfId="60"/>
    <cellStyle name="_HP Accent Chairs Pricing 101014_JC110517-THW-Mink" xfId="61"/>
    <cellStyle name="_HP Accent Chairs Pricing 101014_JC110517-THW-PV" xfId="62"/>
    <cellStyle name="_HP Accent Chairs Pricing 101014_JC110517-THW-WC" xfId="63"/>
    <cellStyle name="_HP Accent Chairs Pricing 101014_JCP Blanket-Throw Turnover Meeting JLA Quotes 10-20-2011" xfId="64"/>
    <cellStyle name="_HP Accent Chairs Pricing 101014_JCP market follow110930----111102add new" xfId="65"/>
    <cellStyle name="_HP Accent Chairs Pricing 101014_JCP market follow110930----cmf111102" xfId="66"/>
    <cellStyle name="_HP Accent Chairs Pricing 101014_JLA100929-FEBED-FL" xfId="67"/>
    <cellStyle name="_HP Accent Chairs Pricing 101014_KM110517-BLK-MF" xfId="68"/>
    <cellStyle name="_HP Accent Chairs Pricing 101014_KM110517-CMF-JY07" xfId="69"/>
    <cellStyle name="_HP Accent Chairs Pricing 101014_KM110517-CMF-MF(print)" xfId="70"/>
    <cellStyle name="_HP Accent Chairs Pricing 101014_KM110517-CMFSET-MF(3pcs set)" xfId="71"/>
    <cellStyle name="_HP Accent Chairs Pricing 101014_KM110728-CMF-MF" xfId="72"/>
    <cellStyle name="_HP Accent Chairs Pricing 101014_KM110930-CMF-MF" xfId="73"/>
    <cellStyle name="_HP Accent Chairs Pricing 101014_KM110930-CMF-MF#2" xfId="74"/>
    <cellStyle name="_HP Accent Chairs Pricing 101014_KM110930-CMF-MFD" xfId="75"/>
    <cellStyle name="_HP Accent Chairs Pricing 101014_KM110930-CMF-Rashel" xfId="76"/>
    <cellStyle name="_HP Accent Chairs Pricing 101014_Kmart market followup-comforter110930--H--111014revise" xfId="77"/>
    <cellStyle name="_HP Accent Chairs Pricing 101014_kmart throw111013--H--111015" xfId="78"/>
    <cellStyle name="_HP Accent Chairs Pricing 101014_sears throw111013--H--111015" xfId="79"/>
    <cellStyle name="_HP Accent Chairs Pricing 101014_Sheet1" xfId="80"/>
    <cellStyle name="_HP Accent Chairs Pricing 101014_Sheet5" xfId="81"/>
    <cellStyle name="_HP Accent Chairs Pricing 101014_SR110517-THW-ER" xfId="82"/>
    <cellStyle name="_HP Accent Chairs Pricing 101014_SR110517-THW-FLA(MT)" xfId="83"/>
    <cellStyle name="_HP Accent Chairs Pricing 101014_SR110517-THW-MF(MT)" xfId="84"/>
    <cellStyle name="_HP Accent Chairs Pricing 101014_Tuesday morning pillowcoverpad110805" xfId="85"/>
    <cellStyle name="_HP Accent Chairs Pricing 101014_Tuesday morning pillowcoverpad110805---CCD110815" xfId="86"/>
    <cellStyle name="_HP Accent Chairs Pricing 101014_Tuesday morning pillowcoverpad110816--CCD--111223" xfId="87"/>
    <cellStyle name="_HP Accent Chairs Pricing 101014_Tuesday morning pillowcoverpad110816--H--0111012" xfId="88"/>
    <cellStyle name="_HP Accent Chairs Pricing 101014_Tuesday morning pillowcoverpad110816--H--111025" xfId="89"/>
    <cellStyle name="_HP Accent Chairs Pricing 101014_Tuesday morning pillowcoverpad--CCD111025" xfId="90"/>
    <cellStyle name="_HP Accent Chairs Pricing 101014_副本JCP wash microfiber BLK110516--CCD--110722" xfId="91"/>
    <cellStyle name="_HP Quota from kaifa 1 Mar  2010 (2)" xfId="92"/>
    <cellStyle name="_HP sample quotation100212" xfId="93"/>
    <cellStyle name="_HSN Blanket  Throw  90106 complete" xfId="94"/>
    <cellStyle name="_HSN Blanket &amp; Throw 100819" xfId="95"/>
    <cellStyle name="_HSN Blanket &amp; Throw 101020" xfId="96"/>
    <cellStyle name="_HSN Blanket &amp; Throw 110117" xfId="97"/>
    <cellStyle name="_HSN Blanket &amp; Throw 110214" xfId="98"/>
    <cellStyle name="_HSN Blanket &amp; Throw 110322" xfId="99"/>
    <cellStyle name="_HSN Blanket &amp; Throw 110323" xfId="100"/>
    <cellStyle name="_HSN Thermal Blanket 100929" xfId="101"/>
    <cellStyle name="_HSN Thermal Blanket 100930" xfId="102"/>
    <cellStyle name="_JLA-090613A pillow and throw (2)" xfId="103"/>
    <cellStyle name="_JLA-090613A pillow and throw (2)_RTG tufted armless chair July 06 09" xfId="104"/>
    <cellStyle name="_JLA-090617A pillow and throw (2)" xfId="105"/>
    <cellStyle name="_JLA-090617A pillow and throw (2)_RTG tufted armless chair July 06 09" xfId="106"/>
    <cellStyle name="_Mar 09 Market Week Blanket &amp; Throw Non-Electric" xfId="107"/>
    <cellStyle name="_Mar 09 Market Week Blanket &amp; Throw Non-Electric_RTG tufted armless chair July 06 09" xfId="108"/>
    <cellStyle name="_OMS SS - VENDOR, CC Fleece Blanket " xfId="109"/>
    <cellStyle name="_OMS SS - VENDOR, CC Fleece Blanket _LID" xfId="110"/>
    <cellStyle name="_OMS SS - VENDOR, CC Fleece Blanket _Sears Cozy Spun reverse to berber down alt comforter  Commit 02032012" xfId="111"/>
    <cellStyle name="_OMS SS - VENDOR, CC Fleece Blanket _Sears Cozy Spun reverse to berber down alt comforter  Commit 02032012-H" xfId="112"/>
    <cellStyle name="_Quota of HP samples--kaifa--20100907" xfId="113"/>
    <cellStyle name="_Quota of HP samples--kaifa--20100929rvd" xfId="114"/>
    <cellStyle name="_QUOTATION FOR HIGH POINT SAMPLES-JINZHENG-20100907" xfId="115"/>
    <cellStyle name="_Quotation of HP samples--YOUBANG-20100907" xfId="116"/>
    <cellStyle name="_Quotation of HP samples--YOUBANG-20100907 (2)" xfId="117"/>
    <cellStyle name="_Quotation sheet of HP samples- Jincheng-20100907" xfId="118"/>
    <cellStyle name="_Quotation sheet of HP samples- Jincheng-20100907 (3)" xfId="119"/>
    <cellStyle name="_rollout plan for Vera Wang" xfId="120"/>
    <cellStyle name="_SF91026 6151 6154recliner LH-250RK-F chair" xfId="121"/>
    <cellStyle name="_SF91026 6151 6154recliner LH-250RK-F chair (2)" xfId="122"/>
    <cellStyle name="_SF91102  manhantten copenhagen recliner LH-250RK-F chair" xfId="123"/>
    <cellStyle name="_SF91120 armless chair KF0026chair 1999R-KD Chaise " xfId="124"/>
    <cellStyle name="_Shopko chairs 090413" xfId="125"/>
    <cellStyle name="_Shopko chairs 090413_RTG tufted armless chair July 06 09" xfId="126"/>
    <cellStyle name="_Sofa Mart Morris chair quotation 2010-4-9 (2)" xfId="127"/>
    <cellStyle name="_Sofa Mart-Accent Chair SKU" xfId="128"/>
    <cellStyle name="_Sofa Mart-Accent Chair SKU_USWW order and expense summary 1013" xfId="129"/>
    <cellStyle name="_Sofa Mart-Accent Chair SKU_USWW order and expense summary 1013_CMF" xfId="130"/>
    <cellStyle name="_Sofa Mart-Accent Chair SKU_USWW order and expense summary 1013_CO110517-THW-SD(MT)" xfId="131"/>
    <cellStyle name="_Sofa Mart-Accent Chair SKU_USWW order and expense summary 1013_JC110517-BLK-FL" xfId="132"/>
    <cellStyle name="_Sofa Mart-Accent Chair SKU_USWW order and expense summary 1013_JC110517-BLK-FM" xfId="133"/>
    <cellStyle name="_Sofa Mart-Accent Chair SKU_USWW order and expense summary 1013_JC110517-BLK-MF" xfId="134"/>
    <cellStyle name="_Sofa Mart-Accent Chair SKU_USWW order and expense summary 1013_JC110517-CMF-MT" xfId="135"/>
    <cellStyle name="_Sofa Mart-Accent Chair SKU_USWW order and expense summary 1013_JC110517-THW-Berber" xfId="136"/>
    <cellStyle name="_Sofa Mart-Accent Chair SKU_USWW order and expense summary 1013_JC110517-THW-EC" xfId="137"/>
    <cellStyle name="_Sofa Mart-Accent Chair SKU_USWW order and expense summary 1013_JC110517-THW-Mink" xfId="138"/>
    <cellStyle name="_Sofa Mart-Accent Chair SKU_USWW order and expense summary 1013_JC110517-THW-PV" xfId="139"/>
    <cellStyle name="_Sofa Mart-Accent Chair SKU_USWW order and expense summary 1013_JC110517-THW-WC" xfId="140"/>
    <cellStyle name="_Sofa Mart-Accent Chair SKU_USWW order and expense summary 1013_JCP Blanket-Throw Turnover Meeting JLA Quotes 10-20-2011" xfId="141"/>
    <cellStyle name="_Sofa Mart-Accent Chair SKU_USWW order and expense summary 1013_JCP market follow110930----111102add new" xfId="142"/>
    <cellStyle name="_Sofa Mart-Accent Chair SKU_USWW order and expense summary 1013_JCP market follow110930----cmf111102" xfId="143"/>
    <cellStyle name="_Sofa Mart-Accent Chair SKU_USWW order and expense summary 1013_JLA100929-FEBED-FL" xfId="144"/>
    <cellStyle name="_Sofa Mart-Accent Chair SKU_USWW order and expense summary 1013_KM110517-BLK-MF" xfId="145"/>
    <cellStyle name="_Sofa Mart-Accent Chair SKU_USWW order and expense summary 1013_KM110517-CMF-JY07" xfId="146"/>
    <cellStyle name="_Sofa Mart-Accent Chair SKU_USWW order and expense summary 1013_KM110517-CMF-MF(print)" xfId="147"/>
    <cellStyle name="_Sofa Mart-Accent Chair SKU_USWW order and expense summary 1013_KM110517-CMFSET-MF(3pcs set)" xfId="148"/>
    <cellStyle name="_Sofa Mart-Accent Chair SKU_USWW order and expense summary 1013_KM110728-CMF-MF" xfId="149"/>
    <cellStyle name="_Sofa Mart-Accent Chair SKU_USWW order and expense summary 1013_KM110930-CMF-MF" xfId="150"/>
    <cellStyle name="_Sofa Mart-Accent Chair SKU_USWW order and expense summary 1013_KM110930-CMF-MF#2" xfId="151"/>
    <cellStyle name="_Sofa Mart-Accent Chair SKU_USWW order and expense summary 1013_KM110930-CMF-MFD" xfId="152"/>
    <cellStyle name="_Sofa Mart-Accent Chair SKU_USWW order and expense summary 1013_KM110930-CMF-Rashel" xfId="153"/>
    <cellStyle name="_Sofa Mart-Accent Chair SKU_USWW order and expense summary 1013_Kmart market followup-comforter110930--H--111014revise" xfId="154"/>
    <cellStyle name="_Sofa Mart-Accent Chair SKU_USWW order and expense summary 1013_kmart throw111013--H--111015" xfId="155"/>
    <cellStyle name="_Sofa Mart-Accent Chair SKU_USWW order and expense summary 1013_sears throw111013--H--111015" xfId="156"/>
    <cellStyle name="_Sofa Mart-Accent Chair SKU_USWW order and expense summary 1013_Sheet1" xfId="157"/>
    <cellStyle name="_Sofa Mart-Accent Chair SKU_USWW order and expense summary 1013_Sheet5" xfId="158"/>
    <cellStyle name="_Sofa Mart-Accent Chair SKU_USWW order and expense summary 1013_SR110517-THW-ER" xfId="159"/>
    <cellStyle name="_Sofa Mart-Accent Chair SKU_USWW order and expense summary 1013_SR110517-THW-FLA(MT)" xfId="160"/>
    <cellStyle name="_Sofa Mart-Accent Chair SKU_USWW order and expense summary 1013_SR110517-THW-MF(MT)" xfId="161"/>
    <cellStyle name="_Sofa Mart-Accent Chair SKU_USWW order and expense summary 1013_Tuesday morning pillowcoverpad110805" xfId="162"/>
    <cellStyle name="_Sofa Mart-Accent Chair SKU_USWW order and expense summary 1013_Tuesday morning pillowcoverpad110805---CCD110815" xfId="163"/>
    <cellStyle name="_Sofa Mart-Accent Chair SKU_USWW order and expense summary 1013_Tuesday morning pillowcoverpad110816--CCD--111223" xfId="164"/>
    <cellStyle name="_Sofa Mart-Accent Chair SKU_USWW order and expense summary 1013_Tuesday morning pillowcoverpad110816--H--0111012" xfId="165"/>
    <cellStyle name="_Sofa Mart-Accent Chair SKU_USWW order and expense summary 1013_Tuesday morning pillowcoverpad110816--H--111025" xfId="166"/>
    <cellStyle name="_Sofa Mart-Accent Chair SKU_USWW order and expense summary 1013_Tuesday morning pillowcoverpad--CCD111025" xfId="167"/>
    <cellStyle name="_Sofa Mart-Accent Chair SKU_USWW order and expense summary 1013_副本JCP wash microfiber BLK110516--CCD--110722" xfId="168"/>
    <cellStyle name="_SteinMart Blanket &amp; Throw 100811" xfId="169"/>
    <cellStyle name="_TW Home Quotation -builwell-High Point1 (2)" xfId="170"/>
    <cellStyle name="_TW Home Quotation -builwell-High Point2010-9-14" xfId="171"/>
    <cellStyle name="_TW Home Quotation -builwell-High Point2010-9-23RVD (2)" xfId="172"/>
    <cellStyle name="_TW Home Quotation -builwell-High Point2010-9-29RVD" xfId="173"/>
    <cellStyle name="_TW Home Quotation -builwell-High Point2010-9-30RVD" xfId="174"/>
    <cellStyle name="_TW Home Quotation -builwell-High Point2010-9-9RVD" xfId="175"/>
    <cellStyle name="_TW Home Quotation of HP sample-CHUANYANG-2010-9-7" xfId="176"/>
    <cellStyle name="_TW Home Quotation of HP sample-CHUANYANG-2010-9-7-" xfId="177"/>
    <cellStyle name="_TW_Home_Quotation_sheet of HP samples-chairone-20100907" xfId="178"/>
    <cellStyle name="_TW_Home_Quotation_sheet of HP samples-chairone-20100907 (3)" xfId="179"/>
    <cellStyle name="_USWW order and expense summary 0907" xfId="180"/>
    <cellStyle name="_USWW order and expense summary 1013" xfId="181"/>
    <cellStyle name="_Warehouse program Aug 11 09" xfId="182"/>
    <cellStyle name="_Warehouse program Aug 11 09_CMF" xfId="183"/>
    <cellStyle name="_Warehouse program Aug 11 09_CO110517-THW-SD(MT)" xfId="184"/>
    <cellStyle name="_Warehouse program Aug 11 09_JC110517-BLK-FL" xfId="185"/>
    <cellStyle name="_Warehouse program Aug 11 09_JC110517-BLK-FM" xfId="186"/>
    <cellStyle name="_Warehouse program Aug 11 09_JC110517-BLK-MF" xfId="187"/>
    <cellStyle name="_Warehouse program Aug 11 09_JC110517-CMF-MT" xfId="188"/>
    <cellStyle name="_Warehouse program Aug 11 09_JC110517-THW-Berber" xfId="189"/>
    <cellStyle name="_Warehouse program Aug 11 09_JC110517-THW-EC" xfId="190"/>
    <cellStyle name="_Warehouse program Aug 11 09_JC110517-THW-Mink" xfId="191"/>
    <cellStyle name="_Warehouse program Aug 11 09_JC110517-THW-PV" xfId="192"/>
    <cellStyle name="_Warehouse program Aug 11 09_JC110517-THW-WC" xfId="193"/>
    <cellStyle name="_Warehouse program Aug 11 09_JCP Blanket-Throw Turnover Meeting JLA Quotes 10-20-2011" xfId="194"/>
    <cellStyle name="_Warehouse program Aug 11 09_JCP market follow110930----111102add new" xfId="195"/>
    <cellStyle name="_Warehouse program Aug 11 09_JCP market follow110930----cmf111102" xfId="196"/>
    <cellStyle name="_Warehouse program Aug 11 09_JLA100929-FEBED-FL" xfId="197"/>
    <cellStyle name="_Warehouse program Aug 11 09_KM110517-BLK-MF" xfId="198"/>
    <cellStyle name="_Warehouse program Aug 11 09_KM110517-CMF-JY07" xfId="199"/>
    <cellStyle name="_Warehouse program Aug 11 09_KM110517-CMF-MF(print)" xfId="200"/>
    <cellStyle name="_Warehouse program Aug 11 09_KM110517-CMFSET-MF(3pcs set)" xfId="201"/>
    <cellStyle name="_Warehouse program Aug 11 09_KM110728-CMF-MF" xfId="202"/>
    <cellStyle name="_Warehouse program Aug 11 09_KM110930-CMF-MF" xfId="203"/>
    <cellStyle name="_Warehouse program Aug 11 09_KM110930-CMF-MF#2" xfId="204"/>
    <cellStyle name="_Warehouse program Aug 11 09_KM110930-CMF-MFD" xfId="205"/>
    <cellStyle name="_Warehouse program Aug 11 09_KM110930-CMF-Rashel" xfId="206"/>
    <cellStyle name="_Warehouse program Aug 11 09_Kmart market followup-comforter110930--H--111014revise" xfId="207"/>
    <cellStyle name="_Warehouse program Aug 11 09_kmart throw111013--H--111015" xfId="208"/>
    <cellStyle name="_Warehouse program Aug 11 09_sears throw111013--H--111015" xfId="209"/>
    <cellStyle name="_Warehouse program Aug 11 09_Sheet1" xfId="210"/>
    <cellStyle name="_Warehouse program Aug 11 09_Sheet5" xfId="211"/>
    <cellStyle name="_Warehouse program Aug 11 09_SR110517-THW-ER" xfId="212"/>
    <cellStyle name="_Warehouse program Aug 11 09_SR110517-THW-FLA(MT)" xfId="213"/>
    <cellStyle name="_Warehouse program Aug 11 09_SR110517-THW-MF(MT)" xfId="214"/>
    <cellStyle name="_Warehouse program Aug 11 09_Tuesday morning pillowcoverpad110805" xfId="215"/>
    <cellStyle name="_Warehouse program Aug 11 09_Tuesday morning pillowcoverpad110805---CCD110815" xfId="216"/>
    <cellStyle name="_Warehouse program Aug 11 09_Tuesday morning pillowcoverpad110816--CCD--111223" xfId="217"/>
    <cellStyle name="_Warehouse program Aug 11 09_Tuesday morning pillowcoverpad110816--H--0111012" xfId="218"/>
    <cellStyle name="_Warehouse program Aug 11 09_Tuesday morning pillowcoverpad110816--H--111025" xfId="219"/>
    <cellStyle name="_Warehouse program Aug 11 09_Tuesday morning pillowcoverpad--CCD111025" xfId="220"/>
    <cellStyle name="_Warehouse program Aug 11 09_副本JCP wash microfiber BLK110516--CCD--110722" xfId="221"/>
    <cellStyle name="_WMCADI Blanket  Throw 90210" xfId="222"/>
    <cellStyle name="_WMCADI Blanket &amp; Throw 90210" xfId="223"/>
    <cellStyle name="_副本Robert Allen-Bath shower curtain quote sheet-90904" xfId="224"/>
    <cellStyle name="20% - Accent1" xfId="225"/>
    <cellStyle name="20% - Accent1 2" xfId="226"/>
    <cellStyle name="20% - Accent1 2 2" xfId="227"/>
    <cellStyle name="20% - Accent1_Macy's  fleece Blanket  Commitment Sheet 110114" xfId="228"/>
    <cellStyle name="20% - Accent2" xfId="229"/>
    <cellStyle name="20% - Accent2 2" xfId="230"/>
    <cellStyle name="20% - Accent2 2 2" xfId="231"/>
    <cellStyle name="20% - Accent2_Macy's  fleece Blanket  Commitment Sheet 110114" xfId="232"/>
    <cellStyle name="20% - Accent3" xfId="233"/>
    <cellStyle name="20% - Accent3 2" xfId="234"/>
    <cellStyle name="20% - Accent3 2 2" xfId="235"/>
    <cellStyle name="20% - Accent3_Macy's  fleece Blanket  Commitment Sheet 110114" xfId="236"/>
    <cellStyle name="20% - Accent4" xfId="237"/>
    <cellStyle name="20% - Accent4 2" xfId="238"/>
    <cellStyle name="20% - Accent4 2 2" xfId="239"/>
    <cellStyle name="20% - Accent4_Macy's  fleece Blanket  Commitment Sheet 110114" xfId="240"/>
    <cellStyle name="20% - Accent5" xfId="241"/>
    <cellStyle name="20% - Accent5 2" xfId="242"/>
    <cellStyle name="20% - Accent5 2 2" xfId="243"/>
    <cellStyle name="20% - Accent5_Macy's  fleece Blanket  Commitment Sheet 110114" xfId="244"/>
    <cellStyle name="20% - Accent6" xfId="245"/>
    <cellStyle name="20% - Accent6 2" xfId="246"/>
    <cellStyle name="20% - Accent6 2 2" xfId="247"/>
    <cellStyle name="20% - Accent6_Macy's  fleece Blanket  Commitment Sheet 110114" xfId="248"/>
    <cellStyle name="20% - 强调文字颜色 1" xfId="249"/>
    <cellStyle name="20% - 强调文字颜色 1 2" xfId="250"/>
    <cellStyle name="20% - 强调文字颜色 1 3" xfId="251"/>
    <cellStyle name="20% - 强调文字颜色 2" xfId="252"/>
    <cellStyle name="20% - 强调文字颜色 2 2" xfId="253"/>
    <cellStyle name="20% - 强调文字颜色 2 3" xfId="254"/>
    <cellStyle name="20% - 强调文字颜色 3" xfId="255"/>
    <cellStyle name="20% - 强调文字颜色 3 2" xfId="256"/>
    <cellStyle name="20% - 强调文字颜色 3 3" xfId="257"/>
    <cellStyle name="20% - 强调文字颜色 4" xfId="258"/>
    <cellStyle name="20% - 强调文字颜色 4 2" xfId="259"/>
    <cellStyle name="20% - 强调文字颜色 4 3" xfId="260"/>
    <cellStyle name="20% - 强调文字颜色 5" xfId="261"/>
    <cellStyle name="20% - 强调文字颜色 5 2" xfId="262"/>
    <cellStyle name="20% - 强调文字颜色 5 3" xfId="263"/>
    <cellStyle name="20% - 强调文字颜色 6" xfId="264"/>
    <cellStyle name="20% - 强调文字颜色 6 2" xfId="265"/>
    <cellStyle name="20% - 强调文字颜色 6 3" xfId="266"/>
    <cellStyle name="40% - Accent1" xfId="267"/>
    <cellStyle name="40% - Accent1 2" xfId="268"/>
    <cellStyle name="40% - Accent1 2 2" xfId="269"/>
    <cellStyle name="40% - Accent1_Macy's  fleece Blanket  Commitment Sheet 110114" xfId="270"/>
    <cellStyle name="40% - Accent2" xfId="271"/>
    <cellStyle name="40% - Accent2 2" xfId="272"/>
    <cellStyle name="40% - Accent2 2 2" xfId="273"/>
    <cellStyle name="40% - Accent2_Macy's  fleece Blanket  Commitment Sheet 110114" xfId="274"/>
    <cellStyle name="40% - Accent3" xfId="275"/>
    <cellStyle name="40% - Accent3 2" xfId="276"/>
    <cellStyle name="40% - Accent3 2 2" xfId="277"/>
    <cellStyle name="40% - Accent3_Macy's  fleece Blanket  Commitment Sheet 110114" xfId="278"/>
    <cellStyle name="40% - Accent4" xfId="279"/>
    <cellStyle name="40% - Accent4 2" xfId="280"/>
    <cellStyle name="40% - Accent4 2 2" xfId="281"/>
    <cellStyle name="40% - Accent4_Macy's  fleece Blanket  Commitment Sheet 110114" xfId="282"/>
    <cellStyle name="40% - Accent5" xfId="283"/>
    <cellStyle name="40% - Accent5 2" xfId="284"/>
    <cellStyle name="40% - Accent5 2 2" xfId="285"/>
    <cellStyle name="40% - Accent5_Macy's  fleece Blanket  Commitment Sheet 110114" xfId="286"/>
    <cellStyle name="40% - Accent6" xfId="287"/>
    <cellStyle name="40% - Accent6 2" xfId="288"/>
    <cellStyle name="40% - Accent6 2 2" xfId="289"/>
    <cellStyle name="40% - Accent6_Macy's  fleece Blanket  Commitment Sheet 110114" xfId="290"/>
    <cellStyle name="40% - 强调文字颜色 1" xfId="291"/>
    <cellStyle name="40% - 强调文字颜色 1 2" xfId="292"/>
    <cellStyle name="40% - 强调文字颜色 1 3" xfId="293"/>
    <cellStyle name="40% - 强调文字颜色 2" xfId="294"/>
    <cellStyle name="40% - 强调文字颜色 2 2" xfId="295"/>
    <cellStyle name="40% - 强调文字颜色 2 3" xfId="296"/>
    <cellStyle name="40% - 强调文字颜色 3" xfId="297"/>
    <cellStyle name="40% - 强调文字颜色 3 2" xfId="298"/>
    <cellStyle name="40% - 强调文字颜色 3 3" xfId="299"/>
    <cellStyle name="40% - 强调文字颜色 4" xfId="300"/>
    <cellStyle name="40% - 强调文字颜色 4 2" xfId="301"/>
    <cellStyle name="40% - 强调文字颜色 4 3" xfId="302"/>
    <cellStyle name="40% - 强调文字颜色 5" xfId="303"/>
    <cellStyle name="40% - 强调文字颜色 5 2" xfId="304"/>
    <cellStyle name="40% - 强调文字颜色 5 3" xfId="305"/>
    <cellStyle name="40% - 强调文字颜色 6" xfId="306"/>
    <cellStyle name="40% - 强调文字颜色 6 2" xfId="307"/>
    <cellStyle name="40% - 强调文字颜色 6 3" xfId="308"/>
    <cellStyle name="60% - Accent1" xfId="309"/>
    <cellStyle name="60% - Accent1 2" xfId="310"/>
    <cellStyle name="60% - Accent1_Macy's  fleece Blanket  Commitment Sheet 110114" xfId="311"/>
    <cellStyle name="60% - Accent2" xfId="312"/>
    <cellStyle name="60% - Accent2 2" xfId="313"/>
    <cellStyle name="60% - Accent2_Macy's  fleece Blanket  Commitment Sheet 110114" xfId="314"/>
    <cellStyle name="60% - Accent3" xfId="315"/>
    <cellStyle name="60% - Accent3 2" xfId="316"/>
    <cellStyle name="60% - Accent3_Macy's  fleece Blanket  Commitment Sheet 110114" xfId="317"/>
    <cellStyle name="60% - Accent4" xfId="318"/>
    <cellStyle name="60% - Accent4 2" xfId="319"/>
    <cellStyle name="60% - Accent4_Macy's  fleece Blanket  Commitment Sheet 110114" xfId="320"/>
    <cellStyle name="60% - Accent5" xfId="321"/>
    <cellStyle name="60% - Accent5 2" xfId="322"/>
    <cellStyle name="60% - Accent5_Macy's  fleece Blanket  Commitment Sheet 110114" xfId="323"/>
    <cellStyle name="60% - Accent6" xfId="324"/>
    <cellStyle name="60% - Accent6 2" xfId="325"/>
    <cellStyle name="60% - Accent6_Macy's  fleece Blanket  Commitment Sheet 110114" xfId="326"/>
    <cellStyle name="60% - 强调文字颜色 1" xfId="327"/>
    <cellStyle name="60% - 强调文字颜色 1 2" xfId="328"/>
    <cellStyle name="60% - 强调文字颜色 1 3" xfId="329"/>
    <cellStyle name="60% - 强调文字颜色 2" xfId="330"/>
    <cellStyle name="60% - 强调文字颜色 2 2" xfId="331"/>
    <cellStyle name="60% - 强调文字颜色 2 3" xfId="332"/>
    <cellStyle name="60% - 强调文字颜色 3" xfId="333"/>
    <cellStyle name="60% - 强调文字颜色 3 2" xfId="334"/>
    <cellStyle name="60% - 强调文字颜色 3 3" xfId="335"/>
    <cellStyle name="60% - 强调文字颜色 4" xfId="336"/>
    <cellStyle name="60% - 强调文字颜色 4 2" xfId="337"/>
    <cellStyle name="60% - 强调文字颜色 4 3" xfId="338"/>
    <cellStyle name="60% - 强调文字颜色 5" xfId="339"/>
    <cellStyle name="60% - 强调文字颜色 5 2" xfId="340"/>
    <cellStyle name="60% - 强调文字颜色 5 3" xfId="341"/>
    <cellStyle name="60% - 强调文字颜色 6" xfId="342"/>
    <cellStyle name="60% - 强调文字颜色 6 2" xfId="343"/>
    <cellStyle name="60% - 强调文字颜色 6 3" xfId="344"/>
    <cellStyle name="Accent1" xfId="345"/>
    <cellStyle name="Accent1 2" xfId="346"/>
    <cellStyle name="Accent1_Macy's  fleece Blanket  Commitment Sheet 110114" xfId="347"/>
    <cellStyle name="Accent2" xfId="348"/>
    <cellStyle name="Accent2 2" xfId="349"/>
    <cellStyle name="Accent2_Macy's  fleece Blanket  Commitment Sheet 110114" xfId="350"/>
    <cellStyle name="Accent3" xfId="351"/>
    <cellStyle name="Accent3 2" xfId="352"/>
    <cellStyle name="Accent3_Macy's  fleece Blanket  Commitment Sheet 110114" xfId="353"/>
    <cellStyle name="Accent4" xfId="354"/>
    <cellStyle name="Accent4 2" xfId="355"/>
    <cellStyle name="Accent4_Macy's  fleece Blanket  Commitment Sheet 110114" xfId="356"/>
    <cellStyle name="Accent5" xfId="357"/>
    <cellStyle name="Accent5 2" xfId="358"/>
    <cellStyle name="Accent5_Macy's  fleece Blanket  Commitment Sheet 110114" xfId="359"/>
    <cellStyle name="Accent6" xfId="360"/>
    <cellStyle name="Accent6 2" xfId="361"/>
    <cellStyle name="Accent6_Macy's  fleece Blanket  Commitment Sheet 110114" xfId="362"/>
    <cellStyle name="Bad" xfId="363"/>
    <cellStyle name="Bad 2" xfId="364"/>
    <cellStyle name="Bad_Macy's  fleece Blanket  Commitment Sheet 110114" xfId="365"/>
    <cellStyle name="Calculation" xfId="366"/>
    <cellStyle name="Calculation 2" xfId="367"/>
    <cellStyle name="Calculation_Fall 2011 Commitment_Blankets  Seasonal_EE ALL NOT CONFIRMED 4-20 (2)" xfId="368"/>
    <cellStyle name="Check Cell" xfId="369"/>
    <cellStyle name="Check Cell 2" xfId="370"/>
    <cellStyle name="Check Cell_Fall 2011 Commitment_Blankets  Seasonal_EE ALL NOT CONFIRMED 4-20 (2)" xfId="371"/>
    <cellStyle name="Comma 2" xfId="372"/>
    <cellStyle name="Comma 2 2" xfId="373"/>
    <cellStyle name="Comma 2 2 2" xfId="1421"/>
    <cellStyle name="Comma 2 3" xfId="374"/>
    <cellStyle name="Comma 2 4" xfId="1422"/>
    <cellStyle name="Comma 3" xfId="375"/>
    <cellStyle name="Comma 3 2" xfId="376"/>
    <cellStyle name="Comma 4" xfId="377"/>
    <cellStyle name="Comma 5" xfId="378"/>
    <cellStyle name="Currency 2" xfId="380"/>
    <cellStyle name="Currency 2 2" xfId="381"/>
    <cellStyle name="Currency 2 3" xfId="382"/>
    <cellStyle name="Currency 2 3 2" xfId="1423"/>
    <cellStyle name="Currency 21" xfId="383"/>
    <cellStyle name="Currency 3" xfId="384"/>
    <cellStyle name="Currency_Sheet1 2" xfId="1416"/>
    <cellStyle name="Explanatory Text" xfId="385"/>
    <cellStyle name="Explanatory Text 2" xfId="386"/>
    <cellStyle name="Good" xfId="387"/>
    <cellStyle name="Good 2" xfId="388"/>
    <cellStyle name="Good_Macy's  fleece Blanket  Commitment Sheet 110114" xfId="389"/>
    <cellStyle name="Header" xfId="390"/>
    <cellStyle name="Heading 1" xfId="391"/>
    <cellStyle name="Heading 1 2" xfId="392"/>
    <cellStyle name="Heading 1_Fall 2011 Commitment_Blankets  Seasonal_EE ALL NOT CONFIRMED 4-20 (2)" xfId="393"/>
    <cellStyle name="Heading 2" xfId="394"/>
    <cellStyle name="Heading 2 2" xfId="395"/>
    <cellStyle name="Heading 2_Fall 2011 Commitment_Blankets  Seasonal_EE ALL NOT CONFIRMED 4-20 (2)" xfId="396"/>
    <cellStyle name="Heading 3" xfId="397"/>
    <cellStyle name="Heading 3 2" xfId="398"/>
    <cellStyle name="Heading 3_Fall 2011 Commitment_Blankets  Seasonal_EE ALL NOT CONFIRMED 4-20 (2)" xfId="399"/>
    <cellStyle name="Heading 4" xfId="400"/>
    <cellStyle name="Heading 4 2" xfId="401"/>
    <cellStyle name="Input" xfId="402"/>
    <cellStyle name="Input 2" xfId="403"/>
    <cellStyle name="Input_Fall 2011 Commitment_Blankets  Seasonal_EE ALL NOT CONFIRMED 4-20 (2)" xfId="404"/>
    <cellStyle name="Linked Cell" xfId="405"/>
    <cellStyle name="Linked Cell 2" xfId="406"/>
    <cellStyle name="Linked Cell_Fall 2011 Commitment_Blankets  Seasonal_EE ALL NOT CONFIRMED 4-20 (2)" xfId="407"/>
    <cellStyle name="Neutral" xfId="408"/>
    <cellStyle name="Neutral 2" xfId="409"/>
    <cellStyle name="Neutral_Macy's  fleece Blanket  Commitment Sheet 110114" xfId="410"/>
    <cellStyle name="nonIncludedStores" xfId="411"/>
    <cellStyle name="Normal 1" xfId="412"/>
    <cellStyle name="Normal 10" xfId="413"/>
    <cellStyle name="Normal 10 10" xfId="414"/>
    <cellStyle name="Normal 10 10 2" xfId="415"/>
    <cellStyle name="Normal 10 11" xfId="416"/>
    <cellStyle name="Normal 10 11 2" xfId="417"/>
    <cellStyle name="Normal 10 12" xfId="418"/>
    <cellStyle name="Normal 10 12 2" xfId="419"/>
    <cellStyle name="Normal 10 13" xfId="420"/>
    <cellStyle name="Normal 10 13 2" xfId="421"/>
    <cellStyle name="Normal 10 14" xfId="422"/>
    <cellStyle name="Normal 10 14 2" xfId="423"/>
    <cellStyle name="Normal 10 15" xfId="424"/>
    <cellStyle name="Normal 10 15 2" xfId="425"/>
    <cellStyle name="Normal 10 16" xfId="426"/>
    <cellStyle name="Normal 10 16 2" xfId="427"/>
    <cellStyle name="Normal 10 17" xfId="428"/>
    <cellStyle name="Normal 10 17 2" xfId="429"/>
    <cellStyle name="Normal 10 18" xfId="430"/>
    <cellStyle name="Normal 10 18 2" xfId="431"/>
    <cellStyle name="Normal 10 2" xfId="432"/>
    <cellStyle name="Normal 10 2 2" xfId="433"/>
    <cellStyle name="Normal 10 3" xfId="434"/>
    <cellStyle name="Normal 10 3 2" xfId="435"/>
    <cellStyle name="Normal 10 4" xfId="436"/>
    <cellStyle name="Normal 10 4 2" xfId="437"/>
    <cellStyle name="Normal 10 5" xfId="438"/>
    <cellStyle name="Normal 10 5 2" xfId="439"/>
    <cellStyle name="Normal 10 6" xfId="440"/>
    <cellStyle name="Normal 10 6 2" xfId="441"/>
    <cellStyle name="Normal 10 7" xfId="442"/>
    <cellStyle name="Normal 10 7 2" xfId="443"/>
    <cellStyle name="Normal 10 8" xfId="444"/>
    <cellStyle name="Normal 10 8 2" xfId="445"/>
    <cellStyle name="Normal 10 9" xfId="446"/>
    <cellStyle name="Normal 10 9 2" xfId="447"/>
    <cellStyle name="Normal 11" xfId="448"/>
    <cellStyle name="Normal 11 10" xfId="449"/>
    <cellStyle name="Normal 11 10 2" xfId="450"/>
    <cellStyle name="Normal 11 11" xfId="451"/>
    <cellStyle name="Normal 11 11 2" xfId="452"/>
    <cellStyle name="Normal 11 12" xfId="453"/>
    <cellStyle name="Normal 11 12 2" xfId="454"/>
    <cellStyle name="Normal 11 13" xfId="455"/>
    <cellStyle name="Normal 11 13 2" xfId="456"/>
    <cellStyle name="Normal 11 14" xfId="457"/>
    <cellStyle name="Normal 11 14 2" xfId="458"/>
    <cellStyle name="Normal 11 15" xfId="459"/>
    <cellStyle name="Normal 11 15 2" xfId="460"/>
    <cellStyle name="Normal 11 16" xfId="461"/>
    <cellStyle name="Normal 11 16 2" xfId="462"/>
    <cellStyle name="Normal 11 17" xfId="463"/>
    <cellStyle name="Normal 11 17 2" xfId="464"/>
    <cellStyle name="Normal 11 18" xfId="465"/>
    <cellStyle name="Normal 11 18 2" xfId="466"/>
    <cellStyle name="Normal 11 2" xfId="467"/>
    <cellStyle name="Normal 11 2 2" xfId="468"/>
    <cellStyle name="Normal 11 3" xfId="469"/>
    <cellStyle name="Normal 11 3 2" xfId="470"/>
    <cellStyle name="Normal 11 4" xfId="471"/>
    <cellStyle name="Normal 11 4 2" xfId="472"/>
    <cellStyle name="Normal 11 5" xfId="473"/>
    <cellStyle name="Normal 11 5 2" xfId="474"/>
    <cellStyle name="Normal 11 6" xfId="475"/>
    <cellStyle name="Normal 11 6 2" xfId="476"/>
    <cellStyle name="Normal 11 7" xfId="477"/>
    <cellStyle name="Normal 11 7 2" xfId="478"/>
    <cellStyle name="Normal 11 8" xfId="479"/>
    <cellStyle name="Normal 11 8 2" xfId="480"/>
    <cellStyle name="Normal 11 9" xfId="481"/>
    <cellStyle name="Normal 11 9 2" xfId="482"/>
    <cellStyle name="Normal 12" xfId="483"/>
    <cellStyle name="Normal 13" xfId="484"/>
    <cellStyle name="Normal 13 10" xfId="485"/>
    <cellStyle name="Normal 13 10 2" xfId="486"/>
    <cellStyle name="Normal 13 11" xfId="487"/>
    <cellStyle name="Normal 13 11 2" xfId="488"/>
    <cellStyle name="Normal 13 12" xfId="489"/>
    <cellStyle name="Normal 13 12 2" xfId="490"/>
    <cellStyle name="Normal 13 13" xfId="491"/>
    <cellStyle name="Normal 13 13 2" xfId="492"/>
    <cellStyle name="Normal 13 14" xfId="493"/>
    <cellStyle name="Normal 13 14 2" xfId="494"/>
    <cellStyle name="Normal 13 15" xfId="495"/>
    <cellStyle name="Normal 13 15 2" xfId="496"/>
    <cellStyle name="Normal 13 16" xfId="497"/>
    <cellStyle name="Normal 13 16 2" xfId="498"/>
    <cellStyle name="Normal 13 17" xfId="499"/>
    <cellStyle name="Normal 13 17 2" xfId="500"/>
    <cellStyle name="Normal 13 18" xfId="501"/>
    <cellStyle name="Normal 13 18 2" xfId="502"/>
    <cellStyle name="Normal 13 2" xfId="503"/>
    <cellStyle name="Normal 13 2 2" xfId="504"/>
    <cellStyle name="Normal 13 21" xfId="505"/>
    <cellStyle name="Normal 13 21 2" xfId="506"/>
    <cellStyle name="Normal 13 22" xfId="507"/>
    <cellStyle name="Normal 13 22 2" xfId="508"/>
    <cellStyle name="Normal 13 23" xfId="509"/>
    <cellStyle name="Normal 13 23 2" xfId="510"/>
    <cellStyle name="Normal 13 3" xfId="511"/>
    <cellStyle name="Normal 13 3 2" xfId="512"/>
    <cellStyle name="Normal 13 33" xfId="513"/>
    <cellStyle name="Normal 13 33 2" xfId="514"/>
    <cellStyle name="Normal 13 34" xfId="515"/>
    <cellStyle name="Normal 13 34 2" xfId="516"/>
    <cellStyle name="Normal 13 4" xfId="517"/>
    <cellStyle name="Normal 13 4 2" xfId="518"/>
    <cellStyle name="Normal 13 5" xfId="519"/>
    <cellStyle name="Normal 13 5 2" xfId="520"/>
    <cellStyle name="Normal 13 6" xfId="521"/>
    <cellStyle name="Normal 13 6 2" xfId="522"/>
    <cellStyle name="Normal 13 7" xfId="523"/>
    <cellStyle name="Normal 13 7 2" xfId="524"/>
    <cellStyle name="Normal 13 8" xfId="525"/>
    <cellStyle name="Normal 13 8 2" xfId="526"/>
    <cellStyle name="Normal 13 9" xfId="527"/>
    <cellStyle name="Normal 13 9 2" xfId="528"/>
    <cellStyle name="Normal 14" xfId="529"/>
    <cellStyle name="Normal 14 10" xfId="530"/>
    <cellStyle name="Normal 14 10 2" xfId="531"/>
    <cellStyle name="Normal 14 11" xfId="532"/>
    <cellStyle name="Normal 14 11 2" xfId="533"/>
    <cellStyle name="Normal 14 12" xfId="534"/>
    <cellStyle name="Normal 14 12 2" xfId="535"/>
    <cellStyle name="Normal 14 13" xfId="536"/>
    <cellStyle name="Normal 14 13 2" xfId="537"/>
    <cellStyle name="Normal 14 14" xfId="538"/>
    <cellStyle name="Normal 14 14 2" xfId="539"/>
    <cellStyle name="Normal 14 15" xfId="540"/>
    <cellStyle name="Normal 14 15 2" xfId="541"/>
    <cellStyle name="Normal 14 16" xfId="542"/>
    <cellStyle name="Normal 14 16 2" xfId="543"/>
    <cellStyle name="Normal 14 17" xfId="544"/>
    <cellStyle name="Normal 14 17 2" xfId="545"/>
    <cellStyle name="Normal 14 18" xfId="546"/>
    <cellStyle name="Normal 14 18 2" xfId="547"/>
    <cellStyle name="Normal 14 2" xfId="548"/>
    <cellStyle name="Normal 14 2 2" xfId="549"/>
    <cellStyle name="Normal 14 3" xfId="550"/>
    <cellStyle name="Normal 14 3 2" xfId="551"/>
    <cellStyle name="Normal 14 4" xfId="552"/>
    <cellStyle name="Normal 14 4 2" xfId="553"/>
    <cellStyle name="Normal 14 5" xfId="554"/>
    <cellStyle name="Normal 14 5 2" xfId="555"/>
    <cellStyle name="Normal 14 6" xfId="556"/>
    <cellStyle name="Normal 14 6 2" xfId="557"/>
    <cellStyle name="Normal 14 7" xfId="558"/>
    <cellStyle name="Normal 14 7 2" xfId="559"/>
    <cellStyle name="Normal 14 8" xfId="560"/>
    <cellStyle name="Normal 14 8 2" xfId="561"/>
    <cellStyle name="Normal 14 9" xfId="562"/>
    <cellStyle name="Normal 14 9 2" xfId="563"/>
    <cellStyle name="Normal 15" xfId="564"/>
    <cellStyle name="Normal 16" xfId="565"/>
    <cellStyle name="Normal 17" xfId="566"/>
    <cellStyle name="Normal 18" xfId="567"/>
    <cellStyle name="Normal 19" xfId="568"/>
    <cellStyle name="Normal 19 2" xfId="569"/>
    <cellStyle name="Normal 2" xfId="570"/>
    <cellStyle name="Normal 2 10" xfId="571"/>
    <cellStyle name="Normal 2 11" xfId="572"/>
    <cellStyle name="Normal 2 12" xfId="573"/>
    <cellStyle name="Normal 2 13" xfId="574"/>
    <cellStyle name="Normal 2 14" xfId="575"/>
    <cellStyle name="Normal 2 15" xfId="576"/>
    <cellStyle name="Normal 2 16" xfId="577"/>
    <cellStyle name="Normal 2 17" xfId="578"/>
    <cellStyle name="Normal 2 18" xfId="579"/>
    <cellStyle name="Normal 2 19" xfId="580"/>
    <cellStyle name="Normal 2 19 2" xfId="581"/>
    <cellStyle name="Normal 2 2" xfId="582"/>
    <cellStyle name="Normal 2 2 10" xfId="583"/>
    <cellStyle name="Normal 2 2 10 2" xfId="584"/>
    <cellStyle name="Normal 2 2 11" xfId="585"/>
    <cellStyle name="Normal 2 2 11 2" xfId="586"/>
    <cellStyle name="Normal 2 2 12" xfId="587"/>
    <cellStyle name="Normal 2 2 12 2" xfId="588"/>
    <cellStyle name="Normal 2 2 13" xfId="589"/>
    <cellStyle name="Normal 2 2 13 2" xfId="590"/>
    <cellStyle name="Normal 2 2 14" xfId="591"/>
    <cellStyle name="Normal 2 2 2" xfId="592"/>
    <cellStyle name="Normal 2 2 2 2" xfId="593"/>
    <cellStyle name="Normal 2 2 2 3" xfId="594"/>
    <cellStyle name="Normal 2 2 3" xfId="595"/>
    <cellStyle name="Normal 2 2 3 2" xfId="596"/>
    <cellStyle name="Normal 2 2 4" xfId="597"/>
    <cellStyle name="Normal 2 2 4 2" xfId="598"/>
    <cellStyle name="Normal 2 2 5" xfId="599"/>
    <cellStyle name="Normal 2 2 5 2" xfId="600"/>
    <cellStyle name="Normal 2 2 6" xfId="601"/>
    <cellStyle name="Normal 2 2 6 2" xfId="602"/>
    <cellStyle name="Normal 2 2 7" xfId="603"/>
    <cellStyle name="Normal 2 2 7 2" xfId="604"/>
    <cellStyle name="Normal 2 2 8" xfId="605"/>
    <cellStyle name="Normal 2 2 8 2" xfId="606"/>
    <cellStyle name="Normal 2 2 9" xfId="607"/>
    <cellStyle name="Normal 2 2 9 2" xfId="608"/>
    <cellStyle name="Normal 2 20" xfId="609"/>
    <cellStyle name="Normal 2 20 2" xfId="610"/>
    <cellStyle name="Normal 2 21" xfId="611"/>
    <cellStyle name="Normal 2 21 2" xfId="612"/>
    <cellStyle name="Normal 2 22" xfId="613"/>
    <cellStyle name="Normal 2 22 2" xfId="614"/>
    <cellStyle name="Normal 2 23" xfId="615"/>
    <cellStyle name="Normal 2 23 2" xfId="616"/>
    <cellStyle name="Normal 2 24" xfId="617"/>
    <cellStyle name="Normal 2 24 2" xfId="618"/>
    <cellStyle name="Normal 2 25" xfId="619"/>
    <cellStyle name="Normal 2 25 2" xfId="620"/>
    <cellStyle name="Normal 2 26" xfId="621"/>
    <cellStyle name="Normal 2 26 2" xfId="622"/>
    <cellStyle name="Normal 2 27" xfId="623"/>
    <cellStyle name="Normal 2 27 2" xfId="624"/>
    <cellStyle name="Normal 2 28" xfId="625"/>
    <cellStyle name="Normal 2 28 2" xfId="626"/>
    <cellStyle name="Normal 2 29" xfId="627"/>
    <cellStyle name="Normal 2 29 2" xfId="628"/>
    <cellStyle name="Normal 2 3" xfId="629"/>
    <cellStyle name="Normal 2 3 10" xfId="630"/>
    <cellStyle name="Normal 2 3 10 2" xfId="631"/>
    <cellStyle name="Normal 2 3 11" xfId="632"/>
    <cellStyle name="Normal 2 3 11 2" xfId="633"/>
    <cellStyle name="Normal 2 3 12" xfId="634"/>
    <cellStyle name="Normal 2 3 12 2" xfId="635"/>
    <cellStyle name="Normal 2 3 13" xfId="636"/>
    <cellStyle name="Normal 2 3 13 2" xfId="637"/>
    <cellStyle name="Normal 2 3 14" xfId="638"/>
    <cellStyle name="Normal 2 3 2" xfId="639"/>
    <cellStyle name="Normal 2 3 2 2" xfId="640"/>
    <cellStyle name="Normal 2 3 3" xfId="641"/>
    <cellStyle name="Normal 2 3 3 2" xfId="642"/>
    <cellStyle name="Normal 2 3 4" xfId="643"/>
    <cellStyle name="Normal 2 3 4 2" xfId="644"/>
    <cellStyle name="Normal 2 3 5" xfId="645"/>
    <cellStyle name="Normal 2 3 5 2" xfId="646"/>
    <cellStyle name="Normal 2 3 6" xfId="647"/>
    <cellStyle name="Normal 2 3 6 2" xfId="648"/>
    <cellStyle name="Normal 2 3 7" xfId="649"/>
    <cellStyle name="Normal 2 3 7 2" xfId="650"/>
    <cellStyle name="Normal 2 3 8" xfId="651"/>
    <cellStyle name="Normal 2 3 8 2" xfId="652"/>
    <cellStyle name="Normal 2 3 9" xfId="653"/>
    <cellStyle name="Normal 2 3 9 2" xfId="654"/>
    <cellStyle name="Normal 2 30" xfId="655"/>
    <cellStyle name="Normal 2 30 2" xfId="656"/>
    <cellStyle name="Normal 2 4" xfId="657"/>
    <cellStyle name="Normal 2 4 10" xfId="658"/>
    <cellStyle name="Normal 2 4 11" xfId="659"/>
    <cellStyle name="Normal 2 4 12" xfId="660"/>
    <cellStyle name="Normal 2 4 13" xfId="661"/>
    <cellStyle name="Normal 2 4 14" xfId="662"/>
    <cellStyle name="Normal 2 4 2" xfId="663"/>
    <cellStyle name="Normal 2 4 2 10" xfId="664"/>
    <cellStyle name="Normal 2 4 2 10 2" xfId="665"/>
    <cellStyle name="Normal 2 4 2 11" xfId="666"/>
    <cellStyle name="Normal 2 4 2 11 2" xfId="667"/>
    <cellStyle name="Normal 2 4 2 12" xfId="668"/>
    <cellStyle name="Normal 2 4 2 12 2" xfId="669"/>
    <cellStyle name="Normal 2 4 2 13" xfId="670"/>
    <cellStyle name="Normal 2 4 2 13 2" xfId="671"/>
    <cellStyle name="Normal 2 4 2 2" xfId="672"/>
    <cellStyle name="Normal 2 4 2 2 2" xfId="673"/>
    <cellStyle name="Normal 2 4 2 3" xfId="674"/>
    <cellStyle name="Normal 2 4 2 3 2" xfId="675"/>
    <cellStyle name="Normal 2 4 2 4" xfId="676"/>
    <cellStyle name="Normal 2 4 2 4 2" xfId="677"/>
    <cellStyle name="Normal 2 4 2 5" xfId="678"/>
    <cellStyle name="Normal 2 4 2 5 2" xfId="679"/>
    <cellStyle name="Normal 2 4 2 6" xfId="680"/>
    <cellStyle name="Normal 2 4 2 6 2" xfId="681"/>
    <cellStyle name="Normal 2 4 2 7" xfId="682"/>
    <cellStyle name="Normal 2 4 2 7 2" xfId="683"/>
    <cellStyle name="Normal 2 4 2 8" xfId="684"/>
    <cellStyle name="Normal 2 4 2 8 2" xfId="685"/>
    <cellStyle name="Normal 2 4 2 9" xfId="686"/>
    <cellStyle name="Normal 2 4 2 9 2" xfId="687"/>
    <cellStyle name="Normal 2 4 3" xfId="688"/>
    <cellStyle name="Normal 2 4 4" xfId="689"/>
    <cellStyle name="Normal 2 4 5" xfId="690"/>
    <cellStyle name="Normal 2 4 6" xfId="691"/>
    <cellStyle name="Normal 2 4 7" xfId="692"/>
    <cellStyle name="Normal 2 4 8" xfId="693"/>
    <cellStyle name="Normal 2 4 9" xfId="694"/>
    <cellStyle name="Normal 2 5" xfId="695"/>
    <cellStyle name="Normal 2 6" xfId="696"/>
    <cellStyle name="Normal 2 7" xfId="697"/>
    <cellStyle name="Normal 2 8" xfId="698"/>
    <cellStyle name="Normal 2 9" xfId="699"/>
    <cellStyle name="Normal 2_JCP Display comforter 0119012--H--0120012" xfId="700"/>
    <cellStyle name="Normal 20" xfId="701"/>
    <cellStyle name="Normal 20 2" xfId="702"/>
    <cellStyle name="Normal 21" xfId="703"/>
    <cellStyle name="Normal 22" xfId="704"/>
    <cellStyle name="Normal 23" xfId="705"/>
    <cellStyle name="Normal 24" xfId="706"/>
    <cellStyle name="Normal 25" xfId="707"/>
    <cellStyle name="Normal 26" xfId="708"/>
    <cellStyle name="Normal 26 18" xfId="709"/>
    <cellStyle name="Normal 27" xfId="710"/>
    <cellStyle name="Normal 28" xfId="711"/>
    <cellStyle name="Normal 28 4" xfId="712"/>
    <cellStyle name="Normal 28 6" xfId="713"/>
    <cellStyle name="Normal 29" xfId="1412"/>
    <cellStyle name="Normal 3" xfId="714"/>
    <cellStyle name="Normal 3 10" xfId="715"/>
    <cellStyle name="Normal 3 11" xfId="716"/>
    <cellStyle name="Normal 3 12" xfId="717"/>
    <cellStyle name="Normal 3 12 2" xfId="718"/>
    <cellStyle name="Normal 3 13" xfId="719"/>
    <cellStyle name="Normal 3 13 2" xfId="720"/>
    <cellStyle name="Normal 3 14" xfId="721"/>
    <cellStyle name="Normal 3 14 2" xfId="722"/>
    <cellStyle name="Normal 3 15" xfId="723"/>
    <cellStyle name="Normal 3 15 2" xfId="724"/>
    <cellStyle name="Normal 3 16" xfId="725"/>
    <cellStyle name="Normal 3 16 2" xfId="726"/>
    <cellStyle name="Normal 3 17" xfId="727"/>
    <cellStyle name="Normal 3 17 2" xfId="728"/>
    <cellStyle name="Normal 3 18" xfId="729"/>
    <cellStyle name="Normal 3 18 2" xfId="730"/>
    <cellStyle name="Normal 3 19" xfId="731"/>
    <cellStyle name="Normal 3 19 2" xfId="732"/>
    <cellStyle name="Normal 3 2" xfId="733"/>
    <cellStyle name="Normal 3 2 10" xfId="734"/>
    <cellStyle name="Normal 3 2 10 2" xfId="735"/>
    <cellStyle name="Normal 3 2 11" xfId="736"/>
    <cellStyle name="Normal 3 2 11 2" xfId="737"/>
    <cellStyle name="Normal 3 2 12" xfId="738"/>
    <cellStyle name="Normal 3 2 12 2" xfId="739"/>
    <cellStyle name="Normal 3 2 13" xfId="740"/>
    <cellStyle name="Normal 3 2 13 2" xfId="741"/>
    <cellStyle name="Normal 3 2 14" xfId="742"/>
    <cellStyle name="Normal 3 2 2" xfId="743"/>
    <cellStyle name="Normal 3 2 2 2" xfId="744"/>
    <cellStyle name="Normal 3 2 3" xfId="745"/>
    <cellStyle name="Normal 3 2 3 2" xfId="746"/>
    <cellStyle name="Normal 3 2 4" xfId="747"/>
    <cellStyle name="Normal 3 2 4 2" xfId="748"/>
    <cellStyle name="Normal 3 2 5" xfId="749"/>
    <cellStyle name="Normal 3 2 5 2" xfId="750"/>
    <cellStyle name="Normal 3 2 6" xfId="751"/>
    <cellStyle name="Normal 3 2 6 2" xfId="752"/>
    <cellStyle name="Normal 3 2 7" xfId="753"/>
    <cellStyle name="Normal 3 2 7 2" xfId="754"/>
    <cellStyle name="Normal 3 2 8" xfId="755"/>
    <cellStyle name="Normal 3 2 8 2" xfId="756"/>
    <cellStyle name="Normal 3 2 9" xfId="757"/>
    <cellStyle name="Normal 3 2 9 2" xfId="758"/>
    <cellStyle name="Normal 3 20" xfId="759"/>
    <cellStyle name="Normal 3 20 2" xfId="760"/>
    <cellStyle name="Normal 3 21" xfId="761"/>
    <cellStyle name="Normal 3 21 2" xfId="762"/>
    <cellStyle name="Normal 3 22" xfId="763"/>
    <cellStyle name="Normal 3 22 2" xfId="764"/>
    <cellStyle name="Normal 3 23" xfId="765"/>
    <cellStyle name="Normal 3 23 2" xfId="766"/>
    <cellStyle name="Normal 3 24" xfId="767"/>
    <cellStyle name="Normal 3 25" xfId="768"/>
    <cellStyle name="Normal 3 3" xfId="769"/>
    <cellStyle name="Normal 3 3 10" xfId="770"/>
    <cellStyle name="Normal 3 3 10 2" xfId="771"/>
    <cellStyle name="Normal 3 3 11" xfId="772"/>
    <cellStyle name="Normal 3 3 11 2" xfId="773"/>
    <cellStyle name="Normal 3 3 12" xfId="774"/>
    <cellStyle name="Normal 3 3 12 2" xfId="775"/>
    <cellStyle name="Normal 3 3 13" xfId="776"/>
    <cellStyle name="Normal 3 3 13 2" xfId="777"/>
    <cellStyle name="Normal 3 3 2" xfId="778"/>
    <cellStyle name="Normal 3 3 2 2" xfId="779"/>
    <cellStyle name="Normal 3 3 3" xfId="780"/>
    <cellStyle name="Normal 3 3 3 2" xfId="781"/>
    <cellStyle name="Normal 3 3 4" xfId="782"/>
    <cellStyle name="Normal 3 3 4 2" xfId="783"/>
    <cellStyle name="Normal 3 3 5" xfId="784"/>
    <cellStyle name="Normal 3 3 5 2" xfId="785"/>
    <cellStyle name="Normal 3 3 6" xfId="786"/>
    <cellStyle name="Normal 3 3 6 2" xfId="787"/>
    <cellStyle name="Normal 3 3 7" xfId="788"/>
    <cellStyle name="Normal 3 3 7 2" xfId="789"/>
    <cellStyle name="Normal 3 3 8" xfId="790"/>
    <cellStyle name="Normal 3 3 8 2" xfId="791"/>
    <cellStyle name="Normal 3 3 9" xfId="792"/>
    <cellStyle name="Normal 3 3 9 2" xfId="793"/>
    <cellStyle name="Normal 3 4" xfId="794"/>
    <cellStyle name="Normal 3 4 10" xfId="795"/>
    <cellStyle name="Normal 3 4 10 2" xfId="796"/>
    <cellStyle name="Normal 3 4 11" xfId="797"/>
    <cellStyle name="Normal 3 4 11 2" xfId="798"/>
    <cellStyle name="Normal 3 4 12" xfId="799"/>
    <cellStyle name="Normal 3 4 12 2" xfId="800"/>
    <cellStyle name="Normal 3 4 13" xfId="801"/>
    <cellStyle name="Normal 3 4 13 2" xfId="802"/>
    <cellStyle name="Normal 3 4 2" xfId="803"/>
    <cellStyle name="Normal 3 4 2 2" xfId="804"/>
    <cellStyle name="Normal 3 4 3" xfId="805"/>
    <cellStyle name="Normal 3 4 3 2" xfId="806"/>
    <cellStyle name="Normal 3 4 4" xfId="807"/>
    <cellStyle name="Normal 3 4 4 2" xfId="808"/>
    <cellStyle name="Normal 3 4 5" xfId="809"/>
    <cellStyle name="Normal 3 4 5 2" xfId="810"/>
    <cellStyle name="Normal 3 4 6" xfId="811"/>
    <cellStyle name="Normal 3 4 6 2" xfId="812"/>
    <cellStyle name="Normal 3 4 7" xfId="813"/>
    <cellStyle name="Normal 3 4 7 2" xfId="814"/>
    <cellStyle name="Normal 3 4 8" xfId="815"/>
    <cellStyle name="Normal 3 4 8 2" xfId="816"/>
    <cellStyle name="Normal 3 4 9" xfId="817"/>
    <cellStyle name="Normal 3 4 9 2" xfId="818"/>
    <cellStyle name="Normal 3 5" xfId="819"/>
    <cellStyle name="Normal 3 5 10" xfId="820"/>
    <cellStyle name="Normal 3 5 10 2" xfId="821"/>
    <cellStyle name="Normal 3 5 11" xfId="822"/>
    <cellStyle name="Normal 3 5 11 2" xfId="823"/>
    <cellStyle name="Normal 3 5 12" xfId="824"/>
    <cellStyle name="Normal 3 5 12 2" xfId="825"/>
    <cellStyle name="Normal 3 5 13" xfId="826"/>
    <cellStyle name="Normal 3 5 13 2" xfId="827"/>
    <cellStyle name="Normal 3 5 2" xfId="828"/>
    <cellStyle name="Normal 3 5 2 2" xfId="829"/>
    <cellStyle name="Normal 3 5 3" xfId="830"/>
    <cellStyle name="Normal 3 5 3 2" xfId="831"/>
    <cellStyle name="Normal 3 5 4" xfId="832"/>
    <cellStyle name="Normal 3 5 4 2" xfId="833"/>
    <cellStyle name="Normal 3 5 5" xfId="834"/>
    <cellStyle name="Normal 3 5 5 2" xfId="835"/>
    <cellStyle name="Normal 3 5 6" xfId="836"/>
    <cellStyle name="Normal 3 5 6 2" xfId="837"/>
    <cellStyle name="Normal 3 5 7" xfId="838"/>
    <cellStyle name="Normal 3 5 7 2" xfId="839"/>
    <cellStyle name="Normal 3 5 8" xfId="840"/>
    <cellStyle name="Normal 3 5 8 2" xfId="841"/>
    <cellStyle name="Normal 3 5 9" xfId="842"/>
    <cellStyle name="Normal 3 5 9 2" xfId="843"/>
    <cellStyle name="Normal 3 6" xfId="844"/>
    <cellStyle name="Normal 3 6 10" xfId="845"/>
    <cellStyle name="Normal 3 6 10 2" xfId="846"/>
    <cellStyle name="Normal 3 6 11" xfId="847"/>
    <cellStyle name="Normal 3 6 11 2" xfId="848"/>
    <cellStyle name="Normal 3 6 12" xfId="849"/>
    <cellStyle name="Normal 3 6 12 2" xfId="850"/>
    <cellStyle name="Normal 3 6 13" xfId="851"/>
    <cellStyle name="Normal 3 6 13 2" xfId="852"/>
    <cellStyle name="Normal 3 6 2" xfId="853"/>
    <cellStyle name="Normal 3 6 2 2" xfId="854"/>
    <cellStyle name="Normal 3 6 3" xfId="855"/>
    <cellStyle name="Normal 3 6 3 2" xfId="856"/>
    <cellStyle name="Normal 3 6 4" xfId="857"/>
    <cellStyle name="Normal 3 6 4 2" xfId="858"/>
    <cellStyle name="Normal 3 6 5" xfId="859"/>
    <cellStyle name="Normal 3 6 5 2" xfId="860"/>
    <cellStyle name="Normal 3 6 6" xfId="861"/>
    <cellStyle name="Normal 3 6 6 2" xfId="862"/>
    <cellStyle name="Normal 3 6 7" xfId="863"/>
    <cellStyle name="Normal 3 6 7 2" xfId="864"/>
    <cellStyle name="Normal 3 6 8" xfId="865"/>
    <cellStyle name="Normal 3 6 8 2" xfId="866"/>
    <cellStyle name="Normal 3 6 9" xfId="867"/>
    <cellStyle name="Normal 3 6 9 2" xfId="868"/>
    <cellStyle name="Normal 3 7" xfId="869"/>
    <cellStyle name="Normal 3 7 10" xfId="870"/>
    <cellStyle name="Normal 3 7 10 2" xfId="871"/>
    <cellStyle name="Normal 3 7 11" xfId="872"/>
    <cellStyle name="Normal 3 7 11 2" xfId="873"/>
    <cellStyle name="Normal 3 7 12" xfId="874"/>
    <cellStyle name="Normal 3 7 12 2" xfId="875"/>
    <cellStyle name="Normal 3 7 13" xfId="876"/>
    <cellStyle name="Normal 3 7 13 2" xfId="877"/>
    <cellStyle name="Normal 3 7 2" xfId="878"/>
    <cellStyle name="Normal 3 7 2 2" xfId="879"/>
    <cellStyle name="Normal 3 7 3" xfId="880"/>
    <cellStyle name="Normal 3 7 3 2" xfId="881"/>
    <cellStyle name="Normal 3 7 4" xfId="882"/>
    <cellStyle name="Normal 3 7 4 2" xfId="883"/>
    <cellStyle name="Normal 3 7 5" xfId="884"/>
    <cellStyle name="Normal 3 7 5 2" xfId="885"/>
    <cellStyle name="Normal 3 7 6" xfId="886"/>
    <cellStyle name="Normal 3 7 6 2" xfId="887"/>
    <cellStyle name="Normal 3 7 7" xfId="888"/>
    <cellStyle name="Normal 3 7 7 2" xfId="889"/>
    <cellStyle name="Normal 3 7 8" xfId="890"/>
    <cellStyle name="Normal 3 7 8 2" xfId="891"/>
    <cellStyle name="Normal 3 7 9" xfId="892"/>
    <cellStyle name="Normal 3 7 9 2" xfId="893"/>
    <cellStyle name="Normal 3 8" xfId="894"/>
    <cellStyle name="Normal 3 9" xfId="895"/>
    <cellStyle name="Normal 3_JCP Display comforter 0119012--H--0120012" xfId="896"/>
    <cellStyle name="Normal 30" xfId="1413"/>
    <cellStyle name="Normal 31" xfId="1419"/>
    <cellStyle name="Normal 4" xfId="897"/>
    <cellStyle name="Normal 4 10" xfId="898"/>
    <cellStyle name="Normal 4 10 2" xfId="899"/>
    <cellStyle name="Normal 4 11" xfId="900"/>
    <cellStyle name="Normal 4 11 2" xfId="901"/>
    <cellStyle name="Normal 4 12" xfId="902"/>
    <cellStyle name="Normal 4 12 2" xfId="903"/>
    <cellStyle name="Normal 4 13" xfId="904"/>
    <cellStyle name="Normal 4 13 2" xfId="905"/>
    <cellStyle name="Normal 4 14" xfId="906"/>
    <cellStyle name="Normal 4 14 2" xfId="907"/>
    <cellStyle name="Normal 4 15" xfId="908"/>
    <cellStyle name="Normal 4 15 2" xfId="909"/>
    <cellStyle name="Normal 4 16" xfId="910"/>
    <cellStyle name="Normal 4 16 2" xfId="911"/>
    <cellStyle name="Normal 4 17" xfId="912"/>
    <cellStyle name="Normal 4 17 2" xfId="913"/>
    <cellStyle name="Normal 4 18" xfId="914"/>
    <cellStyle name="Normal 4 18 2" xfId="915"/>
    <cellStyle name="Normal 4 2" xfId="916"/>
    <cellStyle name="Normal 4 2 2" xfId="917"/>
    <cellStyle name="Normal 4 2 3" xfId="918"/>
    <cellStyle name="Normal 4 3" xfId="919"/>
    <cellStyle name="Normal 4 3 2" xfId="920"/>
    <cellStyle name="Normal 4 4" xfId="921"/>
    <cellStyle name="Normal 4 4 2" xfId="922"/>
    <cellStyle name="Normal 4 5" xfId="923"/>
    <cellStyle name="Normal 4 5 2" xfId="924"/>
    <cellStyle name="Normal 4 6" xfId="925"/>
    <cellStyle name="Normal 4 6 2" xfId="926"/>
    <cellStyle name="Normal 4 7" xfId="927"/>
    <cellStyle name="Normal 4 7 2" xfId="928"/>
    <cellStyle name="Normal 4 8" xfId="929"/>
    <cellStyle name="Normal 4 8 2" xfId="930"/>
    <cellStyle name="Normal 4 9" xfId="931"/>
    <cellStyle name="Normal 4 9 2" xfId="932"/>
    <cellStyle name="Normal 41" xfId="933"/>
    <cellStyle name="Normal 46" xfId="934"/>
    <cellStyle name="Normal 47" xfId="935"/>
    <cellStyle name="Normal 48" xfId="936"/>
    <cellStyle name="Normal 49 2" xfId="937"/>
    <cellStyle name="Normal 49 3" xfId="938"/>
    <cellStyle name="Normal 5" xfId="939"/>
    <cellStyle name="Normal 5 10" xfId="940"/>
    <cellStyle name="Normal 5 10 2" xfId="941"/>
    <cellStyle name="Normal 5 11" xfId="942"/>
    <cellStyle name="Normal 5 11 2" xfId="943"/>
    <cellStyle name="Normal 5 12" xfId="944"/>
    <cellStyle name="Normal 5 12 2" xfId="945"/>
    <cellStyle name="Normal 5 13" xfId="946"/>
    <cellStyle name="Normal 5 13 2" xfId="947"/>
    <cellStyle name="Normal 5 14" xfId="948"/>
    <cellStyle name="Normal 5 14 2" xfId="949"/>
    <cellStyle name="Normal 5 15" xfId="950"/>
    <cellStyle name="Normal 5 15 2" xfId="951"/>
    <cellStyle name="Normal 5 16" xfId="952"/>
    <cellStyle name="Normal 5 16 2" xfId="953"/>
    <cellStyle name="Normal 5 17" xfId="954"/>
    <cellStyle name="Normal 5 17 2" xfId="955"/>
    <cellStyle name="Normal 5 18" xfId="956"/>
    <cellStyle name="Normal 5 18 2" xfId="957"/>
    <cellStyle name="Normal 5 2" xfId="958"/>
    <cellStyle name="Normal 5 2 2" xfId="959"/>
    <cellStyle name="Normal 5 3" xfId="960"/>
    <cellStyle name="Normal 5 3 2" xfId="961"/>
    <cellStyle name="Normal 5 4" xfId="962"/>
    <cellStyle name="Normal 5 4 2" xfId="963"/>
    <cellStyle name="Normal 5 5" xfId="964"/>
    <cellStyle name="Normal 5 5 2" xfId="965"/>
    <cellStyle name="Normal 5 6" xfId="966"/>
    <cellStyle name="Normal 5 6 2" xfId="967"/>
    <cellStyle name="Normal 5 7" xfId="968"/>
    <cellStyle name="Normal 5 7 2" xfId="969"/>
    <cellStyle name="Normal 5 8" xfId="970"/>
    <cellStyle name="Normal 5 8 2" xfId="971"/>
    <cellStyle name="Normal 5 9" xfId="972"/>
    <cellStyle name="Normal 5 9 2" xfId="973"/>
    <cellStyle name="Normal 50 2" xfId="974"/>
    <cellStyle name="Normal 50 3" xfId="975"/>
    <cellStyle name="Normal 51 2" xfId="976"/>
    <cellStyle name="Normal 51 3" xfId="977"/>
    <cellStyle name="Normal 52 2" xfId="978"/>
    <cellStyle name="Normal 52 3" xfId="979"/>
    <cellStyle name="Normal 53 2" xfId="980"/>
    <cellStyle name="Normal 53 3" xfId="981"/>
    <cellStyle name="Normal 54 2" xfId="982"/>
    <cellStyle name="Normal 54 3" xfId="983"/>
    <cellStyle name="Normal 55 2" xfId="984"/>
    <cellStyle name="Normal 55 3" xfId="985"/>
    <cellStyle name="Normal 56 2" xfId="986"/>
    <cellStyle name="Normal 56 3" xfId="987"/>
    <cellStyle name="Normal 57 2" xfId="988"/>
    <cellStyle name="Normal 57 3" xfId="989"/>
    <cellStyle name="Normal 58 2" xfId="990"/>
    <cellStyle name="Normal 58 3" xfId="991"/>
    <cellStyle name="Normal 59 2" xfId="992"/>
    <cellStyle name="Normal 59 3" xfId="993"/>
    <cellStyle name="Normal 6" xfId="994"/>
    <cellStyle name="Normal 60 2" xfId="995"/>
    <cellStyle name="Normal 60 3" xfId="996"/>
    <cellStyle name="Normal 61 2" xfId="997"/>
    <cellStyle name="Normal 61 3" xfId="998"/>
    <cellStyle name="Normal 62 2" xfId="999"/>
    <cellStyle name="Normal 62 3" xfId="1000"/>
    <cellStyle name="Normal 63 2" xfId="1001"/>
    <cellStyle name="Normal 63 3" xfId="1002"/>
    <cellStyle name="Normal 64 2" xfId="1003"/>
    <cellStyle name="Normal 64 3" xfId="1004"/>
    <cellStyle name="Normal 65 2" xfId="1005"/>
    <cellStyle name="Normal 65 3" xfId="1006"/>
    <cellStyle name="Normal 66 2" xfId="1007"/>
    <cellStyle name="Normal 66 3" xfId="1008"/>
    <cellStyle name="Normal 67 2" xfId="1009"/>
    <cellStyle name="Normal 67 3" xfId="1010"/>
    <cellStyle name="Normal 68 2" xfId="1011"/>
    <cellStyle name="Normal 68 3" xfId="1012"/>
    <cellStyle name="Normal 69 2" xfId="1013"/>
    <cellStyle name="Normal 69 3" xfId="1014"/>
    <cellStyle name="Normal 7" xfId="1015"/>
    <cellStyle name="Normal 7 10" xfId="1016"/>
    <cellStyle name="Normal 7 10 2" xfId="1017"/>
    <cellStyle name="Normal 7 11" xfId="1018"/>
    <cellStyle name="Normal 7 11 2" xfId="1019"/>
    <cellStyle name="Normal 7 12" xfId="1020"/>
    <cellStyle name="Normal 7 12 2" xfId="1021"/>
    <cellStyle name="Normal 7 13" xfId="1022"/>
    <cellStyle name="Normal 7 13 2" xfId="1023"/>
    <cellStyle name="Normal 7 14" xfId="1024"/>
    <cellStyle name="Normal 7 14 2" xfId="1025"/>
    <cellStyle name="Normal 7 15" xfId="1026"/>
    <cellStyle name="Normal 7 15 2" xfId="1027"/>
    <cellStyle name="Normal 7 16" xfId="1028"/>
    <cellStyle name="Normal 7 16 2" xfId="1029"/>
    <cellStyle name="Normal 7 17" xfId="1030"/>
    <cellStyle name="Normal 7 17 2" xfId="1031"/>
    <cellStyle name="Normal 7 18" xfId="1032"/>
    <cellStyle name="Normal 7 18 2" xfId="1033"/>
    <cellStyle name="Normal 7 2" xfId="1034"/>
    <cellStyle name="Normal 7 2 2" xfId="1035"/>
    <cellStyle name="Normal 7 3" xfId="1036"/>
    <cellStyle name="Normal 7 3 2" xfId="1037"/>
    <cellStyle name="Normal 7 4" xfId="1038"/>
    <cellStyle name="Normal 7 4 2" xfId="1039"/>
    <cellStyle name="Normal 7 5" xfId="1040"/>
    <cellStyle name="Normal 7 5 2" xfId="1041"/>
    <cellStyle name="Normal 7 6" xfId="1042"/>
    <cellStyle name="Normal 7 6 2" xfId="1043"/>
    <cellStyle name="Normal 7 7" xfId="1044"/>
    <cellStyle name="Normal 7 7 2" xfId="1045"/>
    <cellStyle name="Normal 7 8" xfId="1046"/>
    <cellStyle name="Normal 7 8 2" xfId="1047"/>
    <cellStyle name="Normal 7 9" xfId="1048"/>
    <cellStyle name="Normal 7 9 2" xfId="1049"/>
    <cellStyle name="Normal 70 2" xfId="1050"/>
    <cellStyle name="Normal 70 3" xfId="1051"/>
    <cellStyle name="Normal 71 2" xfId="1052"/>
    <cellStyle name="Normal 71 3" xfId="1053"/>
    <cellStyle name="Normal 72 2" xfId="1054"/>
    <cellStyle name="Normal 72 3" xfId="1055"/>
    <cellStyle name="Normal 73 2" xfId="1056"/>
    <cellStyle name="Normal 73 3" xfId="1057"/>
    <cellStyle name="Normal 74 2" xfId="1058"/>
    <cellStyle name="Normal 74 3" xfId="1059"/>
    <cellStyle name="Normal 75 2" xfId="1060"/>
    <cellStyle name="Normal 75 3" xfId="1061"/>
    <cellStyle name="Normal 76 2" xfId="1062"/>
    <cellStyle name="Normal 76 3" xfId="1063"/>
    <cellStyle name="Normal 77 2" xfId="1064"/>
    <cellStyle name="Normal 77 3" xfId="1065"/>
    <cellStyle name="Normal 78 2" xfId="1066"/>
    <cellStyle name="Normal 78 3" xfId="1067"/>
    <cellStyle name="Normal 79" xfId="1068"/>
    <cellStyle name="Normal 79 2" xfId="1069"/>
    <cellStyle name="Normal 79 2 2" xfId="1070"/>
    <cellStyle name="Normal 79 3" xfId="1071"/>
    <cellStyle name="Normal 79 3 2" xfId="1072"/>
    <cellStyle name="Normal 79 4" xfId="1073"/>
    <cellStyle name="Normal 8" xfId="1074"/>
    <cellStyle name="Normal 8 2" xfId="1075"/>
    <cellStyle name="Normal 8 2 2" xfId="1076"/>
    <cellStyle name="Normal 8 3" xfId="1077"/>
    <cellStyle name="Normal 8 3 2" xfId="1078"/>
    <cellStyle name="Normal 8 4" xfId="1079"/>
    <cellStyle name="Normal 8 4 2" xfId="1080"/>
    <cellStyle name="Normal 8 5" xfId="1081"/>
    <cellStyle name="Normal 8 5 2" xfId="1082"/>
    <cellStyle name="Normal 80" xfId="1083"/>
    <cellStyle name="Normal 80 2" xfId="1084"/>
    <cellStyle name="Normal 80 2 2" xfId="1085"/>
    <cellStyle name="Normal 80 3" xfId="1086"/>
    <cellStyle name="Normal 80 3 2" xfId="1087"/>
    <cellStyle name="Normal 80 4" xfId="1088"/>
    <cellStyle name="Normal 81" xfId="1089"/>
    <cellStyle name="Normal 81 2" xfId="1090"/>
    <cellStyle name="Normal 81 3" xfId="1091"/>
    <cellStyle name="Normal 82" xfId="1092"/>
    <cellStyle name="Normal 82 2" xfId="1093"/>
    <cellStyle name="Normal 82 3" xfId="1094"/>
    <cellStyle name="Normal 83" xfId="1095"/>
    <cellStyle name="Normal 83 2" xfId="1096"/>
    <cellStyle name="Normal 83 3" xfId="1097"/>
    <cellStyle name="Normal 84" xfId="1098"/>
    <cellStyle name="Normal 84 2" xfId="1099"/>
    <cellStyle name="Normal 84 3" xfId="1100"/>
    <cellStyle name="Normal 85" xfId="1101"/>
    <cellStyle name="Normal 85 2" xfId="1102"/>
    <cellStyle name="Normal 85 3" xfId="1103"/>
    <cellStyle name="Normal 86" xfId="1104"/>
    <cellStyle name="Normal 86 2" xfId="1105"/>
    <cellStyle name="Normal 86 3" xfId="1106"/>
    <cellStyle name="Normal 87" xfId="1107"/>
    <cellStyle name="Normal 87 2" xfId="1108"/>
    <cellStyle name="Normal 87 3" xfId="1109"/>
    <cellStyle name="Normal 88" xfId="1110"/>
    <cellStyle name="Normal 88 2" xfId="1111"/>
    <cellStyle name="Normal 88 3" xfId="1112"/>
    <cellStyle name="Normal 89" xfId="1113"/>
    <cellStyle name="Normal 89 2" xfId="1114"/>
    <cellStyle name="Normal 89 3" xfId="1115"/>
    <cellStyle name="Normal 9" xfId="1116"/>
    <cellStyle name="Normal 9 2" xfId="1117"/>
    <cellStyle name="Normal 9 2 2" xfId="1118"/>
    <cellStyle name="Normal 9 3" xfId="1119"/>
    <cellStyle name="Normal 9 3 2" xfId="1120"/>
    <cellStyle name="Normal 9 4" xfId="1121"/>
    <cellStyle name="Normal 9 4 2" xfId="1122"/>
    <cellStyle name="Normal 9 5" xfId="1123"/>
    <cellStyle name="Normal 9 5 2" xfId="1124"/>
    <cellStyle name="Normal 90" xfId="1125"/>
    <cellStyle name="Normal 90 2" xfId="1126"/>
    <cellStyle name="Normal 90 3" xfId="1127"/>
    <cellStyle name="Normal 91" xfId="1128"/>
    <cellStyle name="Normal 91 2" xfId="1129"/>
    <cellStyle name="Normal 91 3" xfId="1130"/>
    <cellStyle name="Normal 92" xfId="1131"/>
    <cellStyle name="Normal 92 2" xfId="1132"/>
    <cellStyle name="Normal 92 3" xfId="1133"/>
    <cellStyle name="Normal 93" xfId="1134"/>
    <cellStyle name="Normal 93 2" xfId="1135"/>
    <cellStyle name="Normal 93 3" xfId="1136"/>
    <cellStyle name="Normal 94" xfId="1137"/>
    <cellStyle name="Normal 94 2" xfId="1138"/>
    <cellStyle name="Normal 94 3" xfId="1139"/>
    <cellStyle name="Normal 95" xfId="1140"/>
    <cellStyle name="Normal 95 2" xfId="1141"/>
    <cellStyle name="Normal 95 3" xfId="1142"/>
    <cellStyle name="Normal 96" xfId="1143"/>
    <cellStyle name="Normal 96 2" xfId="1144"/>
    <cellStyle name="Normal 96 2 2" xfId="1145"/>
    <cellStyle name="Normal 96 3" xfId="1146"/>
    <cellStyle name="Normal 97" xfId="1147"/>
    <cellStyle name="Normal 97 2" xfId="1148"/>
    <cellStyle name="Normal_Copy of Request For Quote -- updated by VV on 043008 FINAL FINAL (4)" xfId="1414"/>
    <cellStyle name="Normal_Copy of Request For Quote -- updated by VV on 043008 FINAL FINAL (4) 2" xfId="1415"/>
    <cellStyle name="Normal_Copy of Request For Quote -- updated by VV on 043008 FINAL FINAL (4) 2 2" xfId="1420"/>
    <cellStyle name="Normal_Sheet1" xfId="1411"/>
    <cellStyle name="Normal_Sheet1 2" xfId="1418"/>
    <cellStyle name="Normal_Tuesday morning down alt blanket100823 2" xfId="1149"/>
    <cellStyle name="Normal1" xfId="1150"/>
    <cellStyle name="Note" xfId="1151"/>
    <cellStyle name="Note 10" xfId="1152"/>
    <cellStyle name="Note 10 2" xfId="1153"/>
    <cellStyle name="Note 10 3" xfId="1154"/>
    <cellStyle name="Note 10 4" xfId="1155"/>
    <cellStyle name="Note 10 5" xfId="1156"/>
    <cellStyle name="Note 10 6" xfId="1157"/>
    <cellStyle name="Note 10 7" xfId="1158"/>
    <cellStyle name="Note 11" xfId="1159"/>
    <cellStyle name="Note 11 2" xfId="1160"/>
    <cellStyle name="Note 11 3" xfId="1161"/>
    <cellStyle name="Note 11 4" xfId="1162"/>
    <cellStyle name="Note 11 5" xfId="1163"/>
    <cellStyle name="Note 11 6" xfId="1164"/>
    <cellStyle name="Note 11 7" xfId="1165"/>
    <cellStyle name="Note 12" xfId="1166"/>
    <cellStyle name="Note 12 2" xfId="1167"/>
    <cellStyle name="Note 12 3" xfId="1168"/>
    <cellStyle name="Note 12 4" xfId="1169"/>
    <cellStyle name="Note 12 5" xfId="1170"/>
    <cellStyle name="Note 12 6" xfId="1171"/>
    <cellStyle name="Note 12 7" xfId="1172"/>
    <cellStyle name="Note 13" xfId="1173"/>
    <cellStyle name="Note 13 2" xfId="1174"/>
    <cellStyle name="Note 13 3" xfId="1175"/>
    <cellStyle name="Note 13 4" xfId="1176"/>
    <cellStyle name="Note 13 5" xfId="1177"/>
    <cellStyle name="Note 13 6" xfId="1178"/>
    <cellStyle name="Note 13 7" xfId="1179"/>
    <cellStyle name="Note 14" xfId="1180"/>
    <cellStyle name="Note 14 2" xfId="1181"/>
    <cellStyle name="Note 14 3" xfId="1182"/>
    <cellStyle name="Note 14 4" xfId="1183"/>
    <cellStyle name="Note 14 5" xfId="1184"/>
    <cellStyle name="Note 14 6" xfId="1185"/>
    <cellStyle name="Note 14 7" xfId="1186"/>
    <cellStyle name="Note 15" xfId="1187"/>
    <cellStyle name="Note 15 2" xfId="1188"/>
    <cellStyle name="Note 15 3" xfId="1189"/>
    <cellStyle name="Note 16" xfId="1190"/>
    <cellStyle name="Note 16 2" xfId="1191"/>
    <cellStyle name="Note 16 3" xfId="1192"/>
    <cellStyle name="Note 2" xfId="1193"/>
    <cellStyle name="Note 2 2" xfId="1194"/>
    <cellStyle name="Note 2 3" xfId="1195"/>
    <cellStyle name="Note 2 4" xfId="1196"/>
    <cellStyle name="Note 2 5" xfId="1197"/>
    <cellStyle name="Note 2 6" xfId="1198"/>
    <cellStyle name="Note 2 7" xfId="1199"/>
    <cellStyle name="Note 2 8" xfId="1200"/>
    <cellStyle name="Note 3" xfId="1201"/>
    <cellStyle name="Note 3 2" xfId="1202"/>
    <cellStyle name="Note 3 3" xfId="1203"/>
    <cellStyle name="Note 3 4" xfId="1204"/>
    <cellStyle name="Note 3 5" xfId="1205"/>
    <cellStyle name="Note 3 6" xfId="1206"/>
    <cellStyle name="Note 3 7" xfId="1207"/>
    <cellStyle name="Note 4" xfId="1208"/>
    <cellStyle name="Note 4 2" xfId="1209"/>
    <cellStyle name="Note 4 3" xfId="1210"/>
    <cellStyle name="Note 4 4" xfId="1211"/>
    <cellStyle name="Note 4 5" xfId="1212"/>
    <cellStyle name="Note 4 6" xfId="1213"/>
    <cellStyle name="Note 4 7" xfId="1214"/>
    <cellStyle name="Note 5" xfId="1215"/>
    <cellStyle name="Note 5 2" xfId="1216"/>
    <cellStyle name="Note 5 3" xfId="1217"/>
    <cellStyle name="Note 5 4" xfId="1218"/>
    <cellStyle name="Note 5 5" xfId="1219"/>
    <cellStyle name="Note 5 6" xfId="1220"/>
    <cellStyle name="Note 5 7" xfId="1221"/>
    <cellStyle name="Note 6" xfId="1222"/>
    <cellStyle name="Note 6 2" xfId="1223"/>
    <cellStyle name="Note 6 3" xfId="1224"/>
    <cellStyle name="Note 6 4" xfId="1225"/>
    <cellStyle name="Note 6 5" xfId="1226"/>
    <cellStyle name="Note 6 6" xfId="1227"/>
    <cellStyle name="Note 6 7" xfId="1228"/>
    <cellStyle name="Note 7" xfId="1229"/>
    <cellStyle name="Note 7 2" xfId="1230"/>
    <cellStyle name="Note 7 3" xfId="1231"/>
    <cellStyle name="Note 7 4" xfId="1232"/>
    <cellStyle name="Note 7 5" xfId="1233"/>
    <cellStyle name="Note 7 6" xfId="1234"/>
    <cellStyle name="Note 7 7" xfId="1235"/>
    <cellStyle name="Note 8" xfId="1236"/>
    <cellStyle name="Note 8 2" xfId="1237"/>
    <cellStyle name="Note 8 3" xfId="1238"/>
    <cellStyle name="Note 8 4" xfId="1239"/>
    <cellStyle name="Note 8 5" xfId="1240"/>
    <cellStyle name="Note 8 6" xfId="1241"/>
    <cellStyle name="Note 8 7" xfId="1242"/>
    <cellStyle name="Note 9" xfId="1243"/>
    <cellStyle name="Note 9 2" xfId="1244"/>
    <cellStyle name="Note 9 3" xfId="1245"/>
    <cellStyle name="Note 9 4" xfId="1246"/>
    <cellStyle name="Note 9 5" xfId="1247"/>
    <cellStyle name="Note 9 6" xfId="1248"/>
    <cellStyle name="Note 9 7" xfId="1249"/>
    <cellStyle name="Note_Fall 2011 Commitment_Blankets  Seasonal_EE ALL NOT CONFIRMED 4-20 (2)" xfId="1250"/>
    <cellStyle name="Output" xfId="1251"/>
    <cellStyle name="Output 2" xfId="1252"/>
    <cellStyle name="Output_Fall 2011 Commitment_Blankets  Seasonal_EE ALL NOT CONFIRMED 4-20 (2)" xfId="1253"/>
    <cellStyle name="Percent 2" xfId="1254"/>
    <cellStyle name="Percent 2 2" xfId="1255"/>
    <cellStyle name="Percent 2 3" xfId="1256"/>
    <cellStyle name="Percent 3" xfId="1257"/>
    <cellStyle name="Percent 3 2" xfId="1258"/>
    <cellStyle name="Percent 4" xfId="1259"/>
    <cellStyle name="Percent 5" xfId="1260"/>
    <cellStyle name="Style 1" xfId="1261"/>
    <cellStyle name="TextStyle" xfId="1262"/>
    <cellStyle name="Title" xfId="1263"/>
    <cellStyle name="Title 2" xfId="1264"/>
    <cellStyle name="Title_Fall 2011 Commitment_Blankets  Seasonal_EE ALL NOT CONFIRMED 4-20 (2)" xfId="1265"/>
    <cellStyle name="Total" xfId="1266"/>
    <cellStyle name="Total 2" xfId="1267"/>
    <cellStyle name="Total_Fall 2011 Commitment_Blankets  Seasonal_EE ALL NOT CONFIRMED 4-20 (2)" xfId="1268"/>
    <cellStyle name="Warning Text" xfId="1269"/>
    <cellStyle name="Warning Text 2" xfId="1270"/>
    <cellStyle name="百分比" xfId="1417" builtinId="5"/>
    <cellStyle name="百分比 2" xfId="1384"/>
    <cellStyle name="百分比 3" xfId="1385"/>
    <cellStyle name="百分比 4" xfId="1386"/>
    <cellStyle name="标题" xfId="1356"/>
    <cellStyle name="标题 1" xfId="1357"/>
    <cellStyle name="标题 1 2" xfId="1358"/>
    <cellStyle name="标题 1 3" xfId="1359"/>
    <cellStyle name="标题 2" xfId="1360"/>
    <cellStyle name="标题 2 2" xfId="1361"/>
    <cellStyle name="标题 2 3" xfId="1362"/>
    <cellStyle name="标题 3" xfId="1363"/>
    <cellStyle name="标题 3 2" xfId="1364"/>
    <cellStyle name="标题 3 3" xfId="1365"/>
    <cellStyle name="标题 4" xfId="1366"/>
    <cellStyle name="标题 4 2" xfId="1367"/>
    <cellStyle name="标题 4 3" xfId="1368"/>
    <cellStyle name="标题 5" xfId="1369"/>
    <cellStyle name="标题 6" xfId="1370"/>
    <cellStyle name="標準 2" xfId="1376"/>
    <cellStyle name="標準 3" xfId="1377"/>
    <cellStyle name="差" xfId="1294"/>
    <cellStyle name="差 2" xfId="1295"/>
    <cellStyle name="差 3" xfId="1296"/>
    <cellStyle name="差_Cellular Blanket prices- Faze3" xfId="1297"/>
    <cellStyle name="差_EE Furniture Quotation of HH samples-20100906" xfId="1298"/>
    <cellStyle name="差_JCP market follow110930----111102add new" xfId="1299"/>
    <cellStyle name="差_JCP market follow110930----111102add new_Domestic-to mike3.21" xfId="1300"/>
    <cellStyle name="差_JCP market follow110930----111102add new_Kohl's Micromink to Sherpa Comforter Quote 3-21-2012 (2)" xfId="1301"/>
    <cellStyle name="差_JCP market follow110930----111102add new_Kohl's mink berber comforter mini set 0320012" xfId="1302"/>
    <cellStyle name="差_JCP market follow110930----111102add new_Kohl's mink berber comforter mini set 0320012--H--0321012" xfId="1303"/>
    <cellStyle name="差_JCP market follow110930----111102add new_Kohl's mink berber comforter mini set 0402012 (2)" xfId="1304"/>
    <cellStyle name="差_JCP market follow110930----111102add new_Kohl's mink berber comforter mini set 0405012 (3)" xfId="1305"/>
    <cellStyle name="差_JCP market follow110930----111102add new_Kohl's mink berber comforter mini set 0405012 (4)" xfId="1306"/>
    <cellStyle name="差_JCP market follow110930----111102add new_Meijer market follow 1005012" xfId="1307"/>
    <cellStyle name="差_JCP market follow110930----111102add new_Meijer market follow 1005012----1022012 foam pad" xfId="1308"/>
    <cellStyle name="差_JCP market follow110930----111102add new_Meijer market follow 1005012--H--1008012" xfId="1309"/>
    <cellStyle name="差_JCP market follow110930----111102add new_Meijer Smart-Cool Pads CCD" xfId="1310"/>
    <cellStyle name="差_JCP market follow110930----111102add new_Meijer Woolrich Basic Bedding White Goods quote from JLA 7-19-2012" xfId="1311"/>
    <cellStyle name="差_JCP market follow110930----111102add new_Meijer Woolrich Basic Bedding White Goods quote from JLA 7-19-2012 (5)" xfId="1312"/>
    <cellStyle name="差_JCP market follow110930----111102add new_Meijer woolrich white goods 0718012--H--0719012" xfId="1313"/>
    <cellStyle name="差_TW_Home_Quotation_sheet of HP samples-chairone-20100907" xfId="1314"/>
    <cellStyle name="差_TW_Home_Quotation_sheet of HP samples-chairone-20100907 (3)" xfId="1315"/>
    <cellStyle name="常规" xfId="0" builtinId="0"/>
    <cellStyle name="常规 10" xfId="1316"/>
    <cellStyle name="常规 10 2" xfId="1317"/>
    <cellStyle name="常规 10 2 2" xfId="1318"/>
    <cellStyle name="常规 10 2 3" xfId="1319"/>
    <cellStyle name="常规 10 2 3 2" xfId="1320"/>
    <cellStyle name="常规 10 2 3 2 2" xfId="1321"/>
    <cellStyle name="常规 10 3" xfId="1322"/>
    <cellStyle name="常规 12" xfId="1323"/>
    <cellStyle name="常规 2" xfId="1324"/>
    <cellStyle name="常规 2 2" xfId="1325"/>
    <cellStyle name="常规 2_JCP Display comforter 0119012--H--0120012" xfId="1326"/>
    <cellStyle name="常规 3" xfId="1327"/>
    <cellStyle name="常规 3 2" xfId="1328"/>
    <cellStyle name="常规 4" xfId="1329"/>
    <cellStyle name="常规 4 2" xfId="1330"/>
    <cellStyle name="常规 4_Kohl's mink berber comforter mini set 0320012--H--0402012May" xfId="1331"/>
    <cellStyle name="常规 5" xfId="1332"/>
    <cellStyle name="常规 5 2" xfId="1333"/>
    <cellStyle name="常规 6" xfId="1334"/>
    <cellStyle name="常规 7" xfId="1335"/>
    <cellStyle name="常规 8" xfId="1336"/>
    <cellStyle name="常规 9" xfId="1337"/>
    <cellStyle name="超链接" xfId="1425" builtinId="8"/>
    <cellStyle name="好" xfId="1272"/>
    <cellStyle name="好 2" xfId="1273"/>
    <cellStyle name="好 3" xfId="1274"/>
    <cellStyle name="好_Cellular Blanket prices- Faze3" xfId="1275"/>
    <cellStyle name="好_EE Furniture Quotation of HH samples-20100906" xfId="1276"/>
    <cellStyle name="好_JCP market follow110930----111102add new" xfId="1277"/>
    <cellStyle name="好_JCP market follow110930----111102add new_Domestic-to mike3.21" xfId="1278"/>
    <cellStyle name="好_JCP market follow110930----111102add new_Kohl's Micromink to Sherpa Comforter Quote 3-21-2012 (2)" xfId="1279"/>
    <cellStyle name="好_JCP market follow110930----111102add new_Kohl's mink berber comforter mini set 0320012" xfId="1280"/>
    <cellStyle name="好_JCP market follow110930----111102add new_Kohl's mink berber comforter mini set 0320012--H--0321012" xfId="1281"/>
    <cellStyle name="好_JCP market follow110930----111102add new_Kohl's mink berber comforter mini set 0402012 (2)" xfId="1282"/>
    <cellStyle name="好_JCP market follow110930----111102add new_Kohl's mink berber comforter mini set 0405012 (3)" xfId="1283"/>
    <cellStyle name="好_JCP market follow110930----111102add new_Kohl's mink berber comforter mini set 0405012 (4)" xfId="1284"/>
    <cellStyle name="好_JCP market follow110930----111102add new_Meijer market follow 1005012" xfId="1285"/>
    <cellStyle name="好_JCP market follow110930----111102add new_Meijer market follow 1005012----1022012 foam pad" xfId="1286"/>
    <cellStyle name="好_JCP market follow110930----111102add new_Meijer market follow 1005012--H--1008012" xfId="1287"/>
    <cellStyle name="好_JCP market follow110930----111102add new_Meijer Smart-Cool Pads CCD" xfId="1288"/>
    <cellStyle name="好_JCP market follow110930----111102add new_Meijer Woolrich Basic Bedding White Goods quote from JLA 7-19-2012" xfId="1289"/>
    <cellStyle name="好_JCP market follow110930----111102add new_Meijer Woolrich Basic Bedding White Goods quote from JLA 7-19-2012 (5)" xfId="1290"/>
    <cellStyle name="好_JCP market follow110930----111102add new_Meijer woolrich white goods 0718012--H--0719012" xfId="1291"/>
    <cellStyle name="好_TW_Home_Quotation_sheet of HP samples-chairone-20100907" xfId="1292"/>
    <cellStyle name="好_TW_Home_Quotation_sheet of HP samples-chairone-20100907 (3)" xfId="1293"/>
    <cellStyle name="汇总" xfId="1378"/>
    <cellStyle name="汇总 2" xfId="1379"/>
    <cellStyle name="汇总 3" xfId="1380"/>
    <cellStyle name="货币" xfId="379" builtinId="4"/>
    <cellStyle name="货币 2" xfId="1396"/>
    <cellStyle name="货币 3" xfId="1397"/>
    <cellStyle name="货币_Price quote sheet tempelate-1" xfId="1398"/>
    <cellStyle name="计算" xfId="1393"/>
    <cellStyle name="计算 2" xfId="1394"/>
    <cellStyle name="计算 3" xfId="1395"/>
    <cellStyle name="检查单元格" xfId="1373"/>
    <cellStyle name="检查单元格 2" xfId="1374"/>
    <cellStyle name="检查单元格 3" xfId="1375"/>
    <cellStyle name="解释性文本" xfId="1387"/>
    <cellStyle name="解释性文本 2" xfId="1388"/>
    <cellStyle name="解释性文本 3" xfId="1389"/>
    <cellStyle name="警告文本" xfId="1390"/>
    <cellStyle name="警告文本 2" xfId="1391"/>
    <cellStyle name="警告文本 3" xfId="1392"/>
    <cellStyle name="链接单元格" xfId="1408"/>
    <cellStyle name="链接单元格 2" xfId="1409"/>
    <cellStyle name="链接单元格 3" xfId="1410"/>
    <cellStyle name="千位分隔" xfId="1424" builtinId="3"/>
    <cellStyle name="强调文字颜色 1" xfId="1338"/>
    <cellStyle name="强调文字颜色 1 2" xfId="1339"/>
    <cellStyle name="强调文字颜色 1 3" xfId="1340"/>
    <cellStyle name="强调文字颜色 2" xfId="1341"/>
    <cellStyle name="强调文字颜色 2 2" xfId="1342"/>
    <cellStyle name="强调文字颜色 2 3" xfId="1343"/>
    <cellStyle name="强调文字颜色 3" xfId="1344"/>
    <cellStyle name="强调文字颜色 3 2" xfId="1345"/>
    <cellStyle name="强调文字颜色 3 3" xfId="1346"/>
    <cellStyle name="强调文字颜色 4" xfId="1347"/>
    <cellStyle name="强调文字颜色 4 2" xfId="1348"/>
    <cellStyle name="强调文字颜色 4 3" xfId="1349"/>
    <cellStyle name="强调文字颜色 5" xfId="1350"/>
    <cellStyle name="强调文字颜色 5 2" xfId="1351"/>
    <cellStyle name="强调文字颜色 5 3" xfId="1352"/>
    <cellStyle name="强调文字颜色 6" xfId="1353"/>
    <cellStyle name="强调文字颜色 6 2" xfId="1354"/>
    <cellStyle name="强调文字颜色 6 3" xfId="1355"/>
    <cellStyle name="适中" xfId="1405"/>
    <cellStyle name="适中 2" xfId="1406"/>
    <cellStyle name="适中 3" xfId="1407"/>
    <cellStyle name="输出" xfId="1402"/>
    <cellStyle name="输出 2" xfId="1403"/>
    <cellStyle name="输出 3" xfId="1404"/>
    <cellStyle name="输入" xfId="1399"/>
    <cellStyle name="输入 2" xfId="1400"/>
    <cellStyle name="输入 3" xfId="1401"/>
    <cellStyle name="样式 1" xfId="1371"/>
    <cellStyle name="样式 1 2" xfId="1372"/>
    <cellStyle name="一般_PRICE3" xfId="1271"/>
    <cellStyle name="注释" xfId="1381"/>
    <cellStyle name="注释 2" xfId="1382"/>
    <cellStyle name="注释 3" xfId="138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2" Type="http://schemas.openxmlformats.org/officeDocument/2006/relationships/image" Target="cid:image004.png@01D903CB.D791C7C0" TargetMode="External"/><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8.png"/><Relationship Id="rId5" Type="http://schemas.openxmlformats.org/officeDocument/2006/relationships/image" Target="../media/image4.png"/><Relationship Id="rId4" Type="http://schemas.openxmlformats.org/officeDocument/2006/relationships/image" Target="../media/image7.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7" Type="http://schemas.openxmlformats.org/officeDocument/2006/relationships/image" Target="../media/image9.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8.png"/><Relationship Id="rId5" Type="http://schemas.openxmlformats.org/officeDocument/2006/relationships/image" Target="../media/image4.png"/><Relationship Id="rId4" Type="http://schemas.openxmlformats.org/officeDocument/2006/relationships/image" Target="../media/image7.png"/></Relationships>
</file>

<file path=xl/drawings/_rels/drawing5.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8.png"/><Relationship Id="rId5" Type="http://schemas.openxmlformats.org/officeDocument/2006/relationships/image" Target="../media/image4.png"/><Relationship Id="rId4" Type="http://schemas.openxmlformats.org/officeDocument/2006/relationships/image" Target="../media/image7.png"/></Relationships>
</file>

<file path=xl/drawings/_rels/drawing6.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8.png"/><Relationship Id="rId5" Type="http://schemas.openxmlformats.org/officeDocument/2006/relationships/image" Target="../media/image4.png"/><Relationship Id="rId4" Type="http://schemas.openxmlformats.org/officeDocument/2006/relationships/image" Target="../media/image7.png"/></Relationships>
</file>

<file path=xl/drawings/_rels/drawing7.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5.png"/><Relationship Id="rId5" Type="http://schemas.openxmlformats.org/officeDocument/2006/relationships/image" Target="../media/image14.png"/><Relationship Id="rId4" Type="http://schemas.openxmlformats.org/officeDocument/2006/relationships/image" Target="../media/image13.png"/></Relationships>
</file>

<file path=xl/drawings/_rels/drawing8.xml.rels><?xml version="1.0" encoding="UTF-8" standalone="yes"?>
<Relationships xmlns="http://schemas.openxmlformats.org/package/2006/relationships"><Relationship Id="rId3" Type="http://schemas.openxmlformats.org/officeDocument/2006/relationships/image" Target="../media/image12.png"/><Relationship Id="rId2" Type="http://schemas.openxmlformats.org/officeDocument/2006/relationships/image" Target="../media/image11.png"/><Relationship Id="rId1" Type="http://schemas.openxmlformats.org/officeDocument/2006/relationships/image" Target="../media/image10.png"/><Relationship Id="rId6" Type="http://schemas.openxmlformats.org/officeDocument/2006/relationships/image" Target="../media/image15.png"/><Relationship Id="rId5" Type="http://schemas.openxmlformats.org/officeDocument/2006/relationships/image" Target="../media/image14.png"/><Relationship Id="rId4" Type="http://schemas.openxmlformats.org/officeDocument/2006/relationships/image" Target="../media/image13.png"/></Relationships>
</file>

<file path=xl/drawings/drawing1.xml><?xml version="1.0" encoding="utf-8"?>
<xdr:wsDr xmlns:xdr="http://schemas.openxmlformats.org/drawingml/2006/spreadsheetDrawing" xmlns:a="http://schemas.openxmlformats.org/drawingml/2006/main">
  <xdr:twoCellAnchor editAs="oneCell">
    <xdr:from>
      <xdr:col>1</xdr:col>
      <xdr:colOff>114299</xdr:colOff>
      <xdr:row>14</xdr:row>
      <xdr:rowOff>283103</xdr:rowOff>
    </xdr:from>
    <xdr:to>
      <xdr:col>1</xdr:col>
      <xdr:colOff>2767210</xdr:colOff>
      <xdr:row>14</xdr:row>
      <xdr:rowOff>1260580</xdr:rowOff>
    </xdr:to>
    <xdr:pic>
      <xdr:nvPicPr>
        <xdr:cNvPr id="8" name="Picture 7">
          <a:extLst>
            <a:ext uri="{FF2B5EF4-FFF2-40B4-BE49-F238E27FC236}">
              <a16:creationId xmlns=""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1"/>
        <a:srcRect/>
        <a:stretch>
          <a:fillRect/>
        </a:stretch>
      </xdr:blipFill>
      <xdr:spPr>
        <a:xfrm>
          <a:off x="2781299" y="6291791"/>
          <a:ext cx="2729111" cy="977477"/>
        </a:xfrm>
        <a:prstGeom prst="rect">
          <a:avLst/>
        </a:prstGeom>
        <a:noFill/>
        <a:ln w="1">
          <a:noFill/>
          <a:miter lim="800000"/>
          <a:headEnd/>
          <a:tailEnd type="none" w="med" len="med"/>
        </a:ln>
        <a:effectLst/>
      </xdr:spPr>
    </xdr:pic>
    <xdr:clientData/>
  </xdr:twoCellAnchor>
  <xdr:twoCellAnchor editAs="oneCell">
    <xdr:from>
      <xdr:col>1</xdr:col>
      <xdr:colOff>141287</xdr:colOff>
      <xdr:row>12</xdr:row>
      <xdr:rowOff>111125</xdr:rowOff>
    </xdr:from>
    <xdr:to>
      <xdr:col>1</xdr:col>
      <xdr:colOff>2771577</xdr:colOff>
      <xdr:row>12</xdr:row>
      <xdr:rowOff>1055582</xdr:rowOff>
    </xdr:to>
    <xdr:pic>
      <xdr:nvPicPr>
        <xdr:cNvPr id="9" name="Picture 8">
          <a:extLst>
            <a:ext uri="{FF2B5EF4-FFF2-40B4-BE49-F238E27FC236}">
              <a16:creationId xmlns="" xmlns:a16="http://schemas.microsoft.com/office/drawing/2014/main" id="{00000000-0008-0000-0200-000013000000}"/>
            </a:ext>
          </a:extLst>
        </xdr:cNvPr>
        <xdr:cNvPicPr>
          <a:picLocks noChangeAspect="1" noChangeArrowheads="1"/>
        </xdr:cNvPicPr>
      </xdr:nvPicPr>
      <xdr:blipFill>
        <a:blip xmlns:r="http://schemas.openxmlformats.org/officeDocument/2006/relationships" r:embed="rId2"/>
        <a:srcRect/>
        <a:stretch>
          <a:fillRect/>
        </a:stretch>
      </xdr:blipFill>
      <xdr:spPr>
        <a:xfrm>
          <a:off x="2808287" y="3405188"/>
          <a:ext cx="2677915" cy="944457"/>
        </a:xfrm>
        <a:prstGeom prst="rect">
          <a:avLst/>
        </a:prstGeom>
        <a:noFill/>
        <a:ln w="1">
          <a:noFill/>
          <a:miter lim="800000"/>
          <a:headEnd/>
          <a:tailEnd type="none" w="med" len="med"/>
        </a:ln>
        <a:effectLst/>
      </xdr:spPr>
    </xdr:pic>
    <xdr:clientData/>
  </xdr:twoCellAnchor>
  <xdr:twoCellAnchor editAs="oneCell">
    <xdr:from>
      <xdr:col>1</xdr:col>
      <xdr:colOff>115361</xdr:colOff>
      <xdr:row>15</xdr:row>
      <xdr:rowOff>220134</xdr:rowOff>
    </xdr:from>
    <xdr:to>
      <xdr:col>1</xdr:col>
      <xdr:colOff>2772745</xdr:colOff>
      <xdr:row>15</xdr:row>
      <xdr:rowOff>1198458</xdr:rowOff>
    </xdr:to>
    <xdr:pic>
      <xdr:nvPicPr>
        <xdr:cNvPr id="10" name="Picture 9">
          <a:extLst>
            <a:ext uri="{FF2B5EF4-FFF2-40B4-BE49-F238E27FC236}">
              <a16:creationId xmlns="" xmlns:a16="http://schemas.microsoft.com/office/drawing/2014/main" id="{00000000-0008-0000-0200-000014000000}"/>
            </a:ext>
          </a:extLst>
        </xdr:cNvPr>
        <xdr:cNvPicPr>
          <a:picLocks noChangeAspect="1" noChangeArrowheads="1"/>
        </xdr:cNvPicPr>
      </xdr:nvPicPr>
      <xdr:blipFill>
        <a:blip xmlns:r="http://schemas.openxmlformats.org/officeDocument/2006/relationships" r:embed="rId3"/>
        <a:srcRect/>
        <a:stretch>
          <a:fillRect/>
        </a:stretch>
      </xdr:blipFill>
      <xdr:spPr>
        <a:xfrm>
          <a:off x="2782361" y="7721072"/>
          <a:ext cx="2714534" cy="978324"/>
        </a:xfrm>
        <a:prstGeom prst="rect">
          <a:avLst/>
        </a:prstGeom>
        <a:noFill/>
        <a:ln w="1">
          <a:noFill/>
          <a:miter lim="800000"/>
          <a:headEnd/>
          <a:tailEnd type="none" w="med" len="med"/>
        </a:ln>
        <a:effectLst/>
      </xdr:spPr>
    </xdr:pic>
    <xdr:clientData/>
  </xdr:twoCellAnchor>
  <xdr:twoCellAnchor editAs="oneCell">
    <xdr:from>
      <xdr:col>1</xdr:col>
      <xdr:colOff>96307</xdr:colOff>
      <xdr:row>13</xdr:row>
      <xdr:rowOff>202671</xdr:rowOff>
    </xdr:from>
    <xdr:to>
      <xdr:col>2</xdr:col>
      <xdr:colOff>1242</xdr:colOff>
      <xdr:row>13</xdr:row>
      <xdr:rowOff>1235605</xdr:rowOff>
    </xdr:to>
    <xdr:pic>
      <xdr:nvPicPr>
        <xdr:cNvPr id="11" name="Picture 10">
          <a:extLst>
            <a:ext uri="{FF2B5EF4-FFF2-40B4-BE49-F238E27FC236}">
              <a16:creationId xmlns="" xmlns:a16="http://schemas.microsoft.com/office/drawing/2014/main" id="{00000000-0008-0000-0200-000015000000}"/>
            </a:ext>
          </a:extLst>
        </xdr:cNvPr>
        <xdr:cNvPicPr>
          <a:picLocks noChangeAspect="1" noChangeArrowheads="1"/>
        </xdr:cNvPicPr>
      </xdr:nvPicPr>
      <xdr:blipFill>
        <a:blip xmlns:r="http://schemas.openxmlformats.org/officeDocument/2006/relationships" r:embed="rId4"/>
        <a:srcRect/>
        <a:stretch>
          <a:fillRect/>
        </a:stretch>
      </xdr:blipFill>
      <xdr:spPr>
        <a:xfrm>
          <a:off x="2763307" y="4719109"/>
          <a:ext cx="2764816" cy="1032934"/>
        </a:xfrm>
        <a:prstGeom prst="rect">
          <a:avLst/>
        </a:prstGeom>
        <a:noFill/>
        <a:ln w="1">
          <a:noFill/>
          <a:miter lim="800000"/>
          <a:headEnd/>
          <a:tailEnd type="none" w="med" len="med"/>
        </a:ln>
        <a:effectLst/>
      </xdr:spPr>
    </xdr:pic>
    <xdr:clientData/>
  </xdr:twoCellAnchor>
  <xdr:twoCellAnchor editAs="oneCell">
    <xdr:from>
      <xdr:col>0</xdr:col>
      <xdr:colOff>1012032</xdr:colOff>
      <xdr:row>18</xdr:row>
      <xdr:rowOff>83343</xdr:rowOff>
    </xdr:from>
    <xdr:to>
      <xdr:col>3</xdr:col>
      <xdr:colOff>1515933</xdr:colOff>
      <xdr:row>32</xdr:row>
      <xdr:rowOff>115093</xdr:rowOff>
    </xdr:to>
    <xdr:pic>
      <xdr:nvPicPr>
        <xdr:cNvPr id="6" name="图片 5"/>
        <xdr:cNvPicPr>
          <a:picLocks noChangeAspect="1"/>
        </xdr:cNvPicPr>
      </xdr:nvPicPr>
      <xdr:blipFill>
        <a:blip xmlns:r="http://schemas.openxmlformats.org/officeDocument/2006/relationships" r:embed="rId5"/>
        <a:stretch>
          <a:fillRect/>
        </a:stretch>
      </xdr:blipFill>
      <xdr:spPr>
        <a:xfrm>
          <a:off x="1012032" y="9548812"/>
          <a:ext cx="8754932" cy="346471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50800</xdr:colOff>
      <xdr:row>8</xdr:row>
      <xdr:rowOff>120650</xdr:rowOff>
    </xdr:from>
    <xdr:to>
      <xdr:col>15</xdr:col>
      <xdr:colOff>95250</xdr:colOff>
      <xdr:row>12</xdr:row>
      <xdr:rowOff>19050</xdr:rowOff>
    </xdr:to>
    <xdr:pic>
      <xdr:nvPicPr>
        <xdr:cNvPr id="2" name="Picture 1" descr="cid:image001.png@01D903CA.BC5DA0B0"/>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4318000" y="1460500"/>
          <a:ext cx="4921250" cy="59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68036</xdr:colOff>
      <xdr:row>5</xdr:row>
      <xdr:rowOff>258537</xdr:rowOff>
    </xdr:from>
    <xdr:to>
      <xdr:col>2</xdr:col>
      <xdr:colOff>0</xdr:colOff>
      <xdr:row>5</xdr:row>
      <xdr:rowOff>1024074</xdr:rowOff>
    </xdr:to>
    <xdr:pic>
      <xdr:nvPicPr>
        <xdr:cNvPr id="2" name="Picture 1">
          <a:extLst>
            <a:ext uri="{FF2B5EF4-FFF2-40B4-BE49-F238E27FC236}">
              <a16:creationId xmlns="" xmlns:a16="http://schemas.microsoft.com/office/drawing/2014/main" id="{769E6CEC-FE9D-4784-A95C-16F5AD7C1381}"/>
            </a:ext>
          </a:extLst>
        </xdr:cNvPr>
        <xdr:cNvPicPr>
          <a:picLocks noChangeAspect="1" noChangeArrowheads="1"/>
        </xdr:cNvPicPr>
      </xdr:nvPicPr>
      <xdr:blipFill>
        <a:blip xmlns:r="http://schemas.openxmlformats.org/officeDocument/2006/relationships" r:embed="rId1"/>
        <a:srcRect/>
        <a:stretch>
          <a:fillRect/>
        </a:stretch>
      </xdr:blipFill>
      <xdr:spPr>
        <a:xfrm>
          <a:off x="976721" y="1830162"/>
          <a:ext cx="1979839" cy="756012"/>
        </a:xfrm>
        <a:prstGeom prst="rect">
          <a:avLst/>
        </a:prstGeom>
        <a:noFill/>
        <a:ln w="1">
          <a:noFill/>
          <a:miter lim="800000"/>
          <a:headEnd/>
          <a:tailEnd type="none" w="med" len="med"/>
        </a:ln>
        <a:effectLst/>
      </xdr:spPr>
    </xdr:pic>
    <xdr:clientData/>
  </xdr:twoCellAnchor>
  <xdr:twoCellAnchor editAs="oneCell">
    <xdr:from>
      <xdr:col>1</xdr:col>
      <xdr:colOff>27217</xdr:colOff>
      <xdr:row>6</xdr:row>
      <xdr:rowOff>122464</xdr:rowOff>
    </xdr:from>
    <xdr:to>
      <xdr:col>2</xdr:col>
      <xdr:colOff>0</xdr:colOff>
      <xdr:row>6</xdr:row>
      <xdr:rowOff>911486</xdr:rowOff>
    </xdr:to>
    <xdr:pic>
      <xdr:nvPicPr>
        <xdr:cNvPr id="3" name="Picture 2">
          <a:extLst>
            <a:ext uri="{FF2B5EF4-FFF2-40B4-BE49-F238E27FC236}">
              <a16:creationId xmlns="" xmlns:a16="http://schemas.microsoft.com/office/drawing/2014/main" id="{99ADF483-4837-4993-9553-AE25CDE8A866}"/>
            </a:ext>
          </a:extLst>
        </xdr:cNvPr>
        <xdr:cNvPicPr>
          <a:picLocks noChangeAspect="1" noChangeArrowheads="1"/>
        </xdr:cNvPicPr>
      </xdr:nvPicPr>
      <xdr:blipFill>
        <a:blip xmlns:r="http://schemas.openxmlformats.org/officeDocument/2006/relationships" r:embed="rId2"/>
        <a:srcRect/>
        <a:stretch>
          <a:fillRect/>
        </a:stretch>
      </xdr:blipFill>
      <xdr:spPr>
        <a:xfrm>
          <a:off x="935902" y="2894239"/>
          <a:ext cx="2020658" cy="787117"/>
        </a:xfrm>
        <a:prstGeom prst="rect">
          <a:avLst/>
        </a:prstGeom>
        <a:noFill/>
        <a:ln w="1">
          <a:noFill/>
          <a:miter lim="800000"/>
          <a:headEnd/>
          <a:tailEnd type="none" w="med" len="med"/>
        </a:ln>
        <a:effectLst/>
      </xdr:spPr>
    </xdr:pic>
    <xdr:clientData/>
  </xdr:twoCellAnchor>
  <xdr:twoCellAnchor editAs="oneCell">
    <xdr:from>
      <xdr:col>1</xdr:col>
      <xdr:colOff>13607</xdr:colOff>
      <xdr:row>7</xdr:row>
      <xdr:rowOff>244929</xdr:rowOff>
    </xdr:from>
    <xdr:to>
      <xdr:col>2</xdr:col>
      <xdr:colOff>0</xdr:colOff>
      <xdr:row>7</xdr:row>
      <xdr:rowOff>1024074</xdr:rowOff>
    </xdr:to>
    <xdr:pic>
      <xdr:nvPicPr>
        <xdr:cNvPr id="4" name="Picture 3">
          <a:extLst>
            <a:ext uri="{FF2B5EF4-FFF2-40B4-BE49-F238E27FC236}">
              <a16:creationId xmlns="" xmlns:a16="http://schemas.microsoft.com/office/drawing/2014/main" id="{2306BE60-B5A0-4B23-87B5-73C325F739B4}"/>
            </a:ext>
          </a:extLst>
        </xdr:cNvPr>
        <xdr:cNvPicPr>
          <a:picLocks noChangeAspect="1" noChangeArrowheads="1"/>
        </xdr:cNvPicPr>
      </xdr:nvPicPr>
      <xdr:blipFill>
        <a:blip xmlns:r="http://schemas.openxmlformats.org/officeDocument/2006/relationships" r:embed="rId3"/>
        <a:srcRect/>
        <a:stretch>
          <a:fillRect/>
        </a:stretch>
      </xdr:blipFill>
      <xdr:spPr>
        <a:xfrm>
          <a:off x="918482" y="4226379"/>
          <a:ext cx="2038078" cy="767715"/>
        </a:xfrm>
        <a:prstGeom prst="rect">
          <a:avLst/>
        </a:prstGeom>
        <a:noFill/>
        <a:ln w="1">
          <a:noFill/>
          <a:miter lim="800000"/>
          <a:headEnd/>
          <a:tailEnd type="none" w="med" len="med"/>
        </a:ln>
        <a:effectLst/>
      </xdr:spPr>
    </xdr:pic>
    <xdr:clientData/>
  </xdr:twoCellAnchor>
  <xdr:twoCellAnchor editAs="oneCell">
    <xdr:from>
      <xdr:col>1</xdr:col>
      <xdr:colOff>68036</xdr:colOff>
      <xdr:row>8</xdr:row>
      <xdr:rowOff>163287</xdr:rowOff>
    </xdr:from>
    <xdr:to>
      <xdr:col>2</xdr:col>
      <xdr:colOff>0</xdr:colOff>
      <xdr:row>8</xdr:row>
      <xdr:rowOff>947983</xdr:rowOff>
    </xdr:to>
    <xdr:pic>
      <xdr:nvPicPr>
        <xdr:cNvPr id="5" name="Picture 4">
          <a:extLst>
            <a:ext uri="{FF2B5EF4-FFF2-40B4-BE49-F238E27FC236}">
              <a16:creationId xmlns="" xmlns:a16="http://schemas.microsoft.com/office/drawing/2014/main" id="{FD7E642A-F123-4C46-BC78-C1CBF8089C29}"/>
            </a:ext>
          </a:extLst>
        </xdr:cNvPr>
        <xdr:cNvPicPr>
          <a:picLocks noChangeAspect="1" noChangeArrowheads="1"/>
        </xdr:cNvPicPr>
      </xdr:nvPicPr>
      <xdr:blipFill>
        <a:blip xmlns:r="http://schemas.openxmlformats.org/officeDocument/2006/relationships" r:embed="rId4"/>
        <a:srcRect/>
        <a:stretch>
          <a:fillRect/>
        </a:stretch>
      </xdr:blipFill>
      <xdr:spPr>
        <a:xfrm>
          <a:off x="976721" y="5342982"/>
          <a:ext cx="1979839" cy="786601"/>
        </a:xfrm>
        <a:prstGeom prst="rect">
          <a:avLst/>
        </a:prstGeom>
        <a:noFill/>
        <a:ln w="1">
          <a:noFill/>
          <a:miter lim="800000"/>
          <a:headEnd/>
          <a:tailEnd type="none" w="med" len="med"/>
        </a:ln>
        <a:effectLst/>
      </xdr:spPr>
    </xdr:pic>
    <xdr:clientData/>
  </xdr:twoCellAnchor>
  <xdr:twoCellAnchor editAs="oneCell">
    <xdr:from>
      <xdr:col>1</xdr:col>
      <xdr:colOff>68035</xdr:colOff>
      <xdr:row>9</xdr:row>
      <xdr:rowOff>136071</xdr:rowOff>
    </xdr:from>
    <xdr:to>
      <xdr:col>2</xdr:col>
      <xdr:colOff>0</xdr:colOff>
      <xdr:row>9</xdr:row>
      <xdr:rowOff>917665</xdr:rowOff>
    </xdr:to>
    <xdr:pic>
      <xdr:nvPicPr>
        <xdr:cNvPr id="6" name="Picture 5">
          <a:extLst>
            <a:ext uri="{FF2B5EF4-FFF2-40B4-BE49-F238E27FC236}">
              <a16:creationId xmlns="" xmlns:a16="http://schemas.microsoft.com/office/drawing/2014/main" id="{E8338D3A-8895-4345-BF6D-38C8A92BEAC4}"/>
            </a:ext>
          </a:extLst>
        </xdr:cNvPr>
        <xdr:cNvPicPr>
          <a:picLocks noChangeAspect="1" noChangeArrowheads="1"/>
        </xdr:cNvPicPr>
      </xdr:nvPicPr>
      <xdr:blipFill>
        <a:blip xmlns:r="http://schemas.openxmlformats.org/officeDocument/2006/relationships" r:embed="rId5"/>
        <a:srcRect/>
        <a:stretch>
          <a:fillRect/>
        </a:stretch>
      </xdr:blipFill>
      <xdr:spPr>
        <a:xfrm>
          <a:off x="976720" y="6525441"/>
          <a:ext cx="1979840" cy="779689"/>
        </a:xfrm>
        <a:prstGeom prst="rect">
          <a:avLst/>
        </a:prstGeom>
        <a:noFill/>
        <a:ln w="1">
          <a:noFill/>
          <a:miter lim="800000"/>
          <a:headEnd/>
          <a:tailEnd type="none" w="med" len="med"/>
        </a:ln>
        <a:effectLst/>
      </xdr:spPr>
    </xdr:pic>
    <xdr:clientData/>
  </xdr:twoCellAnchor>
  <xdr:twoCellAnchor editAs="oneCell">
    <xdr:from>
      <xdr:col>1</xdr:col>
      <xdr:colOff>13607</xdr:colOff>
      <xdr:row>10</xdr:row>
      <xdr:rowOff>149679</xdr:rowOff>
    </xdr:from>
    <xdr:to>
      <xdr:col>2</xdr:col>
      <xdr:colOff>0</xdr:colOff>
      <xdr:row>10</xdr:row>
      <xdr:rowOff>956583</xdr:rowOff>
    </xdr:to>
    <xdr:pic>
      <xdr:nvPicPr>
        <xdr:cNvPr id="7" name="Picture 6">
          <a:extLst>
            <a:ext uri="{FF2B5EF4-FFF2-40B4-BE49-F238E27FC236}">
              <a16:creationId xmlns="" xmlns:a16="http://schemas.microsoft.com/office/drawing/2014/main" id="{93951085-1995-4A2E-BF55-0DF1CD228523}"/>
            </a:ext>
          </a:extLst>
        </xdr:cNvPr>
        <xdr:cNvPicPr>
          <a:picLocks noChangeAspect="1" noChangeArrowheads="1"/>
        </xdr:cNvPicPr>
      </xdr:nvPicPr>
      <xdr:blipFill>
        <a:blip xmlns:r="http://schemas.openxmlformats.org/officeDocument/2006/relationships" r:embed="rId6"/>
        <a:srcRect/>
        <a:stretch>
          <a:fillRect/>
        </a:stretch>
      </xdr:blipFill>
      <xdr:spPr>
        <a:xfrm>
          <a:off x="918482" y="7739199"/>
          <a:ext cx="2038078" cy="810714"/>
        </a:xfrm>
        <a:prstGeom prst="rect">
          <a:avLst/>
        </a:prstGeom>
        <a:noFill/>
        <a:ln w="1">
          <a:noFill/>
          <a:miter lim="800000"/>
          <a:headEnd/>
          <a:tailEnd type="none" w="med" len="med"/>
        </a:ln>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27215</xdr:colOff>
      <xdr:row>5</xdr:row>
      <xdr:rowOff>244930</xdr:rowOff>
    </xdr:from>
    <xdr:to>
      <xdr:col>2</xdr:col>
      <xdr:colOff>0</xdr:colOff>
      <xdr:row>5</xdr:row>
      <xdr:rowOff>993322</xdr:rowOff>
    </xdr:to>
    <xdr:pic>
      <xdr:nvPicPr>
        <xdr:cNvPr id="2" name="Picture 1">
          <a:extLst>
            <a:ext uri="{FF2B5EF4-FFF2-40B4-BE49-F238E27FC236}">
              <a16:creationId xmlns="" xmlns:a16="http://schemas.microsoft.com/office/drawing/2014/main" id="{7DB9B62D-8E4C-4923-96E7-4DBA707CC50C}"/>
            </a:ext>
          </a:extLst>
        </xdr:cNvPr>
        <xdr:cNvPicPr>
          <a:picLocks noChangeAspect="1" noChangeArrowheads="1"/>
        </xdr:cNvPicPr>
      </xdr:nvPicPr>
      <xdr:blipFill>
        <a:blip xmlns:r="http://schemas.openxmlformats.org/officeDocument/2006/relationships" r:embed="rId1"/>
        <a:srcRect/>
        <a:stretch>
          <a:fillRect/>
        </a:stretch>
      </xdr:blipFill>
      <xdr:spPr>
        <a:xfrm>
          <a:off x="935900" y="1818460"/>
          <a:ext cx="2020660" cy="744582"/>
        </a:xfrm>
        <a:prstGeom prst="rect">
          <a:avLst/>
        </a:prstGeom>
        <a:noFill/>
        <a:ln w="1">
          <a:noFill/>
          <a:miter lim="800000"/>
          <a:headEnd/>
          <a:tailEnd type="none" w="med" len="med"/>
        </a:ln>
        <a:effectLst/>
      </xdr:spPr>
    </xdr:pic>
    <xdr:clientData/>
  </xdr:twoCellAnchor>
  <xdr:twoCellAnchor editAs="oneCell">
    <xdr:from>
      <xdr:col>1</xdr:col>
      <xdr:colOff>27217</xdr:colOff>
      <xdr:row>6</xdr:row>
      <xdr:rowOff>122464</xdr:rowOff>
    </xdr:from>
    <xdr:to>
      <xdr:col>2</xdr:col>
      <xdr:colOff>0</xdr:colOff>
      <xdr:row>6</xdr:row>
      <xdr:rowOff>911486</xdr:rowOff>
    </xdr:to>
    <xdr:pic>
      <xdr:nvPicPr>
        <xdr:cNvPr id="3" name="Picture 2">
          <a:extLst>
            <a:ext uri="{FF2B5EF4-FFF2-40B4-BE49-F238E27FC236}">
              <a16:creationId xmlns="" xmlns:a16="http://schemas.microsoft.com/office/drawing/2014/main" id="{54AB53E9-EE70-4909-9151-0C7C2B847CE6}"/>
            </a:ext>
          </a:extLst>
        </xdr:cNvPr>
        <xdr:cNvPicPr>
          <a:picLocks noChangeAspect="1" noChangeArrowheads="1"/>
        </xdr:cNvPicPr>
      </xdr:nvPicPr>
      <xdr:blipFill>
        <a:blip xmlns:r="http://schemas.openxmlformats.org/officeDocument/2006/relationships" r:embed="rId2"/>
        <a:srcRect/>
        <a:stretch>
          <a:fillRect/>
        </a:stretch>
      </xdr:blipFill>
      <xdr:spPr>
        <a:xfrm>
          <a:off x="935902" y="2894239"/>
          <a:ext cx="2020658" cy="783307"/>
        </a:xfrm>
        <a:prstGeom prst="rect">
          <a:avLst/>
        </a:prstGeom>
        <a:noFill/>
        <a:ln w="1">
          <a:noFill/>
          <a:miter lim="800000"/>
          <a:headEnd/>
          <a:tailEnd type="none" w="med" len="med"/>
        </a:ln>
        <a:effectLst/>
      </xdr:spPr>
    </xdr:pic>
    <xdr:clientData/>
  </xdr:twoCellAnchor>
  <xdr:twoCellAnchor editAs="oneCell">
    <xdr:from>
      <xdr:col>0</xdr:col>
      <xdr:colOff>1020536</xdr:colOff>
      <xdr:row>7</xdr:row>
      <xdr:rowOff>204107</xdr:rowOff>
    </xdr:from>
    <xdr:to>
      <xdr:col>2</xdr:col>
      <xdr:colOff>0</xdr:colOff>
      <xdr:row>7</xdr:row>
      <xdr:rowOff>956582</xdr:rowOff>
    </xdr:to>
    <xdr:pic>
      <xdr:nvPicPr>
        <xdr:cNvPr id="4" name="Picture 3">
          <a:extLst>
            <a:ext uri="{FF2B5EF4-FFF2-40B4-BE49-F238E27FC236}">
              <a16:creationId xmlns="" xmlns:a16="http://schemas.microsoft.com/office/drawing/2014/main" id="{4EBFF3B5-0FB2-4DBD-B77A-7CA2FD42B73C}"/>
            </a:ext>
          </a:extLst>
        </xdr:cNvPr>
        <xdr:cNvPicPr>
          <a:picLocks noChangeAspect="1" noChangeArrowheads="1"/>
        </xdr:cNvPicPr>
      </xdr:nvPicPr>
      <xdr:blipFill>
        <a:blip xmlns:r="http://schemas.openxmlformats.org/officeDocument/2006/relationships" r:embed="rId3"/>
        <a:srcRect/>
        <a:stretch>
          <a:fillRect/>
        </a:stretch>
      </xdr:blipFill>
      <xdr:spPr>
        <a:xfrm>
          <a:off x="908141" y="4179842"/>
          <a:ext cx="2048419" cy="762000"/>
        </a:xfrm>
        <a:prstGeom prst="rect">
          <a:avLst/>
        </a:prstGeom>
        <a:noFill/>
        <a:ln w="1">
          <a:noFill/>
          <a:miter lim="800000"/>
          <a:headEnd/>
          <a:tailEnd type="none" w="med" len="med"/>
        </a:ln>
        <a:effectLst/>
      </xdr:spPr>
    </xdr:pic>
    <xdr:clientData/>
  </xdr:twoCellAnchor>
  <xdr:twoCellAnchor editAs="oneCell">
    <xdr:from>
      <xdr:col>1</xdr:col>
      <xdr:colOff>68036</xdr:colOff>
      <xdr:row>8</xdr:row>
      <xdr:rowOff>163287</xdr:rowOff>
    </xdr:from>
    <xdr:to>
      <xdr:col>2</xdr:col>
      <xdr:colOff>0</xdr:colOff>
      <xdr:row>8</xdr:row>
      <xdr:rowOff>947983</xdr:rowOff>
    </xdr:to>
    <xdr:pic>
      <xdr:nvPicPr>
        <xdr:cNvPr id="5" name="Picture 4">
          <a:extLst>
            <a:ext uri="{FF2B5EF4-FFF2-40B4-BE49-F238E27FC236}">
              <a16:creationId xmlns="" xmlns:a16="http://schemas.microsoft.com/office/drawing/2014/main" id="{E9136E33-7BDD-4786-A150-F8F74B33137A}"/>
            </a:ext>
          </a:extLst>
        </xdr:cNvPr>
        <xdr:cNvPicPr>
          <a:picLocks noChangeAspect="1" noChangeArrowheads="1"/>
        </xdr:cNvPicPr>
      </xdr:nvPicPr>
      <xdr:blipFill>
        <a:blip xmlns:r="http://schemas.openxmlformats.org/officeDocument/2006/relationships" r:embed="rId4"/>
        <a:srcRect/>
        <a:stretch>
          <a:fillRect/>
        </a:stretch>
      </xdr:blipFill>
      <xdr:spPr>
        <a:xfrm>
          <a:off x="976721" y="5342982"/>
          <a:ext cx="1979839" cy="784696"/>
        </a:xfrm>
        <a:prstGeom prst="rect">
          <a:avLst/>
        </a:prstGeom>
        <a:noFill/>
        <a:ln w="1">
          <a:noFill/>
          <a:miter lim="800000"/>
          <a:headEnd/>
          <a:tailEnd type="none" w="med" len="med"/>
        </a:ln>
        <a:effectLst/>
      </xdr:spPr>
    </xdr:pic>
    <xdr:clientData/>
  </xdr:twoCellAnchor>
  <xdr:twoCellAnchor editAs="oneCell">
    <xdr:from>
      <xdr:col>1</xdr:col>
      <xdr:colOff>68035</xdr:colOff>
      <xdr:row>9</xdr:row>
      <xdr:rowOff>136071</xdr:rowOff>
    </xdr:from>
    <xdr:to>
      <xdr:col>2</xdr:col>
      <xdr:colOff>0</xdr:colOff>
      <xdr:row>9</xdr:row>
      <xdr:rowOff>917665</xdr:rowOff>
    </xdr:to>
    <xdr:pic>
      <xdr:nvPicPr>
        <xdr:cNvPr id="6" name="Picture 5">
          <a:extLst>
            <a:ext uri="{FF2B5EF4-FFF2-40B4-BE49-F238E27FC236}">
              <a16:creationId xmlns="" xmlns:a16="http://schemas.microsoft.com/office/drawing/2014/main" id="{C18F0028-345A-4603-9126-2230E1AF59E9}"/>
            </a:ext>
          </a:extLst>
        </xdr:cNvPr>
        <xdr:cNvPicPr>
          <a:picLocks noChangeAspect="1" noChangeArrowheads="1"/>
        </xdr:cNvPicPr>
      </xdr:nvPicPr>
      <xdr:blipFill>
        <a:blip xmlns:r="http://schemas.openxmlformats.org/officeDocument/2006/relationships" r:embed="rId5"/>
        <a:srcRect/>
        <a:stretch>
          <a:fillRect/>
        </a:stretch>
      </xdr:blipFill>
      <xdr:spPr>
        <a:xfrm>
          <a:off x="976720" y="6525441"/>
          <a:ext cx="1979840" cy="783499"/>
        </a:xfrm>
        <a:prstGeom prst="rect">
          <a:avLst/>
        </a:prstGeom>
        <a:noFill/>
        <a:ln w="1">
          <a:noFill/>
          <a:miter lim="800000"/>
          <a:headEnd/>
          <a:tailEnd type="none" w="med" len="med"/>
        </a:ln>
        <a:effectLst/>
      </xdr:spPr>
    </xdr:pic>
    <xdr:clientData/>
  </xdr:twoCellAnchor>
  <xdr:twoCellAnchor editAs="oneCell">
    <xdr:from>
      <xdr:col>1</xdr:col>
      <xdr:colOff>13607</xdr:colOff>
      <xdr:row>10</xdr:row>
      <xdr:rowOff>149679</xdr:rowOff>
    </xdr:from>
    <xdr:to>
      <xdr:col>2</xdr:col>
      <xdr:colOff>0</xdr:colOff>
      <xdr:row>10</xdr:row>
      <xdr:rowOff>956583</xdr:rowOff>
    </xdr:to>
    <xdr:pic>
      <xdr:nvPicPr>
        <xdr:cNvPr id="7" name="Picture 6">
          <a:extLst>
            <a:ext uri="{FF2B5EF4-FFF2-40B4-BE49-F238E27FC236}">
              <a16:creationId xmlns="" xmlns:a16="http://schemas.microsoft.com/office/drawing/2014/main" id="{8CCDD5A4-BB24-497C-9BC0-68DDAEB40C99}"/>
            </a:ext>
          </a:extLst>
        </xdr:cNvPr>
        <xdr:cNvPicPr>
          <a:picLocks noChangeAspect="1" noChangeArrowheads="1"/>
        </xdr:cNvPicPr>
      </xdr:nvPicPr>
      <xdr:blipFill>
        <a:blip xmlns:r="http://schemas.openxmlformats.org/officeDocument/2006/relationships" r:embed="rId6"/>
        <a:srcRect/>
        <a:stretch>
          <a:fillRect/>
        </a:stretch>
      </xdr:blipFill>
      <xdr:spPr>
        <a:xfrm>
          <a:off x="918482" y="7739199"/>
          <a:ext cx="2038078" cy="814524"/>
        </a:xfrm>
        <a:prstGeom prst="rect">
          <a:avLst/>
        </a:prstGeom>
        <a:noFill/>
        <a:ln w="1">
          <a:noFill/>
          <a:miter lim="800000"/>
          <a:headEnd/>
          <a:tailEnd type="none" w="med" len="med"/>
        </a:ln>
        <a:effectLst/>
      </xdr:spPr>
    </xdr:pic>
    <xdr:clientData/>
  </xdr:twoCellAnchor>
  <xdr:twoCellAnchor editAs="oneCell">
    <xdr:from>
      <xdr:col>18</xdr:col>
      <xdr:colOff>0</xdr:colOff>
      <xdr:row>3</xdr:row>
      <xdr:rowOff>0</xdr:rowOff>
    </xdr:from>
    <xdr:to>
      <xdr:col>25</xdr:col>
      <xdr:colOff>765424</xdr:colOff>
      <xdr:row>6</xdr:row>
      <xdr:rowOff>960563</xdr:rowOff>
    </xdr:to>
    <xdr:pic>
      <xdr:nvPicPr>
        <xdr:cNvPr id="8" name="Picture 7">
          <a:extLst>
            <a:ext uri="{FF2B5EF4-FFF2-40B4-BE49-F238E27FC236}">
              <a16:creationId xmlns="" xmlns:a16="http://schemas.microsoft.com/office/drawing/2014/main" id="{E0337E82-77E1-4BF4-9125-EAFCF8F1EC96}"/>
            </a:ext>
          </a:extLst>
        </xdr:cNvPr>
        <xdr:cNvPicPr>
          <a:picLocks noChangeAspect="1"/>
        </xdr:cNvPicPr>
      </xdr:nvPicPr>
      <xdr:blipFill>
        <a:blip xmlns:r="http://schemas.openxmlformats.org/officeDocument/2006/relationships" r:embed="rId7"/>
        <a:stretch>
          <a:fillRect/>
        </a:stretch>
      </xdr:blipFill>
      <xdr:spPr>
        <a:xfrm>
          <a:off x="14695714" y="587829"/>
          <a:ext cx="5029902" cy="317036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68036</xdr:colOff>
      <xdr:row>5</xdr:row>
      <xdr:rowOff>258537</xdr:rowOff>
    </xdr:from>
    <xdr:to>
      <xdr:col>2</xdr:col>
      <xdr:colOff>0</xdr:colOff>
      <xdr:row>5</xdr:row>
      <xdr:rowOff>1006929</xdr:rowOff>
    </xdr:to>
    <xdr:pic>
      <xdr:nvPicPr>
        <xdr:cNvPr id="2" name="Picture 1">
          <a:extLst>
            <a:ext uri="{FF2B5EF4-FFF2-40B4-BE49-F238E27FC236}">
              <a16:creationId xmlns=""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a:srcRect/>
        <a:stretch>
          <a:fillRect/>
        </a:stretch>
      </xdr:blipFill>
      <xdr:spPr>
        <a:xfrm>
          <a:off x="1020536" y="1776187"/>
          <a:ext cx="2078264" cy="748392"/>
        </a:xfrm>
        <a:prstGeom prst="rect">
          <a:avLst/>
        </a:prstGeom>
        <a:noFill/>
        <a:ln w="1">
          <a:noFill/>
          <a:miter lim="800000"/>
          <a:headEnd/>
          <a:tailEnd type="none" w="med" len="med"/>
        </a:ln>
        <a:effectLst/>
      </xdr:spPr>
    </xdr:pic>
    <xdr:clientData/>
  </xdr:twoCellAnchor>
  <xdr:twoCellAnchor editAs="oneCell">
    <xdr:from>
      <xdr:col>1</xdr:col>
      <xdr:colOff>27217</xdr:colOff>
      <xdr:row>6</xdr:row>
      <xdr:rowOff>122464</xdr:rowOff>
    </xdr:from>
    <xdr:to>
      <xdr:col>2</xdr:col>
      <xdr:colOff>0</xdr:colOff>
      <xdr:row>6</xdr:row>
      <xdr:rowOff>901961</xdr:rowOff>
    </xdr:to>
    <xdr:pic>
      <xdr:nvPicPr>
        <xdr:cNvPr id="3" name="Picture 2">
          <a:extLst>
            <a:ext uri="{FF2B5EF4-FFF2-40B4-BE49-F238E27FC236}">
              <a16:creationId xmlns=""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2"/>
        <a:srcRect/>
        <a:stretch>
          <a:fillRect/>
        </a:stretch>
      </xdr:blipFill>
      <xdr:spPr>
        <a:xfrm>
          <a:off x="979717" y="2846614"/>
          <a:ext cx="2119083" cy="779497"/>
        </a:xfrm>
        <a:prstGeom prst="rect">
          <a:avLst/>
        </a:prstGeom>
        <a:noFill/>
        <a:ln w="1">
          <a:noFill/>
          <a:miter lim="800000"/>
          <a:headEnd/>
          <a:tailEnd type="none" w="med" len="med"/>
        </a:ln>
        <a:effectLst/>
      </xdr:spPr>
    </xdr:pic>
    <xdr:clientData/>
  </xdr:twoCellAnchor>
  <xdr:twoCellAnchor editAs="oneCell">
    <xdr:from>
      <xdr:col>1</xdr:col>
      <xdr:colOff>13607</xdr:colOff>
      <xdr:row>7</xdr:row>
      <xdr:rowOff>244929</xdr:rowOff>
    </xdr:from>
    <xdr:to>
      <xdr:col>2</xdr:col>
      <xdr:colOff>0</xdr:colOff>
      <xdr:row>7</xdr:row>
      <xdr:rowOff>1006929</xdr:rowOff>
    </xdr:to>
    <xdr:pic>
      <xdr:nvPicPr>
        <xdr:cNvPr id="4" name="Picture 3">
          <a:extLst>
            <a:ext uri="{FF2B5EF4-FFF2-40B4-BE49-F238E27FC236}">
              <a16:creationId xmlns=""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3"/>
        <a:srcRect/>
        <a:stretch>
          <a:fillRect/>
        </a:stretch>
      </xdr:blipFill>
      <xdr:spPr>
        <a:xfrm>
          <a:off x="966107" y="4175579"/>
          <a:ext cx="2132693" cy="762000"/>
        </a:xfrm>
        <a:prstGeom prst="rect">
          <a:avLst/>
        </a:prstGeom>
        <a:noFill/>
        <a:ln w="1">
          <a:noFill/>
          <a:miter lim="800000"/>
          <a:headEnd/>
          <a:tailEnd type="none" w="med" len="med"/>
        </a:ln>
        <a:effectLst/>
      </xdr:spPr>
    </xdr:pic>
    <xdr:clientData/>
  </xdr:twoCellAnchor>
  <xdr:twoCellAnchor editAs="oneCell">
    <xdr:from>
      <xdr:col>1</xdr:col>
      <xdr:colOff>68036</xdr:colOff>
      <xdr:row>8</xdr:row>
      <xdr:rowOff>163287</xdr:rowOff>
    </xdr:from>
    <xdr:to>
      <xdr:col>2</xdr:col>
      <xdr:colOff>0</xdr:colOff>
      <xdr:row>8</xdr:row>
      <xdr:rowOff>944173</xdr:rowOff>
    </xdr:to>
    <xdr:pic>
      <xdr:nvPicPr>
        <xdr:cNvPr id="5" name="Picture 4">
          <a:extLst>
            <a:ext uri="{FF2B5EF4-FFF2-40B4-BE49-F238E27FC236}">
              <a16:creationId xmlns=""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4"/>
        <a:srcRect/>
        <a:stretch>
          <a:fillRect/>
        </a:stretch>
      </xdr:blipFill>
      <xdr:spPr>
        <a:xfrm>
          <a:off x="1020536" y="5300437"/>
          <a:ext cx="2078264" cy="780886"/>
        </a:xfrm>
        <a:prstGeom prst="rect">
          <a:avLst/>
        </a:prstGeom>
        <a:noFill/>
        <a:ln w="1">
          <a:noFill/>
          <a:miter lim="800000"/>
          <a:headEnd/>
          <a:tailEnd type="none" w="med" len="med"/>
        </a:ln>
        <a:effectLst/>
      </xdr:spPr>
    </xdr:pic>
    <xdr:clientData/>
  </xdr:twoCellAnchor>
  <xdr:twoCellAnchor editAs="oneCell">
    <xdr:from>
      <xdr:col>1</xdr:col>
      <xdr:colOff>68035</xdr:colOff>
      <xdr:row>9</xdr:row>
      <xdr:rowOff>136071</xdr:rowOff>
    </xdr:from>
    <xdr:to>
      <xdr:col>2</xdr:col>
      <xdr:colOff>0</xdr:colOff>
      <xdr:row>9</xdr:row>
      <xdr:rowOff>925285</xdr:rowOff>
    </xdr:to>
    <xdr:pic>
      <xdr:nvPicPr>
        <xdr:cNvPr id="6" name="Picture 5">
          <a:extLst>
            <a:ext uri="{FF2B5EF4-FFF2-40B4-BE49-F238E27FC236}">
              <a16:creationId xmlns="" xmlns:a16="http://schemas.microsoft.com/office/drawing/2014/main" id="{00000000-0008-0000-0300-000006000000}"/>
            </a:ext>
          </a:extLst>
        </xdr:cNvPr>
        <xdr:cNvPicPr>
          <a:picLocks noChangeAspect="1" noChangeArrowheads="1"/>
        </xdr:cNvPicPr>
      </xdr:nvPicPr>
      <xdr:blipFill>
        <a:blip xmlns:r="http://schemas.openxmlformats.org/officeDocument/2006/relationships" r:embed="rId5"/>
        <a:srcRect/>
        <a:stretch>
          <a:fillRect/>
        </a:stretch>
      </xdr:blipFill>
      <xdr:spPr>
        <a:xfrm>
          <a:off x="1020535" y="6479721"/>
          <a:ext cx="2078265" cy="789214"/>
        </a:xfrm>
        <a:prstGeom prst="rect">
          <a:avLst/>
        </a:prstGeom>
        <a:noFill/>
        <a:ln w="1">
          <a:noFill/>
          <a:miter lim="800000"/>
          <a:headEnd/>
          <a:tailEnd type="none" w="med" len="med"/>
        </a:ln>
        <a:effectLst/>
      </xdr:spPr>
    </xdr:pic>
    <xdr:clientData/>
  </xdr:twoCellAnchor>
  <xdr:twoCellAnchor editAs="oneCell">
    <xdr:from>
      <xdr:col>1</xdr:col>
      <xdr:colOff>13607</xdr:colOff>
      <xdr:row>10</xdr:row>
      <xdr:rowOff>149679</xdr:rowOff>
    </xdr:from>
    <xdr:to>
      <xdr:col>2</xdr:col>
      <xdr:colOff>0</xdr:colOff>
      <xdr:row>10</xdr:row>
      <xdr:rowOff>966108</xdr:rowOff>
    </xdr:to>
    <xdr:pic>
      <xdr:nvPicPr>
        <xdr:cNvPr id="7" name="Picture 6">
          <a:extLst>
            <a:ext uri="{FF2B5EF4-FFF2-40B4-BE49-F238E27FC236}">
              <a16:creationId xmlns=""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6"/>
        <a:srcRect/>
        <a:stretch>
          <a:fillRect/>
        </a:stretch>
      </xdr:blipFill>
      <xdr:spPr>
        <a:xfrm>
          <a:off x="966107" y="7699829"/>
          <a:ext cx="2132693" cy="816429"/>
        </a:xfrm>
        <a:prstGeom prst="rect">
          <a:avLst/>
        </a:prstGeom>
        <a:noFill/>
        <a:ln w="1">
          <a:noFill/>
          <a:miter lim="800000"/>
          <a:headEnd/>
          <a:tailEnd type="none" w="med" len="med"/>
        </a:ln>
        <a:effec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27215</xdr:colOff>
      <xdr:row>5</xdr:row>
      <xdr:rowOff>244930</xdr:rowOff>
    </xdr:from>
    <xdr:to>
      <xdr:col>2</xdr:col>
      <xdr:colOff>0</xdr:colOff>
      <xdr:row>5</xdr:row>
      <xdr:rowOff>993322</xdr:rowOff>
    </xdr:to>
    <xdr:pic>
      <xdr:nvPicPr>
        <xdr:cNvPr id="2" name="Picture 1">
          <a:extLst>
            <a:ext uri="{FF2B5EF4-FFF2-40B4-BE49-F238E27FC236}">
              <a16:creationId xmlns=""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a:srcRect/>
        <a:stretch>
          <a:fillRect/>
        </a:stretch>
      </xdr:blipFill>
      <xdr:spPr>
        <a:xfrm>
          <a:off x="979715" y="1762580"/>
          <a:ext cx="2119085" cy="748392"/>
        </a:xfrm>
        <a:prstGeom prst="rect">
          <a:avLst/>
        </a:prstGeom>
        <a:noFill/>
        <a:ln w="1">
          <a:noFill/>
          <a:miter lim="800000"/>
          <a:headEnd/>
          <a:tailEnd type="none" w="med" len="med"/>
        </a:ln>
        <a:effectLst/>
      </xdr:spPr>
    </xdr:pic>
    <xdr:clientData/>
  </xdr:twoCellAnchor>
  <xdr:twoCellAnchor editAs="oneCell">
    <xdr:from>
      <xdr:col>1</xdr:col>
      <xdr:colOff>27217</xdr:colOff>
      <xdr:row>6</xdr:row>
      <xdr:rowOff>122464</xdr:rowOff>
    </xdr:from>
    <xdr:to>
      <xdr:col>2</xdr:col>
      <xdr:colOff>0</xdr:colOff>
      <xdr:row>6</xdr:row>
      <xdr:rowOff>901961</xdr:rowOff>
    </xdr:to>
    <xdr:pic>
      <xdr:nvPicPr>
        <xdr:cNvPr id="3" name="Picture 2">
          <a:extLst>
            <a:ext uri="{FF2B5EF4-FFF2-40B4-BE49-F238E27FC236}">
              <a16:creationId xmlns="" xmlns:a16="http://schemas.microsoft.com/office/drawing/2014/main" id="{00000000-0008-0000-0400-000003000000}"/>
            </a:ext>
          </a:extLst>
        </xdr:cNvPr>
        <xdr:cNvPicPr>
          <a:picLocks noChangeAspect="1" noChangeArrowheads="1"/>
        </xdr:cNvPicPr>
      </xdr:nvPicPr>
      <xdr:blipFill>
        <a:blip xmlns:r="http://schemas.openxmlformats.org/officeDocument/2006/relationships" r:embed="rId2"/>
        <a:srcRect/>
        <a:stretch>
          <a:fillRect/>
        </a:stretch>
      </xdr:blipFill>
      <xdr:spPr>
        <a:xfrm>
          <a:off x="979717" y="2846614"/>
          <a:ext cx="2119083" cy="779497"/>
        </a:xfrm>
        <a:prstGeom prst="rect">
          <a:avLst/>
        </a:prstGeom>
        <a:noFill/>
        <a:ln w="1">
          <a:noFill/>
          <a:miter lim="800000"/>
          <a:headEnd/>
          <a:tailEnd type="none" w="med" len="med"/>
        </a:ln>
        <a:effectLst/>
      </xdr:spPr>
    </xdr:pic>
    <xdr:clientData/>
  </xdr:twoCellAnchor>
  <xdr:twoCellAnchor editAs="oneCell">
    <xdr:from>
      <xdr:col>0</xdr:col>
      <xdr:colOff>1020536</xdr:colOff>
      <xdr:row>7</xdr:row>
      <xdr:rowOff>204107</xdr:rowOff>
    </xdr:from>
    <xdr:to>
      <xdr:col>2</xdr:col>
      <xdr:colOff>0</xdr:colOff>
      <xdr:row>7</xdr:row>
      <xdr:rowOff>966107</xdr:rowOff>
    </xdr:to>
    <xdr:pic>
      <xdr:nvPicPr>
        <xdr:cNvPr id="4" name="Picture 3">
          <a:extLst>
            <a:ext uri="{FF2B5EF4-FFF2-40B4-BE49-F238E27FC236}">
              <a16:creationId xmlns=""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3"/>
        <a:srcRect/>
        <a:stretch>
          <a:fillRect/>
        </a:stretch>
      </xdr:blipFill>
      <xdr:spPr>
        <a:xfrm>
          <a:off x="950686" y="4134757"/>
          <a:ext cx="2148114" cy="762000"/>
        </a:xfrm>
        <a:prstGeom prst="rect">
          <a:avLst/>
        </a:prstGeom>
        <a:noFill/>
        <a:ln w="1">
          <a:noFill/>
          <a:miter lim="800000"/>
          <a:headEnd/>
          <a:tailEnd type="none" w="med" len="med"/>
        </a:ln>
        <a:effectLst/>
      </xdr:spPr>
    </xdr:pic>
    <xdr:clientData/>
  </xdr:twoCellAnchor>
  <xdr:twoCellAnchor editAs="oneCell">
    <xdr:from>
      <xdr:col>1</xdr:col>
      <xdr:colOff>68036</xdr:colOff>
      <xdr:row>8</xdr:row>
      <xdr:rowOff>163287</xdr:rowOff>
    </xdr:from>
    <xdr:to>
      <xdr:col>2</xdr:col>
      <xdr:colOff>0</xdr:colOff>
      <xdr:row>8</xdr:row>
      <xdr:rowOff>944173</xdr:rowOff>
    </xdr:to>
    <xdr:pic>
      <xdr:nvPicPr>
        <xdr:cNvPr id="5" name="Picture 4">
          <a:extLst>
            <a:ext uri="{FF2B5EF4-FFF2-40B4-BE49-F238E27FC236}">
              <a16:creationId xmlns=""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4"/>
        <a:srcRect/>
        <a:stretch>
          <a:fillRect/>
        </a:stretch>
      </xdr:blipFill>
      <xdr:spPr>
        <a:xfrm>
          <a:off x="1020536" y="5300437"/>
          <a:ext cx="2078264" cy="780886"/>
        </a:xfrm>
        <a:prstGeom prst="rect">
          <a:avLst/>
        </a:prstGeom>
        <a:noFill/>
        <a:ln w="1">
          <a:noFill/>
          <a:miter lim="800000"/>
          <a:headEnd/>
          <a:tailEnd type="none" w="med" len="med"/>
        </a:ln>
        <a:effectLst/>
      </xdr:spPr>
    </xdr:pic>
    <xdr:clientData/>
  </xdr:twoCellAnchor>
  <xdr:twoCellAnchor editAs="oneCell">
    <xdr:from>
      <xdr:col>1</xdr:col>
      <xdr:colOff>68035</xdr:colOff>
      <xdr:row>9</xdr:row>
      <xdr:rowOff>136071</xdr:rowOff>
    </xdr:from>
    <xdr:to>
      <xdr:col>2</xdr:col>
      <xdr:colOff>0</xdr:colOff>
      <xdr:row>9</xdr:row>
      <xdr:rowOff>925285</xdr:rowOff>
    </xdr:to>
    <xdr:pic>
      <xdr:nvPicPr>
        <xdr:cNvPr id="6" name="Picture 5">
          <a:extLst>
            <a:ext uri="{FF2B5EF4-FFF2-40B4-BE49-F238E27FC236}">
              <a16:creationId xmlns=""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5"/>
        <a:srcRect/>
        <a:stretch>
          <a:fillRect/>
        </a:stretch>
      </xdr:blipFill>
      <xdr:spPr>
        <a:xfrm>
          <a:off x="1020535" y="6479721"/>
          <a:ext cx="2078265" cy="789214"/>
        </a:xfrm>
        <a:prstGeom prst="rect">
          <a:avLst/>
        </a:prstGeom>
        <a:noFill/>
        <a:ln w="1">
          <a:noFill/>
          <a:miter lim="800000"/>
          <a:headEnd/>
          <a:tailEnd type="none" w="med" len="med"/>
        </a:ln>
        <a:effectLst/>
      </xdr:spPr>
    </xdr:pic>
    <xdr:clientData/>
  </xdr:twoCellAnchor>
  <xdr:twoCellAnchor editAs="oneCell">
    <xdr:from>
      <xdr:col>1</xdr:col>
      <xdr:colOff>13607</xdr:colOff>
      <xdr:row>10</xdr:row>
      <xdr:rowOff>149679</xdr:rowOff>
    </xdr:from>
    <xdr:to>
      <xdr:col>2</xdr:col>
      <xdr:colOff>0</xdr:colOff>
      <xdr:row>10</xdr:row>
      <xdr:rowOff>966108</xdr:rowOff>
    </xdr:to>
    <xdr:pic>
      <xdr:nvPicPr>
        <xdr:cNvPr id="7" name="Picture 6">
          <a:extLst>
            <a:ext uri="{FF2B5EF4-FFF2-40B4-BE49-F238E27FC236}">
              <a16:creationId xmlns="" xmlns:a16="http://schemas.microsoft.com/office/drawing/2014/main" id="{00000000-0008-0000-0400-000007000000}"/>
            </a:ext>
          </a:extLst>
        </xdr:cNvPr>
        <xdr:cNvPicPr>
          <a:picLocks noChangeAspect="1" noChangeArrowheads="1"/>
        </xdr:cNvPicPr>
      </xdr:nvPicPr>
      <xdr:blipFill>
        <a:blip xmlns:r="http://schemas.openxmlformats.org/officeDocument/2006/relationships" r:embed="rId6"/>
        <a:srcRect/>
        <a:stretch>
          <a:fillRect/>
        </a:stretch>
      </xdr:blipFill>
      <xdr:spPr>
        <a:xfrm>
          <a:off x="966107" y="7699829"/>
          <a:ext cx="2132693" cy="816429"/>
        </a:xfrm>
        <a:prstGeom prst="rect">
          <a:avLst/>
        </a:prstGeom>
        <a:noFill/>
        <a:ln w="1">
          <a:noFill/>
          <a:miter lim="800000"/>
          <a:headEnd/>
          <a:tailEnd type="none" w="med" len="med"/>
        </a:ln>
        <a:effec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178707</xdr:colOff>
      <xdr:row>5</xdr:row>
      <xdr:rowOff>148772</xdr:rowOff>
    </xdr:from>
    <xdr:to>
      <xdr:col>1</xdr:col>
      <xdr:colOff>2387741</xdr:colOff>
      <xdr:row>5</xdr:row>
      <xdr:rowOff>1019629</xdr:rowOff>
    </xdr:to>
    <xdr:pic>
      <xdr:nvPicPr>
        <xdr:cNvPr id="14" name="Picture 1">
          <a:extLst>
            <a:ext uri="{FF2B5EF4-FFF2-40B4-BE49-F238E27FC236}">
              <a16:creationId xmlns="" xmlns:a16="http://schemas.microsoft.com/office/drawing/2014/main" id="{00000000-0008-0000-0500-00000E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131207" y="1666422"/>
          <a:ext cx="2209034" cy="870857"/>
        </a:xfrm>
        <a:prstGeom prst="rect">
          <a:avLst/>
        </a:prstGeom>
        <a:noFill/>
        <a:ln w="1">
          <a:noFill/>
          <a:miter lim="800000"/>
          <a:headEnd/>
          <a:tailEnd type="none" w="med" len="med"/>
        </a:ln>
        <a:effectLst/>
      </xdr:spPr>
    </xdr:pic>
    <xdr:clientData/>
  </xdr:twoCellAnchor>
  <xdr:twoCellAnchor editAs="oneCell">
    <xdr:from>
      <xdr:col>1</xdr:col>
      <xdr:colOff>91622</xdr:colOff>
      <xdr:row>6</xdr:row>
      <xdr:rowOff>244931</xdr:rowOff>
    </xdr:from>
    <xdr:to>
      <xdr:col>1</xdr:col>
      <xdr:colOff>2276022</xdr:colOff>
      <xdr:row>6</xdr:row>
      <xdr:rowOff>957489</xdr:rowOff>
    </xdr:to>
    <xdr:pic>
      <xdr:nvPicPr>
        <xdr:cNvPr id="15" name="Picture 2">
          <a:extLst>
            <a:ext uri="{FF2B5EF4-FFF2-40B4-BE49-F238E27FC236}">
              <a16:creationId xmlns="" xmlns:a16="http://schemas.microsoft.com/office/drawing/2014/main" id="{00000000-0008-0000-0500-00000F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44122" y="2969081"/>
          <a:ext cx="2184400" cy="712558"/>
        </a:xfrm>
        <a:prstGeom prst="rect">
          <a:avLst/>
        </a:prstGeom>
        <a:noFill/>
        <a:ln w="1">
          <a:noFill/>
          <a:miter lim="800000"/>
          <a:headEnd/>
          <a:tailEnd type="none" w="med" len="med"/>
        </a:ln>
        <a:effectLst/>
      </xdr:spPr>
    </xdr:pic>
    <xdr:clientData/>
  </xdr:twoCellAnchor>
  <xdr:twoCellAnchor editAs="oneCell">
    <xdr:from>
      <xdr:col>1</xdr:col>
      <xdr:colOff>105230</xdr:colOff>
      <xdr:row>7</xdr:row>
      <xdr:rowOff>81644</xdr:rowOff>
    </xdr:from>
    <xdr:to>
      <xdr:col>1</xdr:col>
      <xdr:colOff>2272861</xdr:colOff>
      <xdr:row>7</xdr:row>
      <xdr:rowOff>938894</xdr:rowOff>
    </xdr:to>
    <xdr:pic>
      <xdr:nvPicPr>
        <xdr:cNvPr id="16" name="Picture 3">
          <a:extLst>
            <a:ext uri="{FF2B5EF4-FFF2-40B4-BE49-F238E27FC236}">
              <a16:creationId xmlns="" xmlns:a16="http://schemas.microsoft.com/office/drawing/2014/main" id="{00000000-0008-0000-0500-000010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1057730" y="4012294"/>
          <a:ext cx="2167631" cy="857250"/>
        </a:xfrm>
        <a:prstGeom prst="rect">
          <a:avLst/>
        </a:prstGeom>
        <a:noFill/>
        <a:ln w="1">
          <a:noFill/>
          <a:miter lim="800000"/>
          <a:headEnd/>
          <a:tailEnd type="none" w="med" len="med"/>
        </a:ln>
        <a:effectLst/>
      </xdr:spPr>
    </xdr:pic>
    <xdr:clientData/>
  </xdr:twoCellAnchor>
  <xdr:twoCellAnchor editAs="oneCell">
    <xdr:from>
      <xdr:col>1</xdr:col>
      <xdr:colOff>50801</xdr:colOff>
      <xdr:row>8</xdr:row>
      <xdr:rowOff>108857</xdr:rowOff>
    </xdr:from>
    <xdr:to>
      <xdr:col>1</xdr:col>
      <xdr:colOff>2278541</xdr:colOff>
      <xdr:row>8</xdr:row>
      <xdr:rowOff>966107</xdr:rowOff>
    </xdr:to>
    <xdr:pic>
      <xdr:nvPicPr>
        <xdr:cNvPr id="17" name="Picture 4">
          <a:extLst>
            <a:ext uri="{FF2B5EF4-FFF2-40B4-BE49-F238E27FC236}">
              <a16:creationId xmlns="" xmlns:a16="http://schemas.microsoft.com/office/drawing/2014/main" id="{00000000-0008-0000-0500-000011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1003301" y="5246007"/>
          <a:ext cx="2227740" cy="857250"/>
        </a:xfrm>
        <a:prstGeom prst="rect">
          <a:avLst/>
        </a:prstGeom>
        <a:noFill/>
        <a:ln w="1">
          <a:noFill/>
          <a:miter lim="800000"/>
          <a:headEnd/>
          <a:tailEnd type="none" w="med" len="med"/>
        </a:ln>
        <a:effectLst/>
      </xdr:spPr>
    </xdr:pic>
    <xdr:clientData/>
  </xdr:twoCellAnchor>
  <xdr:twoCellAnchor editAs="oneCell">
    <xdr:from>
      <xdr:col>1</xdr:col>
      <xdr:colOff>78013</xdr:colOff>
      <xdr:row>9</xdr:row>
      <xdr:rowOff>95250</xdr:rowOff>
    </xdr:from>
    <xdr:to>
      <xdr:col>1</xdr:col>
      <xdr:colOff>2270735</xdr:colOff>
      <xdr:row>9</xdr:row>
      <xdr:rowOff>938893</xdr:rowOff>
    </xdr:to>
    <xdr:pic>
      <xdr:nvPicPr>
        <xdr:cNvPr id="18" name="Picture 5">
          <a:extLst>
            <a:ext uri="{FF2B5EF4-FFF2-40B4-BE49-F238E27FC236}">
              <a16:creationId xmlns="" xmlns:a16="http://schemas.microsoft.com/office/drawing/2014/main" id="{00000000-0008-0000-0500-000012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1030513" y="6438900"/>
          <a:ext cx="2192722" cy="843643"/>
        </a:xfrm>
        <a:prstGeom prst="rect">
          <a:avLst/>
        </a:prstGeom>
        <a:noFill/>
        <a:ln w="1">
          <a:noFill/>
          <a:miter lim="800000"/>
          <a:headEnd/>
          <a:tailEnd type="none" w="med" len="med"/>
        </a:ln>
        <a:effectLst/>
      </xdr:spPr>
    </xdr:pic>
    <xdr:clientData/>
  </xdr:twoCellAnchor>
  <xdr:twoCellAnchor editAs="oneCell">
    <xdr:from>
      <xdr:col>1</xdr:col>
      <xdr:colOff>132442</xdr:colOff>
      <xdr:row>10</xdr:row>
      <xdr:rowOff>244928</xdr:rowOff>
    </xdr:from>
    <xdr:to>
      <xdr:col>1</xdr:col>
      <xdr:colOff>2273297</xdr:colOff>
      <xdr:row>10</xdr:row>
      <xdr:rowOff>952500</xdr:rowOff>
    </xdr:to>
    <xdr:pic>
      <xdr:nvPicPr>
        <xdr:cNvPr id="19" name="Picture 6">
          <a:extLst>
            <a:ext uri="{FF2B5EF4-FFF2-40B4-BE49-F238E27FC236}">
              <a16:creationId xmlns="" xmlns:a16="http://schemas.microsoft.com/office/drawing/2014/main" id="{00000000-0008-0000-0500-00001300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1084942" y="7795078"/>
          <a:ext cx="2140855" cy="707572"/>
        </a:xfrm>
        <a:prstGeom prst="rect">
          <a:avLst/>
        </a:prstGeom>
        <a:noFill/>
        <a:ln w="1">
          <a:noFill/>
          <a:miter lim="800000"/>
          <a:headEnd/>
          <a:tailEnd type="none" w="med" len="med"/>
        </a:ln>
        <a:effec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64406</xdr:colOff>
      <xdr:row>5</xdr:row>
      <xdr:rowOff>120650</xdr:rowOff>
    </xdr:from>
    <xdr:to>
      <xdr:col>1</xdr:col>
      <xdr:colOff>2273440</xdr:colOff>
      <xdr:row>5</xdr:row>
      <xdr:rowOff>991507</xdr:rowOff>
    </xdr:to>
    <xdr:pic>
      <xdr:nvPicPr>
        <xdr:cNvPr id="8" name="Picture 1">
          <a:extLst>
            <a:ext uri="{FF2B5EF4-FFF2-40B4-BE49-F238E27FC236}">
              <a16:creationId xmlns="" xmlns:a16="http://schemas.microsoft.com/office/drawing/2014/main" id="{00000000-0008-0000-0600-000008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016906" y="1409700"/>
          <a:ext cx="2209034" cy="870857"/>
        </a:xfrm>
        <a:prstGeom prst="rect">
          <a:avLst/>
        </a:prstGeom>
        <a:noFill/>
        <a:ln w="1">
          <a:noFill/>
          <a:miter lim="800000"/>
          <a:headEnd/>
          <a:tailEnd type="none" w="med" len="med"/>
        </a:ln>
        <a:effectLst/>
      </xdr:spPr>
    </xdr:pic>
    <xdr:clientData/>
  </xdr:twoCellAnchor>
  <xdr:twoCellAnchor editAs="oneCell">
    <xdr:from>
      <xdr:col>1</xdr:col>
      <xdr:colOff>161471</xdr:colOff>
      <xdr:row>6</xdr:row>
      <xdr:rowOff>305709</xdr:rowOff>
    </xdr:from>
    <xdr:to>
      <xdr:col>1</xdr:col>
      <xdr:colOff>2345871</xdr:colOff>
      <xdr:row>6</xdr:row>
      <xdr:rowOff>1018267</xdr:rowOff>
    </xdr:to>
    <xdr:pic>
      <xdr:nvPicPr>
        <xdr:cNvPr id="9" name="Picture 2">
          <a:extLst>
            <a:ext uri="{FF2B5EF4-FFF2-40B4-BE49-F238E27FC236}">
              <a16:creationId xmlns="" xmlns:a16="http://schemas.microsoft.com/office/drawing/2014/main" id="{00000000-0008-0000-0600-00000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113971" y="2706009"/>
          <a:ext cx="2184400" cy="712558"/>
        </a:xfrm>
        <a:prstGeom prst="rect">
          <a:avLst/>
        </a:prstGeom>
        <a:noFill/>
        <a:ln w="1">
          <a:noFill/>
          <a:miter lim="800000"/>
          <a:headEnd/>
          <a:tailEnd type="none" w="med" len="med"/>
        </a:ln>
        <a:effectLst/>
      </xdr:spPr>
    </xdr:pic>
    <xdr:clientData/>
  </xdr:twoCellAnchor>
  <xdr:twoCellAnchor editAs="oneCell">
    <xdr:from>
      <xdr:col>1</xdr:col>
      <xdr:colOff>73479</xdr:colOff>
      <xdr:row>7</xdr:row>
      <xdr:rowOff>244022</xdr:rowOff>
    </xdr:from>
    <xdr:to>
      <xdr:col>1</xdr:col>
      <xdr:colOff>2241110</xdr:colOff>
      <xdr:row>7</xdr:row>
      <xdr:rowOff>1101272</xdr:rowOff>
    </xdr:to>
    <xdr:pic>
      <xdr:nvPicPr>
        <xdr:cNvPr id="10" name="Picture 3">
          <a:extLst>
            <a:ext uri="{FF2B5EF4-FFF2-40B4-BE49-F238E27FC236}">
              <a16:creationId xmlns="" xmlns:a16="http://schemas.microsoft.com/office/drawing/2014/main" id="{00000000-0008-0000-0600-00000A00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1025979" y="3755572"/>
          <a:ext cx="2167631" cy="857250"/>
        </a:xfrm>
        <a:prstGeom prst="rect">
          <a:avLst/>
        </a:prstGeom>
        <a:noFill/>
        <a:ln w="1">
          <a:noFill/>
          <a:miter lim="800000"/>
          <a:headEnd/>
          <a:tailEnd type="none" w="med" len="med"/>
        </a:ln>
        <a:effectLst/>
      </xdr:spPr>
    </xdr:pic>
    <xdr:clientData/>
  </xdr:twoCellAnchor>
  <xdr:twoCellAnchor editAs="oneCell">
    <xdr:from>
      <xdr:col>1</xdr:col>
      <xdr:colOff>95250</xdr:colOff>
      <xdr:row>8</xdr:row>
      <xdr:rowOff>182335</xdr:rowOff>
    </xdr:from>
    <xdr:to>
      <xdr:col>1</xdr:col>
      <xdr:colOff>2322990</xdr:colOff>
      <xdr:row>8</xdr:row>
      <xdr:rowOff>1039585</xdr:rowOff>
    </xdr:to>
    <xdr:pic>
      <xdr:nvPicPr>
        <xdr:cNvPr id="11" name="Picture 4">
          <a:extLst>
            <a:ext uri="{FF2B5EF4-FFF2-40B4-BE49-F238E27FC236}">
              <a16:creationId xmlns="" xmlns:a16="http://schemas.microsoft.com/office/drawing/2014/main" id="{00000000-0008-0000-0600-00000B000000}"/>
            </a:ext>
          </a:extLst>
        </xdr:cNvPr>
        <xdr:cNvPicPr>
          <a:picLocks noChangeAspect="1" noChangeArrowheads="1"/>
        </xdr:cNvPicPr>
      </xdr:nvPicPr>
      <xdr:blipFill>
        <a:blip xmlns:r="http://schemas.openxmlformats.org/officeDocument/2006/relationships" r:embed="rId4" cstate="print"/>
        <a:srcRect/>
        <a:stretch>
          <a:fillRect/>
        </a:stretch>
      </xdr:blipFill>
      <xdr:spPr bwMode="auto">
        <a:xfrm>
          <a:off x="1047750" y="4805135"/>
          <a:ext cx="2227740" cy="857250"/>
        </a:xfrm>
        <a:prstGeom prst="rect">
          <a:avLst/>
        </a:prstGeom>
        <a:noFill/>
        <a:ln w="1">
          <a:noFill/>
          <a:miter lim="800000"/>
          <a:headEnd/>
          <a:tailEnd type="none" w="med" len="med"/>
        </a:ln>
        <a:effectLst/>
      </xdr:spPr>
    </xdr:pic>
    <xdr:clientData/>
  </xdr:twoCellAnchor>
  <xdr:twoCellAnchor editAs="oneCell">
    <xdr:from>
      <xdr:col>1</xdr:col>
      <xdr:colOff>78012</xdr:colOff>
      <xdr:row>9</xdr:row>
      <xdr:rowOff>149678</xdr:rowOff>
    </xdr:from>
    <xdr:to>
      <xdr:col>1</xdr:col>
      <xdr:colOff>2270734</xdr:colOff>
      <xdr:row>9</xdr:row>
      <xdr:rowOff>993321</xdr:rowOff>
    </xdr:to>
    <xdr:pic>
      <xdr:nvPicPr>
        <xdr:cNvPr id="12" name="Picture 5">
          <a:extLst>
            <a:ext uri="{FF2B5EF4-FFF2-40B4-BE49-F238E27FC236}">
              <a16:creationId xmlns="" xmlns:a16="http://schemas.microsoft.com/office/drawing/2014/main" id="{00000000-0008-0000-0600-00000C000000}"/>
            </a:ext>
          </a:extLst>
        </xdr:cNvPr>
        <xdr:cNvPicPr>
          <a:picLocks noChangeAspect="1" noChangeArrowheads="1"/>
        </xdr:cNvPicPr>
      </xdr:nvPicPr>
      <xdr:blipFill>
        <a:blip xmlns:r="http://schemas.openxmlformats.org/officeDocument/2006/relationships" r:embed="rId5" cstate="print"/>
        <a:srcRect/>
        <a:stretch>
          <a:fillRect/>
        </a:stretch>
      </xdr:blipFill>
      <xdr:spPr bwMode="auto">
        <a:xfrm>
          <a:off x="1030512" y="5883728"/>
          <a:ext cx="2192722" cy="843643"/>
        </a:xfrm>
        <a:prstGeom prst="rect">
          <a:avLst/>
        </a:prstGeom>
        <a:noFill/>
        <a:ln w="1">
          <a:noFill/>
          <a:miter lim="800000"/>
          <a:headEnd/>
          <a:tailEnd type="none" w="med" len="med"/>
        </a:ln>
        <a:effectLst/>
      </xdr:spPr>
    </xdr:pic>
    <xdr:clientData/>
  </xdr:twoCellAnchor>
  <xdr:twoCellAnchor editAs="oneCell">
    <xdr:from>
      <xdr:col>1</xdr:col>
      <xdr:colOff>87991</xdr:colOff>
      <xdr:row>10</xdr:row>
      <xdr:rowOff>229506</xdr:rowOff>
    </xdr:from>
    <xdr:to>
      <xdr:col>1</xdr:col>
      <xdr:colOff>2228846</xdr:colOff>
      <xdr:row>10</xdr:row>
      <xdr:rowOff>937078</xdr:rowOff>
    </xdr:to>
    <xdr:pic>
      <xdr:nvPicPr>
        <xdr:cNvPr id="13" name="Picture 6">
          <a:extLst>
            <a:ext uri="{FF2B5EF4-FFF2-40B4-BE49-F238E27FC236}">
              <a16:creationId xmlns="" xmlns:a16="http://schemas.microsoft.com/office/drawing/2014/main" id="{00000000-0008-0000-0600-00000D000000}"/>
            </a:ext>
          </a:extLst>
        </xdr:cNvPr>
        <xdr:cNvPicPr>
          <a:picLocks noChangeAspect="1" noChangeArrowheads="1"/>
        </xdr:cNvPicPr>
      </xdr:nvPicPr>
      <xdr:blipFill>
        <a:blip xmlns:r="http://schemas.openxmlformats.org/officeDocument/2006/relationships" r:embed="rId6" cstate="print"/>
        <a:srcRect/>
        <a:stretch>
          <a:fillRect/>
        </a:stretch>
      </xdr:blipFill>
      <xdr:spPr bwMode="auto">
        <a:xfrm>
          <a:off x="1040491" y="7074806"/>
          <a:ext cx="2140855" cy="707572"/>
        </a:xfrm>
        <a:prstGeom prst="rect">
          <a:avLst/>
        </a:prstGeom>
        <a:noFill/>
        <a:ln w="1">
          <a:noFill/>
          <a:miter lim="800000"/>
          <a:headEnd/>
          <a:tailEnd type="none" w="med" len="med"/>
        </a:ln>
        <a:effec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20.8\&#23478;&#32442;&#20845;&#37096;\joyce\customer\CS\CS%20stock%20list(ET)-08103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20.8\&#23478;&#32442;&#20845;&#37096;\Documents%20and%20Settings\dingxiaoping\Local%20Settings\Temporary%20Internet%20Files\Content.IE5\K9AN0PEF\files\TARGET\FORMS\TARGET%20QUOTE%20SHEET%20FORMA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Data"/>
      <sheetName val="Window"/>
      <sheetName val="Furniture Protector"/>
      <sheetName val="Shower Curtain"/>
      <sheetName val="Sheet Pillowcase"/>
      <sheetName val="Pillow"/>
      <sheetName val="Mattress"/>
      <sheetName val="Blanket Throw"/>
      <sheetName val="Bedding Set"/>
      <sheetName val="Bedding Accessories"/>
      <sheetName val="Bath Rug"/>
      <sheetName val="Bath Accessories"/>
    </sheetNames>
    <sheetDataSet>
      <sheetData sheetId="0">
        <row r="2">
          <cell r="DS2" t="str">
            <v>KD</v>
          </cell>
          <cell r="DW2" t="str">
            <v>2 seater sofa</v>
          </cell>
          <cell r="EA2" t="str">
            <v xml:space="preserve">ANILINE DYE  </v>
          </cell>
          <cell r="EC2" t="str">
            <v>CA standard</v>
          </cell>
          <cell r="EE2" t="str">
            <v>Carton</v>
          </cell>
          <cell r="EF2" t="str">
            <v>S/1</v>
          </cell>
          <cell r="EG2" t="str">
            <v>Oak</v>
          </cell>
          <cell r="EH2" t="str">
            <v>BEIGE RAFFIA</v>
          </cell>
        </row>
        <row r="3">
          <cell r="DW3" t="str">
            <v>3 seater sofa</v>
          </cell>
          <cell r="EA3" t="str">
            <v>Bycast Buffalo</v>
          </cell>
          <cell r="EC3" t="str">
            <v>UK standard</v>
          </cell>
          <cell r="EE3" t="str">
            <v>Soft wrap</v>
          </cell>
          <cell r="EF3" t="str">
            <v>S/2</v>
          </cell>
          <cell r="EG3" t="str">
            <v>Ash</v>
          </cell>
          <cell r="EH3" t="str">
            <v>Black</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ote Sheet"/>
      <sheetName val="example"/>
      <sheetName val="a"/>
      <sheetName val="Data"/>
      <sheetName val="BBB"/>
      <sheetName val="Amazon"/>
    </sheetNames>
    <sheetDataSet>
      <sheetData sheetId="0" refreshError="1"/>
      <sheetData sheetId="1" refreshError="1"/>
      <sheetData sheetId="2" refreshError="1">
        <row r="10">
          <cell r="A10" t="str">
            <v>China (Port Specific)</v>
          </cell>
        </row>
        <row r="11">
          <cell r="A11" t="str">
            <v xml:space="preserve">Xingang     </v>
          </cell>
          <cell r="B11">
            <v>1.0808897876643073</v>
          </cell>
        </row>
        <row r="12">
          <cell r="A12" t="str">
            <v xml:space="preserve">Ningbo     </v>
          </cell>
          <cell r="B12">
            <v>1.0626895854398382</v>
          </cell>
        </row>
        <row r="13">
          <cell r="A13" t="str">
            <v xml:space="preserve">Fuzhou     </v>
          </cell>
          <cell r="B13">
            <v>1.0303336703741153</v>
          </cell>
        </row>
        <row r="14">
          <cell r="A14" t="str">
            <v xml:space="preserve">Dalian     </v>
          </cell>
          <cell r="B14">
            <v>1.0728008088978767</v>
          </cell>
        </row>
        <row r="15">
          <cell r="A15" t="str">
            <v xml:space="preserve">Qingdao     </v>
          </cell>
          <cell r="B15">
            <v>1.0207280080889787</v>
          </cell>
        </row>
        <row r="16">
          <cell r="A16" t="str">
            <v xml:space="preserve">Shanghai     </v>
          </cell>
          <cell r="B16">
            <v>1.0267947421638017</v>
          </cell>
        </row>
        <row r="17">
          <cell r="A17" t="str">
            <v xml:space="preserve">Tianjin     </v>
          </cell>
          <cell r="B17">
            <v>1.0808897876643073</v>
          </cell>
        </row>
        <row r="18">
          <cell r="A18" t="str">
            <v xml:space="preserve">Xiamen     </v>
          </cell>
          <cell r="B18">
            <v>1.0925176946410515</v>
          </cell>
        </row>
        <row r="19">
          <cell r="A19" t="str">
            <v xml:space="preserve">Shenzhen/Yantian     </v>
          </cell>
          <cell r="B19">
            <v>0.91961577350859458</v>
          </cell>
        </row>
        <row r="20">
          <cell r="A20" t="str">
            <v>Hong Kong</v>
          </cell>
          <cell r="B20">
            <v>0.93124368048533868</v>
          </cell>
        </row>
        <row r="21">
          <cell r="A21" t="str">
            <v>Indonesia</v>
          </cell>
          <cell r="B21">
            <v>1.1051567239635995</v>
          </cell>
        </row>
        <row r="22">
          <cell r="A22" t="str">
            <v>Korea</v>
          </cell>
          <cell r="B22">
            <v>0.91506572295247723</v>
          </cell>
        </row>
        <row r="23">
          <cell r="A23" t="str">
            <v>Macau</v>
          </cell>
          <cell r="B23">
            <v>1.2305358948432761</v>
          </cell>
        </row>
        <row r="24">
          <cell r="A24" t="str">
            <v>Malaysia (Port Specific)</v>
          </cell>
        </row>
        <row r="25">
          <cell r="A25" t="str">
            <v xml:space="preserve">Bintulu  </v>
          </cell>
          <cell r="B25">
            <v>1.3099089989888777</v>
          </cell>
        </row>
        <row r="26">
          <cell r="A26" t="str">
            <v xml:space="preserve">Penang     </v>
          </cell>
          <cell r="B26">
            <v>1.0530839231547018</v>
          </cell>
        </row>
        <row r="27">
          <cell r="A27" t="str">
            <v xml:space="preserve">Kelang     </v>
          </cell>
          <cell r="B27">
            <v>1.0626895854398382</v>
          </cell>
        </row>
        <row r="28">
          <cell r="A28" t="str">
            <v xml:space="preserve">Pasir Gudang     </v>
          </cell>
          <cell r="B28">
            <v>1.0844287158746209</v>
          </cell>
        </row>
        <row r="29">
          <cell r="A29" t="str">
            <v>Philippines</v>
          </cell>
          <cell r="B29">
            <v>1.0546006066734075</v>
          </cell>
        </row>
        <row r="30">
          <cell r="A30" t="str">
            <v>Singapore</v>
          </cell>
          <cell r="B30">
            <v>1.0197168857431749</v>
          </cell>
        </row>
        <row r="31">
          <cell r="A31" t="str">
            <v>Taiwan (Port Specific)</v>
          </cell>
          <cell r="B31">
            <v>0</v>
          </cell>
        </row>
        <row r="32">
          <cell r="A32" t="str">
            <v xml:space="preserve">Kaoshiung     </v>
          </cell>
          <cell r="B32">
            <v>0.92922143579373107</v>
          </cell>
        </row>
        <row r="33">
          <cell r="A33" t="str">
            <v xml:space="preserve">Keelung     </v>
          </cell>
          <cell r="B33">
            <v>0.95449949443882709</v>
          </cell>
        </row>
        <row r="34">
          <cell r="A34" t="str">
            <v xml:space="preserve">Taichung     </v>
          </cell>
          <cell r="B34">
            <v>0.95449949443882709</v>
          </cell>
        </row>
        <row r="35">
          <cell r="A35" t="str">
            <v>Vietnam</v>
          </cell>
          <cell r="B35">
            <v>1.2568250758341759</v>
          </cell>
        </row>
      </sheetData>
      <sheetData sheetId="3" refreshError="1"/>
      <sheetData sheetId="4" refreshError="1"/>
      <sheetData sheetId="5"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jamie.king@jlahome.com" TargetMode="Externa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mailto:ping.gao@jlahome.com"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8"/>
  <sheetViews>
    <sheetView workbookViewId="0">
      <selection activeCell="B26" sqref="B26"/>
    </sheetView>
  </sheetViews>
  <sheetFormatPr defaultRowHeight="12.75"/>
  <cols>
    <col min="1" max="1" width="10.140625" bestFit="1" customWidth="1"/>
    <col min="2" max="2" width="8.85546875" bestFit="1" customWidth="1"/>
    <col min="4" max="4" width="9.85546875" bestFit="1" customWidth="1"/>
  </cols>
  <sheetData>
    <row r="1" spans="1:1">
      <c r="A1" s="197" t="s">
        <v>174</v>
      </c>
    </row>
    <row r="2" spans="1:1">
      <c r="A2" s="197" t="s">
        <v>175</v>
      </c>
    </row>
    <row r="3" spans="1:1">
      <c r="A3" s="197" t="s">
        <v>176</v>
      </c>
    </row>
    <row r="4" spans="1:1">
      <c r="A4" s="197" t="s">
        <v>177</v>
      </c>
    </row>
    <row r="5" spans="1:1">
      <c r="A5" s="197" t="s">
        <v>178</v>
      </c>
    </row>
    <row r="6" spans="1:1" ht="15">
      <c r="A6" s="198"/>
    </row>
    <row r="7" spans="1:1" ht="14.25">
      <c r="A7" s="199" t="s">
        <v>179</v>
      </c>
    </row>
    <row r="8" spans="1:1" ht="14.25">
      <c r="A8" s="199" t="s">
        <v>180</v>
      </c>
    </row>
    <row r="9" spans="1:1" ht="14.25">
      <c r="A9" s="199"/>
    </row>
    <row r="10" spans="1:1" ht="14.25">
      <c r="A10" s="200" t="s">
        <v>181</v>
      </c>
    </row>
    <row r="11" spans="1:1" ht="14.25">
      <c r="A11" s="200" t="s">
        <v>182</v>
      </c>
    </row>
    <row r="12" spans="1:1" ht="14.25">
      <c r="A12" s="200" t="s">
        <v>183</v>
      </c>
    </row>
    <row r="13" spans="1:1" ht="14.25">
      <c r="A13" s="200" t="s">
        <v>184</v>
      </c>
    </row>
    <row r="14" spans="1:1" ht="14.25">
      <c r="A14" s="200" t="s">
        <v>185</v>
      </c>
    </row>
    <row r="15" spans="1:1" ht="14.25">
      <c r="A15" s="199"/>
    </row>
    <row r="16" spans="1:1" ht="14.25">
      <c r="A16" s="199" t="s">
        <v>186</v>
      </c>
    </row>
    <row r="17" spans="1:4" ht="15">
      <c r="A17" s="201"/>
    </row>
    <row r="18" spans="1:4" ht="14.25">
      <c r="A18" s="202" t="s">
        <v>187</v>
      </c>
    </row>
    <row r="19" spans="1:4" ht="14.25">
      <c r="A19" s="202" t="s">
        <v>188</v>
      </c>
    </row>
    <row r="20" spans="1:4" ht="14.25">
      <c r="A20" s="202" t="s">
        <v>189</v>
      </c>
    </row>
    <row r="21" spans="1:4">
      <c r="A21" s="203" t="s">
        <v>190</v>
      </c>
    </row>
    <row r="22" spans="1:4" ht="14.25">
      <c r="A22" s="202" t="s">
        <v>191</v>
      </c>
    </row>
    <row r="23" spans="1:4" ht="14.25">
      <c r="A23" s="202" t="s">
        <v>192</v>
      </c>
    </row>
    <row r="26" spans="1:4">
      <c r="A26" s="204">
        <f>54400+2</f>
        <v>54402</v>
      </c>
      <c r="B26">
        <f>A26/6</f>
        <v>9067</v>
      </c>
      <c r="D26">
        <f>A26/6*2</f>
        <v>18134</v>
      </c>
    </row>
    <row r="27" spans="1:4">
      <c r="A27" s="205">
        <v>2.5000000000000001E-3</v>
      </c>
    </row>
    <row r="28" spans="1:4">
      <c r="A28" s="204"/>
    </row>
  </sheetData>
  <phoneticPr fontId="91" type="noConversion"/>
  <hyperlinks>
    <hyperlink ref="A21" r:id="rId1" display="mailto:jamie.king@jlahome.com"/>
  </hyperlinks>
  <pageMargins left="0.7" right="0.7" top="0.75" bottom="0.75" header="0.3" footer="0.3"/>
  <pageSetup orientation="portrait" horizontalDpi="300" verticalDpi="3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topLeftCell="A6" workbookViewId="0">
      <selection activeCell="I6" sqref="I6"/>
    </sheetView>
  </sheetViews>
  <sheetFormatPr defaultColWidth="9.140625" defaultRowHeight="14.25"/>
  <cols>
    <col min="1" max="1" width="13.5703125" style="105" customWidth="1"/>
    <col min="2" max="2" width="39.5703125" style="105" customWidth="1"/>
    <col min="3" max="3" width="20.42578125" style="105" customWidth="1"/>
    <col min="4" max="4" width="16" style="105" customWidth="1"/>
    <col min="5" max="5" width="11" style="105" customWidth="1"/>
    <col min="6" max="6" width="11.140625" style="132" customWidth="1"/>
    <col min="7" max="7" width="14.85546875" style="105" customWidth="1"/>
    <col min="8" max="8" width="11.42578125" style="105" customWidth="1"/>
    <col min="9" max="9" width="11.85546875" style="133" customWidth="1"/>
    <col min="10" max="10" width="8.42578125" style="105" customWidth="1"/>
    <col min="11" max="11" width="7.42578125" style="105" customWidth="1"/>
    <col min="12" max="12" width="8.5703125" style="105" customWidth="1"/>
    <col min="13" max="13" width="9" style="105" customWidth="1"/>
    <col min="14" max="16384" width="9.140625" style="105"/>
  </cols>
  <sheetData>
    <row r="1" spans="1:17" ht="15">
      <c r="A1" s="102"/>
      <c r="B1" s="102"/>
      <c r="C1" s="102"/>
      <c r="D1" s="102"/>
      <c r="E1" s="102"/>
      <c r="F1" s="102"/>
      <c r="G1" s="102"/>
      <c r="H1" s="103" t="s">
        <v>0</v>
      </c>
      <c r="I1" s="104"/>
      <c r="J1" s="102"/>
      <c r="K1" s="103"/>
      <c r="L1" s="102"/>
      <c r="M1" s="102"/>
      <c r="N1" s="102"/>
      <c r="O1" s="102"/>
      <c r="P1" s="102"/>
      <c r="Q1" s="102"/>
    </row>
    <row r="2" spans="1:17" ht="15">
      <c r="A2" s="106" t="s">
        <v>113</v>
      </c>
      <c r="B2" s="312" t="s">
        <v>114</v>
      </c>
      <c r="C2" s="313"/>
      <c r="D2" s="313"/>
      <c r="E2" s="313"/>
      <c r="F2" s="313"/>
      <c r="G2" s="313"/>
      <c r="H2" s="313"/>
      <c r="I2" s="313"/>
      <c r="J2" s="313"/>
      <c r="K2" s="313"/>
      <c r="L2" s="313"/>
      <c r="M2" s="313"/>
      <c r="N2" s="313"/>
      <c r="O2" s="313"/>
      <c r="P2" s="313"/>
      <c r="Q2" s="314"/>
    </row>
    <row r="3" spans="1:17" ht="15">
      <c r="A3" s="106" t="s">
        <v>115</v>
      </c>
      <c r="B3" s="312" t="s">
        <v>116</v>
      </c>
      <c r="C3" s="313"/>
      <c r="D3" s="314"/>
      <c r="E3" s="107" t="s">
        <v>117</v>
      </c>
      <c r="F3" s="315"/>
      <c r="G3" s="316"/>
      <c r="H3" s="316"/>
      <c r="I3" s="317"/>
      <c r="J3" s="306" t="s">
        <v>118</v>
      </c>
      <c r="K3" s="307"/>
      <c r="L3" s="307"/>
      <c r="M3" s="307"/>
      <c r="N3" s="307"/>
      <c r="O3" s="307"/>
      <c r="P3" s="307"/>
      <c r="Q3" s="308"/>
    </row>
    <row r="4" spans="1:17" ht="45">
      <c r="A4" s="108" t="s">
        <v>119</v>
      </c>
      <c r="B4" s="108" t="s">
        <v>120</v>
      </c>
      <c r="C4" s="108" t="s">
        <v>121</v>
      </c>
      <c r="D4" s="108" t="s">
        <v>122</v>
      </c>
      <c r="E4" s="108" t="s">
        <v>123</v>
      </c>
      <c r="F4" s="109" t="s">
        <v>124</v>
      </c>
      <c r="G4" s="109" t="s">
        <v>125</v>
      </c>
      <c r="H4" s="108" t="s">
        <v>126</v>
      </c>
      <c r="I4" s="110" t="s">
        <v>127</v>
      </c>
      <c r="J4" s="309" t="s">
        <v>128</v>
      </c>
      <c r="K4" s="310"/>
      <c r="L4" s="311"/>
      <c r="M4" s="111" t="s">
        <v>129</v>
      </c>
      <c r="N4" s="111" t="s">
        <v>130</v>
      </c>
      <c r="O4" s="111" t="s">
        <v>131</v>
      </c>
      <c r="P4" s="111" t="s">
        <v>132</v>
      </c>
      <c r="Q4" s="111" t="s">
        <v>9</v>
      </c>
    </row>
    <row r="5" spans="1:17" ht="30">
      <c r="A5" s="112" t="s">
        <v>22</v>
      </c>
      <c r="B5" s="113" t="s">
        <v>22</v>
      </c>
      <c r="C5" s="113"/>
      <c r="D5" s="113"/>
      <c r="E5" s="114"/>
      <c r="F5" s="115"/>
      <c r="G5" s="115"/>
      <c r="H5" s="114"/>
      <c r="I5" s="116"/>
      <c r="J5" s="117" t="s">
        <v>133</v>
      </c>
      <c r="K5" s="117" t="s">
        <v>134</v>
      </c>
      <c r="L5" s="117" t="s">
        <v>135</v>
      </c>
      <c r="M5" s="117"/>
      <c r="N5" s="117"/>
      <c r="O5" s="117"/>
      <c r="P5" s="117"/>
      <c r="Q5" s="117"/>
    </row>
    <row r="6" spans="1:17" ht="87.6" customHeight="1">
      <c r="A6" s="118" t="s">
        <v>136</v>
      </c>
      <c r="B6" s="119"/>
      <c r="C6" s="120" t="s">
        <v>137</v>
      </c>
      <c r="D6" s="121" t="s">
        <v>138</v>
      </c>
      <c r="E6" s="298">
        <v>5.99</v>
      </c>
      <c r="F6" s="122" t="s">
        <v>139</v>
      </c>
      <c r="G6" s="123" t="s">
        <v>140</v>
      </c>
      <c r="H6" s="124" t="s">
        <v>141</v>
      </c>
      <c r="I6" s="125">
        <v>40000</v>
      </c>
      <c r="J6" s="126">
        <v>63</v>
      </c>
      <c r="K6" s="126">
        <v>46</v>
      </c>
      <c r="L6" s="126">
        <v>144</v>
      </c>
      <c r="M6" s="127">
        <v>6</v>
      </c>
      <c r="N6" s="128">
        <f t="shared" ref="N6:N11" si="0">J6*K6*L6/100/100/100</f>
        <v>0.41731200000000002</v>
      </c>
      <c r="O6" s="129">
        <v>960</v>
      </c>
      <c r="P6" s="130"/>
      <c r="Q6" s="131"/>
    </row>
    <row r="7" spans="1:17" ht="87.6" customHeight="1">
      <c r="A7" s="118" t="s">
        <v>136</v>
      </c>
      <c r="B7" s="119"/>
      <c r="C7" s="120" t="s">
        <v>142</v>
      </c>
      <c r="D7" s="121" t="s">
        <v>138</v>
      </c>
      <c r="E7" s="299"/>
      <c r="F7" s="122" t="s">
        <v>139</v>
      </c>
      <c r="G7" s="123" t="s">
        <v>140</v>
      </c>
      <c r="H7" s="124" t="s">
        <v>141</v>
      </c>
      <c r="I7" s="125">
        <v>40000</v>
      </c>
      <c r="J7" s="126">
        <v>63</v>
      </c>
      <c r="K7" s="126">
        <v>46</v>
      </c>
      <c r="L7" s="126">
        <v>144</v>
      </c>
      <c r="M7" s="127">
        <v>6</v>
      </c>
      <c r="N7" s="128">
        <f t="shared" si="0"/>
        <v>0.41731200000000002</v>
      </c>
      <c r="O7" s="129">
        <v>960</v>
      </c>
      <c r="P7" s="130"/>
      <c r="Q7" s="131"/>
    </row>
    <row r="8" spans="1:17" ht="87.6" customHeight="1">
      <c r="A8" s="118" t="s">
        <v>136</v>
      </c>
      <c r="B8" s="119"/>
      <c r="C8" s="120" t="s">
        <v>137</v>
      </c>
      <c r="D8" s="121" t="s">
        <v>138</v>
      </c>
      <c r="E8" s="298">
        <v>5.67</v>
      </c>
      <c r="F8" s="122" t="s">
        <v>139</v>
      </c>
      <c r="G8" s="123" t="s">
        <v>140</v>
      </c>
      <c r="H8" s="124" t="s">
        <v>141</v>
      </c>
      <c r="I8" s="125">
        <v>40000</v>
      </c>
      <c r="J8" s="126">
        <v>63</v>
      </c>
      <c r="K8" s="126">
        <v>46</v>
      </c>
      <c r="L8" s="126">
        <v>144</v>
      </c>
      <c r="M8" s="127">
        <v>6</v>
      </c>
      <c r="N8" s="128">
        <f t="shared" si="0"/>
        <v>0.41731200000000002</v>
      </c>
      <c r="O8" s="129">
        <v>960</v>
      </c>
      <c r="P8" s="130"/>
      <c r="Q8" s="131"/>
    </row>
    <row r="9" spans="1:17" ht="87.6" customHeight="1">
      <c r="A9" s="118" t="s">
        <v>136</v>
      </c>
      <c r="B9" s="119"/>
      <c r="C9" s="120" t="s">
        <v>137</v>
      </c>
      <c r="D9" s="121" t="s">
        <v>138</v>
      </c>
      <c r="E9" s="299"/>
      <c r="F9" s="122" t="s">
        <v>139</v>
      </c>
      <c r="G9" s="123" t="s">
        <v>140</v>
      </c>
      <c r="H9" s="124" t="s">
        <v>141</v>
      </c>
      <c r="I9" s="125">
        <v>40000</v>
      </c>
      <c r="J9" s="126">
        <v>63</v>
      </c>
      <c r="K9" s="126">
        <v>46</v>
      </c>
      <c r="L9" s="126">
        <v>144</v>
      </c>
      <c r="M9" s="127">
        <v>6</v>
      </c>
      <c r="N9" s="128">
        <f t="shared" si="0"/>
        <v>0.41731200000000002</v>
      </c>
      <c r="O9" s="129">
        <v>960</v>
      </c>
      <c r="P9" s="130"/>
      <c r="Q9" s="131"/>
    </row>
    <row r="10" spans="1:17" ht="87.6" customHeight="1">
      <c r="A10" s="118" t="s">
        <v>136</v>
      </c>
      <c r="B10" s="119"/>
      <c r="C10" s="120" t="s">
        <v>137</v>
      </c>
      <c r="D10" s="121" t="s">
        <v>138</v>
      </c>
      <c r="E10" s="298">
        <v>5.29</v>
      </c>
      <c r="F10" s="122" t="s">
        <v>139</v>
      </c>
      <c r="G10" s="123" t="s">
        <v>140</v>
      </c>
      <c r="H10" s="124" t="s">
        <v>141</v>
      </c>
      <c r="I10" s="125">
        <v>40000</v>
      </c>
      <c r="J10" s="126">
        <v>63</v>
      </c>
      <c r="K10" s="126">
        <v>46</v>
      </c>
      <c r="L10" s="126">
        <v>144</v>
      </c>
      <c r="M10" s="127">
        <v>6</v>
      </c>
      <c r="N10" s="128">
        <f t="shared" si="0"/>
        <v>0.41731200000000002</v>
      </c>
      <c r="O10" s="129">
        <v>960</v>
      </c>
      <c r="P10" s="130"/>
      <c r="Q10" s="131"/>
    </row>
    <row r="11" spans="1:17" ht="87.6" customHeight="1">
      <c r="A11" s="118" t="s">
        <v>136</v>
      </c>
      <c r="B11" s="119"/>
      <c r="C11" s="120" t="s">
        <v>137</v>
      </c>
      <c r="D11" s="121" t="s">
        <v>138</v>
      </c>
      <c r="E11" s="299"/>
      <c r="F11" s="122" t="s">
        <v>139</v>
      </c>
      <c r="G11" s="123" t="s">
        <v>140</v>
      </c>
      <c r="H11" s="124" t="s">
        <v>141</v>
      </c>
      <c r="I11" s="125">
        <v>40000</v>
      </c>
      <c r="J11" s="126">
        <v>63</v>
      </c>
      <c r="K11" s="126">
        <v>46</v>
      </c>
      <c r="L11" s="126">
        <v>144</v>
      </c>
      <c r="M11" s="127">
        <v>6</v>
      </c>
      <c r="N11" s="128">
        <f t="shared" si="0"/>
        <v>0.41731200000000002</v>
      </c>
      <c r="O11" s="129">
        <v>960</v>
      </c>
      <c r="P11" s="130"/>
      <c r="Q11" s="131"/>
    </row>
  </sheetData>
  <mergeCells count="8">
    <mergeCell ref="E8:E9"/>
    <mergeCell ref="E10:E11"/>
    <mergeCell ref="B2:Q2"/>
    <mergeCell ref="B3:D3"/>
    <mergeCell ref="F3:I3"/>
    <mergeCell ref="J3:Q3"/>
    <mergeCell ref="J4:L4"/>
    <mergeCell ref="E6:E7"/>
  </mergeCells>
  <phoneticPr fontId="91"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16" sqref="A16"/>
    </sheetView>
  </sheetViews>
  <sheetFormatPr defaultRowHeight="12.75"/>
  <cols>
    <col min="1" max="1" width="71.42578125" customWidth="1"/>
  </cols>
  <sheetData>
    <row r="1" spans="1:1" ht="382.5">
      <c r="A1" s="171" t="s">
        <v>159</v>
      </c>
    </row>
  </sheetData>
  <phoneticPr fontId="91"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U50"/>
  <sheetViews>
    <sheetView tabSelected="1" topLeftCell="A16" zoomScale="70" zoomScaleNormal="70" workbookViewId="0">
      <selection activeCell="G29" sqref="G29"/>
    </sheetView>
  </sheetViews>
  <sheetFormatPr defaultColWidth="10.140625" defaultRowHeight="15.75" outlineLevelCol="2"/>
  <cols>
    <col min="1" max="1" width="38.140625" style="55" customWidth="1"/>
    <col min="2" max="2" width="41.5703125" style="55" customWidth="1"/>
    <col min="3" max="3" width="43.85546875" style="55" customWidth="1"/>
    <col min="4" max="4" width="27.140625" style="55" customWidth="1"/>
    <col min="5" max="5" width="20.140625" style="55" customWidth="1"/>
    <col min="6" max="6" width="18.28515625" style="55" customWidth="1"/>
    <col min="7" max="7" width="22" style="55" customWidth="1"/>
    <col min="8" max="9" width="20.5703125" style="55" customWidth="1"/>
    <col min="10" max="10" width="11.85546875" style="55" bestFit="1" customWidth="1"/>
    <col min="11" max="11" width="7.85546875" style="78" customWidth="1" outlineLevel="1" collapsed="1"/>
    <col min="12" max="12" width="8.85546875" style="55" customWidth="1" outlineLevel="2"/>
    <col min="13" max="13" width="7" style="55" bestFit="1" customWidth="1" outlineLevel="2"/>
    <col min="14" max="14" width="8.42578125" style="55" bestFit="1" customWidth="1" outlineLevel="2"/>
    <col min="15" max="15" width="8" style="55" bestFit="1" customWidth="1" outlineLevel="2"/>
    <col min="16" max="16" width="9.5703125" style="55" bestFit="1" customWidth="1" outlineLevel="2"/>
    <col min="17" max="17" width="10" style="78" bestFit="1" customWidth="1" outlineLevel="2"/>
    <col min="18" max="18" width="13.42578125" style="78" customWidth="1" outlineLevel="2"/>
    <col min="19" max="19" width="10.42578125" style="55" customWidth="1" outlineLevel="2"/>
    <col min="20" max="20" width="11.85546875" style="78" bestFit="1" customWidth="1" outlineLevel="1"/>
    <col min="21" max="21" width="8.7109375" style="55" bestFit="1" customWidth="1" outlineLevel="2"/>
    <col min="22" max="22" width="9.140625" style="55" bestFit="1" customWidth="1" outlineLevel="2"/>
    <col min="23" max="24" width="8.85546875" style="78" bestFit="1" customWidth="1" outlineLevel="1"/>
    <col min="25" max="25" width="9.5703125" style="78" customWidth="1" outlineLevel="1"/>
    <col min="26" max="26" width="7.140625" style="55" customWidth="1" outlineLevel="2"/>
    <col min="27" max="27" width="7.85546875" style="49" bestFit="1" customWidth="1" outlineLevel="2"/>
    <col min="28" max="28" width="7.28515625" style="55" bestFit="1" customWidth="1" outlineLevel="2"/>
    <col min="29" max="29" width="11" style="55" customWidth="1" outlineLevel="2"/>
    <col min="30" max="30" width="10.85546875" style="55" bestFit="1" customWidth="1" outlineLevel="2"/>
    <col min="31" max="31" width="8.85546875" style="78" bestFit="1" customWidth="1" outlineLevel="1"/>
    <col min="32" max="32" width="11.140625" style="51" bestFit="1" customWidth="1"/>
    <col min="33" max="33" width="11.140625" style="52" bestFit="1" customWidth="1"/>
    <col min="34" max="34" width="12.85546875" style="52" bestFit="1" customWidth="1" outlineLevel="1"/>
    <col min="35" max="35" width="12.5703125" style="52" customWidth="1" outlineLevel="1"/>
    <col min="36" max="36" width="16.42578125" style="52" customWidth="1" outlineLevel="1"/>
    <col min="37" max="37" width="15.5703125" style="53" bestFit="1" customWidth="1"/>
    <col min="38" max="38" width="18.42578125" style="53" customWidth="1"/>
    <col min="39" max="39" width="10.42578125" style="79" customWidth="1"/>
    <col min="40" max="40" width="10.42578125" style="55" customWidth="1"/>
    <col min="41" max="41" width="11.5703125" style="55" bestFit="1" customWidth="1"/>
    <col min="42" max="255" width="10.140625" style="55"/>
    <col min="256" max="16384" width="10.140625" style="56"/>
  </cols>
  <sheetData>
    <row r="1" spans="1:255" s="16" customFormat="1" ht="21" thickBot="1">
      <c r="A1" s="235" t="s">
        <v>0</v>
      </c>
      <c r="B1" s="235"/>
      <c r="C1" s="235"/>
      <c r="D1" s="235"/>
      <c r="E1" s="235"/>
      <c r="F1" s="235"/>
      <c r="G1" s="206"/>
      <c r="H1" s="206"/>
      <c r="I1" s="206"/>
      <c r="J1" s="2"/>
      <c r="K1" s="13"/>
      <c r="L1" s="2"/>
      <c r="M1" s="2"/>
      <c r="N1" s="2"/>
      <c r="O1" s="2"/>
      <c r="P1" s="2"/>
      <c r="Q1" s="2"/>
      <c r="R1" s="2"/>
      <c r="S1" s="2"/>
      <c r="T1" s="14"/>
      <c r="U1" s="2"/>
      <c r="V1" s="2"/>
      <c r="W1" s="2" t="s">
        <v>22</v>
      </c>
      <c r="X1" s="2" t="s">
        <v>22</v>
      </c>
      <c r="Y1" s="2"/>
      <c r="Z1" s="2"/>
      <c r="AA1" s="2"/>
      <c r="AB1" s="2"/>
      <c r="AC1" s="15"/>
      <c r="AD1" s="15"/>
      <c r="AE1" s="2"/>
      <c r="AF1" s="90"/>
      <c r="AG1" s="90"/>
      <c r="AH1" s="85"/>
      <c r="AI1" s="85"/>
      <c r="AJ1" s="85"/>
      <c r="AK1" s="85"/>
      <c r="AL1" s="85"/>
      <c r="HC1" s="17"/>
      <c r="HD1" s="17"/>
      <c r="HE1" s="17"/>
      <c r="HF1" s="17"/>
      <c r="HG1" s="17"/>
      <c r="HH1" s="17"/>
      <c r="HI1" s="18"/>
      <c r="HJ1" s="19"/>
      <c r="HK1" s="19"/>
      <c r="HL1" s="19"/>
      <c r="HM1" s="17"/>
      <c r="HN1" s="17"/>
      <c r="HO1" s="17"/>
      <c r="HP1" s="17"/>
      <c r="HQ1" s="17"/>
      <c r="HR1" s="17"/>
      <c r="HS1" s="17"/>
    </row>
    <row r="2" spans="1:255" s="16" customFormat="1" ht="16.5" customHeight="1">
      <c r="A2" s="20" t="s">
        <v>23</v>
      </c>
      <c r="B2" s="21" t="s">
        <v>21</v>
      </c>
      <c r="C2" s="22" t="s">
        <v>24</v>
      </c>
      <c r="D2" s="21"/>
      <c r="E2" s="236" t="s">
        <v>25</v>
      </c>
      <c r="F2" s="237"/>
      <c r="G2" s="237"/>
      <c r="H2" s="238"/>
      <c r="I2" s="212"/>
      <c r="J2" s="239"/>
      <c r="K2" s="240"/>
      <c r="L2" s="2"/>
      <c r="M2" s="2"/>
      <c r="N2" s="2"/>
      <c r="O2" s="2"/>
      <c r="P2" s="2"/>
      <c r="Q2" s="2"/>
      <c r="R2" s="2"/>
      <c r="S2" s="14"/>
      <c r="T2" s="2"/>
      <c r="U2" s="2"/>
      <c r="V2" s="2"/>
      <c r="W2" s="2"/>
      <c r="X2" s="3"/>
      <c r="Y2" s="3"/>
      <c r="Z2" s="3"/>
      <c r="AA2" s="4"/>
      <c r="AB2" s="15"/>
      <c r="AC2" s="15"/>
      <c r="AD2" s="2"/>
      <c r="AE2" s="90"/>
      <c r="AF2" s="90"/>
      <c r="AG2" s="85"/>
      <c r="AH2" s="85"/>
      <c r="AI2" s="85"/>
      <c r="AJ2" s="85"/>
      <c r="AK2" s="85"/>
      <c r="GV2" s="2"/>
      <c r="GW2" s="2"/>
      <c r="GX2" s="2"/>
      <c r="GY2" s="2"/>
      <c r="GZ2" s="23"/>
      <c r="HA2" s="2"/>
      <c r="HB2" s="19"/>
      <c r="HC2" s="17"/>
      <c r="HD2" s="19" t="s">
        <v>26</v>
      </c>
      <c r="HE2" s="19" t="s">
        <v>27</v>
      </c>
      <c r="HF2" s="19" t="s">
        <v>28</v>
      </c>
      <c r="HG2" s="19" t="s">
        <v>29</v>
      </c>
      <c r="HH2" s="17"/>
      <c r="HI2" s="19" t="s">
        <v>30</v>
      </c>
      <c r="HJ2" s="19" t="s">
        <v>31</v>
      </c>
      <c r="HK2" s="19" t="s">
        <v>32</v>
      </c>
      <c r="HL2" s="19" t="s">
        <v>33</v>
      </c>
      <c r="HM2" s="17"/>
      <c r="HN2" s="17"/>
      <c r="HO2" s="17"/>
      <c r="HP2" s="17"/>
      <c r="HQ2" s="17"/>
      <c r="HR2" s="17"/>
      <c r="HS2" s="24"/>
    </row>
    <row r="3" spans="1:255" s="16" customFormat="1" ht="16.5" customHeight="1">
      <c r="A3" s="25" t="s">
        <v>34</v>
      </c>
      <c r="B3" s="26" t="s">
        <v>77</v>
      </c>
      <c r="C3" s="27" t="s">
        <v>36</v>
      </c>
      <c r="D3" s="28" t="s">
        <v>32</v>
      </c>
      <c r="E3" s="230" t="s">
        <v>37</v>
      </c>
      <c r="F3" s="231"/>
      <c r="G3" s="231"/>
      <c r="H3" s="232"/>
      <c r="I3" s="211"/>
      <c r="J3" s="233"/>
      <c r="K3" s="234"/>
      <c r="L3" s="2"/>
      <c r="M3" s="2"/>
      <c r="N3" s="2"/>
      <c r="O3" s="2"/>
      <c r="P3" s="2"/>
      <c r="Q3" s="2"/>
      <c r="R3" s="2"/>
      <c r="S3" s="14"/>
      <c r="T3" s="2"/>
      <c r="U3" s="2"/>
      <c r="V3" s="2"/>
      <c r="W3" s="2"/>
      <c r="X3" s="3"/>
      <c r="Y3" s="3"/>
      <c r="Z3" s="3"/>
      <c r="AA3" s="4"/>
      <c r="AB3" s="15"/>
      <c r="AC3" s="15"/>
      <c r="AD3" s="2"/>
      <c r="AE3" s="90"/>
      <c r="AF3" s="90"/>
      <c r="AG3" s="85"/>
      <c r="AH3" s="85"/>
      <c r="AI3" s="85"/>
      <c r="AJ3" s="85"/>
      <c r="AK3" s="85"/>
      <c r="GV3" s="2"/>
      <c r="GW3" s="2"/>
      <c r="GX3" s="2"/>
      <c r="GY3" s="2"/>
      <c r="GZ3" s="23"/>
      <c r="HA3" s="2"/>
      <c r="HB3" s="19"/>
      <c r="HC3" s="17"/>
      <c r="HD3" s="29" t="s">
        <v>38</v>
      </c>
      <c r="HE3" s="30" t="s">
        <v>39</v>
      </c>
      <c r="HF3" s="17" t="s">
        <v>40</v>
      </c>
      <c r="HG3" s="17" t="s">
        <v>41</v>
      </c>
      <c r="HH3" s="17" t="s">
        <v>42</v>
      </c>
      <c r="HI3" s="17" t="s">
        <v>43</v>
      </c>
      <c r="HJ3" s="29" t="s">
        <v>44</v>
      </c>
      <c r="HK3" s="19"/>
      <c r="HL3" s="17"/>
      <c r="HM3" s="17"/>
      <c r="HN3" s="17"/>
      <c r="HO3" s="17"/>
      <c r="HP3" s="17"/>
      <c r="HQ3" s="17"/>
      <c r="HR3" s="17"/>
      <c r="HS3" s="24"/>
    </row>
    <row r="4" spans="1:255" s="16" customFormat="1" ht="16.5" customHeight="1">
      <c r="A4" s="25" t="s">
        <v>45</v>
      </c>
      <c r="B4" s="26" t="s">
        <v>149</v>
      </c>
      <c r="C4" s="27" t="s">
        <v>46</v>
      </c>
      <c r="D4" s="28" t="s">
        <v>38</v>
      </c>
      <c r="E4" s="230" t="s">
        <v>47</v>
      </c>
      <c r="F4" s="231"/>
      <c r="G4" s="231"/>
      <c r="H4" s="232"/>
      <c r="I4" s="211"/>
      <c r="J4" s="233" t="s">
        <v>48</v>
      </c>
      <c r="K4" s="234"/>
      <c r="L4" s="2"/>
      <c r="M4" s="2"/>
      <c r="N4" s="2"/>
      <c r="O4" s="2"/>
      <c r="P4" s="2"/>
      <c r="Q4" s="2"/>
      <c r="R4" s="2"/>
      <c r="S4" s="14"/>
      <c r="T4" s="2"/>
      <c r="U4" s="2"/>
      <c r="V4" s="2"/>
      <c r="W4" s="2"/>
      <c r="X4" s="5"/>
      <c r="Y4" s="5"/>
      <c r="Z4" s="4"/>
      <c r="AA4" s="6"/>
      <c r="AB4" s="15"/>
      <c r="AC4" s="15"/>
      <c r="AD4" s="2"/>
      <c r="AE4" s="90"/>
      <c r="AF4" s="90"/>
      <c r="AG4" s="85"/>
      <c r="AH4" s="85"/>
      <c r="AI4" s="85"/>
      <c r="AJ4" s="85"/>
      <c r="AK4" s="85"/>
      <c r="GV4" s="31"/>
      <c r="GW4" s="32"/>
      <c r="GX4" s="31"/>
      <c r="GY4" s="33"/>
      <c r="GZ4" s="34"/>
      <c r="HA4" s="31"/>
      <c r="HB4" s="29"/>
      <c r="HC4" s="17"/>
      <c r="HD4" s="29" t="s">
        <v>49</v>
      </c>
      <c r="HE4" s="29" t="s">
        <v>50</v>
      </c>
      <c r="HF4" s="35" t="s">
        <v>51</v>
      </c>
      <c r="HG4" s="36" t="s">
        <v>52</v>
      </c>
      <c r="HH4" s="37"/>
      <c r="HI4" s="29" t="s">
        <v>53</v>
      </c>
      <c r="HJ4" s="29" t="s">
        <v>48</v>
      </c>
      <c r="HK4" s="19"/>
      <c r="HL4" s="17"/>
      <c r="HM4" s="17"/>
      <c r="HN4" s="17"/>
      <c r="HO4" s="17"/>
      <c r="HP4" s="17"/>
      <c r="HQ4" s="17"/>
      <c r="HR4" s="17"/>
      <c r="HS4" s="24"/>
    </row>
    <row r="5" spans="1:255" s="16" customFormat="1" ht="16.5" customHeight="1">
      <c r="A5" s="25" t="s">
        <v>54</v>
      </c>
      <c r="B5" s="38"/>
      <c r="C5" s="27" t="s">
        <v>56</v>
      </c>
      <c r="D5" s="39" t="s">
        <v>51</v>
      </c>
      <c r="E5" s="230"/>
      <c r="F5" s="231"/>
      <c r="G5" s="231"/>
      <c r="H5" s="232"/>
      <c r="I5" s="211"/>
      <c r="J5" s="233"/>
      <c r="K5" s="234"/>
      <c r="L5" s="2"/>
      <c r="M5" s="2"/>
      <c r="N5" s="2"/>
      <c r="O5" s="2"/>
      <c r="P5" s="2"/>
      <c r="Q5" s="2"/>
      <c r="R5" s="2"/>
      <c r="S5" s="14"/>
      <c r="T5" s="2"/>
      <c r="U5" s="2"/>
      <c r="V5" s="2"/>
      <c r="W5" s="2"/>
      <c r="X5" s="3"/>
      <c r="Y5" s="3"/>
      <c r="Z5" s="3"/>
      <c r="AA5" s="7"/>
      <c r="AB5" s="15"/>
      <c r="AC5" s="15"/>
      <c r="AD5" s="2"/>
      <c r="AE5" s="90"/>
      <c r="AF5" s="90"/>
      <c r="AG5" s="85"/>
      <c r="AH5" s="85"/>
      <c r="AI5" s="85"/>
      <c r="AJ5" s="85"/>
      <c r="AK5" s="85"/>
      <c r="GV5" s="31"/>
      <c r="GW5" s="31"/>
      <c r="GX5" s="40"/>
      <c r="GY5" s="33"/>
      <c r="GZ5" s="34"/>
      <c r="HA5" s="31"/>
      <c r="HB5" s="29"/>
      <c r="HC5" s="17"/>
      <c r="HD5" s="29" t="s">
        <v>57</v>
      </c>
      <c r="HE5" s="29" t="s">
        <v>58</v>
      </c>
      <c r="HF5" s="37" t="s">
        <v>59</v>
      </c>
      <c r="HG5" s="36" t="s">
        <v>60</v>
      </c>
      <c r="HH5" s="29" t="s">
        <v>61</v>
      </c>
      <c r="HI5" s="19" t="s">
        <v>62</v>
      </c>
      <c r="HJ5" s="29" t="s">
        <v>63</v>
      </c>
      <c r="HK5" s="17"/>
      <c r="HL5" s="17"/>
      <c r="HM5" s="17"/>
      <c r="HN5" s="17"/>
      <c r="HO5" s="17"/>
      <c r="HP5" s="17"/>
      <c r="HQ5" s="17"/>
      <c r="HR5" s="17"/>
      <c r="HS5" s="24"/>
    </row>
    <row r="6" spans="1:255" s="16" customFormat="1" ht="16.5" customHeight="1">
      <c r="A6" s="41" t="s">
        <v>64</v>
      </c>
      <c r="B6" s="42">
        <v>44873</v>
      </c>
      <c r="C6" s="43" t="s">
        <v>65</v>
      </c>
      <c r="D6" s="44" t="s">
        <v>63</v>
      </c>
      <c r="E6" s="230"/>
      <c r="F6" s="231"/>
      <c r="G6" s="231"/>
      <c r="H6" s="232"/>
      <c r="I6" s="211"/>
      <c r="J6" s="233"/>
      <c r="K6" s="234"/>
      <c r="L6" s="2"/>
      <c r="M6" s="2"/>
      <c r="N6" s="2"/>
      <c r="O6" s="2"/>
      <c r="P6" s="2"/>
      <c r="Q6" s="2"/>
      <c r="R6" s="2"/>
      <c r="S6" s="14"/>
      <c r="T6" s="2"/>
      <c r="U6" s="2"/>
      <c r="V6" s="2"/>
      <c r="W6" s="2"/>
      <c r="X6" s="5"/>
      <c r="Y6" s="5"/>
      <c r="Z6" s="4"/>
      <c r="AA6" s="6"/>
      <c r="AB6" s="15"/>
      <c r="AC6" s="15"/>
      <c r="AD6" s="2"/>
      <c r="AE6" s="90"/>
      <c r="AF6" s="90"/>
      <c r="AG6" s="85"/>
      <c r="AH6" s="85"/>
      <c r="AI6" s="85"/>
      <c r="AJ6" s="85"/>
      <c r="AK6" s="85"/>
      <c r="GV6" s="31"/>
      <c r="GW6" s="31"/>
      <c r="GX6" s="34"/>
      <c r="GY6" s="33"/>
      <c r="GZ6" s="33"/>
      <c r="HA6" s="31"/>
      <c r="HB6" s="29"/>
      <c r="HC6" s="17"/>
      <c r="HD6" s="17" t="s">
        <v>66</v>
      </c>
      <c r="HE6" s="17" t="s">
        <v>67</v>
      </c>
      <c r="HF6" s="17" t="s">
        <v>68</v>
      </c>
      <c r="HG6" s="17" t="s">
        <v>69</v>
      </c>
      <c r="HH6" s="17" t="s">
        <v>35</v>
      </c>
      <c r="HI6" s="17" t="s">
        <v>70</v>
      </c>
      <c r="HJ6" s="17" t="s">
        <v>71</v>
      </c>
      <c r="HK6" s="17" t="s">
        <v>72</v>
      </c>
      <c r="HL6" s="17" t="s">
        <v>73</v>
      </c>
      <c r="HM6" s="17" t="s">
        <v>74</v>
      </c>
      <c r="HN6" s="17" t="s">
        <v>75</v>
      </c>
      <c r="HO6" s="17" t="s">
        <v>76</v>
      </c>
      <c r="HP6" s="17" t="s">
        <v>77</v>
      </c>
      <c r="HQ6" s="17" t="s">
        <v>78</v>
      </c>
      <c r="HR6" s="17"/>
      <c r="HS6" s="24"/>
    </row>
    <row r="7" spans="1:255" s="16" customFormat="1" ht="16.5" customHeight="1" thickBot="1">
      <c r="A7" s="45" t="s">
        <v>79</v>
      </c>
      <c r="B7" s="46"/>
      <c r="C7" s="47" t="s">
        <v>80</v>
      </c>
      <c r="D7" s="48">
        <f>AK17</f>
        <v>566637.12</v>
      </c>
      <c r="E7" s="242"/>
      <c r="F7" s="243"/>
      <c r="G7" s="243"/>
      <c r="H7" s="244"/>
      <c r="I7" s="213"/>
      <c r="J7" s="245"/>
      <c r="K7" s="246"/>
      <c r="L7" s="2"/>
      <c r="M7" s="2"/>
      <c r="N7" s="2"/>
      <c r="O7" s="2"/>
      <c r="P7" s="2"/>
      <c r="Q7" s="2"/>
      <c r="R7" s="2"/>
      <c r="S7" s="14"/>
      <c r="T7" s="2"/>
      <c r="U7" s="2"/>
      <c r="V7" s="2"/>
      <c r="W7" s="2"/>
      <c r="X7" s="8"/>
      <c r="Y7" s="8"/>
      <c r="Z7" s="9"/>
      <c r="AA7" s="10"/>
      <c r="AB7" s="15"/>
      <c r="AC7" s="15"/>
      <c r="AD7" s="2"/>
      <c r="AE7" s="90"/>
      <c r="AF7" s="90"/>
      <c r="AG7" s="85"/>
      <c r="AH7" s="85"/>
      <c r="AI7" s="85"/>
      <c r="AJ7" s="85"/>
      <c r="AK7" s="85"/>
      <c r="GV7" s="34"/>
      <c r="GW7" s="34"/>
      <c r="GX7" s="34"/>
      <c r="GY7" s="34"/>
      <c r="GZ7" s="34"/>
      <c r="HA7" s="34"/>
      <c r="HB7" s="37"/>
      <c r="HC7" s="17"/>
      <c r="HD7" s="37" t="s">
        <v>81</v>
      </c>
      <c r="HE7" s="37" t="s">
        <v>82</v>
      </c>
      <c r="HF7" s="37" t="s">
        <v>83</v>
      </c>
      <c r="HG7" s="37" t="s">
        <v>84</v>
      </c>
      <c r="HH7" s="37" t="s">
        <v>85</v>
      </c>
      <c r="HI7" s="37" t="s">
        <v>86</v>
      </c>
      <c r="HJ7" s="37" t="s">
        <v>87</v>
      </c>
      <c r="HK7" s="37" t="s">
        <v>88</v>
      </c>
      <c r="HL7" s="17" t="s">
        <v>89</v>
      </c>
      <c r="HM7" s="17" t="s">
        <v>90</v>
      </c>
      <c r="HN7" s="17" t="s">
        <v>55</v>
      </c>
      <c r="HO7" s="17" t="s">
        <v>91</v>
      </c>
      <c r="HP7" s="17" t="s">
        <v>92</v>
      </c>
      <c r="HQ7" s="17" t="s">
        <v>93</v>
      </c>
      <c r="HR7" s="37"/>
      <c r="HS7" s="24"/>
    </row>
    <row r="8" spans="1:255" s="54" customFormat="1">
      <c r="A8" s="49"/>
      <c r="B8" s="49"/>
      <c r="C8" s="49"/>
      <c r="D8" s="49"/>
      <c r="E8" s="49"/>
      <c r="F8" s="49"/>
      <c r="G8" s="49"/>
      <c r="H8" s="49"/>
      <c r="I8" s="49"/>
      <c r="J8" s="49"/>
      <c r="K8" s="50"/>
      <c r="L8" s="49"/>
      <c r="M8" s="49"/>
      <c r="N8" s="49"/>
      <c r="O8" s="49"/>
      <c r="P8" s="49"/>
      <c r="Q8" s="50"/>
      <c r="R8" s="50"/>
      <c r="S8" s="49"/>
      <c r="T8" s="50"/>
      <c r="U8" s="49"/>
      <c r="V8" s="49"/>
      <c r="W8" s="50"/>
      <c r="X8" s="50"/>
      <c r="Y8" s="50"/>
      <c r="Z8" s="49"/>
      <c r="AA8" s="49"/>
      <c r="AB8" s="49"/>
      <c r="AC8" s="49"/>
      <c r="AD8" s="49"/>
      <c r="AE8" s="50"/>
      <c r="AF8" s="51"/>
      <c r="AG8" s="52"/>
      <c r="AH8" s="52"/>
      <c r="AI8" s="52"/>
      <c r="AJ8" s="52"/>
      <c r="AK8" s="53"/>
      <c r="AL8" s="53"/>
      <c r="AM8" s="53"/>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c r="BN8" s="49"/>
      <c r="BO8" s="49"/>
      <c r="BP8" s="49"/>
      <c r="BQ8" s="49"/>
      <c r="BR8" s="49"/>
      <c r="BS8" s="49"/>
      <c r="BT8" s="49"/>
      <c r="BU8" s="49"/>
      <c r="BV8" s="49"/>
      <c r="BW8" s="49"/>
      <c r="BX8" s="49"/>
      <c r="BY8" s="49"/>
      <c r="BZ8" s="49"/>
      <c r="CA8" s="49"/>
      <c r="CB8" s="49"/>
      <c r="CC8" s="49"/>
      <c r="CD8" s="49"/>
      <c r="CE8" s="49"/>
      <c r="CF8" s="49"/>
      <c r="CG8" s="49"/>
      <c r="CH8" s="49"/>
      <c r="CI8" s="49"/>
      <c r="CJ8" s="49"/>
      <c r="CK8" s="49"/>
      <c r="CL8" s="49"/>
      <c r="CM8" s="49"/>
      <c r="CN8" s="49"/>
      <c r="CO8" s="49"/>
      <c r="CP8" s="49"/>
      <c r="CQ8" s="49"/>
      <c r="CR8" s="49"/>
      <c r="CS8" s="49"/>
      <c r="CT8" s="49"/>
      <c r="CU8" s="49"/>
      <c r="CV8" s="49"/>
      <c r="CW8" s="49"/>
      <c r="CX8" s="49"/>
      <c r="CY8" s="49"/>
      <c r="CZ8" s="49"/>
      <c r="DA8" s="49"/>
      <c r="DB8" s="49"/>
      <c r="DC8" s="49"/>
      <c r="DD8" s="49"/>
      <c r="DE8" s="49"/>
      <c r="DF8" s="49"/>
      <c r="DG8" s="49"/>
      <c r="DH8" s="49"/>
      <c r="DI8" s="49"/>
      <c r="DJ8" s="49"/>
      <c r="DK8" s="49"/>
      <c r="DL8" s="49"/>
      <c r="DM8" s="49"/>
      <c r="DN8" s="49"/>
      <c r="DO8" s="49"/>
      <c r="DP8" s="49"/>
      <c r="DQ8" s="49"/>
      <c r="DR8" s="49"/>
      <c r="DS8" s="49"/>
      <c r="DT8" s="49"/>
      <c r="DU8" s="49"/>
      <c r="DV8" s="49"/>
      <c r="DW8" s="49"/>
      <c r="DX8" s="49"/>
      <c r="DY8" s="49"/>
      <c r="DZ8" s="49"/>
      <c r="EA8" s="49"/>
      <c r="EB8" s="49"/>
      <c r="EC8" s="49"/>
      <c r="ED8" s="49"/>
      <c r="EE8" s="49"/>
      <c r="EF8" s="49"/>
      <c r="EG8" s="49"/>
      <c r="EH8" s="49"/>
      <c r="EI8" s="49"/>
      <c r="EJ8" s="49"/>
      <c r="EK8" s="49"/>
      <c r="EL8" s="49"/>
      <c r="EM8" s="49"/>
      <c r="EN8" s="49"/>
      <c r="EO8" s="49"/>
      <c r="EP8" s="49"/>
      <c r="EQ8" s="49"/>
      <c r="ER8" s="49"/>
      <c r="ES8" s="49"/>
      <c r="ET8" s="49"/>
      <c r="EU8" s="49"/>
      <c r="EV8" s="49"/>
      <c r="EW8" s="49"/>
      <c r="EX8" s="49"/>
      <c r="EY8" s="49"/>
      <c r="EZ8" s="49"/>
      <c r="FA8" s="49"/>
      <c r="FB8" s="49"/>
      <c r="FC8" s="49"/>
      <c r="FD8" s="49"/>
      <c r="FE8" s="49"/>
      <c r="FF8" s="49"/>
      <c r="FG8" s="49"/>
      <c r="FH8" s="49"/>
      <c r="FI8" s="49"/>
      <c r="FJ8" s="49"/>
      <c r="FK8" s="49"/>
      <c r="FL8" s="49"/>
      <c r="FM8" s="49"/>
      <c r="FN8" s="49"/>
      <c r="FO8" s="49"/>
      <c r="FP8" s="49"/>
      <c r="FQ8" s="49"/>
      <c r="FR8" s="49"/>
      <c r="FS8" s="49"/>
      <c r="FT8" s="49"/>
      <c r="FU8" s="49"/>
      <c r="FV8" s="49"/>
      <c r="FW8" s="49"/>
      <c r="FX8" s="49"/>
      <c r="FY8" s="49"/>
      <c r="FZ8" s="49"/>
      <c r="GA8" s="49"/>
      <c r="GB8" s="49"/>
      <c r="GC8" s="49"/>
      <c r="GD8" s="49"/>
      <c r="GE8" s="49"/>
      <c r="GF8" s="49"/>
      <c r="GG8" s="49"/>
      <c r="GH8" s="49"/>
      <c r="GI8" s="49"/>
      <c r="GJ8" s="49"/>
      <c r="GK8" s="49"/>
      <c r="GL8" s="49"/>
      <c r="GM8" s="49"/>
      <c r="GN8" s="49"/>
      <c r="GO8" s="49"/>
      <c r="GP8" s="49"/>
      <c r="GQ8" s="49"/>
      <c r="GR8" s="49"/>
      <c r="GS8" s="49"/>
      <c r="GT8" s="49"/>
      <c r="GU8" s="49"/>
      <c r="GV8" s="49"/>
      <c r="GW8" s="49"/>
      <c r="GX8" s="49"/>
      <c r="GY8" s="49"/>
      <c r="GZ8" s="49"/>
      <c r="HA8" s="49"/>
      <c r="HB8" s="49"/>
      <c r="HC8" s="49"/>
      <c r="HD8" s="49"/>
      <c r="HE8" s="49"/>
      <c r="HF8" s="49"/>
      <c r="HG8" s="49"/>
      <c r="HH8" s="49"/>
      <c r="HI8" s="49"/>
      <c r="HJ8" s="49"/>
      <c r="HK8" s="49"/>
      <c r="HL8" s="49"/>
      <c r="HM8" s="49"/>
      <c r="HN8" s="49"/>
      <c r="HO8" s="49"/>
      <c r="HP8" s="49"/>
      <c r="HQ8" s="49"/>
      <c r="HR8" s="49"/>
      <c r="HS8" s="49"/>
      <c r="HT8" s="49"/>
      <c r="HU8" s="49"/>
      <c r="HV8" s="49"/>
      <c r="HW8" s="49"/>
      <c r="HX8" s="49"/>
      <c r="HY8" s="49"/>
      <c r="HZ8" s="49"/>
      <c r="IA8" s="49"/>
      <c r="IB8" s="49"/>
      <c r="IC8" s="49"/>
      <c r="ID8" s="49"/>
      <c r="IE8" s="49"/>
      <c r="IF8" s="49"/>
      <c r="IG8" s="49"/>
      <c r="IH8" s="49"/>
      <c r="II8" s="49"/>
      <c r="IJ8" s="49"/>
      <c r="IK8" s="49"/>
      <c r="IL8" s="49"/>
      <c r="IM8" s="49"/>
      <c r="IN8" s="49"/>
      <c r="IO8" s="49"/>
      <c r="IP8" s="49"/>
      <c r="IQ8" s="49"/>
      <c r="IR8" s="49"/>
      <c r="IS8" s="49"/>
      <c r="IT8" s="49"/>
      <c r="IU8" s="49"/>
    </row>
    <row r="9" spans="1:255" ht="12.75" customHeight="1">
      <c r="A9" s="241" t="s">
        <v>102</v>
      </c>
      <c r="B9" s="241" t="s">
        <v>101</v>
      </c>
      <c r="C9" s="250" t="s">
        <v>1</v>
      </c>
      <c r="D9" s="241" t="s">
        <v>5</v>
      </c>
      <c r="E9" s="241" t="s">
        <v>103</v>
      </c>
      <c r="F9" s="241" t="s">
        <v>100</v>
      </c>
      <c r="G9" s="247" t="s">
        <v>193</v>
      </c>
      <c r="H9" s="247" t="s">
        <v>194</v>
      </c>
      <c r="I9" s="247" t="s">
        <v>205</v>
      </c>
      <c r="J9" s="256" t="s">
        <v>2</v>
      </c>
      <c r="K9" s="259" t="s">
        <v>6</v>
      </c>
      <c r="L9" s="260"/>
      <c r="M9" s="260"/>
      <c r="N9" s="260"/>
      <c r="O9" s="260"/>
      <c r="P9" s="260"/>
      <c r="Q9" s="260"/>
      <c r="R9" s="260"/>
      <c r="S9" s="261"/>
      <c r="T9" s="262" t="s">
        <v>7</v>
      </c>
      <c r="U9" s="262"/>
      <c r="V9" s="259"/>
      <c r="W9" s="263" t="s">
        <v>171</v>
      </c>
      <c r="X9" s="264" t="s">
        <v>164</v>
      </c>
      <c r="Y9" s="81" t="s">
        <v>3</v>
      </c>
      <c r="Z9" s="82"/>
      <c r="AA9" s="83"/>
      <c r="AB9" s="82"/>
      <c r="AC9" s="84"/>
      <c r="AD9" s="263" t="s">
        <v>4</v>
      </c>
      <c r="AE9" s="263" t="s">
        <v>106</v>
      </c>
      <c r="AF9" s="265" t="s">
        <v>107</v>
      </c>
      <c r="AG9" s="268" t="s">
        <v>108</v>
      </c>
      <c r="AH9" s="91"/>
      <c r="AI9" s="91"/>
      <c r="AJ9" s="251" t="s">
        <v>94</v>
      </c>
      <c r="AK9" s="251" t="s">
        <v>95</v>
      </c>
      <c r="AL9" s="251" t="s">
        <v>96</v>
      </c>
      <c r="AM9" s="55"/>
    </row>
    <row r="10" spans="1:255" ht="63.75" customHeight="1">
      <c r="A10" s="241"/>
      <c r="B10" s="241"/>
      <c r="C10" s="248"/>
      <c r="D10" s="241"/>
      <c r="E10" s="241"/>
      <c r="F10" s="241"/>
      <c r="G10" s="248"/>
      <c r="H10" s="248"/>
      <c r="I10" s="248"/>
      <c r="J10" s="257"/>
      <c r="K10" s="262" t="s">
        <v>98</v>
      </c>
      <c r="L10" s="262"/>
      <c r="M10" s="262"/>
      <c r="N10" s="241" t="s">
        <v>97</v>
      </c>
      <c r="O10" s="241" t="s">
        <v>20</v>
      </c>
      <c r="P10" s="263" t="s">
        <v>8</v>
      </c>
      <c r="Q10" s="263" t="s">
        <v>104</v>
      </c>
      <c r="R10" s="97" t="s">
        <v>105</v>
      </c>
      <c r="S10" s="263" t="s">
        <v>9</v>
      </c>
      <c r="T10" s="241" t="s">
        <v>10</v>
      </c>
      <c r="U10" s="241" t="s">
        <v>11</v>
      </c>
      <c r="V10" s="263" t="s">
        <v>12</v>
      </c>
      <c r="W10" s="263"/>
      <c r="X10" s="264"/>
      <c r="Y10" s="182" t="s">
        <v>13</v>
      </c>
      <c r="Z10" s="182" t="s">
        <v>14</v>
      </c>
      <c r="AA10" s="57" t="s">
        <v>15</v>
      </c>
      <c r="AB10" s="182" t="s">
        <v>19</v>
      </c>
      <c r="AC10" s="1" t="s">
        <v>196</v>
      </c>
      <c r="AD10" s="263"/>
      <c r="AE10" s="263"/>
      <c r="AF10" s="265"/>
      <c r="AG10" s="268"/>
      <c r="AH10" s="254" t="s">
        <v>99</v>
      </c>
      <c r="AI10" s="254" t="s">
        <v>109</v>
      </c>
      <c r="AJ10" s="252"/>
      <c r="AK10" s="252"/>
      <c r="AL10" s="252"/>
      <c r="AM10" s="55"/>
    </row>
    <row r="11" spans="1:255" ht="23.1" customHeight="1">
      <c r="A11" s="241"/>
      <c r="B11" s="241"/>
      <c r="C11" s="249"/>
      <c r="D11" s="241"/>
      <c r="E11" s="241"/>
      <c r="F11" s="241"/>
      <c r="G11" s="249"/>
      <c r="H11" s="249"/>
      <c r="I11" s="249"/>
      <c r="J11" s="258"/>
      <c r="K11" s="58" t="s">
        <v>16</v>
      </c>
      <c r="L11" s="181" t="s">
        <v>17</v>
      </c>
      <c r="M11" s="181" t="s">
        <v>18</v>
      </c>
      <c r="N11" s="241"/>
      <c r="O11" s="241"/>
      <c r="P11" s="263"/>
      <c r="Q11" s="263"/>
      <c r="R11" s="95">
        <v>4400</v>
      </c>
      <c r="S11" s="263"/>
      <c r="T11" s="241"/>
      <c r="U11" s="241"/>
      <c r="V11" s="263"/>
      <c r="W11" s="263"/>
      <c r="X11" s="264"/>
      <c r="Y11" s="59">
        <v>0.02</v>
      </c>
      <c r="Z11" s="1"/>
      <c r="AA11" s="60">
        <v>0</v>
      </c>
      <c r="AB11" s="1">
        <v>0</v>
      </c>
      <c r="AC11" s="1">
        <v>0.08</v>
      </c>
      <c r="AD11" s="263"/>
      <c r="AE11" s="263"/>
      <c r="AF11" s="265"/>
      <c r="AG11" s="268"/>
      <c r="AH11" s="255"/>
      <c r="AI11" s="255"/>
      <c r="AJ11" s="253"/>
      <c r="AK11" s="253"/>
      <c r="AL11" s="253"/>
      <c r="AM11" s="55"/>
    </row>
    <row r="12" spans="1:255" ht="26.25">
      <c r="A12" s="80"/>
      <c r="B12" s="61"/>
      <c r="C12" s="61"/>
      <c r="D12" s="62"/>
      <c r="E12" s="61"/>
      <c r="F12" s="62"/>
      <c r="G12" s="207"/>
      <c r="H12" s="207"/>
      <c r="I12" s="207"/>
      <c r="J12" s="63"/>
      <c r="K12" s="61"/>
      <c r="L12" s="61"/>
      <c r="M12" s="61"/>
      <c r="N12" s="61"/>
      <c r="O12" s="61"/>
      <c r="P12" s="61"/>
      <c r="Q12" s="61"/>
      <c r="R12" s="61" t="s">
        <v>172</v>
      </c>
      <c r="S12" s="61"/>
      <c r="T12" s="61"/>
      <c r="U12" s="61"/>
      <c r="V12" s="61"/>
      <c r="W12" s="61"/>
      <c r="X12" s="88"/>
      <c r="Y12" s="61"/>
      <c r="Z12" s="61"/>
      <c r="AA12" s="61"/>
      <c r="AB12" s="63"/>
      <c r="AC12" s="61"/>
      <c r="AD12" s="61"/>
      <c r="AE12" s="61"/>
      <c r="AF12" s="64"/>
      <c r="AG12" s="65"/>
      <c r="AH12" s="65"/>
      <c r="AI12" s="65"/>
      <c r="AJ12" s="66"/>
      <c r="AK12" s="66"/>
      <c r="AL12" s="66"/>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row>
    <row r="13" spans="1:255" ht="96" customHeight="1">
      <c r="A13" s="172" t="s">
        <v>147</v>
      </c>
      <c r="B13" s="136"/>
      <c r="C13" s="120" t="s">
        <v>161</v>
      </c>
      <c r="D13" s="121" t="s">
        <v>138</v>
      </c>
      <c r="E13" s="12" t="s">
        <v>170</v>
      </c>
      <c r="F13" s="68">
        <v>5</v>
      </c>
      <c r="G13" s="214" t="s">
        <v>197</v>
      </c>
      <c r="H13" s="215" t="s">
        <v>198</v>
      </c>
      <c r="I13" s="215" t="s">
        <v>206</v>
      </c>
      <c r="J13" s="11">
        <f>'Filling with Normal carton'!E6</f>
        <v>5</v>
      </c>
      <c r="K13" s="86">
        <v>57</v>
      </c>
      <c r="L13" s="86">
        <v>45</v>
      </c>
      <c r="M13" s="86">
        <v>92</v>
      </c>
      <c r="N13" s="87">
        <v>6</v>
      </c>
      <c r="O13" s="196">
        <v>10</v>
      </c>
      <c r="P13" s="69">
        <f>K13*L13*M13/1000000</f>
        <v>0.23598</v>
      </c>
      <c r="Q13" s="70">
        <v>1830</v>
      </c>
      <c r="R13" s="96">
        <f>$R$11</f>
        <v>4400</v>
      </c>
      <c r="S13" s="71">
        <f>R13/Q13</f>
        <v>2.4043715846994536</v>
      </c>
      <c r="T13" s="93" t="s">
        <v>111</v>
      </c>
      <c r="U13" s="94">
        <v>0.13500000000000001</v>
      </c>
      <c r="V13" s="72">
        <f>J13*U13</f>
        <v>0.67500000000000004</v>
      </c>
      <c r="W13" s="72">
        <f>V13+S13+J13</f>
        <v>8.0793715846994534</v>
      </c>
      <c r="X13" s="89"/>
      <c r="Y13" s="72">
        <f>AG13*$Y$11</f>
        <v>0.2082</v>
      </c>
      <c r="Z13" s="72"/>
      <c r="AA13" s="73"/>
      <c r="AB13" s="72"/>
      <c r="AC13" s="72">
        <f>AG13*$AC$11</f>
        <v>0.83279999999999998</v>
      </c>
      <c r="AD13" s="74">
        <f>SUM(Y13:AC13)</f>
        <v>1.0409999999999999</v>
      </c>
      <c r="AE13" s="75">
        <f>W13+X13+AD13</f>
        <v>9.1203715846994537</v>
      </c>
      <c r="AF13" s="99">
        <f>(AG13-AE13)/AG13</f>
        <v>0.12388361338141655</v>
      </c>
      <c r="AG13" s="76">
        <v>10.41</v>
      </c>
      <c r="AH13" s="100">
        <v>14.99</v>
      </c>
      <c r="AI13" s="101">
        <f>(AH13-AG13)/AH13</f>
        <v>0.3055370246831221</v>
      </c>
      <c r="AJ13" s="186">
        <v>18144</v>
      </c>
      <c r="AK13" s="185">
        <f>AJ13*AG13</f>
        <v>188879.04</v>
      </c>
      <c r="AL13" s="185">
        <f>AJ13*AE13</f>
        <v>165480.02203278689</v>
      </c>
      <c r="AM13" s="67"/>
      <c r="AN13" s="191" t="s">
        <v>22</v>
      </c>
      <c r="AO13" s="77"/>
      <c r="AP13" s="190" t="s">
        <v>22</v>
      </c>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c r="BP13" s="67"/>
      <c r="BQ13" s="67"/>
      <c r="BR13" s="67"/>
      <c r="BS13" s="67"/>
      <c r="BT13" s="67"/>
      <c r="BU13" s="67"/>
      <c r="BV13" s="67"/>
      <c r="BW13" s="67"/>
      <c r="BX13" s="67"/>
      <c r="BY13" s="67"/>
      <c r="BZ13" s="67"/>
      <c r="CA13" s="67"/>
      <c r="CB13" s="67"/>
      <c r="CC13" s="67"/>
      <c r="CD13" s="67"/>
      <c r="CE13" s="67"/>
      <c r="CF13" s="67"/>
      <c r="CG13" s="67"/>
      <c r="CH13" s="67"/>
      <c r="CI13" s="67"/>
      <c r="CJ13" s="67"/>
      <c r="CK13" s="67"/>
      <c r="CL13" s="67"/>
      <c r="CM13" s="67"/>
      <c r="CN13" s="67"/>
      <c r="CO13" s="67"/>
      <c r="CP13" s="67"/>
      <c r="CQ13" s="67"/>
      <c r="CR13" s="67"/>
      <c r="CS13" s="67"/>
      <c r="CT13" s="67"/>
      <c r="CU13" s="67"/>
      <c r="CV13" s="67"/>
      <c r="CW13" s="67"/>
      <c r="CX13" s="67"/>
      <c r="CY13" s="67"/>
      <c r="CZ13" s="67"/>
      <c r="DA13" s="67"/>
      <c r="DB13" s="67"/>
      <c r="DC13" s="67"/>
      <c r="DD13" s="67"/>
      <c r="DE13" s="67"/>
      <c r="DF13" s="67"/>
      <c r="DG13" s="67"/>
      <c r="DH13" s="67"/>
      <c r="DI13" s="67"/>
      <c r="DJ13" s="67"/>
      <c r="DK13" s="67"/>
      <c r="DL13" s="67"/>
      <c r="DM13" s="67"/>
      <c r="DN13" s="67"/>
      <c r="DO13" s="67"/>
      <c r="DP13" s="67"/>
      <c r="DQ13" s="67"/>
      <c r="DR13" s="67"/>
      <c r="DS13" s="67"/>
      <c r="DT13" s="67"/>
      <c r="DU13" s="67"/>
      <c r="DV13" s="67"/>
      <c r="DW13" s="67"/>
      <c r="DX13" s="67"/>
      <c r="DY13" s="67"/>
      <c r="DZ13" s="67"/>
      <c r="EA13" s="67"/>
      <c r="EB13" s="67"/>
      <c r="EC13" s="67"/>
      <c r="ED13" s="67"/>
      <c r="EE13" s="67"/>
      <c r="EF13" s="67"/>
      <c r="EG13" s="67"/>
      <c r="EH13" s="67"/>
      <c r="EI13" s="67"/>
      <c r="EJ13" s="67"/>
      <c r="EK13" s="67"/>
      <c r="EL13" s="67"/>
      <c r="EM13" s="67"/>
      <c r="EN13" s="67"/>
      <c r="EO13" s="67"/>
      <c r="EP13" s="67"/>
      <c r="EQ13" s="67"/>
      <c r="ER13" s="67"/>
      <c r="ES13" s="67"/>
      <c r="ET13" s="67"/>
      <c r="EU13" s="67"/>
      <c r="EV13" s="67"/>
      <c r="EW13" s="67"/>
      <c r="EX13" s="67"/>
      <c r="EY13" s="67"/>
      <c r="EZ13" s="67"/>
      <c r="FA13" s="67"/>
      <c r="FB13" s="67"/>
      <c r="FC13" s="67"/>
      <c r="FD13" s="67"/>
      <c r="FE13" s="67"/>
      <c r="FF13" s="67"/>
      <c r="FG13" s="67"/>
      <c r="FH13" s="67"/>
      <c r="FI13" s="67"/>
      <c r="FJ13" s="67"/>
      <c r="FK13" s="67"/>
      <c r="FL13" s="67"/>
      <c r="FM13" s="67"/>
      <c r="FN13" s="67"/>
      <c r="FO13" s="67"/>
      <c r="FP13" s="67"/>
      <c r="FQ13" s="67"/>
      <c r="FR13" s="67"/>
      <c r="FS13" s="67"/>
      <c r="FT13" s="67"/>
      <c r="FU13" s="67"/>
      <c r="FV13" s="67"/>
      <c r="FW13" s="67"/>
      <c r="FX13" s="67"/>
      <c r="FY13" s="67"/>
      <c r="FZ13" s="67"/>
      <c r="GA13" s="67"/>
      <c r="GB13" s="67"/>
      <c r="GC13" s="67"/>
      <c r="GD13" s="67"/>
      <c r="GE13" s="67"/>
      <c r="GF13" s="67"/>
      <c r="GG13" s="67"/>
      <c r="GH13" s="67"/>
      <c r="GI13" s="67"/>
      <c r="GJ13" s="67"/>
      <c r="GK13" s="67"/>
      <c r="GL13" s="67"/>
      <c r="GM13" s="67"/>
      <c r="GN13" s="67"/>
      <c r="GO13" s="67"/>
      <c r="GP13" s="67"/>
      <c r="GQ13" s="67"/>
      <c r="GR13" s="67"/>
      <c r="GS13" s="67"/>
      <c r="GT13" s="67"/>
      <c r="GU13" s="67"/>
      <c r="GV13" s="67"/>
      <c r="GW13" s="67"/>
      <c r="GX13" s="67"/>
      <c r="GY13" s="67"/>
      <c r="GZ13" s="67"/>
      <c r="HA13" s="67"/>
      <c r="HB13" s="67"/>
      <c r="HC13" s="67"/>
      <c r="HD13" s="67"/>
      <c r="HE13" s="67"/>
      <c r="HF13" s="67"/>
      <c r="HG13" s="67"/>
      <c r="HH13" s="67"/>
      <c r="HI13" s="67"/>
      <c r="HJ13" s="67"/>
      <c r="HK13" s="67"/>
      <c r="HL13" s="67"/>
      <c r="HM13" s="67"/>
      <c r="HN13" s="67"/>
      <c r="HO13" s="67"/>
      <c r="HP13" s="67"/>
      <c r="HQ13" s="67"/>
      <c r="HR13" s="67"/>
      <c r="HS13" s="67"/>
      <c r="HT13" s="67"/>
      <c r="HU13" s="67"/>
      <c r="HV13" s="67"/>
      <c r="HW13" s="67"/>
      <c r="HX13" s="67"/>
      <c r="HY13" s="67"/>
      <c r="HZ13" s="67"/>
      <c r="IA13" s="67"/>
      <c r="IB13" s="67"/>
      <c r="IC13" s="67"/>
      <c r="ID13" s="67"/>
      <c r="IE13" s="67"/>
      <c r="IF13" s="67"/>
      <c r="IG13" s="67"/>
      <c r="IH13" s="67"/>
      <c r="II13" s="67"/>
      <c r="IJ13" s="67"/>
      <c r="IK13" s="67"/>
      <c r="IL13" s="67"/>
      <c r="IM13" s="67"/>
      <c r="IN13" s="67"/>
      <c r="IO13" s="67"/>
      <c r="IP13" s="67"/>
      <c r="IQ13" s="67"/>
      <c r="IR13" s="67"/>
      <c r="IS13" s="67"/>
      <c r="IT13" s="67"/>
      <c r="IU13" s="67"/>
    </row>
    <row r="14" spans="1:255" ht="117.6" customHeight="1">
      <c r="A14" s="172" t="s">
        <v>160</v>
      </c>
      <c r="B14" s="136"/>
      <c r="C14" s="120" t="s">
        <v>161</v>
      </c>
      <c r="D14" s="121" t="s">
        <v>138</v>
      </c>
      <c r="E14" s="12" t="s">
        <v>170</v>
      </c>
      <c r="F14" s="68">
        <v>5</v>
      </c>
      <c r="G14" s="214" t="s">
        <v>199</v>
      </c>
      <c r="H14" s="215" t="s">
        <v>200</v>
      </c>
      <c r="I14" s="215" t="s">
        <v>208</v>
      </c>
      <c r="J14" s="11">
        <f>J13</f>
        <v>5</v>
      </c>
      <c r="K14" s="86">
        <v>57</v>
      </c>
      <c r="L14" s="86">
        <v>45</v>
      </c>
      <c r="M14" s="86">
        <v>92</v>
      </c>
      <c r="N14" s="87">
        <v>6</v>
      </c>
      <c r="O14" s="196">
        <v>10</v>
      </c>
      <c r="P14" s="69">
        <f t="shared" ref="P14:P16" si="0">K14*L14*M14/1000000</f>
        <v>0.23598</v>
      </c>
      <c r="Q14" s="70">
        <v>1830</v>
      </c>
      <c r="R14" s="96">
        <f t="shared" ref="R14:R16" si="1">$R$11</f>
        <v>4400</v>
      </c>
      <c r="S14" s="71">
        <f t="shared" ref="S14:S16" si="2">R14/Q14</f>
        <v>2.4043715846994536</v>
      </c>
      <c r="T14" s="93" t="s">
        <v>111</v>
      </c>
      <c r="U14" s="94">
        <v>0.13500000000000001</v>
      </c>
      <c r="V14" s="72">
        <f t="shared" ref="V14:V16" si="3">J14*U14</f>
        <v>0.67500000000000004</v>
      </c>
      <c r="W14" s="72">
        <f t="shared" ref="W14:W16" si="4">V14+S14+J14</f>
        <v>8.0793715846994534</v>
      </c>
      <c r="X14" s="89"/>
      <c r="Y14" s="72">
        <f t="shared" ref="Y14:Y16" si="5">AG14*$Y$11</f>
        <v>0.2082</v>
      </c>
      <c r="Z14" s="72"/>
      <c r="AA14" s="73"/>
      <c r="AB14" s="72"/>
      <c r="AC14" s="72">
        <f t="shared" ref="AC14:AC16" si="6">AG14*$AC$11</f>
        <v>0.83279999999999998</v>
      </c>
      <c r="AD14" s="74">
        <f t="shared" ref="AD14:AD16" si="7">SUM(Y14:AC14)</f>
        <v>1.0409999999999999</v>
      </c>
      <c r="AE14" s="75">
        <f t="shared" ref="AE14:AE16" si="8">W14+X14+AD14</f>
        <v>9.1203715846994537</v>
      </c>
      <c r="AF14" s="99">
        <f t="shared" ref="AF14:AF16" si="9">(AG14-AE14)/AG14</f>
        <v>0.12388361338141655</v>
      </c>
      <c r="AG14" s="76">
        <v>10.41</v>
      </c>
      <c r="AH14" s="100">
        <v>14.99</v>
      </c>
      <c r="AI14" s="101">
        <f t="shared" ref="AI14:AI16" si="10">(AH14-AG14)/AH14</f>
        <v>0.3055370246831221</v>
      </c>
      <c r="AJ14" s="186">
        <v>9072</v>
      </c>
      <c r="AK14" s="188">
        <f t="shared" ref="AK14:AK16" si="11">AJ14*AG14</f>
        <v>94439.52</v>
      </c>
      <c r="AL14" s="188">
        <f t="shared" ref="AL14:AL16" si="12">AJ14*AE14</f>
        <v>82740.011016393444</v>
      </c>
      <c r="AM14" s="67"/>
      <c r="AN14" s="77"/>
      <c r="AO14" s="7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c r="BP14" s="67"/>
      <c r="BQ14" s="67"/>
      <c r="BR14" s="67"/>
      <c r="BS14" s="67"/>
      <c r="BT14" s="67"/>
      <c r="BU14" s="67"/>
      <c r="BV14" s="67"/>
      <c r="BW14" s="67"/>
      <c r="BX14" s="67"/>
      <c r="BY14" s="67"/>
      <c r="BZ14" s="67"/>
      <c r="CA14" s="67"/>
      <c r="CB14" s="67"/>
      <c r="CC14" s="67"/>
      <c r="CD14" s="67"/>
      <c r="CE14" s="67"/>
      <c r="CF14" s="67"/>
      <c r="CG14" s="67"/>
      <c r="CH14" s="67"/>
      <c r="CI14" s="67"/>
      <c r="CJ14" s="67"/>
      <c r="CK14" s="67"/>
      <c r="CL14" s="67"/>
      <c r="CM14" s="67"/>
      <c r="CN14" s="67"/>
      <c r="CO14" s="67"/>
      <c r="CP14" s="67"/>
      <c r="CQ14" s="67"/>
      <c r="CR14" s="67"/>
      <c r="CS14" s="67"/>
      <c r="CT14" s="67"/>
      <c r="CU14" s="67"/>
      <c r="CV14" s="67"/>
      <c r="CW14" s="67"/>
      <c r="CX14" s="67"/>
      <c r="CY14" s="67"/>
      <c r="CZ14" s="67"/>
      <c r="DA14" s="67"/>
      <c r="DB14" s="67"/>
      <c r="DC14" s="67"/>
      <c r="DD14" s="67"/>
      <c r="DE14" s="67"/>
      <c r="DF14" s="67"/>
      <c r="DG14" s="67"/>
      <c r="DH14" s="67"/>
      <c r="DI14" s="67"/>
      <c r="DJ14" s="67"/>
      <c r="DK14" s="67"/>
      <c r="DL14" s="67"/>
      <c r="DM14" s="67"/>
      <c r="DN14" s="67"/>
      <c r="DO14" s="67"/>
      <c r="DP14" s="67"/>
      <c r="DQ14" s="67"/>
      <c r="DR14" s="67"/>
      <c r="DS14" s="67"/>
      <c r="DT14" s="67"/>
      <c r="DU14" s="67"/>
      <c r="DV14" s="67"/>
      <c r="DW14" s="67"/>
      <c r="DX14" s="67"/>
      <c r="DY14" s="67"/>
      <c r="DZ14" s="67"/>
      <c r="EA14" s="67"/>
      <c r="EB14" s="67"/>
      <c r="EC14" s="67"/>
      <c r="ED14" s="67"/>
      <c r="EE14" s="67"/>
      <c r="EF14" s="67"/>
      <c r="EG14" s="67"/>
      <c r="EH14" s="67"/>
      <c r="EI14" s="67"/>
      <c r="EJ14" s="67"/>
      <c r="EK14" s="67"/>
      <c r="EL14" s="67"/>
      <c r="EM14" s="67"/>
      <c r="EN14" s="67"/>
      <c r="EO14" s="67"/>
      <c r="EP14" s="67"/>
      <c r="EQ14" s="67"/>
      <c r="ER14" s="67"/>
      <c r="ES14" s="67"/>
      <c r="ET14" s="67"/>
      <c r="EU14" s="67"/>
      <c r="EV14" s="67"/>
      <c r="EW14" s="67"/>
      <c r="EX14" s="67"/>
      <c r="EY14" s="67"/>
      <c r="EZ14" s="67"/>
      <c r="FA14" s="67"/>
      <c r="FB14" s="67"/>
      <c r="FC14" s="67"/>
      <c r="FD14" s="67"/>
      <c r="FE14" s="67"/>
      <c r="FF14" s="67"/>
      <c r="FG14" s="67"/>
      <c r="FH14" s="67"/>
      <c r="FI14" s="67"/>
      <c r="FJ14" s="67"/>
      <c r="FK14" s="67"/>
      <c r="FL14" s="67"/>
      <c r="FM14" s="67"/>
      <c r="FN14" s="67"/>
      <c r="FO14" s="67"/>
      <c r="FP14" s="67"/>
      <c r="FQ14" s="67"/>
      <c r="FR14" s="67"/>
      <c r="FS14" s="67"/>
      <c r="FT14" s="67"/>
      <c r="FU14" s="67"/>
      <c r="FV14" s="67"/>
      <c r="FW14" s="67"/>
      <c r="FX14" s="67"/>
      <c r="FY14" s="67"/>
      <c r="FZ14" s="67"/>
      <c r="GA14" s="67"/>
      <c r="GB14" s="67"/>
      <c r="GC14" s="67"/>
      <c r="GD14" s="67"/>
      <c r="GE14" s="67"/>
      <c r="GF14" s="67"/>
      <c r="GG14" s="67"/>
      <c r="GH14" s="67"/>
      <c r="GI14" s="67"/>
      <c r="GJ14" s="67"/>
      <c r="GK14" s="67"/>
      <c r="GL14" s="67"/>
      <c r="GM14" s="67"/>
      <c r="GN14" s="67"/>
      <c r="GO14" s="67"/>
      <c r="GP14" s="67"/>
      <c r="GQ14" s="67"/>
      <c r="GR14" s="67"/>
      <c r="GS14" s="67"/>
      <c r="GT14" s="67"/>
      <c r="GU14" s="67"/>
      <c r="GV14" s="67"/>
      <c r="GW14" s="67"/>
      <c r="GX14" s="67"/>
      <c r="GY14" s="67"/>
      <c r="GZ14" s="67"/>
      <c r="HA14" s="67"/>
      <c r="HB14" s="67"/>
      <c r="HC14" s="67"/>
      <c r="HD14" s="67"/>
      <c r="HE14" s="67"/>
      <c r="HF14" s="67"/>
      <c r="HG14" s="67"/>
      <c r="HH14" s="67"/>
      <c r="HI14" s="67"/>
      <c r="HJ14" s="67"/>
      <c r="HK14" s="67"/>
      <c r="HL14" s="67"/>
      <c r="HM14" s="67"/>
      <c r="HN14" s="67"/>
      <c r="HO14" s="67"/>
      <c r="HP14" s="67"/>
      <c r="HQ14" s="67"/>
      <c r="HR14" s="67"/>
      <c r="HS14" s="67"/>
      <c r="HT14" s="67"/>
      <c r="HU14" s="67"/>
      <c r="HV14" s="67"/>
      <c r="HW14" s="67"/>
      <c r="HX14" s="67"/>
      <c r="HY14" s="67"/>
      <c r="HZ14" s="67"/>
      <c r="IA14" s="67"/>
      <c r="IB14" s="67"/>
      <c r="IC14" s="67"/>
      <c r="ID14" s="67"/>
      <c r="IE14" s="67"/>
      <c r="IF14" s="67"/>
      <c r="IG14" s="67"/>
      <c r="IH14" s="67"/>
      <c r="II14" s="67"/>
      <c r="IJ14" s="67"/>
      <c r="IK14" s="67"/>
      <c r="IL14" s="67"/>
      <c r="IM14" s="67"/>
      <c r="IN14" s="67"/>
      <c r="IO14" s="67"/>
      <c r="IP14" s="67"/>
      <c r="IQ14" s="67"/>
      <c r="IR14" s="67"/>
      <c r="IS14" s="67"/>
      <c r="IT14" s="67"/>
      <c r="IU14" s="67"/>
    </row>
    <row r="15" spans="1:255" ht="117.6" customHeight="1">
      <c r="A15" s="172" t="s">
        <v>148</v>
      </c>
      <c r="B15" s="136"/>
      <c r="C15" s="120" t="s">
        <v>161</v>
      </c>
      <c r="D15" s="121" t="s">
        <v>138</v>
      </c>
      <c r="E15" s="12" t="s">
        <v>170</v>
      </c>
      <c r="F15" s="68">
        <v>5</v>
      </c>
      <c r="G15" s="214" t="s">
        <v>201</v>
      </c>
      <c r="H15" s="215" t="s">
        <v>202</v>
      </c>
      <c r="I15" s="215" t="s">
        <v>207</v>
      </c>
      <c r="J15" s="11">
        <f>J13</f>
        <v>5</v>
      </c>
      <c r="K15" s="86">
        <v>57</v>
      </c>
      <c r="L15" s="86">
        <v>45</v>
      </c>
      <c r="M15" s="86">
        <v>92</v>
      </c>
      <c r="N15" s="87">
        <v>6</v>
      </c>
      <c r="O15" s="196">
        <v>10</v>
      </c>
      <c r="P15" s="69">
        <f t="shared" si="0"/>
        <v>0.23598</v>
      </c>
      <c r="Q15" s="70">
        <v>1830</v>
      </c>
      <c r="R15" s="96">
        <f t="shared" si="1"/>
        <v>4400</v>
      </c>
      <c r="S15" s="71">
        <f t="shared" si="2"/>
        <v>2.4043715846994536</v>
      </c>
      <c r="T15" s="93" t="s">
        <v>111</v>
      </c>
      <c r="U15" s="94">
        <v>0.13500000000000001</v>
      </c>
      <c r="V15" s="72">
        <f t="shared" si="3"/>
        <v>0.67500000000000004</v>
      </c>
      <c r="W15" s="72">
        <f t="shared" si="4"/>
        <v>8.0793715846994534</v>
      </c>
      <c r="X15" s="89"/>
      <c r="Y15" s="72">
        <f t="shared" si="5"/>
        <v>0.2082</v>
      </c>
      <c r="Z15" s="72"/>
      <c r="AA15" s="73"/>
      <c r="AB15" s="72"/>
      <c r="AC15" s="72">
        <f t="shared" si="6"/>
        <v>0.83279999999999998</v>
      </c>
      <c r="AD15" s="74">
        <f t="shared" si="7"/>
        <v>1.0409999999999999</v>
      </c>
      <c r="AE15" s="75">
        <f t="shared" si="8"/>
        <v>9.1203715846994537</v>
      </c>
      <c r="AF15" s="99">
        <f t="shared" si="9"/>
        <v>0.12388361338141655</v>
      </c>
      <c r="AG15" s="76">
        <v>10.41</v>
      </c>
      <c r="AH15" s="100">
        <v>14.99</v>
      </c>
      <c r="AI15" s="101">
        <f t="shared" si="10"/>
        <v>0.3055370246831221</v>
      </c>
      <c r="AJ15" s="186">
        <v>18144</v>
      </c>
      <c r="AK15" s="188">
        <f t="shared" si="11"/>
        <v>188879.04</v>
      </c>
      <c r="AL15" s="188">
        <f t="shared" si="12"/>
        <v>165480.02203278689</v>
      </c>
      <c r="AM15" s="67"/>
      <c r="AN15" s="77"/>
      <c r="AO15" s="7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c r="BP15" s="67"/>
      <c r="BQ15" s="67"/>
      <c r="BR15" s="67"/>
      <c r="BS15" s="67"/>
      <c r="BT15" s="67"/>
      <c r="BU15" s="67"/>
      <c r="BV15" s="67"/>
      <c r="BW15" s="67"/>
      <c r="BX15" s="67"/>
      <c r="BY15" s="67"/>
      <c r="BZ15" s="67"/>
      <c r="CA15" s="67"/>
      <c r="CB15" s="67"/>
      <c r="CC15" s="67"/>
      <c r="CD15" s="67"/>
      <c r="CE15" s="67"/>
      <c r="CF15" s="67"/>
      <c r="CG15" s="67"/>
      <c r="CH15" s="67"/>
      <c r="CI15" s="67"/>
      <c r="CJ15" s="67"/>
      <c r="CK15" s="67"/>
      <c r="CL15" s="67"/>
      <c r="CM15" s="67"/>
      <c r="CN15" s="67"/>
      <c r="CO15" s="67"/>
      <c r="CP15" s="67"/>
      <c r="CQ15" s="67"/>
      <c r="CR15" s="67"/>
      <c r="CS15" s="67"/>
      <c r="CT15" s="67"/>
      <c r="CU15" s="67"/>
      <c r="CV15" s="67"/>
      <c r="CW15" s="67"/>
      <c r="CX15" s="67"/>
      <c r="CY15" s="67"/>
      <c r="CZ15" s="67"/>
      <c r="DA15" s="67"/>
      <c r="DB15" s="67"/>
      <c r="DC15" s="67"/>
      <c r="DD15" s="67"/>
      <c r="DE15" s="67"/>
      <c r="DF15" s="67"/>
      <c r="DG15" s="67"/>
      <c r="DH15" s="67"/>
      <c r="DI15" s="67"/>
      <c r="DJ15" s="67"/>
      <c r="DK15" s="67"/>
      <c r="DL15" s="67"/>
      <c r="DM15" s="67"/>
      <c r="DN15" s="67"/>
      <c r="DO15" s="67"/>
      <c r="DP15" s="67"/>
      <c r="DQ15" s="67"/>
      <c r="DR15" s="67"/>
      <c r="DS15" s="67"/>
      <c r="DT15" s="67"/>
      <c r="DU15" s="67"/>
      <c r="DV15" s="67"/>
      <c r="DW15" s="67"/>
      <c r="DX15" s="67"/>
      <c r="DY15" s="67"/>
      <c r="DZ15" s="67"/>
      <c r="EA15" s="67"/>
      <c r="EB15" s="67"/>
      <c r="EC15" s="67"/>
      <c r="ED15" s="67"/>
      <c r="EE15" s="67"/>
      <c r="EF15" s="67"/>
      <c r="EG15" s="67"/>
      <c r="EH15" s="67"/>
      <c r="EI15" s="67"/>
      <c r="EJ15" s="67"/>
      <c r="EK15" s="67"/>
      <c r="EL15" s="67"/>
      <c r="EM15" s="67"/>
      <c r="EN15" s="67"/>
      <c r="EO15" s="67"/>
      <c r="EP15" s="67"/>
      <c r="EQ15" s="67"/>
      <c r="ER15" s="67"/>
      <c r="ES15" s="67"/>
      <c r="ET15" s="67"/>
      <c r="EU15" s="67"/>
      <c r="EV15" s="67"/>
      <c r="EW15" s="67"/>
      <c r="EX15" s="67"/>
      <c r="EY15" s="67"/>
      <c r="EZ15" s="67"/>
      <c r="FA15" s="67"/>
      <c r="FB15" s="67"/>
      <c r="FC15" s="67"/>
      <c r="FD15" s="67"/>
      <c r="FE15" s="67"/>
      <c r="FF15" s="67"/>
      <c r="FG15" s="67"/>
      <c r="FH15" s="67"/>
      <c r="FI15" s="67"/>
      <c r="FJ15" s="67"/>
      <c r="FK15" s="67"/>
      <c r="FL15" s="67"/>
      <c r="FM15" s="67"/>
      <c r="FN15" s="67"/>
      <c r="FO15" s="67"/>
      <c r="FP15" s="67"/>
      <c r="FQ15" s="67"/>
      <c r="FR15" s="67"/>
      <c r="FS15" s="67"/>
      <c r="FT15" s="67"/>
      <c r="FU15" s="67"/>
      <c r="FV15" s="67"/>
      <c r="FW15" s="67"/>
      <c r="FX15" s="67"/>
      <c r="FY15" s="67"/>
      <c r="FZ15" s="67"/>
      <c r="GA15" s="67"/>
      <c r="GB15" s="67"/>
      <c r="GC15" s="67"/>
      <c r="GD15" s="67"/>
      <c r="GE15" s="67"/>
      <c r="GF15" s="67"/>
      <c r="GG15" s="67"/>
      <c r="GH15" s="67"/>
      <c r="GI15" s="67"/>
      <c r="GJ15" s="67"/>
      <c r="GK15" s="67"/>
      <c r="GL15" s="67"/>
      <c r="GM15" s="67"/>
      <c r="GN15" s="67"/>
      <c r="GO15" s="67"/>
      <c r="GP15" s="67"/>
      <c r="GQ15" s="67"/>
      <c r="GR15" s="67"/>
      <c r="GS15" s="67"/>
      <c r="GT15" s="67"/>
      <c r="GU15" s="67"/>
      <c r="GV15" s="67"/>
      <c r="GW15" s="67"/>
      <c r="GX15" s="67"/>
      <c r="GY15" s="67"/>
      <c r="GZ15" s="67"/>
      <c r="HA15" s="67"/>
      <c r="HB15" s="67"/>
      <c r="HC15" s="67"/>
      <c r="HD15" s="67"/>
      <c r="HE15" s="67"/>
      <c r="HF15" s="67"/>
      <c r="HG15" s="67"/>
      <c r="HH15" s="67"/>
      <c r="HI15" s="67"/>
      <c r="HJ15" s="67"/>
      <c r="HK15" s="67"/>
      <c r="HL15" s="67"/>
      <c r="HM15" s="67"/>
      <c r="HN15" s="67"/>
      <c r="HO15" s="67"/>
      <c r="HP15" s="67"/>
      <c r="HQ15" s="67"/>
      <c r="HR15" s="67"/>
      <c r="HS15" s="67"/>
      <c r="HT15" s="67"/>
      <c r="HU15" s="67"/>
      <c r="HV15" s="67"/>
      <c r="HW15" s="67"/>
      <c r="HX15" s="67"/>
      <c r="HY15" s="67"/>
      <c r="HZ15" s="67"/>
      <c r="IA15" s="67"/>
      <c r="IB15" s="67"/>
      <c r="IC15" s="67"/>
      <c r="ID15" s="67"/>
      <c r="IE15" s="67"/>
      <c r="IF15" s="67"/>
      <c r="IG15" s="67"/>
      <c r="IH15" s="67"/>
      <c r="II15" s="67"/>
      <c r="IJ15" s="67"/>
      <c r="IK15" s="67"/>
      <c r="IL15" s="67"/>
      <c r="IM15" s="67"/>
      <c r="IN15" s="67"/>
      <c r="IO15" s="67"/>
      <c r="IP15" s="67"/>
      <c r="IQ15" s="67"/>
      <c r="IR15" s="67"/>
      <c r="IS15" s="67"/>
      <c r="IT15" s="67"/>
      <c r="IU15" s="67"/>
    </row>
    <row r="16" spans="1:255" ht="117.6" customHeight="1">
      <c r="A16" s="172" t="s">
        <v>146</v>
      </c>
      <c r="B16" s="136"/>
      <c r="C16" s="120" t="s">
        <v>161</v>
      </c>
      <c r="D16" s="121" t="s">
        <v>138</v>
      </c>
      <c r="E16" s="12" t="s">
        <v>170</v>
      </c>
      <c r="F16" s="68">
        <v>5</v>
      </c>
      <c r="G16" s="214" t="s">
        <v>203</v>
      </c>
      <c r="H16" s="215" t="s">
        <v>204</v>
      </c>
      <c r="I16" s="215" t="s">
        <v>209</v>
      </c>
      <c r="J16" s="11">
        <f>J13</f>
        <v>5</v>
      </c>
      <c r="K16" s="86">
        <v>57</v>
      </c>
      <c r="L16" s="86">
        <v>45</v>
      </c>
      <c r="M16" s="86">
        <v>92</v>
      </c>
      <c r="N16" s="87">
        <v>6</v>
      </c>
      <c r="O16" s="196">
        <v>10</v>
      </c>
      <c r="P16" s="69">
        <f t="shared" si="0"/>
        <v>0.23598</v>
      </c>
      <c r="Q16" s="70">
        <v>1830</v>
      </c>
      <c r="R16" s="96">
        <f t="shared" si="1"/>
        <v>4400</v>
      </c>
      <c r="S16" s="71">
        <f t="shared" si="2"/>
        <v>2.4043715846994536</v>
      </c>
      <c r="T16" s="93" t="s">
        <v>111</v>
      </c>
      <c r="U16" s="94">
        <v>0.13500000000000001</v>
      </c>
      <c r="V16" s="72">
        <f t="shared" si="3"/>
        <v>0.67500000000000004</v>
      </c>
      <c r="W16" s="72">
        <f t="shared" si="4"/>
        <v>8.0793715846994534</v>
      </c>
      <c r="X16" s="89"/>
      <c r="Y16" s="72">
        <f t="shared" si="5"/>
        <v>0.2082</v>
      </c>
      <c r="Z16" s="72"/>
      <c r="AA16" s="73"/>
      <c r="AB16" s="72"/>
      <c r="AC16" s="72">
        <f t="shared" si="6"/>
        <v>0.83279999999999998</v>
      </c>
      <c r="AD16" s="74">
        <f t="shared" si="7"/>
        <v>1.0409999999999999</v>
      </c>
      <c r="AE16" s="75">
        <f t="shared" si="8"/>
        <v>9.1203715846994537</v>
      </c>
      <c r="AF16" s="99">
        <f t="shared" si="9"/>
        <v>0.12388361338141655</v>
      </c>
      <c r="AG16" s="76">
        <v>10.41</v>
      </c>
      <c r="AH16" s="100">
        <v>14.99</v>
      </c>
      <c r="AI16" s="101">
        <f t="shared" si="10"/>
        <v>0.3055370246831221</v>
      </c>
      <c r="AJ16" s="186">
        <v>9072</v>
      </c>
      <c r="AK16" s="188">
        <f t="shared" si="11"/>
        <v>94439.52</v>
      </c>
      <c r="AL16" s="188">
        <f t="shared" si="12"/>
        <v>82740.011016393444</v>
      </c>
      <c r="AM16" s="67"/>
      <c r="AN16" s="194"/>
      <c r="AO16" s="194"/>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c r="BP16" s="67"/>
      <c r="BQ16" s="67"/>
      <c r="BR16" s="67"/>
      <c r="BS16" s="67"/>
      <c r="BT16" s="67"/>
      <c r="BU16" s="67"/>
      <c r="BV16" s="67"/>
      <c r="BW16" s="67"/>
      <c r="BX16" s="67"/>
      <c r="BY16" s="67"/>
      <c r="BZ16" s="67"/>
      <c r="CA16" s="67"/>
      <c r="CB16" s="67"/>
      <c r="CC16" s="67"/>
      <c r="CD16" s="67"/>
      <c r="CE16" s="67"/>
      <c r="CF16" s="67"/>
      <c r="CG16" s="67"/>
      <c r="CH16" s="67"/>
      <c r="CI16" s="67"/>
      <c r="CJ16" s="67"/>
      <c r="CK16" s="67"/>
      <c r="CL16" s="67"/>
      <c r="CM16" s="67"/>
      <c r="CN16" s="67"/>
      <c r="CO16" s="67"/>
      <c r="CP16" s="67"/>
      <c r="CQ16" s="67"/>
      <c r="CR16" s="67"/>
      <c r="CS16" s="67"/>
      <c r="CT16" s="67"/>
      <c r="CU16" s="67"/>
      <c r="CV16" s="67"/>
      <c r="CW16" s="67"/>
      <c r="CX16" s="67"/>
      <c r="CY16" s="67"/>
      <c r="CZ16" s="67"/>
      <c r="DA16" s="67"/>
      <c r="DB16" s="67"/>
      <c r="DC16" s="67"/>
      <c r="DD16" s="67"/>
      <c r="DE16" s="67"/>
      <c r="DF16" s="67"/>
      <c r="DG16" s="67"/>
      <c r="DH16" s="67"/>
      <c r="DI16" s="67"/>
      <c r="DJ16" s="67"/>
      <c r="DK16" s="67"/>
      <c r="DL16" s="67"/>
      <c r="DM16" s="67"/>
      <c r="DN16" s="67"/>
      <c r="DO16" s="67"/>
      <c r="DP16" s="67"/>
      <c r="DQ16" s="67"/>
      <c r="DR16" s="67"/>
      <c r="DS16" s="67"/>
      <c r="DT16" s="67"/>
      <c r="DU16" s="67"/>
      <c r="DV16" s="67"/>
      <c r="DW16" s="67"/>
      <c r="DX16" s="67"/>
      <c r="DY16" s="67"/>
      <c r="DZ16" s="67"/>
      <c r="EA16" s="67"/>
      <c r="EB16" s="67"/>
      <c r="EC16" s="67"/>
      <c r="ED16" s="67"/>
      <c r="EE16" s="67"/>
      <c r="EF16" s="67"/>
      <c r="EG16" s="67"/>
      <c r="EH16" s="67"/>
      <c r="EI16" s="67"/>
      <c r="EJ16" s="67"/>
      <c r="EK16" s="67"/>
      <c r="EL16" s="67"/>
      <c r="EM16" s="67"/>
      <c r="EN16" s="67"/>
      <c r="EO16" s="67"/>
      <c r="EP16" s="67"/>
      <c r="EQ16" s="67"/>
      <c r="ER16" s="67"/>
      <c r="ES16" s="67"/>
      <c r="ET16" s="67"/>
      <c r="EU16" s="67"/>
      <c r="EV16" s="67"/>
      <c r="EW16" s="67"/>
      <c r="EX16" s="67"/>
      <c r="EY16" s="67"/>
      <c r="EZ16" s="67"/>
      <c r="FA16" s="67"/>
      <c r="FB16" s="67"/>
      <c r="FC16" s="67"/>
      <c r="FD16" s="67"/>
      <c r="FE16" s="67"/>
      <c r="FF16" s="67"/>
      <c r="FG16" s="67"/>
      <c r="FH16" s="67"/>
      <c r="FI16" s="67"/>
      <c r="FJ16" s="67"/>
      <c r="FK16" s="67"/>
      <c r="FL16" s="67"/>
      <c r="FM16" s="67"/>
      <c r="FN16" s="67"/>
      <c r="FO16" s="67"/>
      <c r="FP16" s="67"/>
      <c r="FQ16" s="67"/>
      <c r="FR16" s="67"/>
      <c r="FS16" s="67"/>
      <c r="FT16" s="67"/>
      <c r="FU16" s="67"/>
      <c r="FV16" s="67"/>
      <c r="FW16" s="67"/>
      <c r="FX16" s="67"/>
      <c r="FY16" s="67"/>
      <c r="FZ16" s="67"/>
      <c r="GA16" s="67"/>
      <c r="GB16" s="67"/>
      <c r="GC16" s="67"/>
      <c r="GD16" s="67"/>
      <c r="GE16" s="67"/>
      <c r="GF16" s="67"/>
      <c r="GG16" s="67"/>
      <c r="GH16" s="67"/>
      <c r="GI16" s="67"/>
      <c r="GJ16" s="67"/>
      <c r="GK16" s="67"/>
      <c r="GL16" s="67"/>
      <c r="GM16" s="67"/>
      <c r="GN16" s="67"/>
      <c r="GO16" s="67"/>
      <c r="GP16" s="67"/>
      <c r="GQ16" s="67"/>
      <c r="GR16" s="67"/>
      <c r="GS16" s="67"/>
      <c r="GT16" s="67"/>
      <c r="GU16" s="67"/>
      <c r="GV16" s="67"/>
      <c r="GW16" s="67"/>
      <c r="GX16" s="67"/>
      <c r="GY16" s="67"/>
      <c r="GZ16" s="67"/>
      <c r="HA16" s="67"/>
      <c r="HB16" s="67"/>
      <c r="HC16" s="67"/>
      <c r="HD16" s="67"/>
      <c r="HE16" s="67"/>
      <c r="HF16" s="67"/>
      <c r="HG16" s="67"/>
      <c r="HH16" s="67"/>
      <c r="HI16" s="67"/>
      <c r="HJ16" s="67"/>
      <c r="HK16" s="67"/>
      <c r="HL16" s="67"/>
      <c r="HM16" s="67"/>
      <c r="HN16" s="67"/>
      <c r="HO16" s="67"/>
      <c r="HP16" s="67"/>
      <c r="HQ16" s="67"/>
      <c r="HR16" s="67"/>
      <c r="HS16" s="67"/>
      <c r="HT16" s="67"/>
      <c r="HU16" s="67"/>
      <c r="HV16" s="67"/>
      <c r="HW16" s="67"/>
      <c r="HX16" s="67"/>
      <c r="HY16" s="67"/>
      <c r="HZ16" s="67"/>
      <c r="IA16" s="67"/>
      <c r="IB16" s="67"/>
      <c r="IC16" s="67"/>
      <c r="ID16" s="67"/>
      <c r="IE16" s="67"/>
      <c r="IF16" s="67"/>
      <c r="IG16" s="67"/>
      <c r="IH16" s="67"/>
      <c r="II16" s="67"/>
      <c r="IJ16" s="67"/>
      <c r="IK16" s="67"/>
      <c r="IL16" s="67"/>
      <c r="IM16" s="67"/>
      <c r="IN16" s="67"/>
      <c r="IO16" s="67"/>
      <c r="IP16" s="67"/>
      <c r="IQ16" s="67"/>
      <c r="IR16" s="67"/>
      <c r="IS16" s="67"/>
      <c r="IT16" s="67"/>
      <c r="IU16" s="67"/>
    </row>
    <row r="17" spans="6:40" ht="18.95" customHeight="1">
      <c r="G17" s="98"/>
      <c r="H17" s="98" t="s">
        <v>112</v>
      </c>
      <c r="I17" s="98"/>
      <c r="J17" s="55">
        <f>AVERAGE(J13:J16)</f>
        <v>5</v>
      </c>
      <c r="AF17" s="92">
        <f>(AK17-AL17-AO17)/AK17</f>
        <v>0.12388361338141649</v>
      </c>
      <c r="AG17" s="55">
        <f>AVERAGE(AG13:AG16)</f>
        <v>10.41</v>
      </c>
      <c r="AI17" s="192">
        <f>AVERAGE(AI11:AI16)</f>
        <v>0.3055370246831221</v>
      </c>
      <c r="AJ17" s="187">
        <f>SUM(AJ11:AJ16)</f>
        <v>54432</v>
      </c>
      <c r="AK17" s="189">
        <f>SUM(AK11:AK16)</f>
        <v>566637.12</v>
      </c>
      <c r="AL17" s="189">
        <f>SUM(AL11:AL16)</f>
        <v>496440.06609836069</v>
      </c>
      <c r="AN17" s="193"/>
    </row>
    <row r="18" spans="6:40">
      <c r="F18" s="208" t="s">
        <v>212</v>
      </c>
      <c r="G18" s="208"/>
      <c r="H18" s="208"/>
      <c r="I18" s="208"/>
      <c r="J18" s="208"/>
      <c r="AI18" s="52" t="s">
        <v>173</v>
      </c>
      <c r="AJ18" s="195">
        <f>AJ17/Q13</f>
        <v>29.744262295081967</v>
      </c>
    </row>
    <row r="19" spans="6:40">
      <c r="F19" s="209" t="s">
        <v>210</v>
      </c>
      <c r="G19" s="214" t="s">
        <v>219</v>
      </c>
      <c r="I19" s="98" t="s">
        <v>221</v>
      </c>
      <c r="J19" s="218" t="s">
        <v>220</v>
      </c>
    </row>
    <row r="20" spans="6:40">
      <c r="F20" s="209" t="s">
        <v>216</v>
      </c>
      <c r="G20" s="217">
        <v>701201</v>
      </c>
      <c r="J20" s="210"/>
      <c r="K20" s="219">
        <v>35</v>
      </c>
      <c r="L20" s="220">
        <v>20</v>
      </c>
      <c r="M20" s="220">
        <v>21</v>
      </c>
    </row>
    <row r="21" spans="6:40">
      <c r="F21" s="209" t="s">
        <v>213</v>
      </c>
      <c r="G21" s="216" t="s">
        <v>217</v>
      </c>
      <c r="K21" s="86">
        <f>K20*2.54</f>
        <v>88.9</v>
      </c>
      <c r="L21" s="86">
        <f>L20*2.54</f>
        <v>50.8</v>
      </c>
      <c r="M21" s="86">
        <f>M20*2.54</f>
        <v>53.34</v>
      </c>
      <c r="N21" s="87">
        <v>6</v>
      </c>
      <c r="O21" s="196"/>
      <c r="P21" s="69">
        <f t="shared" ref="P21" si="13">K21*L21*M21/1000000</f>
        <v>0.2408898408</v>
      </c>
    </row>
    <row r="22" spans="6:40">
      <c r="F22" s="209" t="s">
        <v>214</v>
      </c>
      <c r="G22" s="209" t="s">
        <v>218</v>
      </c>
      <c r="H22" s="318" t="s">
        <v>241</v>
      </c>
    </row>
    <row r="23" spans="6:40">
      <c r="F23" s="209" t="s">
        <v>215</v>
      </c>
      <c r="G23" s="209">
        <f>10.45*6</f>
        <v>62.699999999999996</v>
      </c>
      <c r="H23" s="318">
        <f>6*10.41</f>
        <v>62.46</v>
      </c>
      <c r="AC23" s="221" t="s">
        <v>234</v>
      </c>
    </row>
    <row r="24" spans="6:40" ht="51.75">
      <c r="F24" s="209"/>
      <c r="G24" s="209"/>
      <c r="AD24" s="266" t="s">
        <v>240</v>
      </c>
      <c r="AE24" s="226" t="s">
        <v>235</v>
      </c>
      <c r="AF24" s="225">
        <v>6.5</v>
      </c>
      <c r="AG24" s="226" t="s">
        <v>237</v>
      </c>
      <c r="AH24" s="227">
        <f>N13*8</f>
        <v>48</v>
      </c>
    </row>
    <row r="25" spans="6:40" ht="26.25">
      <c r="F25" s="209"/>
      <c r="G25" s="209"/>
      <c r="AD25" s="267"/>
      <c r="AE25" s="226" t="s">
        <v>236</v>
      </c>
      <c r="AF25" s="225">
        <f>AF24/AH24</f>
        <v>0.13541666666666666</v>
      </c>
      <c r="AG25" s="226" t="s">
        <v>238</v>
      </c>
      <c r="AH25" s="52">
        <f>AF25*AJ17</f>
        <v>7370.9999999999991</v>
      </c>
    </row>
    <row r="26" spans="6:40">
      <c r="AD26" s="267"/>
      <c r="AE26" s="228" t="s">
        <v>239</v>
      </c>
      <c r="AF26" s="229">
        <f>(AK17-AL17-AH25)/AK17</f>
        <v>0.11087528805320644</v>
      </c>
    </row>
    <row r="39" spans="2:2">
      <c r="B39" s="208" t="s">
        <v>195</v>
      </c>
    </row>
    <row r="50" spans="4:4">
      <c r="D50" s="98" t="s">
        <v>211</v>
      </c>
    </row>
  </sheetData>
  <protectedRanges>
    <protectedRange password="F78C" sqref="GV4:HB6 GV7:GY7 HH5 HD3:HE5 HI7:HK7 HR7 HJ3:HJ5 HF4:HG5 HH4:HI4" name="区域1"/>
  </protectedRanges>
  <mergeCells count="46">
    <mergeCell ref="AD24:AD26"/>
    <mergeCell ref="AG9:AG11"/>
    <mergeCell ref="AJ9:AJ11"/>
    <mergeCell ref="Q10:Q11"/>
    <mergeCell ref="S10:S11"/>
    <mergeCell ref="T10:T11"/>
    <mergeCell ref="U10:U11"/>
    <mergeCell ref="V10:V11"/>
    <mergeCell ref="AK9:AK11"/>
    <mergeCell ref="AL9:AL11"/>
    <mergeCell ref="AI10:AI11"/>
    <mergeCell ref="J9:J11"/>
    <mergeCell ref="K9:S9"/>
    <mergeCell ref="T9:V9"/>
    <mergeCell ref="W9:W11"/>
    <mergeCell ref="X9:X11"/>
    <mergeCell ref="AD9:AD11"/>
    <mergeCell ref="K10:M10"/>
    <mergeCell ref="N10:N11"/>
    <mergeCell ref="O10:O11"/>
    <mergeCell ref="P10:P11"/>
    <mergeCell ref="AH10:AH11"/>
    <mergeCell ref="AE9:AE11"/>
    <mergeCell ref="AF9:AF11"/>
    <mergeCell ref="A9:A11"/>
    <mergeCell ref="B9:B11"/>
    <mergeCell ref="C9:C11"/>
    <mergeCell ref="D9:D11"/>
    <mergeCell ref="E9:E11"/>
    <mergeCell ref="F9:F11"/>
    <mergeCell ref="E5:H5"/>
    <mergeCell ref="J5:K5"/>
    <mergeCell ref="E6:H6"/>
    <mergeCell ref="J6:K6"/>
    <mergeCell ref="E7:H7"/>
    <mergeCell ref="J7:K7"/>
    <mergeCell ref="G9:G11"/>
    <mergeCell ref="H9:H11"/>
    <mergeCell ref="I9:I11"/>
    <mergeCell ref="E4:H4"/>
    <mergeCell ref="J4:K4"/>
    <mergeCell ref="A1:F1"/>
    <mergeCell ref="E2:H2"/>
    <mergeCell ref="J2:K2"/>
    <mergeCell ref="E3:H3"/>
    <mergeCell ref="J3:K3"/>
  </mergeCells>
  <phoneticPr fontId="92" type="noConversion"/>
  <dataValidations count="8">
    <dataValidation type="list" allowBlank="1" showInputMessage="1" showErrorMessage="1" sqref="D4 IW4:IX4 SS4:ST4 ACO4:ACP4 AMK4:AML4 AWG4:AWH4 BGC4:BGD4 BPY4:BPZ4 BZU4:BZV4 CJQ4:CJR4 CTM4:CTN4 DDI4:DDJ4 DNE4:DNF4 DXA4:DXB4 EGW4:EGX4 EQS4:EQT4 FAO4:FAP4 FKK4:FKL4 FUG4:FUH4 GEC4:GED4 GNY4:GNZ4 GXU4:GXV4 HHQ4:HHR4 HRM4:HRN4 IBI4:IBJ4 ILE4:ILF4 IVA4:IVB4 JEW4:JEX4 JOS4:JOT4 JYO4:JYP4 KIK4:KIL4 KSG4:KSH4 LCC4:LCD4 LLY4:LLZ4 LVU4:LVV4 MFQ4:MFR4 MPM4:MPN4 MZI4:MZJ4 NJE4:NJF4 NTA4:NTB4 OCW4:OCX4 OMS4:OMT4 OWO4:OWP4 PGK4:PGL4 PQG4:PQH4 QAC4:QAD4 QJY4:QJZ4 QTU4:QTV4 RDQ4:RDR4 RNM4:RNN4 RXI4:RXJ4 SHE4:SHF4 SRA4:SRB4 TAW4:TAX4 TKS4:TKT4 TUO4:TUP4 UEK4:UEL4 UOG4:UOH4 UYC4:UYD4 VHY4:VHZ4 VRU4:VRV4 WBQ4:WBR4 WLM4:WLN4 WVI4:WVJ4">
      <formula1>$HD$3:$HE$3</formula1>
    </dataValidation>
    <dataValidation type="list" allowBlank="1" showInputMessage="1" showErrorMessage="1" sqref="D5 IW5:IX5 SS5:ST5 ACO5:ACP5 AMK5:AML5 AWG5:AWH5 BGC5:BGD5 BPY5:BPZ5 BZU5:BZV5 CJQ5:CJR5 CTM5:CTN5 DDI5:DDJ5 DNE5:DNF5 DXA5:DXB5 EGW5:EGX5 EQS5:EQT5 FAO5:FAP5 FKK5:FKL5 FUG5:FUH5 GEC5:GED5 GNY5:GNZ5 GXU5:GXV5 HHQ5:HHR5 HRM5:HRN5 IBI5:IBJ5 ILE5:ILF5 IVA5:IVB5 JEW5:JEX5 JOS5:JOT5 JYO5:JYP5 KIK5:KIL5 KSG5:KSH5 LCC5:LCD5 LLY5:LLZ5 LVU5:LVV5 MFQ5:MFR5 MPM5:MPN5 MZI5:MZJ5 NJE5:NJF5 NTA5:NTB5 OCW5:OCX5 OMS5:OMT5 OWO5:OWP5 PGK5:PGL5 PQG5:PQH5 QAC5:QAD5 QJY5:QJZ5 QTU5:QTV5 RDQ5:RDR5 RNM5:RNN5 RXI5:RXJ5 SHE5:SHF5 SRA5:SRB5 TAW5:TAX5 TKS5:TKT5 TUO5:TUP5 UEK5:UEL5 UOG5:UOH5 UYC5:UYD5 VHY5:VHZ5 VRU5:VRV5 WBQ5:WBR5 WLM5:WLN5 WVI5:WVJ5">
      <formula1>$HD$4:$HG$4</formula1>
    </dataValidation>
    <dataValidation type="list" allowBlank="1" showInputMessage="1" showErrorMessage="1" sqref="D2 IW2:IX2 SS2:ST2 ACO2:ACP2 AMK2:AML2 AWG2:AWH2 BGC2:BGD2 BPY2:BPZ2 BZU2:BZV2 CJQ2:CJR2 CTM2:CTN2 DDI2:DDJ2 DNE2:DNF2 DXA2:DXB2 EGW2:EGX2 EQS2:EQT2 FAO2:FAP2 FKK2:FKL2 FUG2:FUH2 GEC2:GED2 GNY2:GNZ2 GXU2:GXV2 HHQ2:HHR2 HRM2:HRN2 IBI2:IBJ2 ILE2:ILF2 IVA2:IVB2 JEW2:JEX2 JOS2:JOT2 JYO2:JYP2 KIK2:KIL2 KSG2:KSH2 LCC2:LCD2 LLY2:LLZ2 LVU2:LVV2 MFQ2:MFR2 MPM2:MPN2 MZI2:MZJ2 NJE2:NJF2 NTA2:NTB2 OCW2:OCX2 OMS2:OMT2 OWO2:OWP2 PGK2:PGL2 PQG2:PQH2 QAC2:QAD2 QJY2:QJZ2 QTU2:QTV2 RDQ2:RDR2 RNM2:RNN2 RXI2:RXJ2 SHE2:SHF2 SRA2:SRB2 TAW2:TAX2 TKS2:TKT2 TUO2:TUP2 UEK2:UEL2 UOG2:UOH2 UYC2:UYD2 VHY2:VHZ2 VRU2:VRV2 WBQ2:WBR2 WLM2:WLN2 WVI2:WVJ2">
      <formula1>$HC$2:$HG$2</formula1>
    </dataValidation>
    <dataValidation type="list" allowBlank="1" showInputMessage="1" showErrorMessage="1" sqref="B3 IU3 SQ3 ACM3 AMI3 AWE3 BGA3 BPW3 BZS3 CJO3 CTK3 DDG3 DNC3 DWY3 EGU3 EQQ3 FAM3 FKI3 FUE3 GEA3 GNW3 GXS3 HHO3 HRK3 IBG3 ILC3 IUY3 JEU3 JOQ3 JYM3 KII3 KSE3 LCA3 LLW3 LVS3 MFO3 MPK3 MZG3 NJC3 NSY3 OCU3 OMQ3 OWM3 PGI3 PQE3 QAA3 QJW3 QTS3 RDO3 RNK3 RXG3 SHC3 SQY3 TAU3 TKQ3 TUM3 UEI3 UOE3 UYA3 VHW3 VRS3 WBO3 WLK3 WVG3">
      <formula1>$HD$6:$HQ$6</formula1>
    </dataValidation>
    <dataValidation type="list" allowBlank="1" showInputMessage="1" showErrorMessage="1" sqref="D3 IW3:IX3 SS3:ST3 ACO3:ACP3 AMK3:AML3 AWG3:AWH3 BGC3:BGD3 BPY3:BPZ3 BZU3:BZV3 CJQ3:CJR3 CTM3:CTN3 DDI3:DDJ3 DNE3:DNF3 DXA3:DXB3 EGW3:EGX3 EQS3:EQT3 FAO3:FAP3 FKK3:FKL3 FUG3:FUH3 GEC3:GED3 GNY3:GNZ3 GXU3:GXV3 HHQ3:HHR3 HRM3:HRN3 IBI3:IBJ3 ILE3:ILF3 IVA3:IVB3 JEW3:JEX3 JOS3:JOT3 JYO3:JYP3 KIK3:KIL3 KSG3:KSH3 LCC3:LCD3 LLY3:LLZ3 LVU3:LVV3 MFQ3:MFR3 MPM3:MPN3 MZI3:MZJ3 NJE3:NJF3 NTA3:NTB3 OCW3:OCX3 OMS3:OMT3 OWO3:OWP3 PGK3:PGL3 PQG3:PQH3 QAC3:QAD3 QJY3:QJZ3 QTU3:QTV3 RDQ3:RDR3 RNM3:RNN3 RXI3:RXJ3 SHE3:SHF3 SRA3:SRB3 TAW3:TAX3 TKS3:TKT3 TUO3:TUP3 UEK3:UEL3 UOG3:UOH3 UYC3:UYD3 VHY3:VHZ3 VRU3:VRV3 WBQ3:WBR3 WLM3:WLN3 WVI3:WVJ3">
      <formula1>$HH$2:$HL$2</formula1>
    </dataValidation>
    <dataValidation type="list" allowBlank="1" showInputMessage="1" showErrorMessage="1" sqref="B5 IU5 SQ5 ACM5 AMI5 AWE5 BGA5 BPW5 BZS5 CJO5 CTK5 DDG5 DNC5 DWY5 EGU5 EQQ5 FAM5 FKI5 FUE5 GEA5 GNW5 GXS5 HHO5 HRK5 IBG5 ILC5 IUY5 JEU5 JOQ5 JYM5 KII5 KSE5 LCA5 LLW5 LVS5 MFO5 MPK5 MZG5 NJC5 NSY5 OCU5 OMQ5 OWM5 PGI5 PQE5 QAA5 QJW5 QTS5 RDO5 RNK5 RXG5 SHC5 SQY5 TAU5 TKQ5 TUM5 UEI5 UOE5 UYA5 VHW5 VRS5 WBO5 WLK5 WVG5">
      <formula1>$HD$7:$HQ$7</formula1>
    </dataValidation>
    <dataValidation type="list" allowBlank="1" showInputMessage="1" showErrorMessage="1" sqref="J3 JA3 SW3 ACS3 AMO3 AWK3 BGG3 BQC3 BZY3 CJU3 CTQ3 DDM3 DNI3 DXE3 EHA3 EQW3 FAS3 FKO3 FUK3 GEG3 GOC3 GXY3 HHU3 HRQ3 IBM3 ILI3 IVE3 JFA3 JOW3 JYS3 KIO3 KSK3 LCG3 LMC3 LVY3 MFU3 MPQ3 MZM3 NJI3 NTE3 ODA3 OMW3 OWS3 PGO3 PQK3 QAG3 QKC3 QTY3 RDU3 RNQ3 RXM3 SHI3 SRE3 TBA3 TKW3 TUS3 UEO3 UOK3 UYG3 VIC3 VRY3 WBU3 WLQ3 WVM3">
      <formula1>$HI$4:$HJ$4</formula1>
    </dataValidation>
    <dataValidation type="list" allowBlank="1" showInputMessage="1" showErrorMessage="1" sqref="D6 IW6:IX6 SS6:ST6 ACO6:ACP6 AMK6:AML6 AWG6:AWH6 BGC6:BGD6 BPY6:BPZ6 BZU6:BZV6 CJQ6:CJR6 CTM6:CTN6 DDI6:DDJ6 DNE6:DNF6 DXA6:DXB6 EGW6:EGX6 EQS6:EQT6 FAO6:FAP6 FKK6:FKL6 FUG6:FUH6 GEC6:GED6 GNY6:GNZ6 GXU6:GXV6 HHQ6:HHR6 HRM6:HRN6 IBI6:IBJ6 ILE6:ILF6 IVA6:IVB6 JEW6:JEX6 JOS6:JOT6 JYO6:JYP6 KIK6:KIL6 KSG6:KSH6 LCC6:LCD6 LLY6:LLZ6 LVU6:LVV6 MFQ6:MFR6 MPM6:MPN6 MZI6:MZJ6 NJE6:NJF6 NTA6:NTB6 OCW6:OCX6 OMS6:OMT6 OWO6:OWP6 PGK6:PGL6 PQG6:PQH6 QAC6:QAD6 QJY6:QJZ6 QTU6:QTV6 RDQ6:RDR6 RNM6:RNN6 RXI6:RXJ6 SHE6:SHF6 SRA6:SRB6 TAW6:TAX6 TKS6:TKT6 TUO6:TUP6 UEK6:UEL6 UOG6:UOH6 UYC6:UYD6 VHY6:VHZ6 VRU6:VRV6 WBQ6:WBR6 WLM6:WLN6 WVI6:WVJ6">
      <formula1>$HD$5:$HJ$5</formula1>
    </dataValidation>
  </dataValidations>
  <pageMargins left="0.7" right="0.7" top="0.75" bottom="0.75" header="0.3" footer="0.3"/>
  <pageSetup scale="27"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7"/>
  <sheetViews>
    <sheetView workbookViewId="0">
      <selection activeCell="A8" sqref="A8"/>
    </sheetView>
  </sheetViews>
  <sheetFormatPr defaultRowHeight="12.75"/>
  <sheetData>
    <row r="1" spans="1:1">
      <c r="A1" s="197" t="s">
        <v>222</v>
      </c>
    </row>
    <row r="2" spans="1:1">
      <c r="A2" s="197" t="s">
        <v>223</v>
      </c>
    </row>
    <row r="3" spans="1:1">
      <c r="A3" s="197" t="s">
        <v>224</v>
      </c>
    </row>
    <row r="4" spans="1:1">
      <c r="A4" s="197" t="s">
        <v>225</v>
      </c>
    </row>
    <row r="5" spans="1:1">
      <c r="A5" s="197" t="s">
        <v>226</v>
      </c>
    </row>
    <row r="6" spans="1:1" ht="14.25">
      <c r="A6" s="222"/>
    </row>
    <row r="7" spans="1:1" ht="14.25">
      <c r="A7" s="223" t="s">
        <v>227</v>
      </c>
    </row>
    <row r="8" spans="1:1" ht="14.25">
      <c r="A8" s="223" t="s">
        <v>228</v>
      </c>
    </row>
    <row r="9" spans="1:1" ht="14.25">
      <c r="A9" s="223"/>
    </row>
    <row r="10" spans="1:1" ht="14.25">
      <c r="A10" s="223"/>
    </row>
    <row r="12" spans="1:1" ht="14.25">
      <c r="A12" s="223"/>
    </row>
    <row r="13" spans="1:1">
      <c r="A13" s="224" t="s">
        <v>229</v>
      </c>
    </row>
    <row r="14" spans="1:1">
      <c r="A14" s="224" t="s">
        <v>230</v>
      </c>
    </row>
    <row r="15" spans="1:1">
      <c r="A15" s="224" t="s">
        <v>231</v>
      </c>
    </row>
    <row r="16" spans="1:1">
      <c r="A16" s="224" t="s">
        <v>232</v>
      </c>
    </row>
    <row r="17" spans="1:1">
      <c r="A17" s="203" t="s">
        <v>233</v>
      </c>
    </row>
  </sheetData>
  <phoneticPr fontId="91" type="noConversion"/>
  <hyperlinks>
    <hyperlink ref="A17" r:id="rId1" display="mailto:ping.gao@jlahome.com"/>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S11"/>
  <sheetViews>
    <sheetView zoomScale="70" zoomScaleNormal="70" workbookViewId="0">
      <selection activeCell="J6" sqref="J6:L6"/>
    </sheetView>
  </sheetViews>
  <sheetFormatPr defaultColWidth="9.140625" defaultRowHeight="14.25"/>
  <cols>
    <col min="1" max="1" width="13.5703125" style="141" customWidth="1"/>
    <col min="2" max="2" width="30.7109375" style="141" customWidth="1"/>
    <col min="3" max="3" width="20.42578125" style="141" customWidth="1"/>
    <col min="4" max="4" width="16" style="141" customWidth="1"/>
    <col min="5" max="5" width="11" style="141" customWidth="1"/>
    <col min="6" max="6" width="11.140625" style="141" customWidth="1"/>
    <col min="7" max="7" width="14.85546875" style="141" customWidth="1"/>
    <col min="8" max="8" width="11.42578125" style="141" customWidth="1"/>
    <col min="9" max="9" width="11.85546875" style="170" customWidth="1"/>
    <col min="10" max="10" width="8.42578125" style="141" customWidth="1"/>
    <col min="11" max="11" width="7.42578125" style="141" customWidth="1"/>
    <col min="12" max="12" width="8.5703125" style="141" customWidth="1"/>
    <col min="13" max="13" width="9" style="141" customWidth="1"/>
    <col min="14" max="16384" width="9.140625" style="141"/>
  </cols>
  <sheetData>
    <row r="1" spans="1:19" ht="15">
      <c r="A1" s="137"/>
      <c r="B1" s="137"/>
      <c r="C1" s="137"/>
      <c r="D1" s="137"/>
      <c r="E1" s="137"/>
      <c r="F1" s="137"/>
      <c r="G1" s="137"/>
      <c r="H1" s="139" t="s">
        <v>0</v>
      </c>
      <c r="I1" s="140"/>
      <c r="J1" s="137"/>
      <c r="K1" s="139"/>
      <c r="L1" s="137"/>
      <c r="M1" s="137"/>
      <c r="N1" s="137"/>
      <c r="O1" s="137"/>
      <c r="P1" s="137"/>
      <c r="Q1" s="137"/>
    </row>
    <row r="2" spans="1:19" ht="15">
      <c r="A2" s="142" t="s">
        <v>113</v>
      </c>
      <c r="B2" s="275" t="s">
        <v>162</v>
      </c>
      <c r="C2" s="276"/>
      <c r="D2" s="276"/>
      <c r="E2" s="276"/>
      <c r="F2" s="276"/>
      <c r="G2" s="276"/>
      <c r="H2" s="276"/>
      <c r="I2" s="276"/>
      <c r="J2" s="276"/>
      <c r="K2" s="276"/>
      <c r="L2" s="276"/>
      <c r="M2" s="276"/>
      <c r="N2" s="276"/>
      <c r="O2" s="276"/>
      <c r="P2" s="276"/>
      <c r="Q2" s="277"/>
    </row>
    <row r="3" spans="1:19" ht="15" customHeight="1">
      <c r="A3" s="142" t="s">
        <v>115</v>
      </c>
      <c r="B3" s="275" t="s">
        <v>151</v>
      </c>
      <c r="C3" s="276"/>
      <c r="D3" s="277"/>
      <c r="E3" s="143" t="s">
        <v>152</v>
      </c>
      <c r="F3" s="278"/>
      <c r="G3" s="279"/>
      <c r="H3" s="279"/>
      <c r="I3" s="280"/>
      <c r="J3" s="281" t="s">
        <v>118</v>
      </c>
      <c r="K3" s="282"/>
      <c r="L3" s="282"/>
      <c r="M3" s="282"/>
      <c r="N3" s="282"/>
      <c r="O3" s="282"/>
      <c r="P3" s="282"/>
      <c r="Q3" s="283"/>
    </row>
    <row r="4" spans="1:19" ht="48.75" customHeight="1">
      <c r="A4" s="144" t="s">
        <v>119</v>
      </c>
      <c r="B4" s="144" t="s">
        <v>120</v>
      </c>
      <c r="C4" s="144" t="s">
        <v>121</v>
      </c>
      <c r="D4" s="144" t="s">
        <v>122</v>
      </c>
      <c r="E4" s="144" t="s">
        <v>123</v>
      </c>
      <c r="F4" s="146" t="s">
        <v>124</v>
      </c>
      <c r="G4" s="146" t="s">
        <v>125</v>
      </c>
      <c r="H4" s="144" t="s">
        <v>126</v>
      </c>
      <c r="I4" s="147" t="s">
        <v>127</v>
      </c>
      <c r="J4" s="284" t="s">
        <v>166</v>
      </c>
      <c r="K4" s="285"/>
      <c r="L4" s="286"/>
      <c r="M4" s="148" t="s">
        <v>167</v>
      </c>
      <c r="N4" s="148" t="s">
        <v>130</v>
      </c>
      <c r="O4" s="148" t="s">
        <v>131</v>
      </c>
      <c r="P4" s="148" t="s">
        <v>132</v>
      </c>
      <c r="Q4" s="148" t="s">
        <v>9</v>
      </c>
    </row>
    <row r="5" spans="1:19" ht="30">
      <c r="A5" s="149" t="s">
        <v>22</v>
      </c>
      <c r="B5" s="150" t="s">
        <v>22</v>
      </c>
      <c r="C5" s="150"/>
      <c r="D5" s="150"/>
      <c r="E5" s="151"/>
      <c r="F5" s="153"/>
      <c r="G5" s="153"/>
      <c r="H5" s="151"/>
      <c r="I5" s="154"/>
      <c r="J5" s="155" t="s">
        <v>133</v>
      </c>
      <c r="K5" s="155" t="s">
        <v>134</v>
      </c>
      <c r="L5" s="155" t="s">
        <v>135</v>
      </c>
      <c r="M5" s="155"/>
      <c r="N5" s="155"/>
      <c r="O5" s="155"/>
      <c r="P5" s="155"/>
      <c r="Q5" s="155"/>
    </row>
    <row r="6" spans="1:19" ht="95.1" customHeight="1">
      <c r="A6" s="156" t="s">
        <v>136</v>
      </c>
      <c r="B6" s="157"/>
      <c r="C6" s="158" t="s">
        <v>154</v>
      </c>
      <c r="D6" s="159" t="s">
        <v>138</v>
      </c>
      <c r="E6" s="269">
        <v>5</v>
      </c>
      <c r="F6" s="173" t="s">
        <v>163</v>
      </c>
      <c r="G6" s="272" t="s">
        <v>156</v>
      </c>
      <c r="H6" s="174" t="s">
        <v>165</v>
      </c>
      <c r="I6" s="175">
        <v>40000</v>
      </c>
      <c r="J6" s="176">
        <v>57</v>
      </c>
      <c r="K6" s="176">
        <v>45</v>
      </c>
      <c r="L6" s="176">
        <v>92</v>
      </c>
      <c r="M6" s="177">
        <v>6</v>
      </c>
      <c r="N6" s="178">
        <f t="shared" ref="N6:N11" si="0">J6*K6*L6/100/100/100</f>
        <v>0.23598000000000002</v>
      </c>
      <c r="O6" s="179">
        <v>1680</v>
      </c>
      <c r="P6" s="167"/>
      <c r="Q6" s="180"/>
    </row>
    <row r="7" spans="1:19" ht="95.1" customHeight="1">
      <c r="A7" s="156" t="s">
        <v>136</v>
      </c>
      <c r="B7" s="157"/>
      <c r="C7" s="158" t="s">
        <v>154</v>
      </c>
      <c r="D7" s="159" t="s">
        <v>138</v>
      </c>
      <c r="E7" s="270"/>
      <c r="F7" s="173" t="s">
        <v>163</v>
      </c>
      <c r="G7" s="273"/>
      <c r="H7" s="174" t="s">
        <v>165</v>
      </c>
      <c r="I7" s="175">
        <v>40000</v>
      </c>
      <c r="J7" s="176">
        <v>57</v>
      </c>
      <c r="K7" s="176">
        <v>45</v>
      </c>
      <c r="L7" s="176">
        <v>92</v>
      </c>
      <c r="M7" s="177">
        <v>6</v>
      </c>
      <c r="N7" s="178">
        <f t="shared" si="0"/>
        <v>0.23598000000000002</v>
      </c>
      <c r="O7" s="179">
        <v>1680</v>
      </c>
      <c r="P7" s="167"/>
      <c r="Q7" s="180"/>
    </row>
    <row r="8" spans="1:19" ht="95.1" customHeight="1">
      <c r="A8" s="156" t="s">
        <v>136</v>
      </c>
      <c r="B8" s="157"/>
      <c r="C8" s="158" t="s">
        <v>154</v>
      </c>
      <c r="D8" s="159" t="s">
        <v>138</v>
      </c>
      <c r="E8" s="270"/>
      <c r="F8" s="173" t="s">
        <v>163</v>
      </c>
      <c r="G8" s="273"/>
      <c r="H8" s="174" t="s">
        <v>165</v>
      </c>
      <c r="I8" s="175">
        <v>40000</v>
      </c>
      <c r="J8" s="176">
        <v>57</v>
      </c>
      <c r="K8" s="176">
        <v>45</v>
      </c>
      <c r="L8" s="176">
        <v>92</v>
      </c>
      <c r="M8" s="177">
        <v>6</v>
      </c>
      <c r="N8" s="178">
        <f t="shared" si="0"/>
        <v>0.23598000000000002</v>
      </c>
      <c r="O8" s="179">
        <v>1680</v>
      </c>
      <c r="P8" s="167"/>
      <c r="Q8" s="180"/>
    </row>
    <row r="9" spans="1:19" ht="95.1" customHeight="1">
      <c r="A9" s="156" t="s">
        <v>136</v>
      </c>
      <c r="B9" s="157"/>
      <c r="C9" s="158" t="s">
        <v>154</v>
      </c>
      <c r="D9" s="159" t="s">
        <v>138</v>
      </c>
      <c r="E9" s="270"/>
      <c r="F9" s="173" t="s">
        <v>163</v>
      </c>
      <c r="G9" s="273"/>
      <c r="H9" s="174" t="s">
        <v>165</v>
      </c>
      <c r="I9" s="175">
        <v>40000</v>
      </c>
      <c r="J9" s="176">
        <v>57</v>
      </c>
      <c r="K9" s="176">
        <v>45</v>
      </c>
      <c r="L9" s="176">
        <v>92</v>
      </c>
      <c r="M9" s="177">
        <v>6</v>
      </c>
      <c r="N9" s="178">
        <f t="shared" si="0"/>
        <v>0.23598000000000002</v>
      </c>
      <c r="O9" s="179">
        <v>1680</v>
      </c>
      <c r="P9" s="167"/>
      <c r="Q9" s="180"/>
      <c r="S9" s="141" t="s">
        <v>22</v>
      </c>
    </row>
    <row r="10" spans="1:19" ht="95.1" customHeight="1">
      <c r="A10" s="156" t="s">
        <v>136</v>
      </c>
      <c r="B10" s="157"/>
      <c r="C10" s="158" t="s">
        <v>154</v>
      </c>
      <c r="D10" s="159" t="s">
        <v>138</v>
      </c>
      <c r="E10" s="270"/>
      <c r="F10" s="173" t="s">
        <v>163</v>
      </c>
      <c r="G10" s="273"/>
      <c r="H10" s="174" t="s">
        <v>165</v>
      </c>
      <c r="I10" s="175">
        <v>40000</v>
      </c>
      <c r="J10" s="176">
        <v>57</v>
      </c>
      <c r="K10" s="176">
        <v>45</v>
      </c>
      <c r="L10" s="176">
        <v>92</v>
      </c>
      <c r="M10" s="177">
        <v>6</v>
      </c>
      <c r="N10" s="178">
        <f t="shared" si="0"/>
        <v>0.23598000000000002</v>
      </c>
      <c r="O10" s="179">
        <v>1680</v>
      </c>
      <c r="P10" s="167"/>
      <c r="Q10" s="180"/>
      <c r="S10" s="141" t="s">
        <v>22</v>
      </c>
    </row>
    <row r="11" spans="1:19" ht="95.1" customHeight="1">
      <c r="A11" s="156" t="s">
        <v>136</v>
      </c>
      <c r="B11" s="157"/>
      <c r="C11" s="158" t="s">
        <v>154</v>
      </c>
      <c r="D11" s="159" t="s">
        <v>138</v>
      </c>
      <c r="E11" s="271"/>
      <c r="F11" s="173" t="s">
        <v>163</v>
      </c>
      <c r="G11" s="274"/>
      <c r="H11" s="174" t="s">
        <v>165</v>
      </c>
      <c r="I11" s="175">
        <v>40000</v>
      </c>
      <c r="J11" s="176">
        <v>57</v>
      </c>
      <c r="K11" s="176">
        <v>45</v>
      </c>
      <c r="L11" s="176">
        <v>92</v>
      </c>
      <c r="M11" s="177">
        <v>6</v>
      </c>
      <c r="N11" s="178">
        <f t="shared" si="0"/>
        <v>0.23598000000000002</v>
      </c>
      <c r="O11" s="179">
        <v>1680</v>
      </c>
      <c r="P11" s="167"/>
      <c r="Q11" s="180"/>
    </row>
  </sheetData>
  <mergeCells count="7">
    <mergeCell ref="E6:E11"/>
    <mergeCell ref="G6:G11"/>
    <mergeCell ref="B2:Q2"/>
    <mergeCell ref="B3:D3"/>
    <mergeCell ref="F3:I3"/>
    <mergeCell ref="J3:Q3"/>
    <mergeCell ref="J4:L4"/>
  </mergeCells>
  <phoneticPr fontId="91" type="noConversion"/>
  <pageMargins left="0.69930555555555596" right="0.69930555555555596" top="0.75" bottom="0.75" header="0.3" footer="0.3"/>
  <pageSetup orientation="portrait"/>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S12"/>
  <sheetViews>
    <sheetView zoomScale="70" zoomScaleNormal="70" workbookViewId="0">
      <selection activeCell="Z11" sqref="Z11:AA13"/>
    </sheetView>
  </sheetViews>
  <sheetFormatPr defaultColWidth="9.140625" defaultRowHeight="14.25"/>
  <cols>
    <col min="1" max="1" width="13.5703125" style="141" customWidth="1"/>
    <col min="2" max="2" width="30.7109375" style="141" customWidth="1"/>
    <col min="3" max="3" width="20.42578125" style="141" customWidth="1"/>
    <col min="4" max="4" width="16" style="141" customWidth="1"/>
    <col min="5" max="5" width="11" style="141" customWidth="1"/>
    <col min="6" max="6" width="11.140625" style="141" customWidth="1"/>
    <col min="7" max="7" width="14.85546875" style="141" customWidth="1"/>
    <col min="8" max="8" width="11.42578125" style="141" customWidth="1"/>
    <col min="9" max="9" width="11.85546875" style="170" customWidth="1"/>
    <col min="10" max="10" width="8.42578125" style="141" customWidth="1"/>
    <col min="11" max="11" width="7.42578125" style="141" customWidth="1"/>
    <col min="12" max="12" width="8.5703125" style="141" customWidth="1"/>
    <col min="13" max="13" width="9" style="141" customWidth="1"/>
    <col min="14" max="25" width="9.140625" style="141"/>
    <col min="26" max="26" width="13.85546875" style="141" bestFit="1" customWidth="1"/>
    <col min="27" max="27" width="12.42578125" style="141" bestFit="1" customWidth="1"/>
    <col min="28" max="16384" width="9.140625" style="141"/>
  </cols>
  <sheetData>
    <row r="1" spans="1:19" ht="15">
      <c r="A1" s="137"/>
      <c r="B1" s="137"/>
      <c r="C1" s="137"/>
      <c r="D1" s="137"/>
      <c r="E1" s="137"/>
      <c r="F1" s="137"/>
      <c r="G1" s="137"/>
      <c r="H1" s="139" t="s">
        <v>0</v>
      </c>
      <c r="I1" s="140"/>
      <c r="J1" s="137"/>
      <c r="K1" s="139"/>
      <c r="L1" s="137"/>
      <c r="M1" s="137"/>
      <c r="N1" s="137"/>
      <c r="O1" s="137"/>
      <c r="P1" s="137"/>
      <c r="Q1" s="137"/>
    </row>
    <row r="2" spans="1:19" ht="15">
      <c r="A2" s="142" t="s">
        <v>113</v>
      </c>
      <c r="B2" s="275" t="s">
        <v>162</v>
      </c>
      <c r="C2" s="276"/>
      <c r="D2" s="276"/>
      <c r="E2" s="276"/>
      <c r="F2" s="276"/>
      <c r="G2" s="276"/>
      <c r="H2" s="276"/>
      <c r="I2" s="276"/>
      <c r="J2" s="276"/>
      <c r="K2" s="276"/>
      <c r="L2" s="276"/>
      <c r="M2" s="276"/>
      <c r="N2" s="276"/>
      <c r="O2" s="276"/>
      <c r="P2" s="276"/>
      <c r="Q2" s="277"/>
    </row>
    <row r="3" spans="1:19" ht="15" customHeight="1">
      <c r="A3" s="142" t="s">
        <v>115</v>
      </c>
      <c r="B3" s="275" t="s">
        <v>151</v>
      </c>
      <c r="C3" s="276"/>
      <c r="D3" s="277"/>
      <c r="E3" s="143" t="s">
        <v>152</v>
      </c>
      <c r="F3" s="278"/>
      <c r="G3" s="279"/>
      <c r="H3" s="279"/>
      <c r="I3" s="280"/>
      <c r="J3" s="281" t="s">
        <v>118</v>
      </c>
      <c r="K3" s="282"/>
      <c r="L3" s="282"/>
      <c r="M3" s="282"/>
      <c r="N3" s="282"/>
      <c r="O3" s="282"/>
      <c r="P3" s="282"/>
      <c r="Q3" s="283"/>
    </row>
    <row r="4" spans="1:19" ht="48.75" customHeight="1">
      <c r="A4" s="144" t="s">
        <v>119</v>
      </c>
      <c r="B4" s="144" t="s">
        <v>120</v>
      </c>
      <c r="C4" s="144" t="s">
        <v>121</v>
      </c>
      <c r="D4" s="144" t="s">
        <v>122</v>
      </c>
      <c r="E4" s="144" t="s">
        <v>123</v>
      </c>
      <c r="F4" s="146" t="s">
        <v>124</v>
      </c>
      <c r="G4" s="146" t="s">
        <v>125</v>
      </c>
      <c r="H4" s="144" t="s">
        <v>126</v>
      </c>
      <c r="I4" s="147" t="s">
        <v>127</v>
      </c>
      <c r="J4" s="284" t="s">
        <v>166</v>
      </c>
      <c r="K4" s="285"/>
      <c r="L4" s="286"/>
      <c r="M4" s="148" t="s">
        <v>167</v>
      </c>
      <c r="N4" s="148" t="s">
        <v>130</v>
      </c>
      <c r="O4" s="148" t="s">
        <v>131</v>
      </c>
      <c r="P4" s="148" t="s">
        <v>132</v>
      </c>
      <c r="Q4" s="148" t="s">
        <v>9</v>
      </c>
    </row>
    <row r="5" spans="1:19" ht="30">
      <c r="A5" s="149" t="s">
        <v>22</v>
      </c>
      <c r="B5" s="150" t="s">
        <v>22</v>
      </c>
      <c r="C5" s="150"/>
      <c r="D5" s="150"/>
      <c r="E5" s="151"/>
      <c r="F5" s="153"/>
      <c r="G5" s="153"/>
      <c r="H5" s="151"/>
      <c r="I5" s="154"/>
      <c r="J5" s="155" t="s">
        <v>133</v>
      </c>
      <c r="K5" s="155" t="s">
        <v>134</v>
      </c>
      <c r="L5" s="155" t="s">
        <v>135</v>
      </c>
      <c r="M5" s="155"/>
      <c r="N5" s="155"/>
      <c r="O5" s="155"/>
      <c r="P5" s="155"/>
      <c r="Q5" s="155"/>
    </row>
    <row r="6" spans="1:19" ht="95.1" customHeight="1">
      <c r="A6" s="156" t="s">
        <v>136</v>
      </c>
      <c r="B6" s="157"/>
      <c r="C6" s="158" t="s">
        <v>154</v>
      </c>
      <c r="D6" s="159" t="s">
        <v>138</v>
      </c>
      <c r="E6" s="269">
        <v>3.29</v>
      </c>
      <c r="F6" s="173" t="s">
        <v>157</v>
      </c>
      <c r="G6" s="287" t="s">
        <v>158</v>
      </c>
      <c r="H6" s="174" t="s">
        <v>144</v>
      </c>
      <c r="I6" s="175">
        <v>40000</v>
      </c>
      <c r="J6" s="176">
        <v>51</v>
      </c>
      <c r="K6" s="176">
        <v>35.700000000000003</v>
      </c>
      <c r="L6" s="176">
        <v>39</v>
      </c>
      <c r="M6" s="177">
        <v>30</v>
      </c>
      <c r="N6" s="178">
        <v>7.1007299999999995E-2</v>
      </c>
      <c r="O6" s="179">
        <v>29700</v>
      </c>
      <c r="P6" s="167"/>
      <c r="Q6" s="180"/>
    </row>
    <row r="7" spans="1:19" ht="95.1" customHeight="1">
      <c r="A7" s="156" t="s">
        <v>136</v>
      </c>
      <c r="B7" s="157"/>
      <c r="C7" s="158" t="s">
        <v>154</v>
      </c>
      <c r="D7" s="159" t="s">
        <v>138</v>
      </c>
      <c r="E7" s="270"/>
      <c r="F7" s="173" t="s">
        <v>157</v>
      </c>
      <c r="G7" s="273"/>
      <c r="H7" s="174" t="s">
        <v>144</v>
      </c>
      <c r="I7" s="175">
        <v>40000</v>
      </c>
      <c r="J7" s="176">
        <v>51</v>
      </c>
      <c r="K7" s="176">
        <v>35.700000000000003</v>
      </c>
      <c r="L7" s="176">
        <v>39</v>
      </c>
      <c r="M7" s="177">
        <v>30</v>
      </c>
      <c r="N7" s="178">
        <v>7.1007299999999995E-2</v>
      </c>
      <c r="O7" s="179">
        <v>29700</v>
      </c>
      <c r="P7" s="167"/>
      <c r="Q7" s="180"/>
    </row>
    <row r="8" spans="1:19" ht="95.1" customHeight="1">
      <c r="A8" s="156" t="s">
        <v>136</v>
      </c>
      <c r="B8" s="157"/>
      <c r="C8" s="158" t="s">
        <v>154</v>
      </c>
      <c r="D8" s="159" t="s">
        <v>138</v>
      </c>
      <c r="E8" s="270"/>
      <c r="F8" s="173" t="s">
        <v>157</v>
      </c>
      <c r="G8" s="273"/>
      <c r="H8" s="174" t="s">
        <v>144</v>
      </c>
      <c r="I8" s="175">
        <v>40000</v>
      </c>
      <c r="J8" s="176">
        <v>51</v>
      </c>
      <c r="K8" s="176">
        <v>35.700000000000003</v>
      </c>
      <c r="L8" s="176">
        <v>39</v>
      </c>
      <c r="M8" s="177">
        <v>30</v>
      </c>
      <c r="N8" s="178">
        <v>7.1007299999999995E-2</v>
      </c>
      <c r="O8" s="179">
        <v>29700</v>
      </c>
      <c r="P8" s="167"/>
      <c r="Q8" s="180"/>
      <c r="S8" s="183" t="s">
        <v>168</v>
      </c>
    </row>
    <row r="9" spans="1:19" ht="95.1" customHeight="1">
      <c r="A9" s="156" t="s">
        <v>136</v>
      </c>
      <c r="B9" s="157"/>
      <c r="C9" s="158" t="s">
        <v>154</v>
      </c>
      <c r="D9" s="159" t="s">
        <v>138</v>
      </c>
      <c r="E9" s="270"/>
      <c r="F9" s="173" t="s">
        <v>157</v>
      </c>
      <c r="G9" s="273"/>
      <c r="H9" s="174" t="s">
        <v>144</v>
      </c>
      <c r="I9" s="175">
        <v>40000</v>
      </c>
      <c r="J9" s="176">
        <v>51</v>
      </c>
      <c r="K9" s="176">
        <v>35.700000000000003</v>
      </c>
      <c r="L9" s="176">
        <v>39</v>
      </c>
      <c r="M9" s="177">
        <v>30</v>
      </c>
      <c r="N9" s="178">
        <v>7.1007299999999995E-2</v>
      </c>
      <c r="O9" s="179">
        <v>29700</v>
      </c>
      <c r="P9" s="167"/>
      <c r="Q9" s="180"/>
      <c r="S9" s="183" t="s">
        <v>169</v>
      </c>
    </row>
    <row r="10" spans="1:19" ht="95.1" customHeight="1">
      <c r="A10" s="156" t="s">
        <v>136</v>
      </c>
      <c r="B10" s="157"/>
      <c r="C10" s="158" t="s">
        <v>154</v>
      </c>
      <c r="D10" s="159" t="s">
        <v>138</v>
      </c>
      <c r="E10" s="270"/>
      <c r="F10" s="173" t="s">
        <v>157</v>
      </c>
      <c r="G10" s="273"/>
      <c r="H10" s="174" t="s">
        <v>144</v>
      </c>
      <c r="I10" s="175">
        <v>40000</v>
      </c>
      <c r="J10" s="176">
        <v>51</v>
      </c>
      <c r="K10" s="176">
        <v>35.700000000000003</v>
      </c>
      <c r="L10" s="176">
        <v>39</v>
      </c>
      <c r="M10" s="177">
        <v>30</v>
      </c>
      <c r="N10" s="178">
        <v>7.1007299999999995E-2</v>
      </c>
      <c r="O10" s="179">
        <v>29700</v>
      </c>
      <c r="P10" s="167"/>
      <c r="Q10" s="180"/>
    </row>
    <row r="11" spans="1:19" ht="95.1" customHeight="1">
      <c r="A11" s="156" t="s">
        <v>136</v>
      </c>
      <c r="B11" s="157"/>
      <c r="C11" s="158" t="s">
        <v>154</v>
      </c>
      <c r="D11" s="159" t="s">
        <v>138</v>
      </c>
      <c r="E11" s="271"/>
      <c r="F11" s="173" t="s">
        <v>157</v>
      </c>
      <c r="G11" s="274"/>
      <c r="H11" s="174" t="s">
        <v>144</v>
      </c>
      <c r="I11" s="175">
        <v>40000</v>
      </c>
      <c r="J11" s="176">
        <v>51</v>
      </c>
      <c r="K11" s="176">
        <v>35.700000000000003</v>
      </c>
      <c r="L11" s="176">
        <v>39</v>
      </c>
      <c r="M11" s="177">
        <v>30</v>
      </c>
      <c r="N11" s="178">
        <v>7.1007299999999995E-2</v>
      </c>
      <c r="O11" s="179">
        <v>29700</v>
      </c>
      <c r="P11" s="167"/>
      <c r="Q11" s="180"/>
    </row>
    <row r="12" spans="1:19">
      <c r="I12" s="184">
        <f>SUM(I6:I11)</f>
        <v>240000</v>
      </c>
    </row>
  </sheetData>
  <mergeCells count="7">
    <mergeCell ref="E6:E11"/>
    <mergeCell ref="G6:G11"/>
    <mergeCell ref="B2:Q2"/>
    <mergeCell ref="B3:D3"/>
    <mergeCell ref="F3:I3"/>
    <mergeCell ref="J3:Q3"/>
    <mergeCell ref="J4:L4"/>
  </mergeCells>
  <phoneticPr fontId="91" type="noConversion"/>
  <pageMargins left="0.69930555555555596" right="0.69930555555555596" top="0.75" bottom="0.75" header="0.3" footer="0.3"/>
  <pageSetup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Q11"/>
  <sheetViews>
    <sheetView topLeftCell="A3" zoomScale="70" zoomScaleNormal="70" workbookViewId="0">
      <selection activeCell="O6" sqref="O6"/>
    </sheetView>
  </sheetViews>
  <sheetFormatPr defaultColWidth="9.140625" defaultRowHeight="14.25"/>
  <cols>
    <col min="1" max="1" width="13.5703125" style="141" customWidth="1"/>
    <col min="2" max="2" width="30.7109375" style="141" customWidth="1"/>
    <col min="3" max="3" width="20.42578125" style="141" customWidth="1"/>
    <col min="4" max="4" width="16" style="141" customWidth="1"/>
    <col min="5" max="5" width="11" style="141" customWidth="1"/>
    <col min="6" max="6" width="11.140625" style="169" customWidth="1"/>
    <col min="7" max="7" width="14.85546875" style="141" customWidth="1"/>
    <col min="8" max="8" width="11.42578125" style="141" customWidth="1"/>
    <col min="9" max="9" width="11.85546875" style="170" customWidth="1"/>
    <col min="10" max="10" width="8.42578125" style="141" customWidth="1"/>
    <col min="11" max="11" width="7.42578125" style="141" customWidth="1"/>
    <col min="12" max="12" width="8.5703125" style="141" customWidth="1"/>
    <col min="13" max="13" width="9" style="141" customWidth="1"/>
    <col min="14" max="16384" width="9.140625" style="141"/>
  </cols>
  <sheetData>
    <row r="1" spans="1:17" ht="15">
      <c r="A1" s="137"/>
      <c r="B1" s="137"/>
      <c r="C1" s="137"/>
      <c r="D1" s="137"/>
      <c r="E1" s="137"/>
      <c r="F1" s="138"/>
      <c r="G1" s="137"/>
      <c r="H1" s="139" t="s">
        <v>0</v>
      </c>
      <c r="I1" s="140"/>
      <c r="J1" s="137"/>
      <c r="K1" s="139"/>
      <c r="L1" s="137"/>
      <c r="M1" s="137"/>
      <c r="N1" s="137"/>
      <c r="O1" s="137"/>
      <c r="P1" s="137"/>
      <c r="Q1" s="137"/>
    </row>
    <row r="2" spans="1:17" ht="15">
      <c r="A2" s="142" t="s">
        <v>113</v>
      </c>
      <c r="B2" s="275" t="s">
        <v>150</v>
      </c>
      <c r="C2" s="276"/>
      <c r="D2" s="276"/>
      <c r="E2" s="276"/>
      <c r="F2" s="276"/>
      <c r="G2" s="276"/>
      <c r="H2" s="276"/>
      <c r="I2" s="276"/>
      <c r="J2" s="276"/>
      <c r="K2" s="276"/>
      <c r="L2" s="276"/>
      <c r="M2" s="276"/>
      <c r="N2" s="276"/>
      <c r="O2" s="276"/>
      <c r="P2" s="276"/>
      <c r="Q2" s="277"/>
    </row>
    <row r="3" spans="1:17" ht="15" customHeight="1">
      <c r="A3" s="142" t="s">
        <v>115</v>
      </c>
      <c r="B3" s="275" t="s">
        <v>151</v>
      </c>
      <c r="C3" s="276"/>
      <c r="D3" s="277"/>
      <c r="E3" s="143" t="s">
        <v>152</v>
      </c>
      <c r="F3" s="294"/>
      <c r="G3" s="295"/>
      <c r="H3" s="295"/>
      <c r="I3" s="296"/>
      <c r="J3" s="281" t="s">
        <v>118</v>
      </c>
      <c r="K3" s="282"/>
      <c r="L3" s="282"/>
      <c r="M3" s="282"/>
      <c r="N3" s="282"/>
      <c r="O3" s="282"/>
      <c r="P3" s="282"/>
      <c r="Q3" s="283"/>
    </row>
    <row r="4" spans="1:17" ht="48.75" customHeight="1">
      <c r="A4" s="144" t="s">
        <v>119</v>
      </c>
      <c r="B4" s="144" t="s">
        <v>120</v>
      </c>
      <c r="C4" s="144" t="s">
        <v>121</v>
      </c>
      <c r="D4" s="144" t="s">
        <v>122</v>
      </c>
      <c r="E4" s="144" t="s">
        <v>123</v>
      </c>
      <c r="F4" s="145" t="s">
        <v>124</v>
      </c>
      <c r="G4" s="146" t="s">
        <v>125</v>
      </c>
      <c r="H4" s="144" t="s">
        <v>126</v>
      </c>
      <c r="I4" s="147" t="s">
        <v>127</v>
      </c>
      <c r="J4" s="284" t="s">
        <v>128</v>
      </c>
      <c r="K4" s="285"/>
      <c r="L4" s="286"/>
      <c r="M4" s="148" t="s">
        <v>129</v>
      </c>
      <c r="N4" s="148" t="s">
        <v>130</v>
      </c>
      <c r="O4" s="148" t="s">
        <v>131</v>
      </c>
      <c r="P4" s="148" t="s">
        <v>132</v>
      </c>
      <c r="Q4" s="148" t="s">
        <v>9</v>
      </c>
    </row>
    <row r="5" spans="1:17" ht="45">
      <c r="A5" s="149" t="s">
        <v>22</v>
      </c>
      <c r="B5" s="150" t="s">
        <v>22</v>
      </c>
      <c r="C5" s="150"/>
      <c r="D5" s="150"/>
      <c r="E5" s="151" t="s">
        <v>153</v>
      </c>
      <c r="F5" s="152"/>
      <c r="G5" s="153"/>
      <c r="H5" s="151"/>
      <c r="I5" s="154"/>
      <c r="J5" s="155" t="s">
        <v>133</v>
      </c>
      <c r="K5" s="155" t="s">
        <v>134</v>
      </c>
      <c r="L5" s="155" t="s">
        <v>135</v>
      </c>
      <c r="M5" s="155"/>
      <c r="N5" s="155"/>
      <c r="O5" s="155"/>
      <c r="P5" s="155"/>
      <c r="Q5" s="155"/>
    </row>
    <row r="6" spans="1:17" ht="95.1" customHeight="1">
      <c r="A6" s="156" t="s">
        <v>136</v>
      </c>
      <c r="B6" s="157"/>
      <c r="C6" s="158" t="s">
        <v>154</v>
      </c>
      <c r="D6" s="159" t="s">
        <v>138</v>
      </c>
      <c r="E6" s="288">
        <v>5.29</v>
      </c>
      <c r="F6" s="160" t="s">
        <v>155</v>
      </c>
      <c r="G6" s="291" t="s">
        <v>156</v>
      </c>
      <c r="H6" s="161" t="s">
        <v>110</v>
      </c>
      <c r="I6" s="162">
        <v>40000</v>
      </c>
      <c r="J6" s="163">
        <v>63</v>
      </c>
      <c r="K6" s="163">
        <v>46</v>
      </c>
      <c r="L6" s="163">
        <v>144</v>
      </c>
      <c r="M6" s="164">
        <v>6</v>
      </c>
      <c r="N6" s="165">
        <f t="shared" ref="N6:N11" si="0">J6*K6*L6/100/100/100</f>
        <v>0.41731200000000002</v>
      </c>
      <c r="O6" s="166">
        <v>960</v>
      </c>
      <c r="P6" s="167"/>
      <c r="Q6" s="168"/>
    </row>
    <row r="7" spans="1:17" ht="95.1" customHeight="1">
      <c r="A7" s="156" t="s">
        <v>136</v>
      </c>
      <c r="B7" s="157"/>
      <c r="C7" s="158" t="s">
        <v>154</v>
      </c>
      <c r="D7" s="159" t="s">
        <v>138</v>
      </c>
      <c r="E7" s="289"/>
      <c r="F7" s="160" t="s">
        <v>155</v>
      </c>
      <c r="G7" s="292"/>
      <c r="H7" s="161" t="s">
        <v>110</v>
      </c>
      <c r="I7" s="162">
        <v>40000</v>
      </c>
      <c r="J7" s="163">
        <v>63</v>
      </c>
      <c r="K7" s="163">
        <v>46</v>
      </c>
      <c r="L7" s="163">
        <v>144</v>
      </c>
      <c r="M7" s="164">
        <v>6</v>
      </c>
      <c r="N7" s="165">
        <f t="shared" si="0"/>
        <v>0.41731200000000002</v>
      </c>
      <c r="O7" s="166">
        <v>960</v>
      </c>
      <c r="P7" s="167"/>
      <c r="Q7" s="168"/>
    </row>
    <row r="8" spans="1:17" ht="95.1" customHeight="1">
      <c r="A8" s="156" t="s">
        <v>136</v>
      </c>
      <c r="B8" s="157"/>
      <c r="C8" s="158" t="s">
        <v>154</v>
      </c>
      <c r="D8" s="159" t="s">
        <v>138</v>
      </c>
      <c r="E8" s="289"/>
      <c r="F8" s="160" t="s">
        <v>155</v>
      </c>
      <c r="G8" s="292"/>
      <c r="H8" s="161" t="s">
        <v>110</v>
      </c>
      <c r="I8" s="162">
        <v>40000</v>
      </c>
      <c r="J8" s="163">
        <v>63</v>
      </c>
      <c r="K8" s="163">
        <v>46</v>
      </c>
      <c r="L8" s="163">
        <v>144</v>
      </c>
      <c r="M8" s="164">
        <v>6</v>
      </c>
      <c r="N8" s="165">
        <f t="shared" si="0"/>
        <v>0.41731200000000002</v>
      </c>
      <c r="O8" s="166">
        <v>960</v>
      </c>
      <c r="P8" s="167"/>
      <c r="Q8" s="168"/>
    </row>
    <row r="9" spans="1:17" ht="95.1" customHeight="1">
      <c r="A9" s="156" t="s">
        <v>136</v>
      </c>
      <c r="B9" s="157"/>
      <c r="C9" s="158" t="s">
        <v>154</v>
      </c>
      <c r="D9" s="159" t="s">
        <v>138</v>
      </c>
      <c r="E9" s="289"/>
      <c r="F9" s="160" t="s">
        <v>155</v>
      </c>
      <c r="G9" s="292"/>
      <c r="H9" s="161" t="s">
        <v>110</v>
      </c>
      <c r="I9" s="162">
        <v>40000</v>
      </c>
      <c r="J9" s="163">
        <v>63</v>
      </c>
      <c r="K9" s="163">
        <v>46</v>
      </c>
      <c r="L9" s="163">
        <v>144</v>
      </c>
      <c r="M9" s="164">
        <v>6</v>
      </c>
      <c r="N9" s="165">
        <f t="shared" si="0"/>
        <v>0.41731200000000002</v>
      </c>
      <c r="O9" s="166">
        <v>960</v>
      </c>
      <c r="P9" s="167"/>
      <c r="Q9" s="168"/>
    </row>
    <row r="10" spans="1:17" ht="95.1" customHeight="1">
      <c r="A10" s="156" t="s">
        <v>136</v>
      </c>
      <c r="B10" s="157"/>
      <c r="C10" s="158" t="s">
        <v>154</v>
      </c>
      <c r="D10" s="159" t="s">
        <v>138</v>
      </c>
      <c r="E10" s="289"/>
      <c r="F10" s="160" t="s">
        <v>155</v>
      </c>
      <c r="G10" s="292"/>
      <c r="H10" s="161" t="s">
        <v>110</v>
      </c>
      <c r="I10" s="162">
        <v>40000</v>
      </c>
      <c r="J10" s="163">
        <v>63</v>
      </c>
      <c r="K10" s="163">
        <v>46</v>
      </c>
      <c r="L10" s="163">
        <v>144</v>
      </c>
      <c r="M10" s="164">
        <v>6</v>
      </c>
      <c r="N10" s="165">
        <f t="shared" si="0"/>
        <v>0.41731200000000002</v>
      </c>
      <c r="O10" s="166">
        <v>960</v>
      </c>
      <c r="P10" s="167"/>
      <c r="Q10" s="168"/>
    </row>
    <row r="11" spans="1:17" ht="95.1" customHeight="1">
      <c r="A11" s="156" t="s">
        <v>136</v>
      </c>
      <c r="B11" s="157"/>
      <c r="C11" s="158" t="s">
        <v>154</v>
      </c>
      <c r="D11" s="159" t="s">
        <v>138</v>
      </c>
      <c r="E11" s="290"/>
      <c r="F11" s="160" t="s">
        <v>155</v>
      </c>
      <c r="G11" s="293"/>
      <c r="H11" s="161" t="s">
        <v>110</v>
      </c>
      <c r="I11" s="162">
        <v>40000</v>
      </c>
      <c r="J11" s="163">
        <v>63</v>
      </c>
      <c r="K11" s="163">
        <v>46</v>
      </c>
      <c r="L11" s="163">
        <v>144</v>
      </c>
      <c r="M11" s="164">
        <v>6</v>
      </c>
      <c r="N11" s="165">
        <f t="shared" si="0"/>
        <v>0.41731200000000002</v>
      </c>
      <c r="O11" s="166">
        <v>960</v>
      </c>
      <c r="P11" s="167"/>
      <c r="Q11" s="168"/>
    </row>
  </sheetData>
  <mergeCells count="7">
    <mergeCell ref="E6:E11"/>
    <mergeCell ref="G6:G11"/>
    <mergeCell ref="B2:Q2"/>
    <mergeCell ref="B3:D3"/>
    <mergeCell ref="F3:I3"/>
    <mergeCell ref="J3:Q3"/>
    <mergeCell ref="J4:L4"/>
  </mergeCells>
  <phoneticPr fontId="91" type="noConversion"/>
  <pageMargins left="0.69930555555555596" right="0.69930555555555596" top="0.75" bottom="0.75" header="0.3" footer="0.3"/>
  <pageSetup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Q11"/>
  <sheetViews>
    <sheetView topLeftCell="A4" zoomScale="70" zoomScaleNormal="70" workbookViewId="0">
      <selection activeCell="C10" sqref="C10"/>
    </sheetView>
  </sheetViews>
  <sheetFormatPr defaultColWidth="9.140625" defaultRowHeight="14.25"/>
  <cols>
    <col min="1" max="1" width="13.5703125" style="141" customWidth="1"/>
    <col min="2" max="2" width="30.7109375" style="141" customWidth="1"/>
    <col min="3" max="3" width="20.42578125" style="141" customWidth="1"/>
    <col min="4" max="4" width="16" style="141" customWidth="1"/>
    <col min="5" max="5" width="11" style="141" customWidth="1"/>
    <col min="6" max="6" width="11.140625" style="169" customWidth="1"/>
    <col min="7" max="7" width="14.85546875" style="141" customWidth="1"/>
    <col min="8" max="8" width="11.42578125" style="141" customWidth="1"/>
    <col min="9" max="9" width="11.85546875" style="170" customWidth="1"/>
    <col min="10" max="10" width="8.42578125" style="141" customWidth="1"/>
    <col min="11" max="11" width="7.42578125" style="141" customWidth="1"/>
    <col min="12" max="12" width="8.5703125" style="141" customWidth="1"/>
    <col min="13" max="13" width="9" style="141" customWidth="1"/>
    <col min="14" max="16384" width="9.140625" style="141"/>
  </cols>
  <sheetData>
    <row r="1" spans="1:17" ht="15">
      <c r="A1" s="137"/>
      <c r="B1" s="137"/>
      <c r="C1" s="137"/>
      <c r="D1" s="137"/>
      <c r="E1" s="137"/>
      <c r="F1" s="138"/>
      <c r="G1" s="137"/>
      <c r="H1" s="139" t="s">
        <v>0</v>
      </c>
      <c r="I1" s="140"/>
      <c r="J1" s="137"/>
      <c r="K1" s="139"/>
      <c r="L1" s="137"/>
      <c r="M1" s="137"/>
      <c r="N1" s="137"/>
      <c r="O1" s="137"/>
      <c r="P1" s="137"/>
      <c r="Q1" s="137"/>
    </row>
    <row r="2" spans="1:17" ht="15">
      <c r="A2" s="142" t="s">
        <v>113</v>
      </c>
      <c r="B2" s="275" t="s">
        <v>150</v>
      </c>
      <c r="C2" s="276"/>
      <c r="D2" s="276"/>
      <c r="E2" s="276"/>
      <c r="F2" s="276"/>
      <c r="G2" s="276"/>
      <c r="H2" s="276"/>
      <c r="I2" s="276"/>
      <c r="J2" s="276"/>
      <c r="K2" s="276"/>
      <c r="L2" s="276"/>
      <c r="M2" s="276"/>
      <c r="N2" s="276"/>
      <c r="O2" s="276"/>
      <c r="P2" s="276"/>
      <c r="Q2" s="277"/>
    </row>
    <row r="3" spans="1:17" ht="15" customHeight="1">
      <c r="A3" s="142" t="s">
        <v>115</v>
      </c>
      <c r="B3" s="275" t="s">
        <v>151</v>
      </c>
      <c r="C3" s="276"/>
      <c r="D3" s="277"/>
      <c r="E3" s="143" t="s">
        <v>152</v>
      </c>
      <c r="F3" s="294"/>
      <c r="G3" s="295"/>
      <c r="H3" s="295"/>
      <c r="I3" s="296"/>
      <c r="J3" s="281" t="s">
        <v>118</v>
      </c>
      <c r="K3" s="282"/>
      <c r="L3" s="282"/>
      <c r="M3" s="282"/>
      <c r="N3" s="282"/>
      <c r="O3" s="282"/>
      <c r="P3" s="282"/>
      <c r="Q3" s="283"/>
    </row>
    <row r="4" spans="1:17" ht="48.75" customHeight="1">
      <c r="A4" s="144" t="s">
        <v>119</v>
      </c>
      <c r="B4" s="144" t="s">
        <v>120</v>
      </c>
      <c r="C4" s="144" t="s">
        <v>121</v>
      </c>
      <c r="D4" s="144" t="s">
        <v>122</v>
      </c>
      <c r="E4" s="144" t="s">
        <v>123</v>
      </c>
      <c r="F4" s="145" t="s">
        <v>124</v>
      </c>
      <c r="G4" s="146" t="s">
        <v>125</v>
      </c>
      <c r="H4" s="144" t="s">
        <v>126</v>
      </c>
      <c r="I4" s="147" t="s">
        <v>127</v>
      </c>
      <c r="J4" s="284" t="s">
        <v>128</v>
      </c>
      <c r="K4" s="285"/>
      <c r="L4" s="286"/>
      <c r="M4" s="148" t="s">
        <v>129</v>
      </c>
      <c r="N4" s="148" t="s">
        <v>130</v>
      </c>
      <c r="O4" s="148" t="s">
        <v>131</v>
      </c>
      <c r="P4" s="148" t="s">
        <v>132</v>
      </c>
      <c r="Q4" s="148" t="s">
        <v>9</v>
      </c>
    </row>
    <row r="5" spans="1:17" ht="45">
      <c r="A5" s="149" t="s">
        <v>22</v>
      </c>
      <c r="B5" s="150" t="s">
        <v>22</v>
      </c>
      <c r="C5" s="150"/>
      <c r="D5" s="150"/>
      <c r="E5" s="151" t="s">
        <v>153</v>
      </c>
      <c r="F5" s="152"/>
      <c r="G5" s="153"/>
      <c r="H5" s="151"/>
      <c r="I5" s="154"/>
      <c r="J5" s="155" t="s">
        <v>133</v>
      </c>
      <c r="K5" s="155" t="s">
        <v>134</v>
      </c>
      <c r="L5" s="155" t="s">
        <v>135</v>
      </c>
      <c r="M5" s="155"/>
      <c r="N5" s="155"/>
      <c r="O5" s="155"/>
      <c r="P5" s="155"/>
      <c r="Q5" s="155"/>
    </row>
    <row r="6" spans="1:17" ht="95.1" customHeight="1">
      <c r="A6" s="156" t="s">
        <v>136</v>
      </c>
      <c r="B6" s="157"/>
      <c r="C6" s="158" t="s">
        <v>154</v>
      </c>
      <c r="D6" s="159" t="s">
        <v>138</v>
      </c>
      <c r="E6" s="288">
        <v>3.19</v>
      </c>
      <c r="F6" s="160" t="s">
        <v>157</v>
      </c>
      <c r="G6" s="297" t="s">
        <v>158</v>
      </c>
      <c r="H6" s="161" t="s">
        <v>144</v>
      </c>
      <c r="I6" s="162">
        <v>40000</v>
      </c>
      <c r="J6" s="163">
        <v>51</v>
      </c>
      <c r="K6" s="163">
        <v>35.700000000000003</v>
      </c>
      <c r="L6" s="163">
        <v>39</v>
      </c>
      <c r="M6" s="164">
        <v>30</v>
      </c>
      <c r="N6" s="165">
        <v>7.1007299999999995E-2</v>
      </c>
      <c r="O6" s="166">
        <v>29700</v>
      </c>
      <c r="P6" s="167"/>
      <c r="Q6" s="168"/>
    </row>
    <row r="7" spans="1:17" ht="95.1" customHeight="1">
      <c r="A7" s="156" t="s">
        <v>136</v>
      </c>
      <c r="B7" s="157"/>
      <c r="C7" s="158" t="s">
        <v>154</v>
      </c>
      <c r="D7" s="159" t="s">
        <v>138</v>
      </c>
      <c r="E7" s="289"/>
      <c r="F7" s="160" t="s">
        <v>157</v>
      </c>
      <c r="G7" s="292"/>
      <c r="H7" s="161" t="s">
        <v>144</v>
      </c>
      <c r="I7" s="162">
        <v>40000</v>
      </c>
      <c r="J7" s="163">
        <v>51</v>
      </c>
      <c r="K7" s="163">
        <v>35.700000000000003</v>
      </c>
      <c r="L7" s="163">
        <v>39</v>
      </c>
      <c r="M7" s="164">
        <v>30</v>
      </c>
      <c r="N7" s="165">
        <v>7.1007299999999995E-2</v>
      </c>
      <c r="O7" s="166">
        <v>29700</v>
      </c>
      <c r="P7" s="167"/>
      <c r="Q7" s="168"/>
    </row>
    <row r="8" spans="1:17" ht="95.1" customHeight="1">
      <c r="A8" s="156" t="s">
        <v>136</v>
      </c>
      <c r="B8" s="157"/>
      <c r="C8" s="158" t="s">
        <v>154</v>
      </c>
      <c r="D8" s="159" t="s">
        <v>138</v>
      </c>
      <c r="E8" s="289"/>
      <c r="F8" s="160" t="s">
        <v>157</v>
      </c>
      <c r="G8" s="292"/>
      <c r="H8" s="161" t="s">
        <v>144</v>
      </c>
      <c r="I8" s="162">
        <v>40000</v>
      </c>
      <c r="J8" s="163">
        <v>51</v>
      </c>
      <c r="K8" s="163">
        <v>35.700000000000003</v>
      </c>
      <c r="L8" s="163">
        <v>39</v>
      </c>
      <c r="M8" s="164">
        <v>30</v>
      </c>
      <c r="N8" s="165">
        <v>7.1007299999999995E-2</v>
      </c>
      <c r="O8" s="166">
        <v>29700</v>
      </c>
      <c r="P8" s="167"/>
      <c r="Q8" s="168"/>
    </row>
    <row r="9" spans="1:17" ht="95.1" customHeight="1">
      <c r="A9" s="156" t="s">
        <v>136</v>
      </c>
      <c r="B9" s="157"/>
      <c r="C9" s="158" t="s">
        <v>154</v>
      </c>
      <c r="D9" s="159" t="s">
        <v>138</v>
      </c>
      <c r="E9" s="289"/>
      <c r="F9" s="160" t="s">
        <v>157</v>
      </c>
      <c r="G9" s="292"/>
      <c r="H9" s="161" t="s">
        <v>144</v>
      </c>
      <c r="I9" s="162">
        <v>40000</v>
      </c>
      <c r="J9" s="163">
        <v>51</v>
      </c>
      <c r="K9" s="163">
        <v>35.700000000000003</v>
      </c>
      <c r="L9" s="163">
        <v>39</v>
      </c>
      <c r="M9" s="164">
        <v>30</v>
      </c>
      <c r="N9" s="165">
        <v>7.1007299999999995E-2</v>
      </c>
      <c r="O9" s="166">
        <v>29700</v>
      </c>
      <c r="P9" s="167"/>
      <c r="Q9" s="168"/>
    </row>
    <row r="10" spans="1:17" ht="95.1" customHeight="1">
      <c r="A10" s="156" t="s">
        <v>136</v>
      </c>
      <c r="B10" s="157"/>
      <c r="C10" s="158" t="s">
        <v>154</v>
      </c>
      <c r="D10" s="159" t="s">
        <v>138</v>
      </c>
      <c r="E10" s="289"/>
      <c r="F10" s="160" t="s">
        <v>157</v>
      </c>
      <c r="G10" s="292"/>
      <c r="H10" s="161" t="s">
        <v>144</v>
      </c>
      <c r="I10" s="162">
        <v>40000</v>
      </c>
      <c r="J10" s="163">
        <v>51</v>
      </c>
      <c r="K10" s="163">
        <v>35.700000000000003</v>
      </c>
      <c r="L10" s="163">
        <v>39</v>
      </c>
      <c r="M10" s="164">
        <v>30</v>
      </c>
      <c r="N10" s="165">
        <v>7.1007299999999995E-2</v>
      </c>
      <c r="O10" s="166">
        <v>29700</v>
      </c>
      <c r="P10" s="167"/>
      <c r="Q10" s="168"/>
    </row>
    <row r="11" spans="1:17" ht="95.1" customHeight="1">
      <c r="A11" s="156" t="s">
        <v>136</v>
      </c>
      <c r="B11" s="157"/>
      <c r="C11" s="158" t="s">
        <v>154</v>
      </c>
      <c r="D11" s="159" t="s">
        <v>138</v>
      </c>
      <c r="E11" s="290"/>
      <c r="F11" s="160" t="s">
        <v>157</v>
      </c>
      <c r="G11" s="293"/>
      <c r="H11" s="161" t="s">
        <v>144</v>
      </c>
      <c r="I11" s="162">
        <v>40000</v>
      </c>
      <c r="J11" s="163">
        <v>51</v>
      </c>
      <c r="K11" s="163">
        <v>35.700000000000003</v>
      </c>
      <c r="L11" s="163">
        <v>39</v>
      </c>
      <c r="M11" s="164">
        <v>30</v>
      </c>
      <c r="N11" s="165">
        <v>7.1007299999999995E-2</v>
      </c>
      <c r="O11" s="166">
        <v>29700</v>
      </c>
      <c r="P11" s="167"/>
      <c r="Q11" s="168"/>
    </row>
  </sheetData>
  <mergeCells count="7">
    <mergeCell ref="E6:E11"/>
    <mergeCell ref="G6:G11"/>
    <mergeCell ref="B2:Q2"/>
    <mergeCell ref="B3:D3"/>
    <mergeCell ref="F3:I3"/>
    <mergeCell ref="J3:Q3"/>
    <mergeCell ref="J4:L4"/>
  </mergeCells>
  <phoneticPr fontId="91" type="noConversion"/>
  <pageMargins left="0.69930555555555596" right="0.69930555555555596" top="0.75" bottom="0.75" header="0.3" footer="0.3"/>
  <pageSetup orientation="portrait"/>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topLeftCell="A4" workbookViewId="0">
      <selection activeCell="J6" sqref="J6:L6"/>
    </sheetView>
  </sheetViews>
  <sheetFormatPr defaultColWidth="9.140625" defaultRowHeight="14.25"/>
  <cols>
    <col min="1" max="1" width="13.5703125" style="105" customWidth="1"/>
    <col min="2" max="2" width="36.42578125" style="105" customWidth="1"/>
    <col min="3" max="3" width="20.42578125" style="105" customWidth="1"/>
    <col min="4" max="4" width="16" style="105" customWidth="1"/>
    <col min="5" max="5" width="11" style="105" customWidth="1"/>
    <col min="6" max="6" width="11.140625" style="132" customWidth="1"/>
    <col min="7" max="7" width="14.85546875" style="105" customWidth="1"/>
    <col min="8" max="8" width="11.42578125" style="105" customWidth="1"/>
    <col min="9" max="9" width="11.85546875" style="133" customWidth="1"/>
    <col min="10" max="10" width="8.42578125" style="105" customWidth="1"/>
    <col min="11" max="11" width="7.42578125" style="105" customWidth="1"/>
    <col min="12" max="12" width="8.5703125" style="105" customWidth="1"/>
    <col min="13" max="13" width="9" style="105" customWidth="1"/>
    <col min="14" max="16384" width="9.140625" style="105"/>
  </cols>
  <sheetData>
    <row r="1" spans="1:17" ht="15">
      <c r="A1" s="102"/>
      <c r="B1" s="102"/>
      <c r="C1" s="102"/>
      <c r="D1" s="102"/>
      <c r="E1" s="102"/>
      <c r="F1" s="102"/>
      <c r="G1" s="102"/>
      <c r="H1" s="103" t="s">
        <v>0</v>
      </c>
      <c r="I1" s="104"/>
      <c r="J1" s="102"/>
      <c r="K1" s="103"/>
      <c r="L1" s="102"/>
      <c r="M1" s="102"/>
      <c r="N1" s="102"/>
      <c r="O1" s="102"/>
      <c r="P1" s="102"/>
      <c r="Q1" s="102"/>
    </row>
    <row r="2" spans="1:17" ht="15">
      <c r="A2" s="134" t="s">
        <v>113</v>
      </c>
      <c r="B2" s="300" t="s">
        <v>145</v>
      </c>
      <c r="C2" s="301"/>
      <c r="D2" s="301"/>
      <c r="E2" s="301"/>
      <c r="F2" s="301"/>
      <c r="G2" s="301"/>
      <c r="H2" s="301"/>
      <c r="I2" s="301"/>
      <c r="J2" s="301"/>
      <c r="K2" s="301"/>
      <c r="L2" s="301"/>
      <c r="M2" s="301"/>
      <c r="N2" s="301"/>
      <c r="O2" s="301"/>
      <c r="P2" s="301"/>
      <c r="Q2" s="302"/>
    </row>
    <row r="3" spans="1:17" ht="15" customHeight="1">
      <c r="A3" s="134" t="s">
        <v>115</v>
      </c>
      <c r="B3" s="300" t="s">
        <v>116</v>
      </c>
      <c r="C3" s="301"/>
      <c r="D3" s="302"/>
      <c r="E3" s="135" t="s">
        <v>117</v>
      </c>
      <c r="F3" s="303"/>
      <c r="G3" s="304"/>
      <c r="H3" s="304"/>
      <c r="I3" s="305"/>
      <c r="J3" s="306" t="s">
        <v>118</v>
      </c>
      <c r="K3" s="307"/>
      <c r="L3" s="307"/>
      <c r="M3" s="307"/>
      <c r="N3" s="307"/>
      <c r="O3" s="307"/>
      <c r="P3" s="307"/>
      <c r="Q3" s="308"/>
    </row>
    <row r="4" spans="1:17" ht="48.75" customHeight="1">
      <c r="A4" s="108" t="s">
        <v>119</v>
      </c>
      <c r="B4" s="108" t="s">
        <v>120</v>
      </c>
      <c r="C4" s="108" t="s">
        <v>121</v>
      </c>
      <c r="D4" s="108" t="s">
        <v>122</v>
      </c>
      <c r="E4" s="108" t="s">
        <v>123</v>
      </c>
      <c r="F4" s="109" t="s">
        <v>124</v>
      </c>
      <c r="G4" s="109" t="s">
        <v>125</v>
      </c>
      <c r="H4" s="108" t="s">
        <v>126</v>
      </c>
      <c r="I4" s="110" t="s">
        <v>127</v>
      </c>
      <c r="J4" s="309" t="s">
        <v>128</v>
      </c>
      <c r="K4" s="310"/>
      <c r="L4" s="311"/>
      <c r="M4" s="111" t="s">
        <v>129</v>
      </c>
      <c r="N4" s="111" t="s">
        <v>130</v>
      </c>
      <c r="O4" s="111" t="s">
        <v>131</v>
      </c>
      <c r="P4" s="111" t="s">
        <v>132</v>
      </c>
      <c r="Q4" s="111" t="s">
        <v>9</v>
      </c>
    </row>
    <row r="5" spans="1:17" ht="30">
      <c r="A5" s="112" t="s">
        <v>22</v>
      </c>
      <c r="B5" s="113" t="s">
        <v>22</v>
      </c>
      <c r="C5" s="113"/>
      <c r="D5" s="113"/>
      <c r="E5" s="114"/>
      <c r="F5" s="115"/>
      <c r="G5" s="115"/>
      <c r="H5" s="114"/>
      <c r="I5" s="116"/>
      <c r="J5" s="117" t="s">
        <v>133</v>
      </c>
      <c r="K5" s="117" t="s">
        <v>134</v>
      </c>
      <c r="L5" s="117" t="s">
        <v>135</v>
      </c>
      <c r="M5" s="117"/>
      <c r="N5" s="117"/>
      <c r="O5" s="117"/>
      <c r="P5" s="117"/>
      <c r="Q5" s="117"/>
    </row>
    <row r="6" spans="1:17" ht="95.1" customHeight="1">
      <c r="A6" s="118" t="s">
        <v>136</v>
      </c>
      <c r="B6" s="119"/>
      <c r="C6" s="120" t="s">
        <v>137</v>
      </c>
      <c r="D6" s="121" t="s">
        <v>138</v>
      </c>
      <c r="E6" s="298">
        <v>3.79</v>
      </c>
      <c r="F6" s="122" t="s">
        <v>143</v>
      </c>
      <c r="G6" s="123" t="s">
        <v>140</v>
      </c>
      <c r="H6" s="124" t="s">
        <v>144</v>
      </c>
      <c r="I6" s="125">
        <v>40000</v>
      </c>
      <c r="J6" s="126">
        <v>51</v>
      </c>
      <c r="K6" s="126">
        <v>35.700000000000003</v>
      </c>
      <c r="L6" s="126">
        <v>39</v>
      </c>
      <c r="M6" s="127">
        <v>30</v>
      </c>
      <c r="N6" s="128">
        <v>7.1007299999999995E-2</v>
      </c>
      <c r="O6" s="129">
        <v>29700</v>
      </c>
      <c r="P6" s="130"/>
      <c r="Q6" s="131"/>
    </row>
    <row r="7" spans="1:17" ht="95.1" customHeight="1">
      <c r="A7" s="118" t="s">
        <v>136</v>
      </c>
      <c r="B7" s="119"/>
      <c r="C7" s="120" t="s">
        <v>142</v>
      </c>
      <c r="D7" s="121" t="s">
        <v>138</v>
      </c>
      <c r="E7" s="299"/>
      <c r="F7" s="122" t="s">
        <v>143</v>
      </c>
      <c r="G7" s="123" t="s">
        <v>140</v>
      </c>
      <c r="H7" s="124" t="s">
        <v>144</v>
      </c>
      <c r="I7" s="125">
        <v>40000</v>
      </c>
      <c r="J7" s="126">
        <v>51</v>
      </c>
      <c r="K7" s="126">
        <v>35.700000000000003</v>
      </c>
      <c r="L7" s="126">
        <v>39</v>
      </c>
      <c r="M7" s="127">
        <v>30</v>
      </c>
      <c r="N7" s="128">
        <v>7.1007299999999995E-2</v>
      </c>
      <c r="O7" s="129">
        <v>29700</v>
      </c>
      <c r="P7" s="130"/>
      <c r="Q7" s="131"/>
    </row>
    <row r="8" spans="1:17" ht="95.1" customHeight="1">
      <c r="A8" s="118" t="s">
        <v>136</v>
      </c>
      <c r="B8" s="119"/>
      <c r="C8" s="120" t="s">
        <v>137</v>
      </c>
      <c r="D8" s="121" t="s">
        <v>138</v>
      </c>
      <c r="E8" s="298">
        <v>3.45</v>
      </c>
      <c r="F8" s="122" t="s">
        <v>143</v>
      </c>
      <c r="G8" s="123" t="s">
        <v>140</v>
      </c>
      <c r="H8" s="124" t="s">
        <v>144</v>
      </c>
      <c r="I8" s="125">
        <v>40000</v>
      </c>
      <c r="J8" s="126">
        <v>51</v>
      </c>
      <c r="K8" s="126">
        <v>35.700000000000003</v>
      </c>
      <c r="L8" s="126">
        <v>39</v>
      </c>
      <c r="M8" s="127">
        <v>30</v>
      </c>
      <c r="N8" s="128">
        <v>7.1007299999999995E-2</v>
      </c>
      <c r="O8" s="129">
        <v>29700</v>
      </c>
      <c r="P8" s="130"/>
      <c r="Q8" s="131"/>
    </row>
    <row r="9" spans="1:17" ht="95.1" customHeight="1">
      <c r="A9" s="118" t="s">
        <v>136</v>
      </c>
      <c r="B9" s="119"/>
      <c r="C9" s="120" t="s">
        <v>137</v>
      </c>
      <c r="D9" s="121" t="s">
        <v>138</v>
      </c>
      <c r="E9" s="299"/>
      <c r="F9" s="122" t="s">
        <v>143</v>
      </c>
      <c r="G9" s="123" t="s">
        <v>140</v>
      </c>
      <c r="H9" s="124" t="s">
        <v>144</v>
      </c>
      <c r="I9" s="125">
        <v>40000</v>
      </c>
      <c r="J9" s="126">
        <v>51</v>
      </c>
      <c r="K9" s="126">
        <v>35.700000000000003</v>
      </c>
      <c r="L9" s="126">
        <v>39</v>
      </c>
      <c r="M9" s="127">
        <v>30</v>
      </c>
      <c r="N9" s="128">
        <v>7.1007299999999995E-2</v>
      </c>
      <c r="O9" s="129">
        <v>29700</v>
      </c>
      <c r="P9" s="130"/>
      <c r="Q9" s="131"/>
    </row>
    <row r="10" spans="1:17" ht="95.1" customHeight="1">
      <c r="A10" s="118" t="s">
        <v>136</v>
      </c>
      <c r="B10" s="119"/>
      <c r="C10" s="120" t="s">
        <v>137</v>
      </c>
      <c r="D10" s="121" t="s">
        <v>138</v>
      </c>
      <c r="E10" s="298">
        <v>3.08</v>
      </c>
      <c r="F10" s="122" t="s">
        <v>143</v>
      </c>
      <c r="G10" s="123" t="s">
        <v>140</v>
      </c>
      <c r="H10" s="124" t="s">
        <v>144</v>
      </c>
      <c r="I10" s="125">
        <v>40000</v>
      </c>
      <c r="J10" s="126">
        <v>51</v>
      </c>
      <c r="K10" s="126">
        <v>35.700000000000003</v>
      </c>
      <c r="L10" s="126">
        <v>39</v>
      </c>
      <c r="M10" s="127">
        <v>30</v>
      </c>
      <c r="N10" s="128">
        <v>7.1007299999999995E-2</v>
      </c>
      <c r="O10" s="129">
        <v>29700</v>
      </c>
      <c r="P10" s="130"/>
      <c r="Q10" s="131"/>
    </row>
    <row r="11" spans="1:17" ht="95.1" customHeight="1">
      <c r="A11" s="118" t="s">
        <v>136</v>
      </c>
      <c r="B11" s="119"/>
      <c r="C11" s="120" t="s">
        <v>137</v>
      </c>
      <c r="D11" s="121" t="s">
        <v>138</v>
      </c>
      <c r="E11" s="299"/>
      <c r="F11" s="122" t="s">
        <v>143</v>
      </c>
      <c r="G11" s="123" t="s">
        <v>140</v>
      </c>
      <c r="H11" s="124" t="s">
        <v>144</v>
      </c>
      <c r="I11" s="125">
        <v>40000</v>
      </c>
      <c r="J11" s="126">
        <v>51</v>
      </c>
      <c r="K11" s="126">
        <v>35.700000000000003</v>
      </c>
      <c r="L11" s="126">
        <v>39</v>
      </c>
      <c r="M11" s="127">
        <v>30</v>
      </c>
      <c r="N11" s="128">
        <v>7.1007299999999995E-2</v>
      </c>
      <c r="O11" s="129">
        <v>29700</v>
      </c>
      <c r="P11" s="130"/>
      <c r="Q11" s="131"/>
    </row>
  </sheetData>
  <mergeCells count="8">
    <mergeCell ref="E8:E9"/>
    <mergeCell ref="E10:E11"/>
    <mergeCell ref="B2:Q2"/>
    <mergeCell ref="B3:D3"/>
    <mergeCell ref="F3:I3"/>
    <mergeCell ref="J3:Q3"/>
    <mergeCell ref="J4:L4"/>
    <mergeCell ref="E6:E7"/>
  </mergeCells>
  <phoneticPr fontId="91"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10</vt:i4>
      </vt:variant>
      <vt:variant>
        <vt:lpstr>命名范围</vt:lpstr>
      </vt:variant>
      <vt:variant>
        <vt:i4>1</vt:i4>
      </vt:variant>
    </vt:vector>
  </HeadingPairs>
  <TitlesOfParts>
    <vt:vector size="11" baseType="lpstr">
      <vt:lpstr>Commitment</vt:lpstr>
      <vt:lpstr>Target</vt:lpstr>
      <vt:lpstr>Domestic warehouse</vt:lpstr>
      <vt:lpstr>Pallet cost</vt:lpstr>
      <vt:lpstr>Filling with Normal carton</vt:lpstr>
      <vt:lpstr>Shell with zipper10252022</vt:lpstr>
      <vt:lpstr>Filling with PDQ</vt:lpstr>
      <vt:lpstr>Shell with zipper</vt:lpstr>
      <vt:lpstr>Shell price</vt:lpstr>
      <vt:lpstr>Filled price</vt:lpstr>
      <vt:lpstr>'Domestic warehouse'!Print_Area</vt:lpstr>
    </vt:vector>
  </TitlesOfParts>
  <Company>home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邓芝灵</cp:lastModifiedBy>
  <cp:lastPrinted>2022-06-26T14:00:00Z</cp:lastPrinted>
  <dcterms:created xsi:type="dcterms:W3CDTF">2012-10-17T10:17:25Z</dcterms:created>
  <dcterms:modified xsi:type="dcterms:W3CDTF">2023-08-04T05:19:04Z</dcterms:modified>
</cp:coreProperties>
</file>