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20.8\涉外组\China PM Team\Fannie gu\ROSS\Serta Solid--印巴\ROSS IND On Hold\20260213 Comfy Sleep POE 5 Containers\"/>
    </mc:Choice>
  </mc:AlternateContent>
  <xr:revisionPtr revIDLastSave="0" documentId="13_ncr:1_{EE4C0B26-909E-4F16-BC55-86532B2C7CE1}" xr6:coauthVersionLast="47" xr6:coauthVersionMax="47" xr10:uidLastSave="{00000000-0000-0000-0000-000000000000}"/>
  <bookViews>
    <workbookView xWindow="-120" yWindow="-120" windowWidth="19440" windowHeight="15000" tabRatio="728" activeTab="1" xr2:uid="{00000000-000D-0000-FFFF-FFFF00000000}"/>
  </bookViews>
  <sheets>
    <sheet name="Commitment" sheetId="2" r:id="rId1"/>
    <sheet name="Internal Comimitment" sheetId="6" r:id="rId2"/>
    <sheet name="Ross" sheetId="7" r:id="rId3"/>
    <sheet name="ValueSelect" sheetId="4" r:id="rId4"/>
    <sheet name="Data"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4" hidden="1">Data!$A$1:$T$1</definedName>
    <definedName name="_xlnm._FilterDatabase" localSheetId="3"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6" l="1"/>
  <c r="AH91" i="6"/>
  <c r="AG91" i="6"/>
  <c r="AG88" i="6"/>
  <c r="AH87" i="6"/>
  <c r="AE87" i="6"/>
  <c r="AB87" i="6"/>
  <c r="Y87" i="6"/>
  <c r="T87" i="6"/>
  <c r="P87" i="6"/>
  <c r="O87" i="6"/>
  <c r="Q87" i="6" s="1"/>
  <c r="N87" i="6"/>
  <c r="AH86" i="6"/>
  <c r="AB86" i="6"/>
  <c r="Y86" i="6"/>
  <c r="T86" i="6"/>
  <c r="P86" i="6"/>
  <c r="O86" i="6"/>
  <c r="Q86" i="6" s="1"/>
  <c r="N86" i="6"/>
  <c r="AH85" i="6"/>
  <c r="AE85" i="6"/>
  <c r="Y85" i="6"/>
  <c r="AB85" i="6" s="1"/>
  <c r="P85" i="6"/>
  <c r="Q85" i="6" s="1"/>
  <c r="N85" i="6"/>
  <c r="O85" i="6" s="1"/>
  <c r="AH84" i="6"/>
  <c r="AE84" i="6"/>
  <c r="Y84" i="6"/>
  <c r="AB84" i="6" s="1"/>
  <c r="T84" i="6"/>
  <c r="P84" i="6"/>
  <c r="N84" i="6"/>
  <c r="O84" i="6" s="1"/>
  <c r="H84" i="6"/>
  <c r="H85" i="6" s="1"/>
  <c r="T85" i="6" s="1"/>
  <c r="U85" i="6" s="1"/>
  <c r="AH83" i="6"/>
  <c r="AB83" i="6"/>
  <c r="Y83" i="6"/>
  <c r="T83" i="6"/>
  <c r="P83" i="6"/>
  <c r="O83" i="6"/>
  <c r="Q83" i="6" s="1"/>
  <c r="N83" i="6"/>
  <c r="AH82" i="6"/>
  <c r="AB82" i="6"/>
  <c r="Y82" i="6"/>
  <c r="T82" i="6"/>
  <c r="P82" i="6"/>
  <c r="O82" i="6"/>
  <c r="Q82" i="6" s="1"/>
  <c r="N82" i="6"/>
  <c r="AH81" i="6"/>
  <c r="AH88" i="6" s="1"/>
  <c r="AB81" i="6"/>
  <c r="Y81" i="6"/>
  <c r="T81" i="6"/>
  <c r="P81" i="6"/>
  <c r="O81" i="6"/>
  <c r="Q81" i="6" s="1"/>
  <c r="N81" i="6"/>
  <c r="A81" i="6"/>
  <c r="AH76" i="6"/>
  <c r="Y76" i="6"/>
  <c r="AB76" i="6" s="1"/>
  <c r="P76" i="6"/>
  <c r="N76" i="6"/>
  <c r="O76" i="6" s="1"/>
  <c r="AH75" i="6"/>
  <c r="Y75" i="6"/>
  <c r="AB75" i="6" s="1"/>
  <c r="P75" i="6"/>
  <c r="N75" i="6"/>
  <c r="O75" i="6" s="1"/>
  <c r="Q75" i="6" s="1"/>
  <c r="AH74" i="6"/>
  <c r="Y74" i="6"/>
  <c r="AB74" i="6" s="1"/>
  <c r="P74" i="6"/>
  <c r="N74" i="6"/>
  <c r="O74" i="6" s="1"/>
  <c r="AG78" i="6"/>
  <c r="AH77" i="6"/>
  <c r="Y77" i="6"/>
  <c r="AB77" i="6" s="1"/>
  <c r="P77" i="6"/>
  <c r="N77" i="6"/>
  <c r="O77" i="6" s="1"/>
  <c r="AH73" i="6"/>
  <c r="Y73" i="6"/>
  <c r="AB73" i="6" s="1"/>
  <c r="P73" i="6"/>
  <c r="O73" i="6"/>
  <c r="N73" i="6"/>
  <c r="AH72" i="6"/>
  <c r="Y72" i="6"/>
  <c r="AB72" i="6" s="1"/>
  <c r="P72" i="6"/>
  <c r="N72" i="6"/>
  <c r="O72" i="6" s="1"/>
  <c r="AH71" i="6"/>
  <c r="Y71" i="6"/>
  <c r="AB71" i="6" s="1"/>
  <c r="P71" i="6"/>
  <c r="N71" i="6"/>
  <c r="O71" i="6" s="1"/>
  <c r="AH70" i="6"/>
  <c r="Y70" i="6"/>
  <c r="AB70" i="6" s="1"/>
  <c r="P70" i="6"/>
  <c r="N70" i="6"/>
  <c r="O70" i="6" s="1"/>
  <c r="AH69" i="6"/>
  <c r="Y69" i="6"/>
  <c r="AB69" i="6" s="1"/>
  <c r="P69" i="6"/>
  <c r="N69" i="6"/>
  <c r="O69" i="6" s="1"/>
  <c r="AH68" i="6"/>
  <c r="Y68" i="6"/>
  <c r="AB68" i="6" s="1"/>
  <c r="P68" i="6"/>
  <c r="N68" i="6"/>
  <c r="O68" i="6" s="1"/>
  <c r="AH67" i="6"/>
  <c r="Y67" i="6"/>
  <c r="AB67" i="6" s="1"/>
  <c r="P67" i="6"/>
  <c r="N67" i="6"/>
  <c r="O67" i="6" s="1"/>
  <c r="Q67" i="6" s="1"/>
  <c r="AH66" i="6"/>
  <c r="Y66" i="6"/>
  <c r="AB66" i="6" s="1"/>
  <c r="P66" i="6"/>
  <c r="N66" i="6"/>
  <c r="O66" i="6" s="1"/>
  <c r="AH65" i="6"/>
  <c r="Y65" i="6"/>
  <c r="AB65" i="6" s="1"/>
  <c r="P65" i="6"/>
  <c r="O65" i="6"/>
  <c r="Q65" i="6" s="1"/>
  <c r="N65" i="6"/>
  <c r="AH64" i="6"/>
  <c r="Y64" i="6"/>
  <c r="AB64" i="6" s="1"/>
  <c r="P64" i="6"/>
  <c r="N64" i="6"/>
  <c r="O64" i="6" s="1"/>
  <c r="H77" i="6"/>
  <c r="T77" i="6" s="1"/>
  <c r="AH63" i="6"/>
  <c r="Y63" i="6"/>
  <c r="AB63" i="6" s="1"/>
  <c r="P63" i="6"/>
  <c r="N63" i="6"/>
  <c r="O63" i="6" s="1"/>
  <c r="Q63" i="6" s="1"/>
  <c r="T73" i="6"/>
  <c r="A63" i="6"/>
  <c r="AG60" i="6"/>
  <c r="AH59" i="6"/>
  <c r="Y59" i="6"/>
  <c r="AB59" i="6" s="1"/>
  <c r="P59" i="6"/>
  <c r="N59" i="6"/>
  <c r="O59" i="6" s="1"/>
  <c r="T59" i="6"/>
  <c r="AF58" i="6"/>
  <c r="Y58" i="6" s="1"/>
  <c r="AB58" i="6" s="1"/>
  <c r="AE58" i="6"/>
  <c r="P58" i="6"/>
  <c r="N58" i="6"/>
  <c r="O58" i="6" s="1"/>
  <c r="AH57" i="6"/>
  <c r="Y57" i="6"/>
  <c r="AB57" i="6" s="1"/>
  <c r="P57" i="6"/>
  <c r="N57" i="6"/>
  <c r="O57" i="6" s="1"/>
  <c r="Q57" i="6" s="1"/>
  <c r="T58" i="6"/>
  <c r="AH56" i="6"/>
  <c r="Y56" i="6"/>
  <c r="AB56" i="6" s="1"/>
  <c r="T56" i="6"/>
  <c r="P56" i="6"/>
  <c r="N56" i="6"/>
  <c r="O56" i="6" s="1"/>
  <c r="AH55" i="6"/>
  <c r="Y55" i="6"/>
  <c r="AB55" i="6" s="1"/>
  <c r="P55" i="6"/>
  <c r="N55" i="6"/>
  <c r="O55" i="6" s="1"/>
  <c r="T55" i="6"/>
  <c r="A55" i="6"/>
  <c r="AG52" i="6"/>
  <c r="AH51" i="6"/>
  <c r="AE51" i="6"/>
  <c r="Y51" i="6" s="1"/>
  <c r="AB51" i="6" s="1"/>
  <c r="T51" i="6"/>
  <c r="P51" i="6"/>
  <c r="N51" i="6"/>
  <c r="O51" i="6" s="1"/>
  <c r="AH50" i="6"/>
  <c r="Y50" i="6"/>
  <c r="AB50" i="6" s="1"/>
  <c r="T50" i="6"/>
  <c r="P50" i="6"/>
  <c r="N50" i="6"/>
  <c r="O50" i="6" s="1"/>
  <c r="AH49" i="6"/>
  <c r="P49" i="6"/>
  <c r="N49" i="6"/>
  <c r="O49" i="6" s="1"/>
  <c r="AH48" i="6"/>
  <c r="AE48" i="6"/>
  <c r="AE49" i="6" s="1"/>
  <c r="Y49" i="6" s="1"/>
  <c r="AB49" i="6" s="1"/>
  <c r="P48" i="6"/>
  <c r="N48" i="6"/>
  <c r="O48" i="6" s="1"/>
  <c r="H48" i="6"/>
  <c r="H49" i="6" s="1"/>
  <c r="T49" i="6" s="1"/>
  <c r="AH47" i="6"/>
  <c r="Y47" i="6"/>
  <c r="AB47" i="6" s="1"/>
  <c r="T47" i="6"/>
  <c r="P47" i="6"/>
  <c r="N47" i="6"/>
  <c r="O47" i="6" s="1"/>
  <c r="AH46" i="6"/>
  <c r="Y46" i="6"/>
  <c r="AB46" i="6" s="1"/>
  <c r="T46" i="6"/>
  <c r="P46" i="6"/>
  <c r="N46" i="6"/>
  <c r="O46" i="6" s="1"/>
  <c r="AH45" i="6"/>
  <c r="Y45" i="6"/>
  <c r="AB45" i="6" s="1"/>
  <c r="T45" i="6"/>
  <c r="P45" i="6"/>
  <c r="N45" i="6"/>
  <c r="O45" i="6" s="1"/>
  <c r="A45" i="6"/>
  <c r="AH36" i="6"/>
  <c r="AH37" i="6"/>
  <c r="AH38" i="6"/>
  <c r="AH39" i="6"/>
  <c r="AH40" i="6"/>
  <c r="AH41" i="6"/>
  <c r="AH35" i="6"/>
  <c r="AG32" i="6"/>
  <c r="AE15" i="6"/>
  <c r="H31" i="6"/>
  <c r="AH30" i="6"/>
  <c r="Y30" i="6"/>
  <c r="AB30" i="6" s="1"/>
  <c r="P30" i="6"/>
  <c r="N30" i="6"/>
  <c r="O30" i="6" s="1"/>
  <c r="H30" i="6"/>
  <c r="H15" i="6"/>
  <c r="U82" i="6" l="1"/>
  <c r="AC82" i="6" s="1"/>
  <c r="U81" i="6"/>
  <c r="U87" i="6"/>
  <c r="U86" i="6"/>
  <c r="AC86" i="6" s="1"/>
  <c r="U83" i="6"/>
  <c r="AC83" i="6" s="1"/>
  <c r="AC85" i="6"/>
  <c r="AI85" i="6" s="1"/>
  <c r="AC87" i="6"/>
  <c r="Q84" i="6"/>
  <c r="AC81" i="6"/>
  <c r="U84" i="6"/>
  <c r="AC84" i="6" s="1"/>
  <c r="Q76" i="6"/>
  <c r="Q74" i="6"/>
  <c r="Q59" i="6"/>
  <c r="Q66" i="6"/>
  <c r="Q55" i="6"/>
  <c r="U55" i="6" s="1"/>
  <c r="AC55" i="6" s="1"/>
  <c r="Q69" i="6"/>
  <c r="Q73" i="6"/>
  <c r="U73" i="6" s="1"/>
  <c r="AC73" i="6" s="1"/>
  <c r="Q71" i="6"/>
  <c r="AH58" i="6"/>
  <c r="AH60" i="6" s="1"/>
  <c r="Q70" i="6"/>
  <c r="U59" i="6"/>
  <c r="AC59" i="6" s="1"/>
  <c r="AH78" i="6"/>
  <c r="T64" i="6"/>
  <c r="Q77" i="6"/>
  <c r="Y48" i="6"/>
  <c r="AB48" i="6" s="1"/>
  <c r="U77" i="6"/>
  <c r="AC77" i="6" s="1"/>
  <c r="Q68" i="6"/>
  <c r="Q72" i="6"/>
  <c r="Q56" i="6"/>
  <c r="U56" i="6" s="1"/>
  <c r="AC56" i="6" s="1"/>
  <c r="Q58" i="6"/>
  <c r="U58" i="6" s="1"/>
  <c r="AC58" i="6" s="1"/>
  <c r="Q64" i="6"/>
  <c r="H71" i="6"/>
  <c r="T71" i="6" s="1"/>
  <c r="Q51" i="6"/>
  <c r="U51" i="6" s="1"/>
  <c r="AC51" i="6" s="1"/>
  <c r="T63" i="6"/>
  <c r="U63" i="6" s="1"/>
  <c r="AC63" i="6" s="1"/>
  <c r="T68" i="6"/>
  <c r="T72" i="6"/>
  <c r="Q45" i="6"/>
  <c r="U45" i="6" s="1"/>
  <c r="AC45" i="6" s="1"/>
  <c r="H67" i="6"/>
  <c r="H75" i="6" s="1"/>
  <c r="Q46" i="6"/>
  <c r="U46" i="6" s="1"/>
  <c r="AC46" i="6" s="1"/>
  <c r="H65" i="6"/>
  <c r="H69" i="6"/>
  <c r="T69" i="6" s="1"/>
  <c r="U69" i="6" s="1"/>
  <c r="AC69" i="6" s="1"/>
  <c r="Q47" i="6"/>
  <c r="U47" i="6" s="1"/>
  <c r="AC47" i="6" s="1"/>
  <c r="AH52" i="6"/>
  <c r="T48" i="6"/>
  <c r="Q50" i="6"/>
  <c r="U50" i="6" s="1"/>
  <c r="AC50" i="6" s="1"/>
  <c r="T57" i="6"/>
  <c r="U57" i="6" s="1"/>
  <c r="AC57" i="6" s="1"/>
  <c r="H66" i="6"/>
  <c r="H70" i="6"/>
  <c r="T70" i="6" s="1"/>
  <c r="U70" i="6" s="1"/>
  <c r="AC70" i="6" s="1"/>
  <c r="Q49" i="6"/>
  <c r="U49" i="6" s="1"/>
  <c r="AC49" i="6" s="1"/>
  <c r="Q48" i="6"/>
  <c r="H28" i="6"/>
  <c r="H25" i="6"/>
  <c r="H29" i="6"/>
  <c r="H24" i="6"/>
  <c r="H22" i="6"/>
  <c r="H26" i="6"/>
  <c r="H23" i="6"/>
  <c r="H27" i="6"/>
  <c r="Q30" i="6"/>
  <c r="D5" i="7"/>
  <c r="D6" i="7"/>
  <c r="D7" i="7"/>
  <c r="D8" i="7"/>
  <c r="D9" i="7"/>
  <c r="D10" i="7"/>
  <c r="D11" i="7"/>
  <c r="AI84" i="6" l="1"/>
  <c r="AD84" i="6"/>
  <c r="AD82" i="6"/>
  <c r="AI82" i="6"/>
  <c r="AI83" i="6"/>
  <c r="AD83" i="6"/>
  <c r="AI86" i="6"/>
  <c r="AD86" i="6"/>
  <c r="U71" i="6"/>
  <c r="AC71" i="6" s="1"/>
  <c r="AI71" i="6" s="1"/>
  <c r="AI81" i="6"/>
  <c r="AD81" i="6"/>
  <c r="AI87" i="6"/>
  <c r="AD87" i="6"/>
  <c r="U64" i="6"/>
  <c r="AC64" i="6" s="1"/>
  <c r="AI64" i="6" s="1"/>
  <c r="AD85" i="6"/>
  <c r="T66" i="6"/>
  <c r="U66" i="6" s="1"/>
  <c r="AC66" i="6" s="1"/>
  <c r="AD66" i="6" s="1"/>
  <c r="T76" i="6"/>
  <c r="U76" i="6" s="1"/>
  <c r="AC76" i="6" s="1"/>
  <c r="T74" i="6"/>
  <c r="U74" i="6" s="1"/>
  <c r="AC74" i="6" s="1"/>
  <c r="T67" i="6"/>
  <c r="U67" i="6" s="1"/>
  <c r="AC67" i="6" s="1"/>
  <c r="AD67" i="6" s="1"/>
  <c r="T75" i="6"/>
  <c r="U75" i="6" s="1"/>
  <c r="AC75" i="6" s="1"/>
  <c r="T65" i="6"/>
  <c r="U65" i="6" s="1"/>
  <c r="AC65" i="6" s="1"/>
  <c r="AI65" i="6" s="1"/>
  <c r="U48" i="6"/>
  <c r="AC48" i="6" s="1"/>
  <c r="AD48" i="6" s="1"/>
  <c r="U68" i="6"/>
  <c r="AC68" i="6" s="1"/>
  <c r="AD68" i="6" s="1"/>
  <c r="AD46" i="6"/>
  <c r="AI46" i="6"/>
  <c r="AI58" i="6"/>
  <c r="AD58" i="6"/>
  <c r="AD56" i="6"/>
  <c r="AI56" i="6"/>
  <c r="AI70" i="6"/>
  <c r="AD70" i="6"/>
  <c r="AI57" i="6"/>
  <c r="AD57" i="6"/>
  <c r="AD69" i="6"/>
  <c r="AI69" i="6"/>
  <c r="AI51" i="6"/>
  <c r="AD51" i="6"/>
  <c r="AI63" i="6"/>
  <c r="AD63" i="6"/>
  <c r="AD64" i="6"/>
  <c r="U72" i="6"/>
  <c r="AC72" i="6" s="1"/>
  <c r="AI77" i="6"/>
  <c r="AD77" i="6"/>
  <c r="AD71" i="6"/>
  <c r="AI73" i="6"/>
  <c r="AD73" i="6"/>
  <c r="AD59" i="6"/>
  <c r="AI59" i="6"/>
  <c r="AD55" i="6"/>
  <c r="AI55" i="6"/>
  <c r="AI49" i="6"/>
  <c r="AD49" i="6"/>
  <c r="AD45" i="6"/>
  <c r="AI45" i="6"/>
  <c r="AI47" i="6"/>
  <c r="AD47" i="6"/>
  <c r="AI50" i="6"/>
  <c r="AD50" i="6"/>
  <c r="AI48" i="6" l="1"/>
  <c r="AI52" i="6" s="1"/>
  <c r="AJ52" i="6" s="1"/>
  <c r="AI66" i="6"/>
  <c r="AI88" i="6"/>
  <c r="AJ88" i="6" s="1"/>
  <c r="AD65" i="6"/>
  <c r="AI67" i="6"/>
  <c r="AD74" i="6"/>
  <c r="AI74" i="6"/>
  <c r="AI76" i="6"/>
  <c r="AD76" i="6"/>
  <c r="AI75" i="6"/>
  <c r="AD75" i="6"/>
  <c r="AI68" i="6"/>
  <c r="AD72" i="6"/>
  <c r="AI72" i="6"/>
  <c r="AI60" i="6"/>
  <c r="AJ59" i="6" s="1"/>
  <c r="AE41" i="6"/>
  <c r="AI78" i="6" l="1"/>
  <c r="AJ77" i="6" s="1"/>
  <c r="AH27" i="6" l="1"/>
  <c r="Y27" i="6"/>
  <c r="AB27" i="6" s="1"/>
  <c r="P27" i="6"/>
  <c r="N27" i="6"/>
  <c r="O27" i="6" s="1"/>
  <c r="T27" i="6"/>
  <c r="AH26" i="6"/>
  <c r="Y26" i="6"/>
  <c r="AB26" i="6" s="1"/>
  <c r="P26" i="6"/>
  <c r="N26" i="6"/>
  <c r="O26" i="6" s="1"/>
  <c r="AH25" i="6"/>
  <c r="Y25" i="6"/>
  <c r="AB25" i="6" s="1"/>
  <c r="P25" i="6"/>
  <c r="N25" i="6"/>
  <c r="O25" i="6" s="1"/>
  <c r="Q25" i="6" l="1"/>
  <c r="Q26" i="6"/>
  <c r="Q27" i="6"/>
  <c r="U27" i="6" s="1"/>
  <c r="AC27" i="6" s="1"/>
  <c r="T30" i="6" l="1"/>
  <c r="U30" i="6" s="1"/>
  <c r="AC30" i="6" s="1"/>
  <c r="AD27" i="6"/>
  <c r="AI27" i="6"/>
  <c r="AI30" i="6" l="1"/>
  <c r="AD30" i="6"/>
  <c r="AF15" i="6" l="1"/>
  <c r="AE38" i="6"/>
  <c r="AE39" i="6" s="1"/>
  <c r="H38" i="6" l="1"/>
  <c r="A35" i="6"/>
  <c r="Y23" i="6" l="1"/>
  <c r="AB23" i="6" s="1"/>
  <c r="P23" i="6"/>
  <c r="N23" i="6"/>
  <c r="O23" i="6" s="1"/>
  <c r="Y24" i="6"/>
  <c r="AB24" i="6" s="1"/>
  <c r="P24" i="6"/>
  <c r="N24" i="6"/>
  <c r="O24" i="6" s="1"/>
  <c r="Y28" i="6"/>
  <c r="AB28" i="6" s="1"/>
  <c r="P28" i="6"/>
  <c r="N28" i="6"/>
  <c r="O28" i="6" s="1"/>
  <c r="Y29" i="6"/>
  <c r="AB29" i="6" s="1"/>
  <c r="P29" i="6"/>
  <c r="N29" i="6"/>
  <c r="O29" i="6" s="1"/>
  <c r="Y31" i="6"/>
  <c r="AB31" i="6" s="1"/>
  <c r="P31" i="6"/>
  <c r="N31" i="6"/>
  <c r="O31" i="6" s="1"/>
  <c r="AH23" i="6"/>
  <c r="AH24" i="6"/>
  <c r="AH28" i="6"/>
  <c r="AH29" i="6"/>
  <c r="AH31" i="6"/>
  <c r="Y16" i="6"/>
  <c r="AB16" i="6" s="1"/>
  <c r="P16" i="6"/>
  <c r="N16" i="6"/>
  <c r="O16" i="6" s="1"/>
  <c r="Y12" i="6"/>
  <c r="AB12" i="6" s="1"/>
  <c r="T12" i="6"/>
  <c r="P12" i="6"/>
  <c r="N12" i="6"/>
  <c r="O12" i="6" s="1"/>
  <c r="Y13" i="6"/>
  <c r="AB13" i="6" s="1"/>
  <c r="T13" i="6"/>
  <c r="P13" i="6"/>
  <c r="N13" i="6"/>
  <c r="O13" i="6" s="1"/>
  <c r="Y14" i="6"/>
  <c r="AB14" i="6" s="1"/>
  <c r="T14" i="6"/>
  <c r="P14" i="6"/>
  <c r="N14" i="6"/>
  <c r="O14" i="6" s="1"/>
  <c r="Y15" i="6"/>
  <c r="AB15" i="6" s="1"/>
  <c r="T15" i="6"/>
  <c r="P15" i="6"/>
  <c r="N15" i="6"/>
  <c r="O15" i="6" s="1"/>
  <c r="AH16" i="6"/>
  <c r="AH12" i="6"/>
  <c r="AH13" i="6"/>
  <c r="AH14" i="6"/>
  <c r="AH15" i="6"/>
  <c r="AG17" i="6"/>
  <c r="Y35" i="6"/>
  <c r="AB35" i="6" s="1"/>
  <c r="P35" i="6"/>
  <c r="N35" i="6"/>
  <c r="O35" i="6" s="1"/>
  <c r="Y36" i="6"/>
  <c r="AB36" i="6" s="1"/>
  <c r="P36" i="6"/>
  <c r="N36" i="6"/>
  <c r="O36" i="6" s="1"/>
  <c r="Y37" i="6"/>
  <c r="AB37" i="6" s="1"/>
  <c r="T37" i="6"/>
  <c r="P37" i="6"/>
  <c r="N37" i="6"/>
  <c r="O37" i="6" s="1"/>
  <c r="Y38" i="6"/>
  <c r="AB38" i="6" s="1"/>
  <c r="P38" i="6"/>
  <c r="N38" i="6"/>
  <c r="O38" i="6" s="1"/>
  <c r="Y39" i="6"/>
  <c r="AB39" i="6" s="1"/>
  <c r="P39" i="6"/>
  <c r="N39" i="6"/>
  <c r="O39" i="6" s="1"/>
  <c r="Y40" i="6"/>
  <c r="AB40" i="6" s="1"/>
  <c r="T40" i="6"/>
  <c r="P40" i="6"/>
  <c r="N40" i="6"/>
  <c r="O40" i="6" s="1"/>
  <c r="Y41" i="6"/>
  <c r="AB41" i="6" s="1"/>
  <c r="P41" i="6"/>
  <c r="N41" i="6"/>
  <c r="O41" i="6" s="1"/>
  <c r="Y20" i="6"/>
  <c r="AB20" i="6" s="1"/>
  <c r="P20" i="6"/>
  <c r="N20" i="6"/>
  <c r="O20" i="6" s="1"/>
  <c r="Y21" i="6"/>
  <c r="AB21" i="6" s="1"/>
  <c r="P21" i="6"/>
  <c r="N21" i="6"/>
  <c r="O21" i="6" s="1"/>
  <c r="Y22" i="6"/>
  <c r="AB22" i="6" s="1"/>
  <c r="P22" i="6"/>
  <c r="N22" i="6"/>
  <c r="O22" i="6" s="1"/>
  <c r="AH20" i="6"/>
  <c r="AH21" i="6"/>
  <c r="AH22" i="6"/>
  <c r="AG42" i="6"/>
  <c r="A20" i="6"/>
  <c r="D3" i="6"/>
  <c r="A12" i="6"/>
  <c r="D3" i="2"/>
  <c r="AH32" i="6" l="1"/>
  <c r="AH93" i="6"/>
  <c r="Q28" i="6"/>
  <c r="Q37" i="6"/>
  <c r="U37" i="6" s="1"/>
  <c r="AC37" i="6" s="1"/>
  <c r="Q36" i="6"/>
  <c r="T24" i="6"/>
  <c r="T23" i="6"/>
  <c r="T16" i="6"/>
  <c r="T25" i="6"/>
  <c r="U25" i="6" s="1"/>
  <c r="AC25" i="6" s="1"/>
  <c r="Q21" i="6"/>
  <c r="Q29" i="6"/>
  <c r="Q24" i="6"/>
  <c r="T20" i="6"/>
  <c r="T22" i="6"/>
  <c r="Q31" i="6"/>
  <c r="Q16" i="6"/>
  <c r="Q14" i="6"/>
  <c r="U14" i="6" s="1"/>
  <c r="AC14" i="6" s="1"/>
  <c r="Q35" i="6"/>
  <c r="Q12" i="6"/>
  <c r="U12" i="6" s="1"/>
  <c r="AC12" i="6" s="1"/>
  <c r="T28" i="6"/>
  <c r="Q15" i="6"/>
  <c r="U15" i="6" s="1"/>
  <c r="AC15" i="6" s="1"/>
  <c r="T41" i="6"/>
  <c r="AH17" i="6"/>
  <c r="Q38" i="6"/>
  <c r="T35" i="6"/>
  <c r="Q41" i="6"/>
  <c r="Q40" i="6"/>
  <c r="U40" i="6" s="1"/>
  <c r="AC40" i="6" s="1"/>
  <c r="Q39" i="6"/>
  <c r="Q23" i="6"/>
  <c r="AH42" i="6"/>
  <c r="Q22" i="6"/>
  <c r="H39" i="6"/>
  <c r="T38" i="6"/>
  <c r="Q13" i="6"/>
  <c r="U13" i="6" s="1"/>
  <c r="AC13" i="6" s="1"/>
  <c r="Q20" i="6"/>
  <c r="T36" i="6"/>
  <c r="U36" i="6" s="1"/>
  <c r="AC36" i="6" s="1"/>
  <c r="U20" i="6" l="1"/>
  <c r="AC20" i="6" s="1"/>
  <c r="AI20" i="6" s="1"/>
  <c r="U23" i="6"/>
  <c r="AC23" i="6" s="1"/>
  <c r="AD23" i="6" s="1"/>
  <c r="U28" i="6"/>
  <c r="AC28" i="6" s="1"/>
  <c r="AD28" i="6" s="1"/>
  <c r="U35" i="6"/>
  <c r="AC35" i="6" s="1"/>
  <c r="AD35" i="6" s="1"/>
  <c r="U24" i="6"/>
  <c r="AC24" i="6" s="1"/>
  <c r="AI24" i="6" s="1"/>
  <c r="U16" i="6"/>
  <c r="AC16" i="6" s="1"/>
  <c r="AD16" i="6" s="1"/>
  <c r="T26" i="6"/>
  <c r="U26" i="6" s="1"/>
  <c r="AC26" i="6" s="1"/>
  <c r="AD25" i="6"/>
  <c r="AI25" i="6"/>
  <c r="T21" i="6"/>
  <c r="U21" i="6" s="1"/>
  <c r="AC21" i="6" s="1"/>
  <c r="AD21" i="6" s="1"/>
  <c r="U22" i="6"/>
  <c r="AC22" i="6" s="1"/>
  <c r="AD22" i="6" s="1"/>
  <c r="U38" i="6"/>
  <c r="AC38" i="6" s="1"/>
  <c r="AI38" i="6" s="1"/>
  <c r="U41" i="6"/>
  <c r="AC41" i="6" s="1"/>
  <c r="AI41" i="6" s="1"/>
  <c r="AI15" i="6"/>
  <c r="AD15" i="6"/>
  <c r="AI36" i="6"/>
  <c r="AD36" i="6"/>
  <c r="AI40" i="6"/>
  <c r="AD40" i="6"/>
  <c r="AI37" i="6"/>
  <c r="AD37" i="6"/>
  <c r="AI12" i="6"/>
  <c r="AD12" i="6"/>
  <c r="T39" i="6"/>
  <c r="U39" i="6" s="1"/>
  <c r="AC39" i="6" s="1"/>
  <c r="AI14" i="6"/>
  <c r="AD14" i="6"/>
  <c r="T31" i="6"/>
  <c r="U31" i="6" s="1"/>
  <c r="AC31" i="6" s="1"/>
  <c r="AI13" i="6"/>
  <c r="AD13" i="6"/>
  <c r="AI35" i="6" l="1"/>
  <c r="AI16" i="6"/>
  <c r="AD24" i="6"/>
  <c r="AD20" i="6"/>
  <c r="AI23" i="6"/>
  <c r="AI21" i="6"/>
  <c r="AI28" i="6"/>
  <c r="AH94" i="6"/>
  <c r="D5" i="6" s="1"/>
  <c r="D8" i="2"/>
  <c r="AI22" i="6"/>
  <c r="AD38" i="6"/>
  <c r="AI26" i="6"/>
  <c r="AD26" i="6"/>
  <c r="T29" i="6"/>
  <c r="U29" i="6" s="1"/>
  <c r="AC29" i="6" s="1"/>
  <c r="AD41" i="6"/>
  <c r="AI31" i="6"/>
  <c r="AD31" i="6"/>
  <c r="AI17" i="6"/>
  <c r="AI39" i="6"/>
  <c r="AI42" i="6" s="1"/>
  <c r="AJ42" i="6" s="1"/>
  <c r="AD39" i="6"/>
  <c r="AJ16" i="6" l="1"/>
  <c r="AI29" i="6"/>
  <c r="AD29" i="6"/>
  <c r="AI32" i="6" l="1"/>
  <c r="AJ31" i="6" l="1"/>
  <c r="AI91" i="6"/>
  <c r="D9" i="2" l="1"/>
  <c r="D13" i="2" s="1"/>
  <c r="AH95" i="6"/>
  <c r="AH9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sharedStrings.xml><?xml version="1.0" encoding="utf-8"?>
<sst xmlns="http://schemas.openxmlformats.org/spreadsheetml/2006/main" count="1382" uniqueCount="1005">
  <si>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</si>
  <si>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</si>
  <si>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</si>
  <si>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</si>
  <si>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</si>
  <si>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</si>
  <si>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</si>
  <si>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</si>
  <si>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</si>
  <si>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</si>
  <si>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</si>
  <si>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</si>
  <si>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</si>
  <si>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</si>
  <si>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</si>
  <si>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</si>
  <si>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</si>
  <si>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</si>
  <si>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</si>
  <si>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</si>
  <si>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</si>
  <si>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</si>
  <si>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</si>
  <si>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</si>
  <si>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</si>
  <si>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</si>
  <si>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</si>
  <si>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</si>
  <si>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</si>
  <si>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</si>
  <si>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</si>
  <si>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</si>
  <si>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</si>
  <si>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</si>
  <si>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</si>
  <si>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</si>
  <si>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</si>
  <si>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</si>
  <si>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</si>
  <si>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</si>
  <si>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</si>
  <si>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</si>
  <si>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</si>
  <si>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</si>
  <si>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</si>
  <si>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</si>
  <si>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</si>
  <si>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</si>
  <si>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</si>
  <si>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</si>
  <si>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</si>
  <si>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</si>
  <si>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</si>
  <si>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</si>
  <si>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</si>
  <si>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</si>
  <si>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</si>
  <si>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</si>
  <si>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</si>
  <si>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</si>
  <si>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</si>
  <si>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</si>
  <si>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</si>
  <si>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</si>
  <si>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</si>
  <si>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</si>
  <si>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</si>
  <si>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</si>
  <si>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</si>
  <si>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</si>
  <si>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</si>
  <si>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</si>
  <si>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</si>
  <si>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</si>
  <si>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</si>
  <si>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</si>
  <si>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</si>
  <si>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</si>
  <si>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</si>
  <si>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</si>
  <si>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</si>
  <si>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</si>
  <si>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</si>
  <si>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</si>
  <si>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</si>
  <si>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</si>
  <si>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</si>
  <si>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</si>
  <si>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</si>
  <si>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</si>
  <si>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</si>
  <si>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</si>
  <si>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</si>
  <si>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</si>
  <si>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</si>
  <si>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</si>
  <si>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</si>
  <si>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</si>
  <si>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</si>
  <si>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</si>
  <si>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</si>
  <si>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</si>
  <si>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</si>
  <si>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</si>
  <si>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</si>
  <si>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</si>
  <si>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</si>
  <si>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</si>
  <si>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</si>
  <si>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</si>
  <si>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</si>
  <si>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</si>
  <si>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</si>
  <si>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</si>
  <si>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</si>
  <si>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</si>
  <si>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</si>
  <si>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</si>
  <si>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</si>
  <si>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</si>
  <si>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</si>
  <si>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</si>
  <si>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</si>
  <si>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</si>
  <si>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</si>
  <si>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</si>
  <si>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</si>
  <si>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</si>
  <si>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</si>
  <si>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</si>
  <si>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</si>
  <si>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</si>
  <si>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</si>
  <si>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</si>
  <si>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</si>
  <si>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</si>
  <si>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</si>
  <si>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</si>
  <si>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</si>
  <si>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</si>
  <si>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</si>
  <si>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</si>
  <si>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</si>
  <si>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</si>
  <si>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</si>
  <si>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</si>
  <si>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</si>
  <si>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</si>
  <si>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</si>
  <si>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</si>
  <si>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</si>
  <si>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</si>
  <si>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</si>
  <si>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</si>
  <si>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</si>
  <si>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</si>
  <si>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</si>
  <si>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</si>
  <si>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</si>
  <si>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</si>
  <si>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</si>
  <si>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</si>
  <si>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</si>
  <si>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</si>
  <si>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</si>
  <si>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</si>
  <si>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</si>
  <si>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</si>
  <si>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</si>
  <si>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</si>
  <si>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</si>
  <si>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</si>
  <si>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</si>
  <si>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</si>
  <si>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</si>
  <si>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</si>
  <si>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</si>
  <si>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</si>
  <si>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</si>
  <si>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</si>
  <si>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</si>
  <si>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</si>
  <si>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</si>
  <si>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</si>
  <si>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</si>
  <si>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</si>
  <si>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</si>
  <si>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</si>
  <si>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</si>
  <si>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</si>
  <si>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</si>
  <si>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</si>
  <si>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</si>
  <si>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</si>
  <si>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</si>
  <si>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</si>
  <si>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</si>
  <si>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</si>
  <si>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</si>
  <si>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</si>
  <si>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</si>
  <si>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</si>
  <si>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</si>
  <si>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</si>
  <si>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</si>
  <si>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</si>
  <si>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</si>
  <si>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</si>
  <si>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</si>
  <si>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</si>
  <si>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</si>
  <si>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</si>
  <si>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</si>
  <si>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</si>
  <si>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</si>
  <si>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</si>
  <si>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</si>
  <si>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</si>
  <si>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</si>
  <si>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</si>
  <si>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</si>
  <si>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</si>
  <si>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</si>
  <si>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</si>
  <si>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</si>
  <si>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</si>
  <si>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</si>
  <si>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</si>
  <si>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</si>
  <si>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</si>
  <si>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</si>
  <si>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</si>
  <si>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</si>
  <si>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</si>
  <si>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</si>
  <si>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</si>
  <si>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</si>
  <si>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</si>
  <si>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</si>
  <si>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</si>
  <si>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</si>
  <si>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</si>
  <si>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</si>
  <si>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</si>
  <si>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</si>
  <si>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</si>
  <si>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</si>
  <si>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</si>
  <si>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</si>
  <si>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</si>
  <si>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</si>
  <si>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</si>
  <si>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</si>
  <si>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</si>
  <si>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</si>
  <si>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</si>
  <si>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</si>
  <si>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</si>
  <si>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</si>
  <si>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</si>
  <si>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</si>
  <si>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</si>
  <si>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</si>
  <si>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</si>
  <si>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</si>
  <si>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</si>
  <si>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</si>
  <si>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</si>
  <si>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</si>
  <si>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</si>
  <si>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</si>
  <si>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</si>
  <si>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</si>
  <si>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</si>
  <si>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</si>
  <si>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</si>
  <si>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</si>
  <si>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</si>
  <si>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</si>
  <si>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</si>
  <si>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</si>
  <si>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</si>
  <si>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</si>
  <si>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</si>
  <si>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</si>
  <si>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</si>
  <si>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</si>
  <si>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</si>
  <si>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</si>
  <si>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</si>
  <si>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</si>
  <si>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</si>
  <si>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</si>
  <si>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</si>
  <si>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</si>
  <si>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</si>
  <si>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</si>
  <si>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</si>
  <si>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</si>
  <si>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</si>
  <si>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</si>
  <si>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</si>
  <si>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</si>
  <si>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</si>
  <si>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</si>
  <si>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</si>
  <si>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</si>
  <si>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</si>
  <si>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</si>
  <si>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</si>
  <si>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</si>
  <si>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</si>
  <si>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</si>
  <si>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</si>
  <si>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</si>
  <si>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</si>
  <si>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</si>
  <si>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</si>
  <si>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</si>
  <si>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</si>
  <si>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</si>
  <si>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</si>
  <si>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</si>
  <si>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</si>
  <si>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</si>
  <si>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</si>
  <si>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</si>
  <si>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</si>
  <si>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</si>
  <si>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</si>
  <si>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</si>
  <si>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</si>
  <si>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</si>
  <si>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</si>
  <si>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</si>
  <si>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</si>
  <si>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</si>
  <si>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</si>
  <si>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</si>
  <si>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</si>
  <si>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</si>
  <si>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</si>
  <si>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</si>
  <si>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</si>
  <si>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</si>
  <si>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</si>
  <si>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</si>
  <si>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</si>
  <si>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</si>
  <si>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</si>
  <si>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</si>
  <si>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</si>
  <si>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</si>
  <si>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</si>
  <si>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</si>
  <si>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</si>
  <si>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</si>
  <si>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</si>
  <si>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</si>
  <si>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</si>
  <si>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</si>
  <si>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</si>
  <si>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</si>
  <si>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</si>
  <si>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</si>
  <si>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</si>
  <si>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</si>
  <si>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</si>
  <si>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</si>
  <si>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</si>
  <si>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</si>
  <si>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</si>
  <si>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</si>
  <si>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</si>
  <si>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</si>
  <si>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</si>
  <si>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</si>
  <si>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</si>
  <si>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</si>
  <si>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</si>
  <si>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</si>
  <si>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</si>
  <si>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</si>
  <si>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</si>
  <si>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</si>
  <si>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</si>
  <si>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</si>
  <si>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</si>
  <si>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</si>
  <si>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</si>
  <si>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</si>
  <si>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</si>
  <si>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</si>
  <si>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</si>
  <si>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</si>
  <si>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</si>
  <si>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</si>
  <si>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</si>
  <si>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</si>
  <si>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</si>
  <si>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</si>
  <si>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</si>
  <si>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</si>
  <si>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</si>
  <si>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</si>
  <si>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</si>
  <si>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</si>
  <si>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</si>
  <si>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</si>
  <si>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</si>
  <si>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</si>
  <si>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</si>
  <si>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</si>
  <si>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</si>
  <si>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</si>
  <si>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</si>
  <si>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</si>
  <si>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</si>
  <si>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</si>
  <si>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</si>
  <si>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</si>
  <si>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</si>
  <si>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</si>
  <si>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</si>
  <si>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</si>
  <si>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</si>
  <si>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</si>
  <si>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</si>
  <si>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</si>
  <si>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</si>
  <si>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</si>
  <si>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</si>
  <si>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</si>
  <si>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</si>
  <si>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</si>
  <si>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</si>
  <si>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</si>
  <si>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</si>
  <si>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</si>
  <si>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</si>
  <si>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</si>
  <si>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</si>
  <si>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</si>
  <si>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</si>
  <si>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</si>
  <si>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</si>
  <si>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</si>
  <si>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</si>
  <si>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</si>
  <si>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</si>
  <si>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</si>
  <si>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</si>
  <si>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</si>
  <si>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</si>
  <si>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</si>
  <si>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</si>
  <si>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</si>
  <si>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</si>
  <si>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</si>
  <si>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</si>
  <si>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</si>
  <si>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</si>
  <si>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</si>
  <si>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</si>
  <si>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</si>
  <si>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</si>
  <si>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</si>
  <si>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</si>
  <si>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</si>
  <si>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</si>
  <si>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</si>
  <si>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</si>
  <si>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</si>
  <si>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</si>
  <si>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</si>
  <si>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</si>
  <si>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</si>
  <si>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</si>
  <si>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</si>
  <si>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</si>
  <si>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</si>
  <si>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</si>
  <si>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</si>
  <si>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</si>
  <si>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</si>
  <si>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</si>
  <si>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</si>
  <si>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</si>
  <si>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</si>
  <si>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</si>
  <si>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</si>
  <si>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</si>
  <si>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</si>
  <si>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</si>
  <si>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</si>
  <si>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</si>
  <si>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</si>
  <si>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</si>
  <si>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</si>
  <si>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</si>
  <si>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</si>
  <si>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</si>
  <si>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</si>
  <si>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</si>
  <si>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</si>
  <si>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</si>
  <si>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</si>
  <si>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</si>
  <si>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</si>
  <si>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</si>
  <si>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</si>
  <si>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</si>
  <si>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</si>
  <si>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</si>
  <si>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</si>
  <si>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</si>
  <si>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</si>
  <si>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</si>
  <si>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</si>
  <si>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</si>
  <si>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</si>
  <si>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</si>
  <si>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</si>
  <si>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</si>
  <si>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</si>
  <si>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</si>
  <si>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</si>
  <si>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</si>
  <si>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</si>
  <si>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</si>
  <si>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</si>
  <si>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</si>
  <si>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</si>
  <si>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</si>
  <si>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</si>
  <si>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</si>
  <si>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</si>
  <si>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</si>
  <si>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</si>
  <si>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</si>
  <si>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</si>
  <si>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</si>
  <si>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</si>
  <si>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</si>
  <si>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</si>
  <si>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</si>
  <si>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</si>
  <si>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</si>
  <si>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</si>
  <si>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</si>
  <si>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</si>
  <si>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</si>
  <si>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</si>
  <si>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</si>
  <si>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</si>
  <si>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</si>
  <si>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</si>
  <si>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</si>
  <si>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</si>
  <si>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</si>
  <si>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</si>
  <si>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</si>
  <si>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</si>
  <si>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</si>
  <si>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</si>
  <si>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</si>
  <si>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</si>
  <si>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</si>
  <si>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</si>
  <si>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</si>
  <si>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</si>
  <si>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</si>
  <si>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</si>
  <si>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</si>
  <si>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</si>
  <si>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</si>
  <si>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</si>
  <si>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</si>
  <si>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</si>
  <si>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</si>
  <si>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</si>
  <si>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</si>
  <si>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</si>
  <si>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</si>
  <si>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</si>
  <si>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</si>
  <si>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</si>
  <si>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</si>
  <si>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</si>
  <si>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</si>
  <si>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</si>
  <si>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</si>
  <si>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</si>
  <si>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</si>
  <si>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</si>
  <si>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</si>
  <si>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</si>
  <si>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</si>
  <si>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</si>
  <si>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</si>
  <si>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</si>
  <si>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</si>
  <si>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</si>
  <si>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</si>
  <si>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</si>
  <si>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</si>
  <si>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</si>
  <si>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</si>
  <si>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</si>
  <si>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</si>
  <si>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Duty</t>
  </si>
  <si>
    <t>Item Description</t>
  </si>
  <si>
    <t>Color</t>
  </si>
  <si>
    <t>UPC</t>
  </si>
  <si>
    <t>Duty Rate</t>
  </si>
  <si>
    <t>LDP Cost $</t>
  </si>
  <si>
    <t>Total Load $</t>
  </si>
  <si>
    <t>Total Sales</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</si>
  <si>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</si>
  <si>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</si>
  <si>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</si>
  <si>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</si>
  <si>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</si>
  <si>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</si>
  <si>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</si>
  <si>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</si>
  <si>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</si>
  <si>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</si>
  <si>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</si>
  <si>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</si>
  <si>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</si>
  <si>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</si>
  <si>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</si>
  <si>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2025 SHET DI</t>
  </si>
  <si>
    <t>2025 SHET POE</t>
  </si>
  <si>
    <t>2025 SHET JLA Ecomm</t>
  </si>
  <si>
    <t>2025 SHET Amazon 1P</t>
  </si>
  <si>
    <t xml:space="preserve">                                                                                  2025 SHET POE Commitment Sheet</t>
  </si>
  <si>
    <t>ZPP (POE Shipments)</t>
  </si>
  <si>
    <t>100% polyester sheets, VZB packaging, Z hem, 1" elastic</t>
  </si>
  <si>
    <t>100% polyester</t>
  </si>
  <si>
    <t>TWIN: 66X96"/21x30"(2)/39X75"+13"</t>
  </si>
  <si>
    <t>FULL: 81X96"/21x30"(4)/54X75"+13"</t>
  </si>
  <si>
    <t>QUEEN: 90x102"/21x30"(4)/60x80"+16"</t>
  </si>
  <si>
    <t>KING: 108x102"/21x40"(4)/78x80"+16"</t>
  </si>
  <si>
    <t>C-KING: 108x102"/21x40"(4)/72x84"+16"</t>
  </si>
  <si>
    <t>SPC: 21x30"(2)</t>
  </si>
  <si>
    <t>KPC: 21x40"(2)</t>
  </si>
  <si>
    <t>6302.32.2040</t>
  </si>
  <si>
    <t>6302.32.2020</t>
  </si>
  <si>
    <t>margin</t>
    <phoneticPr fontId="24" type="noConversion"/>
  </si>
  <si>
    <t>Margin</t>
  </si>
  <si>
    <t>Total Costs</t>
  </si>
  <si>
    <t>Total Units</t>
  </si>
  <si>
    <r>
      <rPr>
        <sz val="10"/>
        <rFont val="Arial"/>
        <family val="2"/>
      </rPr>
      <t xml:space="preserve">100% polyester 80gsm microfiber, VZB packaging, </t>
    </r>
    <r>
      <rPr>
        <sz val="10"/>
        <color rgb="FFFF0000"/>
        <rFont val="Arial"/>
        <family val="2"/>
      </rPr>
      <t>single needle hem</t>
    </r>
  </si>
  <si>
    <t>100% polyester sheets, VZB packaging, Z hem, 1" elastic</t>
    <phoneticPr fontId="10"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</si>
  <si>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</si>
  <si>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</si>
  <si>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</si>
  <si>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</si>
  <si>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</si>
  <si>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</si>
  <si>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</si>
  <si>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</si>
  <si>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</si>
  <si>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</si>
  <si>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</si>
  <si>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</si>
  <si>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</si>
  <si>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</si>
  <si>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</si>
  <si>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</si>
  <si>
    <t>Total Units per Carton</t>
  </si>
  <si>
    <t xml:space="preserve">Carton size </t>
  </si>
  <si>
    <t>Units</t>
  </si>
  <si>
    <t xml:space="preserve">JLA LDP Mark up </t>
  </si>
  <si>
    <t xml:space="preserve"> Cost  with Load $</t>
  </si>
  <si>
    <t>Load (AD,DA, Agent fee, Commission, Storage...)</t>
  </si>
  <si>
    <t xml:space="preserve">Freight </t>
  </si>
  <si>
    <t>F.O.B Cost $</t>
  </si>
  <si>
    <t>ITEM</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</si>
  <si>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</si>
  <si>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</si>
  <si>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</si>
  <si>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</si>
  <si>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</si>
  <si>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</si>
  <si>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</si>
  <si>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</si>
  <si>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</si>
  <si>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</si>
  <si>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</si>
  <si>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</si>
  <si>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</si>
  <si>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</si>
  <si>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</si>
  <si>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</si>
  <si>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</si>
  <si>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</si>
  <si>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</si>
  <si>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</si>
  <si>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</si>
  <si>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</si>
  <si>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</si>
  <si>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</si>
  <si>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</si>
  <si>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</si>
  <si>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</si>
  <si>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</si>
  <si>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</si>
  <si>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</si>
  <si>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</si>
  <si>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</si>
  <si>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</si>
  <si>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</si>
  <si>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</si>
  <si>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</si>
  <si>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</si>
  <si>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</si>
  <si>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</si>
  <si>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</si>
  <si>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</si>
  <si>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</si>
  <si>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</si>
  <si>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</si>
  <si>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</si>
  <si>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</si>
  <si>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</si>
  <si>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</si>
  <si>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</si>
  <si>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</si>
  <si>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</si>
  <si>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</si>
  <si>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</si>
  <si>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</si>
  <si>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</si>
  <si>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</si>
  <si>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</si>
  <si>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</si>
  <si>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</si>
  <si>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</si>
  <si>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</si>
  <si>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</si>
  <si>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</si>
  <si>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</si>
  <si>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</si>
  <si>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</si>
  <si>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</si>
  <si>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</si>
  <si>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</si>
  <si>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</si>
  <si>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</si>
  <si>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</si>
  <si>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</si>
  <si>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</si>
  <si>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</si>
  <si>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</si>
  <si>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</si>
  <si>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</si>
  <si>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</si>
  <si>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</si>
  <si>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</si>
  <si>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</si>
  <si>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</si>
  <si>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</si>
  <si>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</si>
  <si>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</si>
  <si>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</si>
  <si>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</si>
  <si>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</si>
  <si>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</si>
  <si>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</si>
  <si>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</si>
  <si>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</si>
  <si>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</si>
  <si>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</si>
  <si>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</si>
  <si>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</si>
  <si>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</si>
  <si>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</si>
  <si>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</si>
  <si>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</si>
  <si>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</si>
  <si>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</si>
  <si>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</si>
  <si>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</si>
  <si>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</si>
  <si>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</si>
  <si>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</si>
  <si>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</si>
  <si>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</si>
  <si>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</si>
  <si>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</si>
  <si>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</si>
  <si>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</si>
  <si>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</si>
  <si>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</si>
  <si>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</si>
  <si>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</si>
  <si>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</si>
  <si>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</si>
  <si>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</si>
  <si>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</si>
  <si>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</si>
  <si>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</si>
  <si>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</si>
  <si>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</si>
  <si>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</si>
  <si>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</si>
  <si>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</si>
  <si>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</si>
  <si>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</si>
  <si>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</si>
  <si>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</si>
  <si>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</si>
  <si>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</si>
  <si>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</si>
  <si>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</si>
  <si>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</si>
  <si>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</si>
  <si>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</si>
  <si>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</si>
  <si>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</si>
  <si>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</si>
  <si>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</si>
  <si>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</si>
  <si>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</si>
  <si>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</si>
  <si>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</si>
  <si>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</si>
  <si>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</si>
  <si>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</si>
  <si>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6 piece set -- Serta Brand 85gsm Microfiber Sheets -- Simply Comfy</t>
    <phoneticPr fontId="10" type="noConversion"/>
  </si>
  <si>
    <t>6 piece set -- Serta Brand 85gsm Microfiber Sheets --Simply Comfy</t>
    <phoneticPr fontId="24" type="noConversion"/>
  </si>
  <si>
    <t>2pc -- Serta Brand 85gsm Microfiber Pillowcases -- Simply Comfy</t>
    <phoneticPr fontId="24" type="noConversion"/>
  </si>
  <si>
    <t>Load 5.5%</t>
    <phoneticPr fontId="24" type="noConversion"/>
  </si>
  <si>
    <r>
      <rPr>
        <b/>
        <sz val="10"/>
        <rFont val="宋体"/>
        <family val="2"/>
        <charset val="134"/>
      </rPr>
      <t>船期/</t>
    </r>
    <r>
      <rPr>
        <b/>
        <sz val="10"/>
        <rFont val="Arial"/>
        <family val="2"/>
      </rPr>
      <t>SW</t>
    </r>
    <r>
      <rPr>
        <b/>
        <sz val="10"/>
        <rFont val="宋体"/>
        <family val="2"/>
        <charset val="134"/>
      </rPr>
      <t>见上方</t>
    </r>
    <phoneticPr fontId="24" type="noConversion"/>
  </si>
  <si>
    <t>WHITE</t>
    <phoneticPr fontId="39" type="noConversion"/>
  </si>
  <si>
    <t>85gsm Microfiber 100% polyester</t>
    <phoneticPr fontId="24" type="noConversion"/>
  </si>
  <si>
    <t>King</t>
  </si>
  <si>
    <t>Queen</t>
  </si>
  <si>
    <t>Full</t>
  </si>
  <si>
    <t>Twin</t>
  </si>
  <si>
    <t>Printed</t>
  </si>
  <si>
    <t>Solid</t>
  </si>
  <si>
    <t>Size</t>
  </si>
  <si>
    <t>LS Mills</t>
  </si>
  <si>
    <t>Factory</t>
  </si>
  <si>
    <t>200tc Ctn Percale</t>
  </si>
  <si>
    <t>Program</t>
  </si>
  <si>
    <t>Kpc-2 pc</t>
  </si>
  <si>
    <t>Spc-2pc</t>
  </si>
  <si>
    <t>Calking</t>
  </si>
  <si>
    <t>Diff %</t>
  </si>
  <si>
    <t>6th feb-2026 final cost</t>
  </si>
  <si>
    <t>Original</t>
  </si>
  <si>
    <t>Alok</t>
  </si>
  <si>
    <t>85 gsm Microfiber  -6pc sheet set</t>
  </si>
  <si>
    <t>100% polyester</t>
    <phoneticPr fontId="24" type="noConversion"/>
  </si>
  <si>
    <t>BLACK</t>
    <phoneticPr fontId="39" type="noConversion"/>
  </si>
  <si>
    <t>ST20-4492</t>
    <phoneticPr fontId="24" type="noConversion"/>
  </si>
  <si>
    <t>022164595321</t>
    <phoneticPr fontId="24" type="noConversion"/>
  </si>
  <si>
    <t>ST20-4493</t>
    <phoneticPr fontId="24" type="noConversion"/>
  </si>
  <si>
    <t>022164595338</t>
    <phoneticPr fontId="24" type="noConversion"/>
  </si>
  <si>
    <t>ST20-4494</t>
    <phoneticPr fontId="24" type="noConversion"/>
  </si>
  <si>
    <t>022164595345</t>
    <phoneticPr fontId="24" type="noConversion"/>
  </si>
  <si>
    <t>ST20-4495</t>
    <phoneticPr fontId="24" type="noConversion"/>
  </si>
  <si>
    <t>022164595352</t>
    <phoneticPr fontId="24" type="noConversion"/>
  </si>
  <si>
    <t>ST20-4496</t>
    <phoneticPr fontId="24" type="noConversion"/>
  </si>
  <si>
    <t>022164595369</t>
    <phoneticPr fontId="24" type="noConversion"/>
  </si>
  <si>
    <t>ALLOY</t>
    <phoneticPr fontId="39" type="noConversion"/>
  </si>
  <si>
    <t>TAUPE GREY</t>
    <phoneticPr fontId="39" type="noConversion"/>
  </si>
  <si>
    <t>PAGEANT BLUE</t>
    <phoneticPr fontId="39" type="noConversion"/>
  </si>
  <si>
    <t>MICROCHIP</t>
    <phoneticPr fontId="39" type="noConversion"/>
  </si>
  <si>
    <t>ST21-4497</t>
    <phoneticPr fontId="24" type="noConversion"/>
  </si>
  <si>
    <t>022164595376</t>
    <phoneticPr fontId="24" type="noConversion"/>
  </si>
  <si>
    <t>ST21-4498</t>
    <phoneticPr fontId="24" type="noConversion"/>
  </si>
  <si>
    <t>022164595383</t>
    <phoneticPr fontId="24" type="noConversion"/>
  </si>
  <si>
    <t>ST21-4499</t>
    <phoneticPr fontId="24" type="noConversion"/>
  </si>
  <si>
    <t>022164595390</t>
    <phoneticPr fontId="24" type="noConversion"/>
  </si>
  <si>
    <t>ST21-4500</t>
    <phoneticPr fontId="24" type="noConversion"/>
  </si>
  <si>
    <t>022164595406</t>
    <phoneticPr fontId="24" type="noConversion"/>
  </si>
  <si>
    <t>ST21-4501</t>
    <phoneticPr fontId="24" type="noConversion"/>
  </si>
  <si>
    <t>022164595413</t>
    <phoneticPr fontId="24" type="noConversion"/>
  </si>
  <si>
    <t>ST21-4502</t>
    <phoneticPr fontId="24" type="noConversion"/>
  </si>
  <si>
    <t>022164595420</t>
    <phoneticPr fontId="24" type="noConversion"/>
  </si>
  <si>
    <t>ST21-4503</t>
    <phoneticPr fontId="24" type="noConversion"/>
  </si>
  <si>
    <t>022164595437</t>
    <phoneticPr fontId="24" type="noConversion"/>
  </si>
  <si>
    <t>ST21-4504</t>
    <phoneticPr fontId="24" type="noConversion"/>
  </si>
  <si>
    <t>022164595444</t>
    <phoneticPr fontId="24" type="noConversion"/>
  </si>
  <si>
    <t>ST21-4505</t>
    <phoneticPr fontId="24" type="noConversion"/>
  </si>
  <si>
    <t>022164595451</t>
    <phoneticPr fontId="24" type="noConversion"/>
  </si>
  <si>
    <t>ST21-4506</t>
    <phoneticPr fontId="24" type="noConversion"/>
  </si>
  <si>
    <t>022164595468</t>
    <phoneticPr fontId="24" type="noConversion"/>
  </si>
  <si>
    <t>ST21-4507</t>
    <phoneticPr fontId="24" type="noConversion"/>
  </si>
  <si>
    <t>022164595475</t>
    <phoneticPr fontId="24" type="noConversion"/>
  </si>
  <si>
    <t>ST21-4508</t>
    <phoneticPr fontId="24" type="noConversion"/>
  </si>
  <si>
    <t>022164595482</t>
    <phoneticPr fontId="24" type="noConversion"/>
  </si>
  <si>
    <t>JLA POE Price</t>
    <phoneticPr fontId="24" type="noConversion"/>
  </si>
  <si>
    <t xml:space="preserve">White </t>
    <phoneticPr fontId="39" type="noConversion"/>
  </si>
  <si>
    <t>White</t>
    <phoneticPr fontId="39" type="noConversion"/>
  </si>
  <si>
    <t>Goblin blue</t>
    <phoneticPr fontId="39" type="noConversion"/>
  </si>
  <si>
    <t xml:space="preserve">Rainy Day </t>
    <phoneticPr fontId="39" type="noConversion"/>
  </si>
  <si>
    <t>ST20-4627</t>
  </si>
  <si>
    <t>022164612448</t>
    <phoneticPr fontId="24" type="noConversion"/>
  </si>
  <si>
    <t>ST20-4628</t>
  </si>
  <si>
    <t>022164612455</t>
  </si>
  <si>
    <t>ST20-4629</t>
  </si>
  <si>
    <t>022164612462</t>
  </si>
  <si>
    <t>ST20-4630</t>
  </si>
  <si>
    <t>022164612479</t>
  </si>
  <si>
    <t>ST20-4631</t>
  </si>
  <si>
    <t>022164612486</t>
  </si>
  <si>
    <t>ST20-4632</t>
  </si>
  <si>
    <t>022164612493</t>
  </si>
  <si>
    <t>ST20-4633</t>
  </si>
  <si>
    <t>022164612509</t>
  </si>
  <si>
    <t xml:space="preserve">Vintage Blue </t>
    <phoneticPr fontId="39" type="noConversion"/>
  </si>
  <si>
    <t xml:space="preserve">Bijoux Blue </t>
    <phoneticPr fontId="39" type="noConversion"/>
  </si>
  <si>
    <t>ST20-4648</t>
  </si>
  <si>
    <t>022164612653</t>
  </si>
  <si>
    <t>ST20-4649</t>
  </si>
  <si>
    <t>022164612660</t>
  </si>
  <si>
    <t>ST20-4650</t>
  </si>
  <si>
    <t>022164612677</t>
  </si>
  <si>
    <t>ST20-4651</t>
  </si>
  <si>
    <t>022164612684</t>
  </si>
  <si>
    <t>ST20-4652</t>
  </si>
  <si>
    <t>022164612691</t>
  </si>
  <si>
    <t>ST20-4653</t>
  </si>
  <si>
    <t>022164612707</t>
  </si>
  <si>
    <t>ST20-4654</t>
  </si>
  <si>
    <t>022164612714</t>
  </si>
  <si>
    <t>Atmosphere</t>
    <phoneticPr fontId="39" type="noConversion"/>
  </si>
  <si>
    <t>Black</t>
    <phoneticPr fontId="39" type="noConversion"/>
  </si>
  <si>
    <t>Monument</t>
    <phoneticPr fontId="39" type="noConversion"/>
  </si>
  <si>
    <t>Pale Mauve</t>
    <phoneticPr fontId="39" type="noConversion"/>
  </si>
  <si>
    <t xml:space="preserve">CastleRock </t>
    <phoneticPr fontId="39" type="noConversion"/>
  </si>
  <si>
    <t xml:space="preserve">Stone Wash </t>
    <phoneticPr fontId="39" type="noConversion"/>
  </si>
  <si>
    <t>Vintage Indigo</t>
    <phoneticPr fontId="39" type="noConversion"/>
  </si>
  <si>
    <t>ST21-4660</t>
  </si>
  <si>
    <t>022164612776</t>
    <phoneticPr fontId="24" type="noConversion"/>
  </si>
  <si>
    <t>ST21-4661</t>
  </si>
  <si>
    <t>022164612783</t>
  </si>
  <si>
    <t>ST21-4662</t>
  </si>
  <si>
    <t>022164612790</t>
  </si>
  <si>
    <t>ST21-4663</t>
  </si>
  <si>
    <t>022164612806</t>
  </si>
  <si>
    <t>ST21-4664</t>
  </si>
  <si>
    <t>022164612813</t>
  </si>
  <si>
    <t>ST21-4666</t>
  </si>
  <si>
    <t>022164612837</t>
  </si>
  <si>
    <t>ST21-4668</t>
  </si>
  <si>
    <t>022164612851</t>
  </si>
  <si>
    <t>ST21-4669</t>
  </si>
  <si>
    <t>022164612868</t>
  </si>
  <si>
    <t>ST21-4670</t>
  </si>
  <si>
    <t>022164612875</t>
  </si>
  <si>
    <t>ST21-4672</t>
  </si>
  <si>
    <t>022164612899</t>
  </si>
  <si>
    <t>ST21-4673</t>
  </si>
  <si>
    <t>022164612905</t>
  </si>
  <si>
    <t>ST21-4674</t>
  </si>
  <si>
    <t>022164612912</t>
  </si>
  <si>
    <t>ST21-4676</t>
  </si>
  <si>
    <t>022164612936</t>
  </si>
  <si>
    <t>ST21-4678</t>
  </si>
  <si>
    <t>022164612950</t>
  </si>
  <si>
    <t>ST21-4679</t>
  </si>
  <si>
    <t>022164612967</t>
  </si>
  <si>
    <t>ST20-4655</t>
  </si>
  <si>
    <t>022164612721</t>
  </si>
  <si>
    <t>ST20-4656</t>
  </si>
  <si>
    <t>022164612738</t>
  </si>
  <si>
    <t>ST20-4657</t>
  </si>
  <si>
    <t>022164612745</t>
  </si>
  <si>
    <t>ST20-4658</t>
  </si>
  <si>
    <t>022164612752</t>
  </si>
  <si>
    <t>ST20-4659</t>
  </si>
  <si>
    <t>022164612769</t>
  </si>
  <si>
    <t>ST20-4542</t>
  </si>
  <si>
    <t>022164611595</t>
    <phoneticPr fontId="24" type="noConversion"/>
  </si>
  <si>
    <t>ST20-4543</t>
  </si>
  <si>
    <t>022164611601</t>
  </si>
  <si>
    <t>ST20-4544</t>
  </si>
  <si>
    <t>022164611618</t>
  </si>
  <si>
    <t>ST20-4545</t>
  </si>
  <si>
    <t>022164611625</t>
  </si>
  <si>
    <t>ST20-4546</t>
  </si>
  <si>
    <t>022164611632</t>
  </si>
  <si>
    <t>ST20-4547</t>
  </si>
  <si>
    <t>022164611649</t>
  </si>
  <si>
    <t>ST20-4548</t>
  </si>
  <si>
    <t>022164611656</t>
  </si>
  <si>
    <t xml:space="preserve">Highrise </t>
    <phoneticPr fontId="39" type="noConversion"/>
  </si>
  <si>
    <t>POE: Nhava to CHA</t>
    <phoneticPr fontId="24" type="noConversion"/>
  </si>
  <si>
    <t>2/24/2026</t>
    <phoneticPr fontId="24" type="noConversion"/>
  </si>
  <si>
    <t>PO Price</t>
    <phoneticPr fontId="24" type="noConversion"/>
  </si>
  <si>
    <r>
      <t>C1  , RS-250307  ROSS PO#   11233117, Ship Date 6/22/26, SW 8/3-8/6/26</t>
    </r>
    <r>
      <rPr>
        <b/>
        <sz val="12"/>
        <color theme="1"/>
        <rFont val="宋体"/>
        <family val="2"/>
        <charset val="134"/>
      </rPr>
      <t>，</t>
    </r>
    <r>
      <rPr>
        <b/>
        <sz val="12"/>
        <color theme="1"/>
        <rFont val="Arial"/>
        <family val="2"/>
      </rPr>
      <t>Load 5.5%, POE-ZPP</t>
    </r>
    <phoneticPr fontId="10" type="noConversion"/>
  </si>
  <si>
    <r>
      <t>C1  , RS-250308  ROSS PO#   11234206, Ship Date 6/22/26, SW 8/3-8/6/26</t>
    </r>
    <r>
      <rPr>
        <b/>
        <sz val="12"/>
        <color theme="1"/>
        <rFont val="宋体"/>
        <family val="2"/>
        <charset val="134"/>
      </rPr>
      <t>，</t>
    </r>
    <r>
      <rPr>
        <b/>
        <sz val="12"/>
        <color theme="1"/>
        <rFont val="Arial"/>
        <family val="2"/>
      </rPr>
      <t>Load 5.5%, POE-ZPP</t>
    </r>
    <phoneticPr fontId="10" type="noConversion"/>
  </si>
  <si>
    <r>
      <t>C2  , RS-250413  ROSS PO#   11324909, Ship Date 6/15/26, SW 7/28-8/2/26</t>
    </r>
    <r>
      <rPr>
        <b/>
        <sz val="12"/>
        <color theme="1"/>
        <rFont val="宋体"/>
        <family val="2"/>
        <charset val="134"/>
      </rPr>
      <t>，</t>
    </r>
    <r>
      <rPr>
        <b/>
        <sz val="12"/>
        <color theme="1"/>
        <rFont val="Arial"/>
        <family val="2"/>
      </rPr>
      <t>Load 5.5%, POE-ZPP</t>
    </r>
    <phoneticPr fontId="10" type="noConversion"/>
  </si>
  <si>
    <r>
      <t>C3  , RS-250416  ROSS PO#   11324962, Ship Date 6/15/26, SW 7/28-8/2/26</t>
    </r>
    <r>
      <rPr>
        <b/>
        <sz val="12"/>
        <color theme="1"/>
        <rFont val="宋体"/>
        <family val="2"/>
        <charset val="134"/>
      </rPr>
      <t>，</t>
    </r>
    <r>
      <rPr>
        <b/>
        <sz val="12"/>
        <color theme="1"/>
        <rFont val="Arial"/>
        <family val="2"/>
      </rPr>
      <t>Load 5.5%, POE-ZPP</t>
    </r>
    <phoneticPr fontId="10" type="noConversion"/>
  </si>
  <si>
    <r>
      <t>C4  , RS-250417  ROSS PO#   11325188, Ship Date 6/15/26, SW 7/28-8/2/26</t>
    </r>
    <r>
      <rPr>
        <b/>
        <sz val="12"/>
        <color theme="1"/>
        <rFont val="宋体"/>
        <family val="2"/>
        <charset val="134"/>
      </rPr>
      <t>，</t>
    </r>
    <r>
      <rPr>
        <b/>
        <sz val="12"/>
        <color theme="1"/>
        <rFont val="Arial"/>
        <family val="2"/>
      </rPr>
      <t>Load 5.5%, POE-ZPP</t>
    </r>
    <phoneticPr fontId="10" type="noConversion"/>
  </si>
  <si>
    <r>
      <t>C4  , RS-250418  ROSS PO#   11323668, Ship Date 6/15/26, SW 7/28-8/2/26</t>
    </r>
    <r>
      <rPr>
        <b/>
        <sz val="12"/>
        <color theme="1"/>
        <rFont val="宋体"/>
        <family val="2"/>
        <charset val="134"/>
      </rPr>
      <t>，</t>
    </r>
    <r>
      <rPr>
        <b/>
        <sz val="12"/>
        <color theme="1"/>
        <rFont val="Arial"/>
        <family val="2"/>
      </rPr>
      <t>Load 5.5%, POE-ZPP</t>
    </r>
    <phoneticPr fontId="10" type="noConversion"/>
  </si>
  <si>
    <r>
      <t>C5  , RS-250404  ROSS PO#   11353743, Ship Date 6/22/26, SW 8/3-8/6/26</t>
    </r>
    <r>
      <rPr>
        <b/>
        <sz val="12"/>
        <color theme="1"/>
        <rFont val="宋体"/>
        <family val="2"/>
        <charset val="134"/>
      </rPr>
      <t>，</t>
    </r>
    <r>
      <rPr>
        <b/>
        <sz val="12"/>
        <color theme="1"/>
        <rFont val="Arial"/>
        <family val="2"/>
      </rPr>
      <t>Load 5.5%, POE-ZPP</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</si>
</sst>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_(&quot;$&quot;* #,##0.00_);_(&quot;$&quot;* \(#,##0.00\);_(&quot;$&quot;* &quot;-&quot;??_);_(@_)"/>
    <numFmt numFmtId="177" formatCode="&quot;$&quot;#,##0.00"/>
    <numFmt numFmtId="178" formatCode="[$$-409]#,##0.00;\-[$$-409]#,##0.00"/>
    <numFmt numFmtId="179" formatCode="[$-409]dd/mmm/yy;@"/>
    <numFmt numFmtId="180" formatCode="0.0%"/>
    <numFmt numFmtId="181" formatCode="0.0000"/>
    <numFmt numFmtId="182" formatCode="_([$$-409]* #,##0.00_);_([$$-409]* \(#,##0.00\);_([$$-409]* &quot;-&quot;??_);_(@_)"/>
    <numFmt numFmtId="183" formatCode="\$#,##0.00;\-\$#,##0.00"/>
    <numFmt numFmtId="184" formatCode="_ \¥* #,##0.00_ ;_ \¥* \-#,##0.00_ ;_ \¥* &quot;-&quot;??_ ;_ @_ "/>
    <numFmt numFmtId="185" formatCode="&quot;$&quot;#,##0"/>
  </numFmts>
  <fonts count="42" x14ac:knownFonts="1">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b/>
      <sz val="10"/>
      <color indexed="12"/>
      <name val="Arial"/>
      <family val="2"/>
    </font>
    <font>
      <sz val="9"/>
      <name val="宋体"/>
      <family val="3"/>
      <charset val="134"/>
    </font>
    <font>
      <b/>
      <sz val="11"/>
      <color rgb="FFFF0000"/>
      <name val="Arial"/>
      <family val="2"/>
    </font>
    <font>
      <b/>
      <sz val="10"/>
      <color rgb="FFFF0000"/>
      <name val="Arial"/>
      <family val="2"/>
    </font>
    <font>
      <b/>
      <sz val="10"/>
      <color indexed="10"/>
      <name val="Arial"/>
      <family val="2"/>
    </font>
    <font>
      <sz val="10"/>
      <color indexed="8"/>
      <name val="Arial"/>
      <family val="2"/>
    </font>
    <font>
      <sz val="12"/>
      <name val="宋体"/>
      <family val="3"/>
      <charset val="134"/>
    </font>
    <font>
      <sz val="11"/>
      <color theme="1"/>
      <name val="等线"/>
      <family val="3"/>
      <charset val="134"/>
      <scheme val="minor"/>
    </font>
    <font>
      <b/>
      <sz val="11"/>
      <color theme="1"/>
      <name val="等线"/>
      <family val="3"/>
      <charset val="134"/>
      <scheme val="minor"/>
    </font>
    <font>
      <sz val="10"/>
      <color theme="0"/>
      <name val="Arial"/>
      <family val="2"/>
    </font>
    <font>
      <sz val="10"/>
      <name val="Calibri"/>
      <family val="2"/>
    </font>
    <font>
      <b/>
      <sz val="12"/>
      <name val="宋体"/>
      <family val="2"/>
      <charset val="134"/>
    </font>
    <font>
      <b/>
      <sz val="12"/>
      <color theme="1"/>
      <name val="Arial"/>
      <family val="2"/>
    </font>
    <font>
      <b/>
      <sz val="12"/>
      <color theme="1"/>
      <name val="宋体"/>
      <family val="2"/>
      <charset val="134"/>
    </font>
    <font>
      <b/>
      <sz val="10"/>
      <name val="Arial"/>
      <family val="2"/>
      <charset val="134"/>
    </font>
    <font>
      <b/>
      <sz val="10"/>
      <name val="宋体"/>
      <family val="2"/>
      <charset val="134"/>
    </font>
    <font>
      <sz val="9"/>
      <name val="等线"/>
      <family val="3"/>
      <charset val="134"/>
      <scheme val="minor"/>
    </font>
    <font>
      <b/>
      <u/>
      <sz val="16"/>
      <color theme="1"/>
      <name val="等线"/>
      <family val="2"/>
      <scheme val="minor"/>
    </font>
    <font>
      <sz val="10.5"/>
      <name val="Calibri"/>
      <family val="2"/>
    </font>
  </fonts>
  <fills count="14">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5117038483843"/>
        <bgColor indexed="64"/>
      </patternFill>
    </fill>
    <fill>
      <patternFill patternType="solid">
        <fgColor indexed="43"/>
        <bgColor indexed="64"/>
      </patternFill>
    </fill>
    <fill>
      <patternFill patternType="solid">
        <fgColor indexed="13"/>
        <bgColor indexed="64"/>
      </patternFill>
    </fill>
    <fill>
      <patternFill patternType="solid">
        <fgColor theme="3" tint="0.89999084444715716"/>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s>
  <cellStyleXfs count="28">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9" fontId="5" fillId="0" borderId="0"/>
    <xf numFmtId="9" fontId="5" fillId="0" borderId="0" applyFont="0" applyFill="0" applyBorder="0" applyAlignment="0" applyProtection="0"/>
    <xf numFmtId="176" fontId="5" fillId="0" borderId="0" applyFont="0" applyFill="0" applyBorder="0" applyAlignment="0" applyProtection="0"/>
    <xf numFmtId="179" fontId="5" fillId="0" borderId="0"/>
    <xf numFmtId="0" fontId="5" fillId="0" borderId="0"/>
    <xf numFmtId="17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184" fontId="29" fillId="0" borderId="0" applyFont="0" applyFill="0" applyBorder="0" applyAlignment="0" applyProtection="0">
      <alignment vertical="center"/>
    </xf>
    <xf numFmtId="0" fontId="5" fillId="0" borderId="0"/>
    <xf numFmtId="0" fontId="5" fillId="0" borderId="0"/>
    <xf numFmtId="0" fontId="5" fillId="0" borderId="0"/>
    <xf numFmtId="0" fontId="30" fillId="0" borderId="0"/>
    <xf numFmtId="0" fontId="5" fillId="0" borderId="0"/>
    <xf numFmtId="178" fontId="5" fillId="0" borderId="0"/>
    <xf numFmtId="0" fontId="2" fillId="0" borderId="0"/>
    <xf numFmtId="0" fontId="1" fillId="0" borderId="0"/>
    <xf numFmtId="176"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9" fillId="0" borderId="0" xfId="2" applyFont="1" applyProtection="1">
      <protection locked="0"/>
    </xf>
    <xf numFmtId="0" fontId="5" fillId="0" borderId="0" xfId="3"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0" fontId="14" fillId="0" borderId="1" xfId="2" applyFont="1" applyBorder="1" applyAlignment="1" applyProtection="1">
      <alignment horizontal="left"/>
      <protection locked="0"/>
    </xf>
    <xf numFmtId="0" fontId="5" fillId="0" borderId="1" xfId="3" applyBorder="1" applyAlignment="1" applyProtection="1">
      <alignment horizontal="left"/>
      <protection locked="0"/>
    </xf>
    <xf numFmtId="0" fontId="5" fillId="0" borderId="0" xfId="3" applyAlignment="1" applyProtection="1">
      <alignment horizontal="center"/>
      <protection locked="0"/>
    </xf>
    <xf numFmtId="0"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0" fontId="15" fillId="0" borderId="0" xfId="3" applyFont="1" applyAlignment="1" applyProtection="1">
      <alignment horizontal="left"/>
      <protection locked="0"/>
    </xf>
    <xf numFmtId="0" fontId="13" fillId="5" borderId="1" xfId="2" applyFont="1" applyFill="1" applyBorder="1" applyAlignment="1" applyProtection="1">
      <alignment horizontal="left"/>
      <protection locked="0"/>
    </xf>
    <xf numFmtId="0" fontId="15" fillId="0" borderId="0" xfId="3" applyFont="1" applyAlignment="1">
      <alignment horizontal="left"/>
    </xf>
    <xf numFmtId="0"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0" fontId="5" fillId="0" borderId="0" xfId="3" applyAlignment="1">
      <alignment horizontal="left"/>
    </xf>
    <xf numFmtId="0" fontId="5" fillId="0" borderId="0" xfId="3" applyAlignment="1">
      <alignment horizontal="left" wrapText="1"/>
    </xf>
    <xf numFmtId="177" fontId="5" fillId="0" borderId="0" xfId="3" applyNumberFormat="1" applyAlignment="1">
      <alignment horizontal="left"/>
    </xf>
    <xf numFmtId="0" fontId="15" fillId="0" borderId="0" xfId="3" applyFont="1"/>
    <xf numFmtId="14" fontId="15" fillId="0" borderId="0" xfId="3" applyNumberFormat="1" applyFont="1"/>
    <xf numFmtId="0" fontId="15" fillId="0" borderId="0" xfId="3" applyFont="1" applyAlignment="1">
      <alignment wrapText="1"/>
    </xf>
    <xf numFmtId="177" fontId="15" fillId="0" borderId="0" xfId="3" applyNumberFormat="1" applyFont="1" applyAlignment="1">
      <alignment horizontal="left"/>
    </xf>
    <xf numFmtId="0"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0" fontId="5" fillId="0" borderId="0" xfId="3"/>
    <xf numFmtId="14" fontId="5" fillId="0" borderId="0" xfId="3" applyNumberFormat="1"/>
    <xf numFmtId="0" fontId="5" fillId="0" borderId="0" xfId="3" applyAlignment="1">
      <alignment wrapText="1"/>
    </xf>
    <xf numFmtId="0" fontId="15" fillId="0" borderId="0" xfId="3" applyFont="1" applyAlignment="1">
      <alignment horizontal="right" wrapText="1"/>
    </xf>
    <xf numFmtId="0" fontId="14" fillId="0" borderId="4" xfId="2" applyFont="1" applyBorder="1" applyAlignment="1" applyProtection="1">
      <alignment horizontal="left"/>
      <protection locked="0"/>
    </xf>
    <xf numFmtId="0" fontId="0" fillId="0" borderId="1" xfId="0" applyBorder="1"/>
    <xf numFmtId="0" fontId="3" fillId="0" borderId="0" xfId="0" applyFont="1" applyAlignment="1">
      <alignment vertical="center" wrapText="1"/>
    </xf>
    <xf numFmtId="0" fontId="6" fillId="0" borderId="0" xfId="0" applyFont="1" applyAlignment="1">
      <alignment vertical="center" wrapText="1"/>
    </xf>
    <xf numFmtId="0" fontId="17" fillId="0" borderId="0" xfId="0" applyFont="1"/>
    <xf numFmtId="177" fontId="5" fillId="0" borderId="0" xfId="2" applyNumberFormat="1" applyAlignment="1" applyProtection="1">
      <alignment wrapText="1"/>
      <protection locked="0"/>
    </xf>
    <xf numFmtId="0" fontId="13" fillId="0" borderId="1" xfId="2" applyFont="1" applyBorder="1" applyAlignment="1" applyProtection="1">
      <alignment horizontal="left"/>
      <protection locked="0"/>
    </xf>
    <xf numFmtId="0" fontId="13" fillId="0" borderId="1" xfId="2" applyFont="1" applyBorder="1" applyProtection="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4" fillId="0" borderId="0" xfId="2" applyFont="1" applyAlignment="1" applyProtection="1">
      <alignment horizontal="left"/>
      <protection locked="0"/>
    </xf>
    <xf numFmtId="0" fontId="14" fillId="0" borderId="1" xfId="2" applyFont="1" applyBorder="1" applyAlignment="1" applyProtection="1">
      <alignment horizontal="left" vertical="center"/>
      <protection locked="0"/>
    </xf>
    <xf numFmtId="0" fontId="13" fillId="4" borderId="1" xfId="2" applyFont="1" applyFill="1" applyBorder="1" applyAlignment="1" applyProtection="1">
      <alignment horizontal="left" vertical="center"/>
      <protection locked="0"/>
    </xf>
    <xf numFmtId="0" fontId="5" fillId="0" borderId="1" xfId="3" applyBorder="1" applyAlignment="1" applyProtection="1">
      <alignment horizontal="left" vertical="center"/>
      <protection locked="0"/>
    </xf>
    <xf numFmtId="0" fontId="5" fillId="0" borderId="0" xfId="3" applyAlignment="1" applyProtection="1">
      <alignment horizontal="left" vertical="center"/>
      <protection locked="0"/>
    </xf>
    <xf numFmtId="0" fontId="10" fillId="0" borderId="0" xfId="3" applyFont="1" applyAlignment="1" applyProtection="1">
      <alignment horizontal="left" vertical="center"/>
      <protection locked="0"/>
    </xf>
    <xf numFmtId="0" fontId="5" fillId="0" borderId="0" xfId="3" applyAlignment="1" applyProtection="1">
      <alignment horizontal="center" vertical="center"/>
      <protection locked="0"/>
    </xf>
    <xf numFmtId="0" fontId="11"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0" fontId="15" fillId="0" borderId="0" xfId="3" applyFont="1" applyAlignment="1" applyProtection="1">
      <alignment horizontal="left" vertical="center"/>
      <protection locked="0"/>
    </xf>
    <xf numFmtId="0" fontId="13" fillId="5" borderId="1" xfId="2" applyFont="1" applyFill="1" applyBorder="1" applyAlignment="1" applyProtection="1">
      <alignment horizontal="left" vertical="center"/>
      <protection locked="0"/>
    </xf>
    <xf numFmtId="0" fontId="13" fillId="0" borderId="1" xfId="2" applyFont="1" applyBorder="1" applyAlignment="1" applyProtection="1">
      <alignment vertical="center"/>
      <protection locked="0"/>
    </xf>
    <xf numFmtId="0" fontId="15" fillId="0" borderId="0" xfId="3" applyFont="1" applyAlignment="1">
      <alignment horizontal="left" vertical="center"/>
    </xf>
    <xf numFmtId="0" fontId="15" fillId="0" borderId="0" xfId="3" applyFont="1" applyAlignment="1">
      <alignment horizontal="left" vertical="center" wrapText="1"/>
    </xf>
    <xf numFmtId="0" fontId="13" fillId="0" borderId="5" xfId="2" applyFont="1" applyBorder="1" applyAlignment="1" applyProtection="1">
      <alignment horizontal="left"/>
      <protection locked="0"/>
    </xf>
    <xf numFmtId="0" fontId="14" fillId="0" borderId="6" xfId="2" applyFont="1" applyBorder="1" applyAlignment="1" applyProtection="1">
      <alignment horizontal="left"/>
      <protection locked="0"/>
    </xf>
    <xf numFmtId="0" fontId="13" fillId="0" borderId="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5" borderId="1" xfId="2" applyFont="1" applyFill="1" applyBorder="1" applyAlignment="1" applyProtection="1">
      <alignment horizontal="left"/>
      <protection locked="0"/>
    </xf>
    <xf numFmtId="0" fontId="13" fillId="0" borderId="2" xfId="2" applyFont="1" applyBorder="1" applyProtection="1">
      <protection locked="0"/>
    </xf>
    <xf numFmtId="0" fontId="13" fillId="0" borderId="7" xfId="2" applyFont="1" applyBorder="1" applyProtection="1">
      <protection locked="0"/>
    </xf>
    <xf numFmtId="0" fontId="5" fillId="0" borderId="3" xfId="3" applyBorder="1" applyAlignment="1" applyProtection="1">
      <alignment horizontal="left"/>
      <protection locked="0"/>
    </xf>
    <xf numFmtId="0" fontId="21" fillId="0" borderId="0" xfId="0" applyFont="1" applyAlignment="1">
      <alignment vertical="center" wrapText="1"/>
    </xf>
    <xf numFmtId="0" fontId="13" fillId="0" borderId="7" xfId="2" applyFont="1" applyBorder="1" applyAlignment="1" applyProtection="1">
      <alignment horizontal="left"/>
      <protection locked="0"/>
    </xf>
    <xf numFmtId="177" fontId="23" fillId="0" borderId="1" xfId="1" applyNumberFormat="1" applyFont="1" applyBorder="1" applyAlignment="1">
      <alignment wrapText="1"/>
    </xf>
    <xf numFmtId="177" fontId="14" fillId="7" borderId="1" xfId="2" applyNumberFormat="1" applyFont="1" applyFill="1" applyBorder="1" applyAlignment="1" applyProtection="1">
      <alignment horizontal="left"/>
      <protection locked="0"/>
    </xf>
    <xf numFmtId="0" fontId="14" fillId="2" borderId="1" xfId="0" applyFont="1" applyFill="1" applyBorder="1" applyAlignment="1">
      <alignment vertical="center" wrapText="1"/>
    </xf>
    <xf numFmtId="0" fontId="13" fillId="0" borderId="0" xfId="2" applyFont="1" applyAlignment="1" applyProtection="1">
      <alignment horizontal="left"/>
      <protection locked="0"/>
    </xf>
    <xf numFmtId="10" fontId="25" fillId="0" borderId="0" xfId="2" applyNumberFormat="1" applyFont="1" applyAlignment="1" applyProtection="1">
      <alignment horizontal="left"/>
      <protection locked="0"/>
    </xf>
    <xf numFmtId="0" fontId="5" fillId="0" borderId="0" xfId="10"/>
    <xf numFmtId="0" fontId="12" fillId="0" borderId="0" xfId="10" applyFont="1"/>
    <xf numFmtId="182" fontId="12" fillId="0" borderId="0" xfId="11" applyNumberFormat="1" applyFont="1"/>
    <xf numFmtId="0" fontId="5" fillId="0" borderId="0" xfId="10" applyAlignment="1">
      <alignment wrapText="1"/>
    </xf>
    <xf numFmtId="10" fontId="26" fillId="0" borderId="0" xfId="12" applyNumberFormat="1" applyFont="1"/>
    <xf numFmtId="0" fontId="12" fillId="0" borderId="0" xfId="12" applyFont="1"/>
    <xf numFmtId="183" fontId="12" fillId="0" borderId="0" xfId="12" applyNumberFormat="1" applyFont="1"/>
    <xf numFmtId="1" fontId="12" fillId="0" borderId="0" xfId="12" applyNumberFormat="1" applyFont="1"/>
    <xf numFmtId="180" fontId="11" fillId="0" borderId="0" xfId="13" applyNumberFormat="1" applyFont="1"/>
    <xf numFmtId="176" fontId="12" fillId="0" borderId="0" xfId="11" applyFont="1" applyBorder="1"/>
    <xf numFmtId="1" fontId="12" fillId="0" borderId="0" xfId="10" applyNumberFormat="1" applyFont="1"/>
    <xf numFmtId="0" fontId="5" fillId="0" borderId="0" xfId="14" applyAlignment="1">
      <alignment wrapText="1"/>
    </xf>
    <xf numFmtId="177" fontId="12" fillId="0" borderId="1" xfId="15" applyNumberFormat="1" applyFont="1" applyBorder="1"/>
    <xf numFmtId="1" fontId="12" fillId="0" borderId="1" xfId="15" applyNumberFormat="1" applyFont="1" applyBorder="1" applyAlignment="1">
      <alignment horizontal="center"/>
    </xf>
    <xf numFmtId="178" fontId="27" fillId="6" borderId="1" xfId="11" applyNumberFormat="1" applyFont="1" applyFill="1" applyBorder="1" applyAlignment="1"/>
    <xf numFmtId="10" fontId="28" fillId="8" borderId="1" xfId="16" applyNumberFormat="1" applyFont="1" applyFill="1" applyBorder="1" applyAlignment="1"/>
    <xf numFmtId="177" fontId="12" fillId="0" borderId="1" xfId="17" applyNumberFormat="1" applyFont="1" applyFill="1" applyBorder="1" applyAlignment="1"/>
    <xf numFmtId="176" fontId="5" fillId="0" borderId="1" xfId="10" applyNumberFormat="1" applyBorder="1"/>
    <xf numFmtId="176" fontId="12" fillId="0" borderId="1" xfId="18" applyNumberFormat="1" applyFont="1" applyBorder="1"/>
    <xf numFmtId="176" fontId="12" fillId="0" borderId="1" xfId="14" applyNumberFormat="1" applyFont="1" applyBorder="1"/>
    <xf numFmtId="176" fontId="12" fillId="8" borderId="1" xfId="15" applyNumberFormat="1" applyFont="1" applyFill="1" applyBorder="1"/>
    <xf numFmtId="180" fontId="12" fillId="8" borderId="1" xfId="19" applyNumberFormat="1" applyFont="1" applyFill="1" applyBorder="1"/>
    <xf numFmtId="0" fontId="12" fillId="8" borderId="1" xfId="19" applyFont="1" applyFill="1" applyBorder="1" applyAlignment="1">
      <alignment horizontal="right"/>
    </xf>
    <xf numFmtId="177" fontId="12" fillId="8" borderId="1" xfId="14" applyNumberFormat="1" applyFont="1" applyFill="1" applyBorder="1" applyAlignment="1">
      <alignment wrapText="1"/>
    </xf>
    <xf numFmtId="177" fontId="5" fillId="0" borderId="1" xfId="17" applyNumberFormat="1" applyFont="1" applyFill="1" applyBorder="1" applyAlignment="1">
      <alignment wrapText="1"/>
    </xf>
    <xf numFmtId="3" fontId="12" fillId="8" borderId="1" xfId="14" applyNumberFormat="1" applyFont="1" applyFill="1" applyBorder="1"/>
    <xf numFmtId="181" fontId="12" fillId="8" borderId="1" xfId="14" applyNumberFormat="1" applyFont="1" applyFill="1" applyBorder="1"/>
    <xf numFmtId="0" fontId="5" fillId="8" borderId="1" xfId="15" applyFill="1" applyBorder="1" applyAlignment="1">
      <alignment wrapText="1"/>
    </xf>
    <xf numFmtId="1" fontId="5" fillId="8" borderId="1" xfId="15" applyNumberFormat="1" applyFill="1" applyBorder="1" applyAlignment="1">
      <alignment wrapText="1"/>
    </xf>
    <xf numFmtId="0" fontId="5" fillId="0" borderId="1" xfId="15" applyBorder="1" applyAlignment="1">
      <alignment wrapText="1"/>
    </xf>
    <xf numFmtId="177" fontId="12" fillId="0" borderId="1" xfId="17" applyNumberFormat="1" applyFont="1" applyFill="1" applyBorder="1" applyAlignment="1">
      <alignment horizontal="center" wrapText="1"/>
    </xf>
    <xf numFmtId="0" fontId="5" fillId="0" borderId="0" xfId="15" applyAlignment="1">
      <alignment wrapText="1"/>
    </xf>
    <xf numFmtId="177" fontId="11" fillId="6" borderId="6" xfId="15" applyNumberFormat="1" applyFont="1" applyFill="1" applyBorder="1"/>
    <xf numFmtId="182" fontId="26" fillId="6" borderId="6" xfId="11" applyNumberFormat="1" applyFont="1" applyFill="1" applyBorder="1" applyAlignment="1">
      <alignment horizontal="center" vertical="center"/>
    </xf>
    <xf numFmtId="10" fontId="11" fillId="6" borderId="6" xfId="16" applyNumberFormat="1" applyFont="1" applyFill="1" applyBorder="1" applyAlignment="1"/>
    <xf numFmtId="177" fontId="11" fillId="6" borderId="6" xfId="17" applyNumberFormat="1" applyFont="1" applyFill="1" applyBorder="1" applyAlignment="1"/>
    <xf numFmtId="176" fontId="11" fillId="6" borderId="6" xfId="10" applyNumberFormat="1" applyFont="1" applyFill="1" applyBorder="1"/>
    <xf numFmtId="176" fontId="11" fillId="6" borderId="6" xfId="15" applyNumberFormat="1" applyFont="1" applyFill="1" applyBorder="1"/>
    <xf numFmtId="180" fontId="11" fillId="6" borderId="6" xfId="15" applyNumberFormat="1" applyFont="1" applyFill="1" applyBorder="1"/>
    <xf numFmtId="0" fontId="11" fillId="6" borderId="6" xfId="15" applyFont="1" applyFill="1" applyBorder="1" applyAlignment="1">
      <alignment horizontal="center"/>
    </xf>
    <xf numFmtId="177" fontId="11" fillId="6" borderId="6" xfId="15" applyNumberFormat="1" applyFont="1" applyFill="1" applyBorder="1" applyAlignment="1">
      <alignment wrapText="1"/>
    </xf>
    <xf numFmtId="3" fontId="11" fillId="6" borderId="6" xfId="15" applyNumberFormat="1" applyFont="1" applyFill="1" applyBorder="1" applyAlignment="1">
      <alignment wrapText="1"/>
    </xf>
    <xf numFmtId="3" fontId="11" fillId="6" borderId="6" xfId="15" applyNumberFormat="1" applyFont="1" applyFill="1" applyBorder="1"/>
    <xf numFmtId="181" fontId="11" fillId="6" borderId="6" xfId="15" applyNumberFormat="1" applyFont="1" applyFill="1" applyBorder="1"/>
    <xf numFmtId="0" fontId="11" fillId="6" borderId="6" xfId="15" applyFont="1" applyFill="1" applyBorder="1" applyAlignment="1">
      <alignment wrapText="1"/>
    </xf>
    <xf numFmtId="0" fontId="11" fillId="6" borderId="6" xfId="15" applyFont="1" applyFill="1" applyBorder="1" applyAlignment="1">
      <alignment vertical="center" wrapText="1"/>
    </xf>
    <xf numFmtId="0" fontId="31" fillId="9" borderId="11" xfId="21" applyFont="1" applyFill="1" applyBorder="1"/>
    <xf numFmtId="0" fontId="31" fillId="9" borderId="8" xfId="21" applyFont="1" applyFill="1" applyBorder="1"/>
    <xf numFmtId="176" fontId="12" fillId="0" borderId="0" xfId="11" applyFont="1"/>
    <xf numFmtId="182" fontId="27" fillId="10" borderId="1" xfId="11" applyNumberFormat="1" applyFont="1" applyFill="1" applyBorder="1" applyAlignment="1"/>
    <xf numFmtId="177" fontId="11" fillId="6" borderId="1" xfId="15" applyNumberFormat="1" applyFont="1" applyFill="1" applyBorder="1"/>
    <xf numFmtId="182" fontId="26" fillId="6" borderId="1" xfId="11" applyNumberFormat="1" applyFont="1" applyFill="1" applyBorder="1" applyAlignment="1">
      <alignment horizontal="center" vertical="center"/>
    </xf>
    <xf numFmtId="10" fontId="11" fillId="6" borderId="1" xfId="16" applyNumberFormat="1" applyFont="1" applyFill="1" applyBorder="1" applyAlignment="1"/>
    <xf numFmtId="177" fontId="11" fillId="6" borderId="1" xfId="17" applyNumberFormat="1" applyFont="1" applyFill="1" applyBorder="1" applyAlignment="1"/>
    <xf numFmtId="176" fontId="11" fillId="6" borderId="1" xfId="10" applyNumberFormat="1" applyFont="1" applyFill="1" applyBorder="1"/>
    <xf numFmtId="176" fontId="11" fillId="6" borderId="1" xfId="15" applyNumberFormat="1" applyFont="1" applyFill="1" applyBorder="1"/>
    <xf numFmtId="180" fontId="11" fillId="6" borderId="1" xfId="15" applyNumberFormat="1" applyFont="1" applyFill="1" applyBorder="1"/>
    <xf numFmtId="0" fontId="11" fillId="6" borderId="1" xfId="15" applyFont="1" applyFill="1" applyBorder="1" applyAlignment="1">
      <alignment horizontal="center"/>
    </xf>
    <xf numFmtId="177" fontId="11" fillId="6" borderId="1" xfId="15" applyNumberFormat="1" applyFont="1" applyFill="1" applyBorder="1" applyAlignment="1">
      <alignment wrapText="1"/>
    </xf>
    <xf numFmtId="3" fontId="11" fillId="6" borderId="1" xfId="15" applyNumberFormat="1" applyFont="1" applyFill="1" applyBorder="1" applyAlignment="1">
      <alignment wrapText="1"/>
    </xf>
    <xf numFmtId="3" fontId="11" fillId="6" borderId="1" xfId="15" applyNumberFormat="1" applyFont="1" applyFill="1" applyBorder="1"/>
    <xf numFmtId="181" fontId="11" fillId="6" borderId="1" xfId="15" applyNumberFormat="1" applyFont="1" applyFill="1" applyBorder="1"/>
    <xf numFmtId="0" fontId="11" fillId="6" borderId="1" xfId="15" applyFont="1" applyFill="1" applyBorder="1" applyAlignment="1">
      <alignment wrapText="1"/>
    </xf>
    <xf numFmtId="2" fontId="11" fillId="6" borderId="1" xfId="15" applyNumberFormat="1" applyFont="1" applyFill="1" applyBorder="1" applyAlignment="1">
      <alignment horizontal="center" wrapText="1"/>
    </xf>
    <xf numFmtId="0" fontId="11" fillId="6" borderId="1" xfId="15" applyFont="1" applyFill="1" applyBorder="1" applyAlignment="1">
      <alignment vertical="center" wrapText="1"/>
    </xf>
    <xf numFmtId="0" fontId="5" fillId="0" borderId="0" xfId="10" applyAlignment="1">
      <alignment vertical="center" wrapText="1"/>
    </xf>
    <xf numFmtId="9" fontId="16" fillId="0" borderId="1" xfId="10" applyNumberFormat="1" applyFont="1" applyBorder="1" applyAlignment="1">
      <alignment vertical="center" wrapText="1"/>
    </xf>
    <xf numFmtId="10" fontId="16" fillId="0" borderId="1" xfId="10" applyNumberFormat="1" applyFont="1" applyBorder="1" applyAlignment="1">
      <alignment vertical="center" wrapText="1"/>
    </xf>
    <xf numFmtId="180" fontId="16" fillId="0" borderId="1" xfId="10" applyNumberFormat="1" applyFont="1" applyBorder="1" applyAlignment="1">
      <alignment vertical="center" wrapText="1"/>
    </xf>
    <xf numFmtId="0" fontId="16" fillId="0" borderId="1" xfId="10" applyFont="1" applyBorder="1" applyAlignment="1">
      <alignment horizontal="center" vertical="center" wrapText="1"/>
    </xf>
    <xf numFmtId="185" fontId="16" fillId="0" borderId="1" xfId="10" applyNumberFormat="1" applyFont="1" applyBorder="1" applyAlignment="1">
      <alignment horizontal="center" vertical="center" wrapText="1"/>
    </xf>
    <xf numFmtId="0" fontId="16" fillId="0" borderId="1" xfId="10" applyFont="1" applyBorder="1" applyAlignment="1">
      <alignment horizontal="left" vertical="center" wrapText="1"/>
    </xf>
    <xf numFmtId="0" fontId="5" fillId="0" borderId="0" xfId="10" applyAlignment="1">
      <alignment vertical="center"/>
    </xf>
    <xf numFmtId="0" fontId="16" fillId="0" borderId="1" xfId="10" applyFont="1" applyBorder="1" applyAlignment="1">
      <alignment horizontal="right" vertical="center" wrapText="1"/>
    </xf>
    <xf numFmtId="0" fontId="16" fillId="0" borderId="1" xfId="10" applyFont="1" applyBorder="1" applyAlignment="1">
      <alignment horizontal="center" vertical="center"/>
    </xf>
    <xf numFmtId="0" fontId="5" fillId="0" borderId="0" xfId="2" applyAlignment="1" applyProtection="1">
      <alignment horizontal="left"/>
      <protection locked="0"/>
    </xf>
    <xf numFmtId="0" fontId="5" fillId="0" borderId="0" xfId="2" applyAlignment="1">
      <alignment horizontal="left"/>
    </xf>
    <xf numFmtId="0" fontId="5" fillId="0" borderId="0" xfId="2" applyAlignment="1" applyProtection="1">
      <alignment horizontal="center"/>
      <protection locked="0"/>
    </xf>
    <xf numFmtId="9" fontId="5" fillId="0" borderId="0" xfId="2" applyNumberFormat="1" applyAlignment="1">
      <alignment horizontal="center" wrapText="1"/>
    </xf>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0" fontId="10" fillId="0" borderId="0" xfId="2" applyFont="1" applyAlignment="1" applyProtection="1">
      <alignment horizontal="left"/>
      <protection locked="0"/>
    </xf>
    <xf numFmtId="0" fontId="14" fillId="0" borderId="0" xfId="2" applyFont="1" applyAlignment="1" applyProtection="1">
      <alignment horizontal="left" wrapText="1"/>
      <protection locked="0"/>
    </xf>
    <xf numFmtId="0" fontId="13" fillId="0" borderId="0" xfId="2" applyFont="1" applyAlignment="1" applyProtection="1">
      <alignment wrapText="1"/>
      <protection locked="0"/>
    </xf>
    <xf numFmtId="0" fontId="13" fillId="0" borderId="14" xfId="2" applyFont="1" applyBorder="1" applyAlignment="1" applyProtection="1">
      <alignment horizontal="left"/>
      <protection locked="0"/>
    </xf>
    <xf numFmtId="0" fontId="14" fillId="0" borderId="14" xfId="2" applyFont="1" applyBorder="1" applyAlignment="1" applyProtection="1">
      <alignment horizontal="left"/>
      <protection locked="0"/>
    </xf>
    <xf numFmtId="14" fontId="14" fillId="0" borderId="14" xfId="2" applyNumberFormat="1" applyFont="1" applyBorder="1" applyAlignment="1" applyProtection="1">
      <alignment horizontal="left"/>
      <protection locked="0"/>
    </xf>
    <xf numFmtId="0" fontId="13" fillId="0" borderId="17" xfId="2" applyFont="1" applyBorder="1" applyAlignment="1" applyProtection="1">
      <alignment horizontal="left"/>
      <protection locked="0"/>
    </xf>
    <xf numFmtId="177" fontId="5" fillId="0" borderId="0" xfId="2" applyNumberFormat="1" applyAlignment="1">
      <alignment horizontal="left"/>
    </xf>
    <xf numFmtId="0" fontId="5" fillId="0" borderId="0" xfId="2"/>
    <xf numFmtId="14" fontId="5" fillId="0" borderId="0" xfId="2" applyNumberFormat="1"/>
    <xf numFmtId="9" fontId="5" fillId="0" borderId="0" xfId="2" applyNumberFormat="1" applyAlignment="1" applyProtection="1">
      <alignment horizontal="center" vertical="center" wrapText="1"/>
      <protection locked="0"/>
    </xf>
    <xf numFmtId="0" fontId="5" fillId="0" borderId="0" xfId="2" applyAlignment="1" applyProtection="1">
      <alignment horizontal="center" vertical="center" wrapText="1"/>
      <protection locked="0"/>
    </xf>
    <xf numFmtId="0" fontId="32" fillId="0" borderId="0" xfId="2" applyFont="1" applyAlignment="1" applyProtection="1">
      <alignment horizontal="left"/>
      <protection locked="0"/>
    </xf>
    <xf numFmtId="185" fontId="14" fillId="0" borderId="1" xfId="2" applyNumberFormat="1" applyFont="1" applyBorder="1" applyAlignment="1" applyProtection="1">
      <alignment horizontal="left"/>
      <protection locked="0"/>
    </xf>
    <xf numFmtId="0" fontId="13" fillId="0" borderId="19" xfId="2" applyFont="1" applyBorder="1" applyAlignment="1" applyProtection="1">
      <alignment horizontal="left"/>
      <protection locked="0"/>
    </xf>
    <xf numFmtId="14" fontId="14" fillId="0" borderId="0" xfId="2" applyNumberFormat="1" applyFont="1" applyAlignment="1" applyProtection="1">
      <alignment horizontal="left"/>
      <protection locked="0"/>
    </xf>
    <xf numFmtId="0" fontId="14" fillId="0" borderId="0" xfId="12" applyFont="1"/>
    <xf numFmtId="0" fontId="33" fillId="0" borderId="0" xfId="20" applyFont="1"/>
    <xf numFmtId="0" fontId="13" fillId="0" borderId="21" xfId="2" applyFont="1" applyBorder="1" applyAlignment="1" applyProtection="1">
      <alignment horizontal="left"/>
      <protection locked="0"/>
    </xf>
    <xf numFmtId="0" fontId="14" fillId="0" borderId="21" xfId="2" applyFont="1" applyBorder="1" applyAlignment="1" applyProtection="1">
      <alignment horizontal="left"/>
      <protection locked="0"/>
    </xf>
    <xf numFmtId="0" fontId="13" fillId="0" borderId="24" xfId="2" applyFont="1" applyBorder="1" applyAlignment="1" applyProtection="1">
      <alignment horizontal="left"/>
      <protection locked="0"/>
    </xf>
    <xf numFmtId="177" fontId="5" fillId="0" borderId="0" xfId="2" applyNumberFormat="1" applyAlignment="1" applyProtection="1">
      <alignment horizontal="left"/>
      <protection locked="0"/>
    </xf>
    <xf numFmtId="177" fontId="16" fillId="0" borderId="0" xfId="2" applyNumberFormat="1" applyFont="1" applyAlignment="1" applyProtection="1">
      <alignment horizontal="left"/>
      <protection locked="0"/>
    </xf>
    <xf numFmtId="0" fontId="5" fillId="8" borderId="0" xfId="15" applyFill="1" applyAlignment="1">
      <alignment wrapText="1"/>
    </xf>
    <xf numFmtId="0" fontId="5" fillId="0" borderId="0" xfId="20" applyAlignment="1">
      <alignment wrapText="1"/>
    </xf>
    <xf numFmtId="177" fontId="12" fillId="0" borderId="0" xfId="17" applyNumberFormat="1" applyFont="1" applyFill="1" applyBorder="1" applyAlignment="1">
      <alignment horizontal="center" wrapText="1"/>
    </xf>
    <xf numFmtId="1" fontId="5" fillId="8" borderId="0" xfId="15" applyNumberFormat="1" applyFill="1" applyAlignment="1">
      <alignment wrapText="1"/>
    </xf>
    <xf numFmtId="181" fontId="12" fillId="8" borderId="0" xfId="14" applyNumberFormat="1" applyFont="1" applyFill="1"/>
    <xf numFmtId="3" fontId="12" fillId="8" borderId="0" xfId="14" applyNumberFormat="1" applyFont="1" applyFill="1"/>
    <xf numFmtId="177" fontId="5" fillId="0" borderId="0" xfId="17" applyNumberFormat="1" applyFont="1" applyFill="1" applyBorder="1" applyAlignment="1">
      <alignment wrapText="1"/>
    </xf>
    <xf numFmtId="177" fontId="12" fillId="8" borderId="0" xfId="14" applyNumberFormat="1" applyFont="1" applyFill="1" applyAlignment="1">
      <alignment wrapText="1"/>
    </xf>
    <xf numFmtId="0" fontId="12" fillId="8" borderId="0" xfId="19" applyFont="1" applyFill="1" applyAlignment="1">
      <alignment horizontal="right"/>
    </xf>
    <xf numFmtId="180" fontId="12" fillId="8" borderId="0" xfId="19" applyNumberFormat="1" applyFont="1" applyFill="1"/>
    <xf numFmtId="176" fontId="12" fillId="8" borderId="0" xfId="15" applyNumberFormat="1" applyFont="1" applyFill="1"/>
    <xf numFmtId="176" fontId="5" fillId="0" borderId="0" xfId="10" applyNumberFormat="1"/>
    <xf numFmtId="176" fontId="12" fillId="0" borderId="0" xfId="14" applyNumberFormat="1" applyFont="1"/>
    <xf numFmtId="176" fontId="12" fillId="0" borderId="0" xfId="18" applyNumberFormat="1" applyFont="1"/>
    <xf numFmtId="177" fontId="12" fillId="0" borderId="0" xfId="17" applyNumberFormat="1" applyFont="1" applyFill="1" applyBorder="1" applyAlignment="1"/>
    <xf numFmtId="177" fontId="12" fillId="0" borderId="0" xfId="15" applyNumberFormat="1" applyFont="1"/>
    <xf numFmtId="10" fontId="28" fillId="8" borderId="0" xfId="16" applyNumberFormat="1" applyFont="1" applyFill="1" applyBorder="1" applyAlignment="1"/>
    <xf numFmtId="0" fontId="16" fillId="5" borderId="0" xfId="10" applyFont="1" applyFill="1"/>
    <xf numFmtId="0" fontId="37" fillId="5" borderId="0" xfId="10" applyFont="1" applyFill="1"/>
    <xf numFmtId="0" fontId="7" fillId="0" borderId="6" xfId="0" applyFont="1" applyBorder="1" applyAlignment="1">
      <alignment horizontal="center"/>
    </xf>
    <xf numFmtId="0" fontId="5" fillId="0" borderId="1" xfId="0" applyFont="1" applyBorder="1" applyAlignment="1">
      <alignment wrapText="1"/>
    </xf>
    <xf numFmtId="0" fontId="1" fillId="0" borderId="0" xfId="25"/>
    <xf numFmtId="176" fontId="0" fillId="0" borderId="25" xfId="26" applyFont="1" applyBorder="1" applyAlignment="1">
      <alignment horizontal="center"/>
    </xf>
    <xf numFmtId="0" fontId="1" fillId="0" borderId="25" xfId="25" applyBorder="1" applyAlignment="1">
      <alignment horizontal="center"/>
    </xf>
    <xf numFmtId="176" fontId="0" fillId="0" borderId="26" xfId="26" applyFont="1" applyBorder="1" applyAlignment="1">
      <alignment horizontal="center"/>
    </xf>
    <xf numFmtId="0" fontId="1" fillId="0" borderId="26" xfId="25" applyBorder="1" applyAlignment="1">
      <alignment horizontal="center"/>
    </xf>
    <xf numFmtId="176" fontId="0" fillId="0" borderId="27" xfId="26" applyFont="1" applyBorder="1" applyAlignment="1">
      <alignment horizontal="center"/>
    </xf>
    <xf numFmtId="0" fontId="1" fillId="0" borderId="27" xfId="25" applyBorder="1" applyAlignment="1">
      <alignment horizontal="center"/>
    </xf>
    <xf numFmtId="0" fontId="6" fillId="6" borderId="28" xfId="25" applyFont="1" applyFill="1" applyBorder="1" applyAlignment="1">
      <alignment horizontal="center"/>
    </xf>
    <xf numFmtId="0" fontId="6" fillId="6" borderId="28" xfId="25" applyFont="1" applyFill="1" applyBorder="1" applyAlignment="1">
      <alignment horizontal="center" vertical="center"/>
    </xf>
    <xf numFmtId="9" fontId="0" fillId="0" borderId="31" xfId="27" applyFont="1" applyBorder="1" applyAlignment="1">
      <alignment horizontal="center"/>
    </xf>
    <xf numFmtId="9" fontId="0" fillId="0" borderId="32" xfId="27" applyFont="1" applyBorder="1" applyAlignment="1">
      <alignment horizontal="center"/>
    </xf>
    <xf numFmtId="9" fontId="0" fillId="0" borderId="27" xfId="27" applyFont="1" applyBorder="1" applyAlignment="1">
      <alignment horizontal="center"/>
    </xf>
    <xf numFmtId="176" fontId="0" fillId="0" borderId="32" xfId="26" applyFont="1" applyBorder="1" applyAlignment="1">
      <alignment horizontal="center"/>
    </xf>
    <xf numFmtId="0" fontId="1" fillId="0" borderId="32" xfId="25" applyBorder="1" applyAlignment="1">
      <alignment horizontal="center"/>
    </xf>
    <xf numFmtId="0" fontId="6" fillId="6" borderId="28" xfId="25" applyFont="1" applyFill="1" applyBorder="1" applyAlignment="1">
      <alignment horizontal="center" vertical="center" wrapText="1"/>
    </xf>
    <xf numFmtId="0" fontId="41" fillId="0" borderId="1" xfId="24" applyFont="1" applyBorder="1" applyAlignment="1">
      <alignment horizontal="left" vertical="center" wrapText="1"/>
    </xf>
    <xf numFmtId="0" fontId="5" fillId="8" borderId="8" xfId="15" applyFill="1" applyBorder="1" applyAlignment="1">
      <alignment horizontal="center" vertical="center" wrapText="1"/>
    </xf>
    <xf numFmtId="0" fontId="5" fillId="8" borderId="9" xfId="15" applyFill="1" applyBorder="1" applyAlignment="1">
      <alignment wrapText="1"/>
    </xf>
    <xf numFmtId="0" fontId="7" fillId="0" borderId="8" xfId="0" applyFont="1" applyBorder="1" applyAlignment="1">
      <alignment horizontal="center"/>
    </xf>
    <xf numFmtId="0" fontId="5" fillId="0" borderId="9" xfId="0" applyFont="1" applyBorder="1" applyAlignment="1">
      <alignment wrapText="1"/>
    </xf>
    <xf numFmtId="0" fontId="5" fillId="0" borderId="8" xfId="0" applyFont="1" applyBorder="1" applyAlignment="1">
      <alignment wrapText="1"/>
    </xf>
    <xf numFmtId="177" fontId="12" fillId="0" borderId="8" xfId="17" applyNumberFormat="1" applyFont="1" applyFill="1" applyBorder="1" applyAlignment="1">
      <alignment horizontal="center" wrapText="1"/>
    </xf>
    <xf numFmtId="0" fontId="5" fillId="8" borderId="8" xfId="15" applyFill="1" applyBorder="1" applyAlignment="1">
      <alignment wrapText="1"/>
    </xf>
    <xf numFmtId="181" fontId="12" fillId="8" borderId="8" xfId="14" applyNumberFormat="1" applyFont="1" applyFill="1" applyBorder="1"/>
    <xf numFmtId="3" fontId="12" fillId="8" borderId="8" xfId="14" applyNumberFormat="1" applyFont="1" applyFill="1" applyBorder="1"/>
    <xf numFmtId="177" fontId="5" fillId="0" borderId="8" xfId="17" applyNumberFormat="1" applyFont="1" applyFill="1" applyBorder="1" applyAlignment="1">
      <alignment wrapText="1"/>
    </xf>
    <xf numFmtId="177" fontId="12" fillId="8" borderId="8" xfId="14" applyNumberFormat="1" applyFont="1" applyFill="1" applyBorder="1" applyAlignment="1">
      <alignment wrapText="1"/>
    </xf>
    <xf numFmtId="0" fontId="12" fillId="8" borderId="8" xfId="19" applyFont="1" applyFill="1" applyBorder="1" applyAlignment="1">
      <alignment horizontal="right"/>
    </xf>
    <xf numFmtId="180" fontId="12" fillId="8" borderId="8" xfId="19" applyNumberFormat="1" applyFont="1" applyFill="1" applyBorder="1"/>
    <xf numFmtId="176" fontId="12" fillId="8" borderId="8" xfId="15" applyNumberFormat="1" applyFont="1" applyFill="1" applyBorder="1"/>
    <xf numFmtId="176" fontId="5" fillId="0" borderId="8" xfId="10" applyNumberFormat="1" applyBorder="1"/>
    <xf numFmtId="176" fontId="12" fillId="0" borderId="8" xfId="14" applyNumberFormat="1" applyFont="1" applyBorder="1"/>
    <xf numFmtId="176" fontId="12" fillId="0" borderId="8" xfId="18" applyNumberFormat="1" applyFont="1" applyBorder="1"/>
    <xf numFmtId="177" fontId="12" fillId="0" borderId="8" xfId="17" applyNumberFormat="1" applyFont="1" applyFill="1" applyBorder="1" applyAlignment="1"/>
    <xf numFmtId="177" fontId="12" fillId="0" borderId="8" xfId="15" applyNumberFormat="1" applyFont="1" applyBorder="1"/>
    <xf numFmtId="10" fontId="28" fillId="8" borderId="8" xfId="16" applyNumberFormat="1" applyFont="1" applyFill="1" applyBorder="1" applyAlignment="1"/>
    <xf numFmtId="178" fontId="27" fillId="6" borderId="8" xfId="11" applyNumberFormat="1" applyFont="1" applyFill="1" applyBorder="1" applyAlignment="1"/>
    <xf numFmtId="1" fontId="12" fillId="0" borderId="8" xfId="15" applyNumberFormat="1" applyFont="1" applyBorder="1" applyAlignment="1">
      <alignment horizontal="center"/>
    </xf>
    <xf numFmtId="177" fontId="12" fillId="0" borderId="11" xfId="15" applyNumberFormat="1" applyFont="1" applyBorder="1"/>
    <xf numFmtId="182" fontId="27" fillId="13" borderId="1" xfId="11" applyNumberFormat="1" applyFont="1" applyFill="1" applyBorder="1" applyAlignment="1"/>
    <xf numFmtId="178" fontId="27" fillId="13" borderId="1" xfId="11" applyNumberFormat="1" applyFont="1" applyFill="1" applyBorder="1" applyAlignment="1"/>
    <xf numFmtId="178" fontId="27" fillId="13" borderId="8" xfId="11" applyNumberFormat="1" applyFont="1" applyFill="1" applyBorder="1" applyAlignment="1"/>
    <xf numFmtId="0" fontId="34" fillId="13" borderId="0" xfId="10" applyFont="1" applyFill="1"/>
    <xf numFmtId="0" fontId="5" fillId="13" borderId="0" xfId="10" applyFill="1"/>
    <xf numFmtId="0" fontId="5" fillId="13" borderId="0" xfId="10" applyFill="1" applyAlignment="1">
      <alignment wrapText="1"/>
    </xf>
    <xf numFmtId="0" fontId="5" fillId="13" borderId="0" xfId="15" applyFill="1" applyAlignment="1">
      <alignment horizontal="center" vertical="center" wrapText="1"/>
    </xf>
    <xf numFmtId="176" fontId="12" fillId="0" borderId="0" xfId="10" applyNumberFormat="1" applyFont="1"/>
    <xf numFmtId="0" fontId="26" fillId="6" borderId="2" xfId="10" applyFont="1" applyFill="1" applyBorder="1" applyAlignment="1">
      <alignment horizontal="left"/>
    </xf>
    <xf numFmtId="0" fontId="26" fillId="6" borderId="9" xfId="10" applyFont="1" applyFill="1" applyBorder="1" applyAlignment="1">
      <alignment horizontal="left"/>
    </xf>
    <xf numFmtId="0" fontId="26" fillId="6" borderId="7" xfId="10" applyFont="1" applyFill="1" applyBorder="1" applyAlignment="1">
      <alignment horizontal="left"/>
    </xf>
    <xf numFmtId="0" fontId="5" fillId="0" borderId="3" xfId="22" applyBorder="1" applyAlignment="1">
      <alignment horizontal="center" vertical="center" wrapText="1"/>
    </xf>
    <xf numFmtId="0" fontId="5" fillId="0" borderId="4" xfId="22" applyBorder="1" applyAlignment="1">
      <alignment horizontal="center" vertical="center" wrapText="1"/>
    </xf>
    <xf numFmtId="0" fontId="5" fillId="0" borderId="6" xfId="22" applyBorder="1" applyAlignment="1">
      <alignment horizontal="center" vertical="center" wrapText="1"/>
    </xf>
    <xf numFmtId="0" fontId="5" fillId="0" borderId="3" xfId="10" applyBorder="1" applyAlignment="1">
      <alignment horizontal="center" vertical="center" wrapText="1"/>
    </xf>
    <xf numFmtId="0" fontId="5" fillId="0" borderId="4" xfId="10" applyBorder="1" applyAlignment="1">
      <alignment horizontal="center" vertical="center" wrapText="1"/>
    </xf>
    <xf numFmtId="0" fontId="5" fillId="0" borderId="6" xfId="10" applyBorder="1" applyAlignment="1">
      <alignment horizontal="center" vertical="center" wrapText="1"/>
    </xf>
    <xf numFmtId="0" fontId="26" fillId="6" borderId="10" xfId="10" applyFont="1" applyFill="1" applyBorder="1" applyAlignment="1">
      <alignment horizontal="left"/>
    </xf>
    <xf numFmtId="0" fontId="26" fillId="6" borderId="8" xfId="10" applyFont="1" applyFill="1" applyBorder="1" applyAlignment="1">
      <alignment horizontal="left"/>
    </xf>
    <xf numFmtId="0" fontId="26" fillId="6" borderId="11" xfId="10" applyFont="1" applyFill="1" applyBorder="1" applyAlignment="1">
      <alignment horizontal="left"/>
    </xf>
    <xf numFmtId="0" fontId="5" fillId="8" borderId="3" xfId="15" applyFill="1" applyBorder="1" applyAlignment="1">
      <alignment horizontal="center" vertical="center" wrapText="1"/>
    </xf>
    <xf numFmtId="0" fontId="5" fillId="8" borderId="4" xfId="15" applyFill="1" applyBorder="1" applyAlignment="1">
      <alignment horizontal="center" vertical="center" wrapText="1"/>
    </xf>
    <xf numFmtId="0" fontId="5" fillId="8" borderId="6" xfId="15" applyFill="1" applyBorder="1" applyAlignment="1">
      <alignment horizontal="center" vertical="center" wrapText="1"/>
    </xf>
    <xf numFmtId="0" fontId="35" fillId="9" borderId="9" xfId="21" applyFont="1" applyFill="1" applyBorder="1" applyAlignment="1">
      <alignment horizontal="left"/>
    </xf>
    <xf numFmtId="182" fontId="27" fillId="11" borderId="1" xfId="11" applyNumberFormat="1" applyFont="1" applyFill="1" applyBorder="1" applyAlignment="1">
      <alignment horizontal="center" vertical="center" wrapText="1"/>
    </xf>
    <xf numFmtId="0" fontId="16" fillId="0" borderId="1" xfId="10" applyFont="1" applyBorder="1" applyAlignment="1">
      <alignment horizontal="center" vertical="center" wrapText="1"/>
    </xf>
    <xf numFmtId="0" fontId="23" fillId="0" borderId="1" xfId="10" applyFont="1" applyBorder="1" applyAlignment="1">
      <alignment horizontal="center" vertical="center" wrapText="1"/>
    </xf>
    <xf numFmtId="0" fontId="23" fillId="0" borderId="3" xfId="10" applyFont="1" applyBorder="1" applyAlignment="1">
      <alignment horizontal="center" vertical="center" wrapText="1"/>
    </xf>
    <xf numFmtId="0" fontId="23" fillId="0" borderId="4" xfId="10" applyFont="1" applyBorder="1" applyAlignment="1">
      <alignment horizontal="center" vertical="center" wrapText="1"/>
    </xf>
    <xf numFmtId="0" fontId="23" fillId="0" borderId="6" xfId="10" applyFont="1" applyBorder="1" applyAlignment="1">
      <alignment horizontal="center" vertical="center" wrapText="1"/>
    </xf>
    <xf numFmtId="0" fontId="16" fillId="0" borderId="1" xfId="10" applyFont="1" applyBorder="1" applyAlignment="1">
      <alignment horizontal="center" vertical="center"/>
    </xf>
    <xf numFmtId="0" fontId="16" fillId="0" borderId="2" xfId="10" applyFont="1" applyBorder="1" applyAlignment="1">
      <alignment horizontal="center" vertical="center"/>
    </xf>
    <xf numFmtId="0" fontId="16" fillId="0" borderId="9" xfId="10" applyFont="1" applyBorder="1" applyAlignment="1">
      <alignment horizontal="center" vertical="center"/>
    </xf>
    <xf numFmtId="0" fontId="16" fillId="0" borderId="7" xfId="10" applyFont="1" applyBorder="1" applyAlignment="1">
      <alignment horizontal="center" vertical="center"/>
    </xf>
    <xf numFmtId="0" fontId="23" fillId="6" borderId="1" xfId="10" applyFont="1" applyFill="1" applyBorder="1" applyAlignment="1">
      <alignment horizontal="center" vertical="center" wrapText="1"/>
    </xf>
    <xf numFmtId="0" fontId="13" fillId="0" borderId="2"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4" fillId="0" borderId="1" xfId="2" applyFont="1" applyBorder="1" applyAlignment="1" applyProtection="1">
      <alignment horizontal="left"/>
      <protection locked="0"/>
    </xf>
    <xf numFmtId="0" fontId="13" fillId="0" borderId="1" xfId="2" applyFont="1" applyBorder="1" applyAlignment="1" applyProtection="1">
      <alignment horizontal="left"/>
      <protection locked="0"/>
    </xf>
    <xf numFmtId="177" fontId="14" fillId="0" borderId="1" xfId="2" applyNumberFormat="1" applyFont="1" applyBorder="1" applyAlignment="1" applyProtection="1">
      <alignment horizontal="left"/>
      <protection locked="0"/>
    </xf>
    <xf numFmtId="177" fontId="14" fillId="0" borderId="18" xfId="2" applyNumberFormat="1" applyFont="1" applyBorder="1" applyAlignment="1" applyProtection="1">
      <alignment horizontal="left"/>
      <protection locked="0"/>
    </xf>
    <xf numFmtId="0" fontId="13" fillId="0" borderId="16" xfId="2" applyFont="1" applyBorder="1" applyAlignment="1" applyProtection="1">
      <alignment horizontal="left"/>
      <protection locked="0"/>
    </xf>
    <xf numFmtId="0" fontId="13" fillId="0" borderId="15" xfId="2" applyFont="1" applyBorder="1" applyAlignment="1" applyProtection="1">
      <alignment horizontal="left"/>
      <protection locked="0"/>
    </xf>
    <xf numFmtId="0" fontId="14" fillId="0" borderId="14" xfId="2" applyFont="1" applyBorder="1" applyAlignment="1" applyProtection="1">
      <alignment horizontal="left"/>
      <protection locked="0"/>
    </xf>
    <xf numFmtId="0" fontId="13" fillId="0" borderId="14" xfId="2" applyFont="1" applyBorder="1" applyAlignment="1" applyProtection="1">
      <alignment horizontal="left"/>
      <protection locked="0"/>
    </xf>
    <xf numFmtId="0" fontId="14" fillId="0" borderId="18" xfId="2" applyFont="1" applyBorder="1" applyAlignment="1" applyProtection="1">
      <alignment horizontal="left"/>
      <protection locked="0"/>
    </xf>
    <xf numFmtId="177" fontId="14" fillId="0" borderId="14" xfId="2" applyNumberFormat="1" applyFont="1" applyBorder="1" applyAlignment="1" applyProtection="1">
      <alignment horizontal="left"/>
      <protection locked="0"/>
    </xf>
    <xf numFmtId="177" fontId="14" fillId="0" borderId="13" xfId="2" applyNumberFormat="1" applyFont="1" applyBorder="1" applyAlignment="1" applyProtection="1">
      <alignment horizontal="left"/>
      <protection locked="0"/>
    </xf>
    <xf numFmtId="0" fontId="13" fillId="0" borderId="23" xfId="2" applyFont="1" applyBorder="1" applyAlignment="1" applyProtection="1">
      <alignment horizontal="left"/>
      <protection locked="0"/>
    </xf>
    <xf numFmtId="0" fontId="13" fillId="0" borderId="22" xfId="2" applyFont="1" applyBorder="1" applyAlignment="1" applyProtection="1">
      <alignment horizontal="left"/>
      <protection locked="0"/>
    </xf>
    <xf numFmtId="0" fontId="14" fillId="0" borderId="21" xfId="2" applyFont="1" applyBorder="1" applyAlignment="1" applyProtection="1">
      <alignment horizontal="left"/>
      <protection locked="0"/>
    </xf>
    <xf numFmtId="0" fontId="13" fillId="0" borderId="21" xfId="2" applyFont="1" applyBorder="1" applyAlignment="1" applyProtection="1">
      <alignment horizontal="left"/>
      <protection locked="0"/>
    </xf>
    <xf numFmtId="177" fontId="14" fillId="0" borderId="21" xfId="2" applyNumberFormat="1" applyFont="1" applyBorder="1" applyAlignment="1" applyProtection="1">
      <alignment horizontal="left"/>
      <protection locked="0"/>
    </xf>
    <xf numFmtId="177" fontId="14" fillId="0" borderId="20" xfId="2" applyNumberFormat="1" applyFont="1" applyBorder="1" applyAlignment="1" applyProtection="1">
      <alignment horizontal="left"/>
      <protection locked="0"/>
    </xf>
    <xf numFmtId="178" fontId="14" fillId="6" borderId="1" xfId="23" applyFont="1" applyFill="1" applyBorder="1" applyAlignment="1" applyProtection="1">
      <alignment horizontal="left"/>
      <protection locked="0"/>
    </xf>
    <xf numFmtId="0" fontId="16" fillId="0" borderId="12" xfId="10" applyFont="1" applyBorder="1" applyAlignment="1">
      <alignment horizontal="center" vertical="center" wrapText="1"/>
    </xf>
    <xf numFmtId="0" fontId="16" fillId="0" borderId="4" xfId="10" applyFont="1" applyBorder="1" applyAlignment="1">
      <alignment horizontal="center" vertical="center" wrapText="1"/>
    </xf>
    <xf numFmtId="0" fontId="16" fillId="0" borderId="6" xfId="10" applyFont="1" applyBorder="1" applyAlignment="1">
      <alignment horizontal="center" vertical="center" wrapText="1"/>
    </xf>
    <xf numFmtId="0" fontId="16" fillId="0" borderId="1" xfId="10" applyFont="1" applyBorder="1" applyAlignment="1">
      <alignment horizontal="left" vertical="center" wrapText="1"/>
    </xf>
    <xf numFmtId="0" fontId="6" fillId="6" borderId="30" xfId="25" applyFont="1" applyFill="1" applyBorder="1" applyAlignment="1">
      <alignment horizontal="center" vertical="center" wrapText="1"/>
    </xf>
    <xf numFmtId="0" fontId="6" fillId="6" borderId="33" xfId="25" applyFont="1" applyFill="1" applyBorder="1" applyAlignment="1">
      <alignment horizontal="center" vertical="center" wrapText="1"/>
    </xf>
    <xf numFmtId="0" fontId="6" fillId="6" borderId="29" xfId="25" applyFont="1" applyFill="1" applyBorder="1" applyAlignment="1">
      <alignment horizontal="center" vertical="center" wrapText="1"/>
    </xf>
    <xf numFmtId="0" fontId="6" fillId="6" borderId="30" xfId="25" applyFont="1" applyFill="1" applyBorder="1" applyAlignment="1">
      <alignment horizontal="center"/>
    </xf>
    <xf numFmtId="0" fontId="6" fillId="6" borderId="33" xfId="25" applyFont="1" applyFill="1" applyBorder="1" applyAlignment="1">
      <alignment horizontal="center"/>
    </xf>
    <xf numFmtId="0" fontId="6" fillId="6" borderId="29" xfId="25" applyFont="1" applyFill="1" applyBorder="1" applyAlignment="1">
      <alignment horizontal="center"/>
    </xf>
    <xf numFmtId="0" fontId="40" fillId="12" borderId="30" xfId="25" applyFont="1" applyFill="1" applyBorder="1" applyAlignment="1">
      <alignment horizontal="center"/>
    </xf>
    <xf numFmtId="0" fontId="40" fillId="12" borderId="33" xfId="25" applyFont="1" applyFill="1" applyBorder="1" applyAlignment="1">
      <alignment horizontal="center"/>
    </xf>
    <xf numFmtId="0" fontId="40" fillId="12" borderId="29" xfId="25" applyFont="1" applyFill="1" applyBorder="1" applyAlignment="1">
      <alignment horizontal="center"/>
    </xf>
    <xf numFmtId="0" fontId="6" fillId="6" borderId="30" xfId="25" applyFont="1" applyFill="1" applyBorder="1" applyAlignment="1">
      <alignment horizontal="center" vertical="center"/>
    </xf>
    <xf numFmtId="0" fontId="6" fillId="6" borderId="29" xfId="25" applyFont="1" applyFill="1" applyBorder="1" applyAlignment="1">
      <alignment horizontal="center" vertical="center"/>
    </xf>
  </cellXfs>
  <cellStyles count="28">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 38" xfId="24" xr:uid="{E0EC17D0-48E2-400E-AB50-062C09EC14F3}"/>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Quote sheet of  E-Commerce   sheet updated 11-30-2010" xfId="14" xr:uid="{00000000-0005-0000-0000-00000B000000}"/>
    <cellStyle name="Normal_Sheet1" xfId="22" xr:uid="{00000000-0005-0000-0000-00000C000000}"/>
    <cellStyle name="Percent 2" xfId="5" xr:uid="{00000000-0005-0000-0000-00000E000000}"/>
    <cellStyle name="Percent 2 2 2" xfId="7" xr:uid="{00000000-0005-0000-0000-00000F000000}"/>
    <cellStyle name="Style 1" xfId="3" xr:uid="{00000000-0005-0000-0000-000010000000}"/>
    <cellStyle name="百分比 2" xfId="13" xr:uid="{00000000-0005-0000-0000-000011000000}"/>
    <cellStyle name="百分比 3" xfId="27" xr:uid="{D13C6D5C-7710-4E91-B22C-8D0FEA74A941}"/>
    <cellStyle name="常规" xfId="0" builtinId="0"/>
    <cellStyle name="常规 16" xfId="21" xr:uid="{00000000-0005-0000-0000-000013000000}"/>
    <cellStyle name="常规 2" xfId="20" xr:uid="{00000000-0005-0000-0000-000014000000}"/>
    <cellStyle name="常规 3" xfId="25" xr:uid="{8C3B3106-9081-4C34-9427-232C94193B74}"/>
    <cellStyle name="货币 2" xfId="11" xr:uid="{00000000-0005-0000-0000-000015000000}"/>
    <cellStyle name="货币 3" xfId="26" xr:uid="{9A9B9C76-60C8-44B9-964F-12E365D35A0B}"/>
    <cellStyle name="样式 1 2" xfId="2" xr:uid="{00000000-0005-0000-0000-000016000000}"/>
    <cellStyle name="样式 1 2 2" xfId="23" xr:uid="{00000000-0005-0000-0000-000017000000}"/>
    <cellStyle name="样式 1 5" xfId="9" xr:uid="{00000000-0005-0000-0000-00001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Users/sarah.chen/AppData/Local/Microsoft/Windows/Temporary%20Internet%20Files/Content.Outlook/RBUPAN03/Window%20Panels.xls" TargetMode="External"/><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chrissys/Local%20Settings/Temporary%20Internet%20Files/Content.Outlook/N7IN4LHD/PO%20Worksheet%20Matrix%20with%20Attribute%20Tab.xls" TargetMode="External"/><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Normal="100" workbookViewId="0">
      <selection activeCell="F4" sqref="F4"/>
    </sheetView>
  </sheetViews>
  <sheetFormatPr defaultRowHeight="15" x14ac:dyDescent="0.2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x14ac:dyDescent="0.3">
      <c r="A2" s="4" t="s">
        <v>637</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74" t="str">
        <f>_xlfn.TEXTJOIN(" ",TRUE,B5,D5,D6,B6,D4,D7)</f>
        <v>Ross Serta 85gsm Microfiber 100% polyester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x14ac:dyDescent="0.25">
      <c r="A4" s="65" t="s">
        <v>18</v>
      </c>
      <c r="B4" s="48" t="s">
        <v>92</v>
      </c>
      <c r="C4" s="58" t="s">
        <v>33</v>
      </c>
      <c r="D4" s="48" t="s">
        <v>838</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638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96</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459</v>
      </c>
      <c r="C7" s="30" t="s">
        <v>51</v>
      </c>
      <c r="D7" s="12" t="s">
        <v>624</v>
      </c>
      <c r="E7" s="67" t="s">
        <v>52</v>
      </c>
      <c r="F7" s="12" t="s">
        <v>412</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72" t="s">
        <v>63</v>
      </c>
      <c r="D8" s="73">
        <f>'Internal Comimitment'!AH91</f>
        <v>473234.2</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72" t="s">
        <v>618</v>
      </c>
      <c r="D9" s="73">
        <f>'Internal Comimitment'!AI91</f>
        <v>367224.88</v>
      </c>
      <c r="E9" s="42" t="s">
        <v>466</v>
      </c>
      <c r="F9" s="37"/>
    </row>
    <row r="10" spans="1:224" x14ac:dyDescent="0.25">
      <c r="C10" s="42" t="s">
        <v>64</v>
      </c>
      <c r="D10" s="36" t="s">
        <v>606</v>
      </c>
      <c r="E10" s="42" t="s">
        <v>467</v>
      </c>
      <c r="F10" s="37" t="s">
        <v>634</v>
      </c>
    </row>
    <row r="11" spans="1:224" x14ac:dyDescent="0.25">
      <c r="C11" s="42" t="s">
        <v>65</v>
      </c>
      <c r="D11" s="11" t="s">
        <v>996</v>
      </c>
    </row>
    <row r="12" spans="1:224" x14ac:dyDescent="0.25">
      <c r="C12" s="42" t="s">
        <v>66</v>
      </c>
      <c r="D12" s="37" t="s">
        <v>1</v>
      </c>
    </row>
    <row r="13" spans="1:224" x14ac:dyDescent="0.25">
      <c r="C13" s="75" t="s">
        <v>650</v>
      </c>
      <c r="D13" s="76">
        <f>(D8-D9)/D8</f>
        <v>0.224</v>
      </c>
    </row>
    <row r="15" spans="1:224" x14ac:dyDescent="0.25">
      <c r="A15" t="s">
        <v>468</v>
      </c>
      <c r="D15" s="47"/>
    </row>
    <row r="16" spans="1:224" x14ac:dyDescent="0.25">
      <c r="A16" s="3" t="s">
        <v>619</v>
      </c>
    </row>
    <row r="17" spans="1:1" x14ac:dyDescent="0.25">
      <c r="A17" s="3" t="s">
        <v>620</v>
      </c>
    </row>
    <row r="18" spans="1:1" x14ac:dyDescent="0.25">
      <c r="A18" t="s">
        <v>621</v>
      </c>
    </row>
    <row r="19" spans="1:1" x14ac:dyDescent="0.25">
      <c r="A19" s="3" t="s">
        <v>622</v>
      </c>
    </row>
    <row r="20" spans="1:1" x14ac:dyDescent="0.25">
      <c r="A20" s="3" t="s">
        <v>623</v>
      </c>
    </row>
  </sheetData>
  <protectedRanges>
    <protectedRange password="F78C" sqref="HB4:HC8 HH4:HH8 HD6:HG8 GT6:GZ8" name="区域1_1"/>
  </protectedRanges>
  <phoneticPr fontId="2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P96"/>
  <sheetViews>
    <sheetView tabSelected="1" topLeftCell="C70" zoomScale="85" zoomScaleNormal="85" workbookViewId="0">
      <selection activeCell="K86" sqref="K86"/>
    </sheetView>
  </sheetViews>
  <sheetFormatPr defaultColWidth="9.140625" defaultRowHeight="12.75" outlineLevelCol="4" x14ac:dyDescent="0.2"/>
  <cols>
    <col min="1" max="1" width="22.42578125" style="77" customWidth="1"/>
    <col min="2" max="2" width="27.5703125" style="77" customWidth="1"/>
    <col min="3" max="3" width="18.5703125" style="80" customWidth="1"/>
    <col min="4" max="4" width="36.7109375" style="77" customWidth="1"/>
    <col min="5" max="5" width="20.28515625" style="77" customWidth="1"/>
    <col min="6" max="6" width="15.7109375" style="77" customWidth="1"/>
    <col min="7" max="7" width="18.5703125" style="77" customWidth="1"/>
    <col min="8" max="8" width="8.140625" style="77" customWidth="1" outlineLevel="1"/>
    <col min="9" max="9" width="7.28515625" style="78" customWidth="1" outlineLevel="1" collapsed="1"/>
    <col min="10" max="10" width="6.7109375" style="77" customWidth="1" outlineLevel="2"/>
    <col min="11" max="11" width="8" style="77" customWidth="1" outlineLevel="2"/>
    <col min="12" max="12" width="7.7109375" style="77" customWidth="1" outlineLevel="2"/>
    <col min="13" max="13" width="7.7109375" style="77" hidden="1" customWidth="1" outlineLevel="2"/>
    <col min="14" max="14" width="7.5703125" style="77" hidden="1" customWidth="1" outlineLevel="2"/>
    <col min="15" max="15" width="10" style="78" hidden="1" customWidth="1" outlineLevel="2"/>
    <col min="16" max="16" width="10.7109375" style="78" hidden="1" customWidth="1" outlineLevel="2"/>
    <col min="17" max="17" width="9.140625" style="77" hidden="1" customWidth="1" outlineLevel="2"/>
    <col min="18" max="18" width="13" style="78" hidden="1" customWidth="1" outlineLevel="1"/>
    <col min="19" max="19" width="8.5703125" style="77" hidden="1" customWidth="1" outlineLevel="2"/>
    <col min="20" max="20" width="10.7109375" style="77" hidden="1" customWidth="1" outlineLevel="2"/>
    <col min="21" max="21" width="9.140625" style="78" hidden="1" customWidth="1" outlineLevel="1" collapsed="1"/>
    <col min="22" max="23" width="6.28515625" style="78" hidden="1" customWidth="1" outlineLevel="3"/>
    <col min="24" max="24" width="6.28515625" style="77" hidden="1" customWidth="1" outlineLevel="4"/>
    <col min="25" max="25" width="7.5703125" style="77" hidden="1" customWidth="1" outlineLevel="4"/>
    <col min="26" max="27" width="6.28515625" style="77" hidden="1" customWidth="1" outlineLevel="4"/>
    <col min="28" max="28" width="6.28515625" style="77" hidden="1" customWidth="1" outlineLevel="2"/>
    <col min="29" max="29" width="9.140625" style="78" hidden="1" customWidth="1" outlineLevel="1" collapsed="1"/>
    <col min="30" max="30" width="10.7109375" style="78" customWidth="1" outlineLevel="1"/>
    <col min="31" max="31" width="7.7109375" style="78" customWidth="1" outlineLevel="1"/>
    <col min="32" max="32" width="8.28515625" style="79" customWidth="1" outlineLevel="1"/>
    <col min="33" max="33" width="13.140625" style="78" customWidth="1" outlineLevel="1"/>
    <col min="34" max="34" width="14.7109375" style="78" customWidth="1" outlineLevel="1"/>
    <col min="35" max="35" width="14.42578125" style="78" bestFit="1" customWidth="1" outlineLevel="1"/>
    <col min="36" max="36" width="12.5703125" style="77" bestFit="1" customWidth="1"/>
    <col min="37" max="197" width="9.140625" style="77"/>
    <col min="198" max="198" width="26.42578125" style="77" customWidth="1"/>
    <col min="199" max="199" width="32.140625" style="77" customWidth="1"/>
    <col min="200" max="200" width="30.140625" style="77" customWidth="1"/>
    <col min="201" max="201" width="36.5703125" style="77" customWidth="1"/>
    <col min="202" max="202" width="9.140625" style="77"/>
    <col min="203" max="203" width="7.7109375" style="77" customWidth="1"/>
    <col min="204" max="204" width="6.7109375" style="77" customWidth="1"/>
    <col min="205" max="205" width="8" style="77" customWidth="1"/>
    <col min="206" max="207" width="7.7109375" style="77" customWidth="1"/>
    <col min="208" max="208" width="7.5703125" style="77" customWidth="1"/>
    <col min="209" max="209" width="11" style="77" customWidth="1"/>
    <col min="210" max="210" width="10.140625" style="77" customWidth="1"/>
    <col min="211" max="211" width="9.140625" style="77"/>
    <col min="212" max="212" width="13" style="77" customWidth="1"/>
    <col min="213" max="213" width="8.5703125" style="77" customWidth="1"/>
    <col min="214" max="214" width="14.5703125" style="77" customWidth="1"/>
    <col min="215" max="215" width="9.140625" style="77"/>
    <col min="216" max="217" width="12" style="77" customWidth="1"/>
    <col min="218" max="219" width="9.7109375" style="77" customWidth="1"/>
    <col min="220" max="220" width="11.7109375" style="77" customWidth="1"/>
    <col min="221" max="221" width="12.5703125" style="77" customWidth="1"/>
    <col min="222" max="222" width="10.7109375" style="77" customWidth="1"/>
    <col min="223" max="223" width="9.140625" style="77"/>
    <col min="224" max="224" width="10.7109375" style="77" customWidth="1"/>
    <col min="225" max="225" width="11.7109375" style="77" customWidth="1"/>
    <col min="226" max="226" width="10.7109375" style="77" customWidth="1"/>
    <col min="227" max="227" width="11.7109375" style="77" customWidth="1"/>
    <col min="228" max="228" width="12.7109375" style="77" customWidth="1"/>
    <col min="229" max="229" width="15.5703125" style="77" customWidth="1"/>
    <col min="230" max="230" width="14.28515625" style="77" customWidth="1"/>
    <col min="231" max="231" width="13.7109375" style="77" customWidth="1"/>
    <col min="232" max="233" width="11.7109375" style="77" customWidth="1"/>
    <col min="234" max="234" width="13.7109375" style="77" customWidth="1"/>
    <col min="235" max="237" width="9.140625" style="77"/>
    <col min="238" max="238" width="3.140625" style="77" customWidth="1"/>
    <col min="239" max="239" width="12" style="77" customWidth="1"/>
    <col min="240" max="240" width="2" style="77" customWidth="1"/>
    <col min="241" max="242" width="9.140625" style="77"/>
    <col min="243" max="243" width="11.7109375" style="77" customWidth="1"/>
    <col min="244" max="453" width="9.140625" style="77"/>
    <col min="454" max="454" width="26.42578125" style="77" customWidth="1"/>
    <col min="455" max="455" width="32.140625" style="77" customWidth="1"/>
    <col min="456" max="456" width="30.140625" style="77" customWidth="1"/>
    <col min="457" max="457" width="36.5703125" style="77" customWidth="1"/>
    <col min="458" max="458" width="9.140625" style="77"/>
    <col min="459" max="459" width="7.7109375" style="77" customWidth="1"/>
    <col min="460" max="460" width="6.7109375" style="77" customWidth="1"/>
    <col min="461" max="461" width="8" style="77" customWidth="1"/>
    <col min="462" max="463" width="7.7109375" style="77" customWidth="1"/>
    <col min="464" max="464" width="7.5703125" style="77" customWidth="1"/>
    <col min="465" max="465" width="11" style="77" customWidth="1"/>
    <col min="466" max="466" width="10.140625" style="77" customWidth="1"/>
    <col min="467" max="467" width="9.140625" style="77"/>
    <col min="468" max="468" width="13" style="77" customWidth="1"/>
    <col min="469" max="469" width="8.5703125" style="77" customWidth="1"/>
    <col min="470" max="470" width="14.5703125" style="77" customWidth="1"/>
    <col min="471" max="471" width="9.140625" style="77"/>
    <col min="472" max="473" width="12" style="77" customWidth="1"/>
    <col min="474" max="475" width="9.7109375" style="77" customWidth="1"/>
    <col min="476" max="476" width="11.7109375" style="77" customWidth="1"/>
    <col min="477" max="477" width="12.5703125" style="77" customWidth="1"/>
    <col min="478" max="478" width="10.7109375" style="77" customWidth="1"/>
    <col min="479" max="479" width="9.140625" style="77"/>
    <col min="480" max="480" width="10.7109375" style="77" customWidth="1"/>
    <col min="481" max="481" width="11.7109375" style="77" customWidth="1"/>
    <col min="482" max="482" width="10.7109375" style="77" customWidth="1"/>
    <col min="483" max="483" width="11.7109375" style="77" customWidth="1"/>
    <col min="484" max="484" width="12.7109375" style="77" customWidth="1"/>
    <col min="485" max="485" width="15.5703125" style="77" customWidth="1"/>
    <col min="486" max="486" width="14.28515625" style="77" customWidth="1"/>
    <col min="487" max="487" width="13.7109375" style="77" customWidth="1"/>
    <col min="488" max="489" width="11.7109375" style="77" customWidth="1"/>
    <col min="490" max="490" width="13.7109375" style="77" customWidth="1"/>
    <col min="491" max="493" width="9.140625" style="77"/>
    <col min="494" max="494" width="3.140625" style="77" customWidth="1"/>
    <col min="495" max="495" width="12" style="77" customWidth="1"/>
    <col min="496" max="496" width="2" style="77" customWidth="1"/>
    <col min="497" max="498" width="9.140625" style="77"/>
    <col min="499" max="499" width="11.7109375" style="77" customWidth="1"/>
    <col min="500" max="709" width="9.140625" style="77"/>
    <col min="710" max="710" width="26.42578125" style="77" customWidth="1"/>
    <col min="711" max="711" width="32.140625" style="77" customWidth="1"/>
    <col min="712" max="712" width="30.140625" style="77" customWidth="1"/>
    <col min="713" max="713" width="36.5703125" style="77" customWidth="1"/>
    <col min="714" max="714" width="9.140625" style="77"/>
    <col min="715" max="715" width="7.7109375" style="77" customWidth="1"/>
    <col min="716" max="716" width="6.7109375" style="77" customWidth="1"/>
    <col min="717" max="717" width="8" style="77" customWidth="1"/>
    <col min="718" max="719" width="7.7109375" style="77" customWidth="1"/>
    <col min="720" max="720" width="7.5703125" style="77" customWidth="1"/>
    <col min="721" max="721" width="11" style="77" customWidth="1"/>
    <col min="722" max="722" width="10.140625" style="77" customWidth="1"/>
    <col min="723" max="723" width="9.140625" style="77"/>
    <col min="724" max="724" width="13" style="77" customWidth="1"/>
    <col min="725" max="725" width="8.5703125" style="77" customWidth="1"/>
    <col min="726" max="726" width="14.5703125" style="77" customWidth="1"/>
    <col min="727" max="727" width="9.140625" style="77"/>
    <col min="728" max="729" width="12" style="77" customWidth="1"/>
    <col min="730" max="731" width="9.7109375" style="77" customWidth="1"/>
    <col min="732" max="732" width="11.7109375" style="77" customWidth="1"/>
    <col min="733" max="733" width="12.5703125" style="77" customWidth="1"/>
    <col min="734" max="734" width="10.7109375" style="77" customWidth="1"/>
    <col min="735" max="735" width="9.140625" style="77"/>
    <col min="736" max="736" width="10.7109375" style="77" customWidth="1"/>
    <col min="737" max="737" width="11.7109375" style="77" customWidth="1"/>
    <col min="738" max="738" width="10.7109375" style="77" customWidth="1"/>
    <col min="739" max="739" width="11.7109375" style="77" customWidth="1"/>
    <col min="740" max="740" width="12.7109375" style="77" customWidth="1"/>
    <col min="741" max="741" width="15.5703125" style="77" customWidth="1"/>
    <col min="742" max="742" width="14.28515625" style="77" customWidth="1"/>
    <col min="743" max="743" width="13.7109375" style="77" customWidth="1"/>
    <col min="744" max="745" width="11.7109375" style="77" customWidth="1"/>
    <col min="746" max="746" width="13.7109375" style="77" customWidth="1"/>
    <col min="747" max="749" width="9.140625" style="77"/>
    <col min="750" max="750" width="3.140625" style="77" customWidth="1"/>
    <col min="751" max="751" width="12" style="77" customWidth="1"/>
    <col min="752" max="752" width="2" style="77" customWidth="1"/>
    <col min="753" max="754" width="9.140625" style="77"/>
    <col min="755" max="755" width="11.7109375" style="77" customWidth="1"/>
    <col min="756" max="965" width="9.140625" style="77"/>
    <col min="966" max="966" width="26.42578125" style="77" customWidth="1"/>
    <col min="967" max="967" width="32.140625" style="77" customWidth="1"/>
    <col min="968" max="968" width="30.140625" style="77" customWidth="1"/>
    <col min="969" max="969" width="36.5703125" style="77" customWidth="1"/>
    <col min="970" max="970" width="9.140625" style="77"/>
    <col min="971" max="971" width="7.7109375" style="77" customWidth="1"/>
    <col min="972" max="972" width="6.7109375" style="77" customWidth="1"/>
    <col min="973" max="973" width="8" style="77" customWidth="1"/>
    <col min="974" max="975" width="7.7109375" style="77" customWidth="1"/>
    <col min="976" max="976" width="7.5703125" style="77" customWidth="1"/>
    <col min="977" max="977" width="11" style="77" customWidth="1"/>
    <col min="978" max="978" width="10.140625" style="77" customWidth="1"/>
    <col min="979" max="979" width="9.140625" style="77"/>
    <col min="980" max="980" width="13" style="77" customWidth="1"/>
    <col min="981" max="981" width="8.5703125" style="77" customWidth="1"/>
    <col min="982" max="982" width="14.5703125" style="77" customWidth="1"/>
    <col min="983" max="983" width="9.140625" style="77"/>
    <col min="984" max="985" width="12" style="77" customWidth="1"/>
    <col min="986" max="987" width="9.7109375" style="77" customWidth="1"/>
    <col min="988" max="988" width="11.7109375" style="77" customWidth="1"/>
    <col min="989" max="989" width="12.5703125" style="77" customWidth="1"/>
    <col min="990" max="990" width="10.7109375" style="77" customWidth="1"/>
    <col min="991" max="991" width="9.140625" style="77"/>
    <col min="992" max="992" width="10.7109375" style="77" customWidth="1"/>
    <col min="993" max="993" width="11.7109375" style="77" customWidth="1"/>
    <col min="994" max="994" width="10.7109375" style="77" customWidth="1"/>
    <col min="995" max="995" width="11.7109375" style="77" customWidth="1"/>
    <col min="996" max="996" width="12.7109375" style="77" customWidth="1"/>
    <col min="997" max="997" width="15.5703125" style="77" customWidth="1"/>
    <col min="998" max="998" width="14.28515625" style="77" customWidth="1"/>
    <col min="999" max="999" width="13.7109375" style="77" customWidth="1"/>
    <col min="1000" max="1001" width="11.7109375" style="77" customWidth="1"/>
    <col min="1002" max="1002" width="13.7109375" style="77" customWidth="1"/>
    <col min="1003" max="1005" width="9.140625" style="77"/>
    <col min="1006" max="1006" width="3.140625" style="77" customWidth="1"/>
    <col min="1007" max="1007" width="12" style="77" customWidth="1"/>
    <col min="1008" max="1008" width="2" style="77" customWidth="1"/>
    <col min="1009" max="1010" width="9.140625" style="77"/>
    <col min="1011" max="1011" width="11.7109375" style="77" customWidth="1"/>
    <col min="1012" max="1221" width="9.140625" style="77"/>
    <col min="1222" max="1222" width="26.42578125" style="77" customWidth="1"/>
    <col min="1223" max="1223" width="32.140625" style="77" customWidth="1"/>
    <col min="1224" max="1224" width="30.140625" style="77" customWidth="1"/>
    <col min="1225" max="1225" width="36.5703125" style="77" customWidth="1"/>
    <col min="1226" max="1226" width="9.140625" style="77"/>
    <col min="1227" max="1227" width="7.7109375" style="77" customWidth="1"/>
    <col min="1228" max="1228" width="6.7109375" style="77" customWidth="1"/>
    <col min="1229" max="1229" width="8" style="77" customWidth="1"/>
    <col min="1230" max="1231" width="7.7109375" style="77" customWidth="1"/>
    <col min="1232" max="1232" width="7.5703125" style="77" customWidth="1"/>
    <col min="1233" max="1233" width="11" style="77" customWidth="1"/>
    <col min="1234" max="1234" width="10.140625" style="77" customWidth="1"/>
    <col min="1235" max="1235" width="9.140625" style="77"/>
    <col min="1236" max="1236" width="13" style="77" customWidth="1"/>
    <col min="1237" max="1237" width="8.5703125" style="77" customWidth="1"/>
    <col min="1238" max="1238" width="14.5703125" style="77" customWidth="1"/>
    <col min="1239" max="1239" width="9.140625" style="77"/>
    <col min="1240" max="1241" width="12" style="77" customWidth="1"/>
    <col min="1242" max="1243" width="9.7109375" style="77" customWidth="1"/>
    <col min="1244" max="1244" width="11.7109375" style="77" customWidth="1"/>
    <col min="1245" max="1245" width="12.5703125" style="77" customWidth="1"/>
    <col min="1246" max="1246" width="10.7109375" style="77" customWidth="1"/>
    <col min="1247" max="1247" width="9.140625" style="77"/>
    <col min="1248" max="1248" width="10.7109375" style="77" customWidth="1"/>
    <col min="1249" max="1249" width="11.7109375" style="77" customWidth="1"/>
    <col min="1250" max="1250" width="10.7109375" style="77" customWidth="1"/>
    <col min="1251" max="1251" width="11.7109375" style="77" customWidth="1"/>
    <col min="1252" max="1252" width="12.7109375" style="77" customWidth="1"/>
    <col min="1253" max="1253" width="15.5703125" style="77" customWidth="1"/>
    <col min="1254" max="1254" width="14.28515625" style="77" customWidth="1"/>
    <col min="1255" max="1255" width="13.7109375" style="77" customWidth="1"/>
    <col min="1256" max="1257" width="11.7109375" style="77" customWidth="1"/>
    <col min="1258" max="1258" width="13.7109375" style="77" customWidth="1"/>
    <col min="1259" max="1261" width="9.140625" style="77"/>
    <col min="1262" max="1262" width="3.140625" style="77" customWidth="1"/>
    <col min="1263" max="1263" width="12" style="77" customWidth="1"/>
    <col min="1264" max="1264" width="2" style="77" customWidth="1"/>
    <col min="1265" max="1266" width="9.140625" style="77"/>
    <col min="1267" max="1267" width="11.7109375" style="77" customWidth="1"/>
    <col min="1268" max="1477" width="9.140625" style="77"/>
    <col min="1478" max="1478" width="26.42578125" style="77" customWidth="1"/>
    <col min="1479" max="1479" width="32.140625" style="77" customWidth="1"/>
    <col min="1480" max="1480" width="30.140625" style="77" customWidth="1"/>
    <col min="1481" max="1481" width="36.5703125" style="77" customWidth="1"/>
    <col min="1482" max="1482" width="9.140625" style="77"/>
    <col min="1483" max="1483" width="7.7109375" style="77" customWidth="1"/>
    <col min="1484" max="1484" width="6.7109375" style="77" customWidth="1"/>
    <col min="1485" max="1485" width="8" style="77" customWidth="1"/>
    <col min="1486" max="1487" width="7.7109375" style="77" customWidth="1"/>
    <col min="1488" max="1488" width="7.5703125" style="77" customWidth="1"/>
    <col min="1489" max="1489" width="11" style="77" customWidth="1"/>
    <col min="1490" max="1490" width="10.140625" style="77" customWidth="1"/>
    <col min="1491" max="1491" width="9.140625" style="77"/>
    <col min="1492" max="1492" width="13" style="77" customWidth="1"/>
    <col min="1493" max="1493" width="8.5703125" style="77" customWidth="1"/>
    <col min="1494" max="1494" width="14.5703125" style="77" customWidth="1"/>
    <col min="1495" max="1495" width="9.140625" style="77"/>
    <col min="1496" max="1497" width="12" style="77" customWidth="1"/>
    <col min="1498" max="1499" width="9.7109375" style="77" customWidth="1"/>
    <col min="1500" max="1500" width="11.7109375" style="77" customWidth="1"/>
    <col min="1501" max="1501" width="12.5703125" style="77" customWidth="1"/>
    <col min="1502" max="1502" width="10.7109375" style="77" customWidth="1"/>
    <col min="1503" max="1503" width="9.140625" style="77"/>
    <col min="1504" max="1504" width="10.7109375" style="77" customWidth="1"/>
    <col min="1505" max="1505" width="11.7109375" style="77" customWidth="1"/>
    <col min="1506" max="1506" width="10.7109375" style="77" customWidth="1"/>
    <col min="1507" max="1507" width="11.7109375" style="77" customWidth="1"/>
    <col min="1508" max="1508" width="12.7109375" style="77" customWidth="1"/>
    <col min="1509" max="1509" width="15.5703125" style="77" customWidth="1"/>
    <col min="1510" max="1510" width="14.28515625" style="77" customWidth="1"/>
    <col min="1511" max="1511" width="13.7109375" style="77" customWidth="1"/>
    <col min="1512" max="1513" width="11.7109375" style="77" customWidth="1"/>
    <col min="1514" max="1514" width="13.7109375" style="77" customWidth="1"/>
    <col min="1515" max="1517" width="9.140625" style="77"/>
    <col min="1518" max="1518" width="3.140625" style="77" customWidth="1"/>
    <col min="1519" max="1519" width="12" style="77" customWidth="1"/>
    <col min="1520" max="1520" width="2" style="77" customWidth="1"/>
    <col min="1521" max="1522" width="9.140625" style="77"/>
    <col min="1523" max="1523" width="11.7109375" style="77" customWidth="1"/>
    <col min="1524" max="1733" width="9.140625" style="77"/>
    <col min="1734" max="1734" width="26.42578125" style="77" customWidth="1"/>
    <col min="1735" max="1735" width="32.140625" style="77" customWidth="1"/>
    <col min="1736" max="1736" width="30.140625" style="77" customWidth="1"/>
    <col min="1737" max="1737" width="36.5703125" style="77" customWidth="1"/>
    <col min="1738" max="1738" width="9.140625" style="77"/>
    <col min="1739" max="1739" width="7.7109375" style="77" customWidth="1"/>
    <col min="1740" max="1740" width="6.7109375" style="77" customWidth="1"/>
    <col min="1741" max="1741" width="8" style="77" customWidth="1"/>
    <col min="1742" max="1743" width="7.7109375" style="77" customWidth="1"/>
    <col min="1744" max="1744" width="7.5703125" style="77" customWidth="1"/>
    <col min="1745" max="1745" width="11" style="77" customWidth="1"/>
    <col min="1746" max="1746" width="10.140625" style="77" customWidth="1"/>
    <col min="1747" max="1747" width="9.140625" style="77"/>
    <col min="1748" max="1748" width="13" style="77" customWidth="1"/>
    <col min="1749" max="1749" width="8.5703125" style="77" customWidth="1"/>
    <col min="1750" max="1750" width="14.5703125" style="77" customWidth="1"/>
    <col min="1751" max="1751" width="9.140625" style="77"/>
    <col min="1752" max="1753" width="12" style="77" customWidth="1"/>
    <col min="1754" max="1755" width="9.7109375" style="77" customWidth="1"/>
    <col min="1756" max="1756" width="11.7109375" style="77" customWidth="1"/>
    <col min="1757" max="1757" width="12.5703125" style="77" customWidth="1"/>
    <col min="1758" max="1758" width="10.7109375" style="77" customWidth="1"/>
    <col min="1759" max="1759" width="9.140625" style="77"/>
    <col min="1760" max="1760" width="10.7109375" style="77" customWidth="1"/>
    <col min="1761" max="1761" width="11.7109375" style="77" customWidth="1"/>
    <col min="1762" max="1762" width="10.7109375" style="77" customWidth="1"/>
    <col min="1763" max="1763" width="11.7109375" style="77" customWidth="1"/>
    <col min="1764" max="1764" width="12.7109375" style="77" customWidth="1"/>
    <col min="1765" max="1765" width="15.5703125" style="77" customWidth="1"/>
    <col min="1766" max="1766" width="14.28515625" style="77" customWidth="1"/>
    <col min="1767" max="1767" width="13.7109375" style="77" customWidth="1"/>
    <col min="1768" max="1769" width="11.7109375" style="77" customWidth="1"/>
    <col min="1770" max="1770" width="13.7109375" style="77" customWidth="1"/>
    <col min="1771" max="1773" width="9.140625" style="77"/>
    <col min="1774" max="1774" width="3.140625" style="77" customWidth="1"/>
    <col min="1775" max="1775" width="12" style="77" customWidth="1"/>
    <col min="1776" max="1776" width="2" style="77" customWidth="1"/>
    <col min="1777" max="1778" width="9.140625" style="77"/>
    <col min="1779" max="1779" width="11.7109375" style="77" customWidth="1"/>
    <col min="1780" max="1989" width="9.140625" style="77"/>
    <col min="1990" max="1990" width="26.42578125" style="77" customWidth="1"/>
    <col min="1991" max="1991" width="32.140625" style="77" customWidth="1"/>
    <col min="1992" max="1992" width="30.140625" style="77" customWidth="1"/>
    <col min="1993" max="1993" width="36.5703125" style="77" customWidth="1"/>
    <col min="1994" max="1994" width="9.140625" style="77"/>
    <col min="1995" max="1995" width="7.7109375" style="77" customWidth="1"/>
    <col min="1996" max="1996" width="6.7109375" style="77" customWidth="1"/>
    <col min="1997" max="1997" width="8" style="77" customWidth="1"/>
    <col min="1998" max="1999" width="7.7109375" style="77" customWidth="1"/>
    <col min="2000" max="2000" width="7.5703125" style="77" customWidth="1"/>
    <col min="2001" max="2001" width="11" style="77" customWidth="1"/>
    <col min="2002" max="2002" width="10.140625" style="77" customWidth="1"/>
    <col min="2003" max="2003" width="9.140625" style="77"/>
    <col min="2004" max="2004" width="13" style="77" customWidth="1"/>
    <col min="2005" max="2005" width="8.5703125" style="77" customWidth="1"/>
    <col min="2006" max="2006" width="14.5703125" style="77" customWidth="1"/>
    <col min="2007" max="2007" width="9.140625" style="77"/>
    <col min="2008" max="2009" width="12" style="77" customWidth="1"/>
    <col min="2010" max="2011" width="9.7109375" style="77" customWidth="1"/>
    <col min="2012" max="2012" width="11.7109375" style="77" customWidth="1"/>
    <col min="2013" max="2013" width="12.5703125" style="77" customWidth="1"/>
    <col min="2014" max="2014" width="10.7109375" style="77" customWidth="1"/>
    <col min="2015" max="2015" width="9.140625" style="77"/>
    <col min="2016" max="2016" width="10.7109375" style="77" customWidth="1"/>
    <col min="2017" max="2017" width="11.7109375" style="77" customWidth="1"/>
    <col min="2018" max="2018" width="10.7109375" style="77" customWidth="1"/>
    <col min="2019" max="2019" width="11.7109375" style="77" customWidth="1"/>
    <col min="2020" max="2020" width="12.7109375" style="77" customWidth="1"/>
    <col min="2021" max="2021" width="15.5703125" style="77" customWidth="1"/>
    <col min="2022" max="2022" width="14.28515625" style="77" customWidth="1"/>
    <col min="2023" max="2023" width="13.7109375" style="77" customWidth="1"/>
    <col min="2024" max="2025" width="11.7109375" style="77" customWidth="1"/>
    <col min="2026" max="2026" width="13.7109375" style="77" customWidth="1"/>
    <col min="2027" max="2029" width="9.140625" style="77"/>
    <col min="2030" max="2030" width="3.140625" style="77" customWidth="1"/>
    <col min="2031" max="2031" width="12" style="77" customWidth="1"/>
    <col min="2032" max="2032" width="2" style="77" customWidth="1"/>
    <col min="2033" max="2034" width="9.140625" style="77"/>
    <col min="2035" max="2035" width="11.7109375" style="77" customWidth="1"/>
    <col min="2036" max="2245" width="9.140625" style="77"/>
    <col min="2246" max="2246" width="26.42578125" style="77" customWidth="1"/>
    <col min="2247" max="2247" width="32.140625" style="77" customWidth="1"/>
    <col min="2248" max="2248" width="30.140625" style="77" customWidth="1"/>
    <col min="2249" max="2249" width="36.5703125" style="77" customWidth="1"/>
    <col min="2250" max="2250" width="9.140625" style="77"/>
    <col min="2251" max="2251" width="7.7109375" style="77" customWidth="1"/>
    <col min="2252" max="2252" width="6.7109375" style="77" customWidth="1"/>
    <col min="2253" max="2253" width="8" style="77" customWidth="1"/>
    <col min="2254" max="2255" width="7.7109375" style="77" customWidth="1"/>
    <col min="2256" max="2256" width="7.5703125" style="77" customWidth="1"/>
    <col min="2257" max="2257" width="11" style="77" customWidth="1"/>
    <col min="2258" max="2258" width="10.140625" style="77" customWidth="1"/>
    <col min="2259" max="2259" width="9.140625" style="77"/>
    <col min="2260" max="2260" width="13" style="77" customWidth="1"/>
    <col min="2261" max="2261" width="8.5703125" style="77" customWidth="1"/>
    <col min="2262" max="2262" width="14.5703125" style="77" customWidth="1"/>
    <col min="2263" max="2263" width="9.140625" style="77"/>
    <col min="2264" max="2265" width="12" style="77" customWidth="1"/>
    <col min="2266" max="2267" width="9.7109375" style="77" customWidth="1"/>
    <col min="2268" max="2268" width="11.7109375" style="77" customWidth="1"/>
    <col min="2269" max="2269" width="12.5703125" style="77" customWidth="1"/>
    <col min="2270" max="2270" width="10.7109375" style="77" customWidth="1"/>
    <col min="2271" max="2271" width="9.140625" style="77"/>
    <col min="2272" max="2272" width="10.7109375" style="77" customWidth="1"/>
    <col min="2273" max="2273" width="11.7109375" style="77" customWidth="1"/>
    <col min="2274" max="2274" width="10.7109375" style="77" customWidth="1"/>
    <col min="2275" max="2275" width="11.7109375" style="77" customWidth="1"/>
    <col min="2276" max="2276" width="12.7109375" style="77" customWidth="1"/>
    <col min="2277" max="2277" width="15.5703125" style="77" customWidth="1"/>
    <col min="2278" max="2278" width="14.28515625" style="77" customWidth="1"/>
    <col min="2279" max="2279" width="13.7109375" style="77" customWidth="1"/>
    <col min="2280" max="2281" width="11.7109375" style="77" customWidth="1"/>
    <col min="2282" max="2282" width="13.7109375" style="77" customWidth="1"/>
    <col min="2283" max="2285" width="9.140625" style="77"/>
    <col min="2286" max="2286" width="3.140625" style="77" customWidth="1"/>
    <col min="2287" max="2287" width="12" style="77" customWidth="1"/>
    <col min="2288" max="2288" width="2" style="77" customWidth="1"/>
    <col min="2289" max="2290" width="9.140625" style="77"/>
    <col min="2291" max="2291" width="11.7109375" style="77" customWidth="1"/>
    <col min="2292" max="2501" width="9.140625" style="77"/>
    <col min="2502" max="2502" width="26.42578125" style="77" customWidth="1"/>
    <col min="2503" max="2503" width="32.140625" style="77" customWidth="1"/>
    <col min="2504" max="2504" width="30.140625" style="77" customWidth="1"/>
    <col min="2505" max="2505" width="36.5703125" style="77" customWidth="1"/>
    <col min="2506" max="2506" width="9.140625" style="77"/>
    <col min="2507" max="2507" width="7.7109375" style="77" customWidth="1"/>
    <col min="2508" max="2508" width="6.7109375" style="77" customWidth="1"/>
    <col min="2509" max="2509" width="8" style="77" customWidth="1"/>
    <col min="2510" max="2511" width="7.7109375" style="77" customWidth="1"/>
    <col min="2512" max="2512" width="7.5703125" style="77" customWidth="1"/>
    <col min="2513" max="2513" width="11" style="77" customWidth="1"/>
    <col min="2514" max="2514" width="10.140625" style="77" customWidth="1"/>
    <col min="2515" max="2515" width="9.140625" style="77"/>
    <col min="2516" max="2516" width="13" style="77" customWidth="1"/>
    <col min="2517" max="2517" width="8.5703125" style="77" customWidth="1"/>
    <col min="2518" max="2518" width="14.5703125" style="77" customWidth="1"/>
    <col min="2519" max="2519" width="9.140625" style="77"/>
    <col min="2520" max="2521" width="12" style="77" customWidth="1"/>
    <col min="2522" max="2523" width="9.7109375" style="77" customWidth="1"/>
    <col min="2524" max="2524" width="11.7109375" style="77" customWidth="1"/>
    <col min="2525" max="2525" width="12.5703125" style="77" customWidth="1"/>
    <col min="2526" max="2526" width="10.7109375" style="77" customWidth="1"/>
    <col min="2527" max="2527" width="9.140625" style="77"/>
    <col min="2528" max="2528" width="10.7109375" style="77" customWidth="1"/>
    <col min="2529" max="2529" width="11.7109375" style="77" customWidth="1"/>
    <col min="2530" max="2530" width="10.7109375" style="77" customWidth="1"/>
    <col min="2531" max="2531" width="11.7109375" style="77" customWidth="1"/>
    <col min="2532" max="2532" width="12.7109375" style="77" customWidth="1"/>
    <col min="2533" max="2533" width="15.5703125" style="77" customWidth="1"/>
    <col min="2534" max="2534" width="14.28515625" style="77" customWidth="1"/>
    <col min="2535" max="2535" width="13.7109375" style="77" customWidth="1"/>
    <col min="2536" max="2537" width="11.7109375" style="77" customWidth="1"/>
    <col min="2538" max="2538" width="13.7109375" style="77" customWidth="1"/>
    <col min="2539" max="2541" width="9.140625" style="77"/>
    <col min="2542" max="2542" width="3.140625" style="77" customWidth="1"/>
    <col min="2543" max="2543" width="12" style="77" customWidth="1"/>
    <col min="2544" max="2544" width="2" style="77" customWidth="1"/>
    <col min="2545" max="2546" width="9.140625" style="77"/>
    <col min="2547" max="2547" width="11.7109375" style="77" customWidth="1"/>
    <col min="2548" max="2757" width="9.140625" style="77"/>
    <col min="2758" max="2758" width="26.42578125" style="77" customWidth="1"/>
    <col min="2759" max="2759" width="32.140625" style="77" customWidth="1"/>
    <col min="2760" max="2760" width="30.140625" style="77" customWidth="1"/>
    <col min="2761" max="2761" width="36.5703125" style="77" customWidth="1"/>
    <col min="2762" max="2762" width="9.140625" style="77"/>
    <col min="2763" max="2763" width="7.7109375" style="77" customWidth="1"/>
    <col min="2764" max="2764" width="6.7109375" style="77" customWidth="1"/>
    <col min="2765" max="2765" width="8" style="77" customWidth="1"/>
    <col min="2766" max="2767" width="7.7109375" style="77" customWidth="1"/>
    <col min="2768" max="2768" width="7.5703125" style="77" customWidth="1"/>
    <col min="2769" max="2769" width="11" style="77" customWidth="1"/>
    <col min="2770" max="2770" width="10.140625" style="77" customWidth="1"/>
    <col min="2771" max="2771" width="9.140625" style="77"/>
    <col min="2772" max="2772" width="13" style="77" customWidth="1"/>
    <col min="2773" max="2773" width="8.5703125" style="77" customWidth="1"/>
    <col min="2774" max="2774" width="14.5703125" style="77" customWidth="1"/>
    <col min="2775" max="2775" width="9.140625" style="77"/>
    <col min="2776" max="2777" width="12" style="77" customWidth="1"/>
    <col min="2778" max="2779" width="9.7109375" style="77" customWidth="1"/>
    <col min="2780" max="2780" width="11.7109375" style="77" customWidth="1"/>
    <col min="2781" max="2781" width="12.5703125" style="77" customWidth="1"/>
    <col min="2782" max="2782" width="10.7109375" style="77" customWidth="1"/>
    <col min="2783" max="2783" width="9.140625" style="77"/>
    <col min="2784" max="2784" width="10.7109375" style="77" customWidth="1"/>
    <col min="2785" max="2785" width="11.7109375" style="77" customWidth="1"/>
    <col min="2786" max="2786" width="10.7109375" style="77" customWidth="1"/>
    <col min="2787" max="2787" width="11.7109375" style="77" customWidth="1"/>
    <col min="2788" max="2788" width="12.7109375" style="77" customWidth="1"/>
    <col min="2789" max="2789" width="15.5703125" style="77" customWidth="1"/>
    <col min="2790" max="2790" width="14.28515625" style="77" customWidth="1"/>
    <col min="2791" max="2791" width="13.7109375" style="77" customWidth="1"/>
    <col min="2792" max="2793" width="11.7109375" style="77" customWidth="1"/>
    <col min="2794" max="2794" width="13.7109375" style="77" customWidth="1"/>
    <col min="2795" max="2797" width="9.140625" style="77"/>
    <col min="2798" max="2798" width="3.140625" style="77" customWidth="1"/>
    <col min="2799" max="2799" width="12" style="77" customWidth="1"/>
    <col min="2800" max="2800" width="2" style="77" customWidth="1"/>
    <col min="2801" max="2802" width="9.140625" style="77"/>
    <col min="2803" max="2803" width="11.7109375" style="77" customWidth="1"/>
    <col min="2804" max="3013" width="9.140625" style="77"/>
    <col min="3014" max="3014" width="26.42578125" style="77" customWidth="1"/>
    <col min="3015" max="3015" width="32.140625" style="77" customWidth="1"/>
    <col min="3016" max="3016" width="30.140625" style="77" customWidth="1"/>
    <col min="3017" max="3017" width="36.5703125" style="77" customWidth="1"/>
    <col min="3018" max="3018" width="9.140625" style="77"/>
    <col min="3019" max="3019" width="7.7109375" style="77" customWidth="1"/>
    <col min="3020" max="3020" width="6.7109375" style="77" customWidth="1"/>
    <col min="3021" max="3021" width="8" style="77" customWidth="1"/>
    <col min="3022" max="3023" width="7.7109375" style="77" customWidth="1"/>
    <col min="3024" max="3024" width="7.5703125" style="77" customWidth="1"/>
    <col min="3025" max="3025" width="11" style="77" customWidth="1"/>
    <col min="3026" max="3026" width="10.140625" style="77" customWidth="1"/>
    <col min="3027" max="3027" width="9.140625" style="77"/>
    <col min="3028" max="3028" width="13" style="77" customWidth="1"/>
    <col min="3029" max="3029" width="8.5703125" style="77" customWidth="1"/>
    <col min="3030" max="3030" width="14.5703125" style="77" customWidth="1"/>
    <col min="3031" max="3031" width="9.140625" style="77"/>
    <col min="3032" max="3033" width="12" style="77" customWidth="1"/>
    <col min="3034" max="3035" width="9.7109375" style="77" customWidth="1"/>
    <col min="3036" max="3036" width="11.7109375" style="77" customWidth="1"/>
    <col min="3037" max="3037" width="12.5703125" style="77" customWidth="1"/>
    <col min="3038" max="3038" width="10.7109375" style="77" customWidth="1"/>
    <col min="3039" max="3039" width="9.140625" style="77"/>
    <col min="3040" max="3040" width="10.7109375" style="77" customWidth="1"/>
    <col min="3041" max="3041" width="11.7109375" style="77" customWidth="1"/>
    <col min="3042" max="3042" width="10.7109375" style="77" customWidth="1"/>
    <col min="3043" max="3043" width="11.7109375" style="77" customWidth="1"/>
    <col min="3044" max="3044" width="12.7109375" style="77" customWidth="1"/>
    <col min="3045" max="3045" width="15.5703125" style="77" customWidth="1"/>
    <col min="3046" max="3046" width="14.28515625" style="77" customWidth="1"/>
    <col min="3047" max="3047" width="13.7109375" style="77" customWidth="1"/>
    <col min="3048" max="3049" width="11.7109375" style="77" customWidth="1"/>
    <col min="3050" max="3050" width="13.7109375" style="77" customWidth="1"/>
    <col min="3051" max="3053" width="9.140625" style="77"/>
    <col min="3054" max="3054" width="3.140625" style="77" customWidth="1"/>
    <col min="3055" max="3055" width="12" style="77" customWidth="1"/>
    <col min="3056" max="3056" width="2" style="77" customWidth="1"/>
    <col min="3057" max="3058" width="9.140625" style="77"/>
    <col min="3059" max="3059" width="11.7109375" style="77" customWidth="1"/>
    <col min="3060" max="3269" width="9.140625" style="77"/>
    <col min="3270" max="3270" width="26.42578125" style="77" customWidth="1"/>
    <col min="3271" max="3271" width="32.140625" style="77" customWidth="1"/>
    <col min="3272" max="3272" width="30.140625" style="77" customWidth="1"/>
    <col min="3273" max="3273" width="36.5703125" style="77" customWidth="1"/>
    <col min="3274" max="3274" width="9.140625" style="77"/>
    <col min="3275" max="3275" width="7.7109375" style="77" customWidth="1"/>
    <col min="3276" max="3276" width="6.7109375" style="77" customWidth="1"/>
    <col min="3277" max="3277" width="8" style="77" customWidth="1"/>
    <col min="3278" max="3279" width="7.7109375" style="77" customWidth="1"/>
    <col min="3280" max="3280" width="7.5703125" style="77" customWidth="1"/>
    <col min="3281" max="3281" width="11" style="77" customWidth="1"/>
    <col min="3282" max="3282" width="10.140625" style="77" customWidth="1"/>
    <col min="3283" max="3283" width="9.140625" style="77"/>
    <col min="3284" max="3284" width="13" style="77" customWidth="1"/>
    <col min="3285" max="3285" width="8.5703125" style="77" customWidth="1"/>
    <col min="3286" max="3286" width="14.5703125" style="77" customWidth="1"/>
    <col min="3287" max="3287" width="9.140625" style="77"/>
    <col min="3288" max="3289" width="12" style="77" customWidth="1"/>
    <col min="3290" max="3291" width="9.7109375" style="77" customWidth="1"/>
    <col min="3292" max="3292" width="11.7109375" style="77" customWidth="1"/>
    <col min="3293" max="3293" width="12.5703125" style="77" customWidth="1"/>
    <col min="3294" max="3294" width="10.7109375" style="77" customWidth="1"/>
    <col min="3295" max="3295" width="9.140625" style="77"/>
    <col min="3296" max="3296" width="10.7109375" style="77" customWidth="1"/>
    <col min="3297" max="3297" width="11.7109375" style="77" customWidth="1"/>
    <col min="3298" max="3298" width="10.7109375" style="77" customWidth="1"/>
    <col min="3299" max="3299" width="11.7109375" style="77" customWidth="1"/>
    <col min="3300" max="3300" width="12.7109375" style="77" customWidth="1"/>
    <col min="3301" max="3301" width="15.5703125" style="77" customWidth="1"/>
    <col min="3302" max="3302" width="14.28515625" style="77" customWidth="1"/>
    <col min="3303" max="3303" width="13.7109375" style="77" customWidth="1"/>
    <col min="3304" max="3305" width="11.7109375" style="77" customWidth="1"/>
    <col min="3306" max="3306" width="13.7109375" style="77" customWidth="1"/>
    <col min="3307" max="3309" width="9.140625" style="77"/>
    <col min="3310" max="3310" width="3.140625" style="77" customWidth="1"/>
    <col min="3311" max="3311" width="12" style="77" customWidth="1"/>
    <col min="3312" max="3312" width="2" style="77" customWidth="1"/>
    <col min="3313" max="3314" width="9.140625" style="77"/>
    <col min="3315" max="3315" width="11.7109375" style="77" customWidth="1"/>
    <col min="3316" max="3525" width="9.140625" style="77"/>
    <col min="3526" max="3526" width="26.42578125" style="77" customWidth="1"/>
    <col min="3527" max="3527" width="32.140625" style="77" customWidth="1"/>
    <col min="3528" max="3528" width="30.140625" style="77" customWidth="1"/>
    <col min="3529" max="3529" width="36.5703125" style="77" customWidth="1"/>
    <col min="3530" max="3530" width="9.140625" style="77"/>
    <col min="3531" max="3531" width="7.7109375" style="77" customWidth="1"/>
    <col min="3532" max="3532" width="6.7109375" style="77" customWidth="1"/>
    <col min="3533" max="3533" width="8" style="77" customWidth="1"/>
    <col min="3534" max="3535" width="7.7109375" style="77" customWidth="1"/>
    <col min="3536" max="3536" width="7.5703125" style="77" customWidth="1"/>
    <col min="3537" max="3537" width="11" style="77" customWidth="1"/>
    <col min="3538" max="3538" width="10.140625" style="77" customWidth="1"/>
    <col min="3539" max="3539" width="9.140625" style="77"/>
    <col min="3540" max="3540" width="13" style="77" customWidth="1"/>
    <col min="3541" max="3541" width="8.5703125" style="77" customWidth="1"/>
    <col min="3542" max="3542" width="14.5703125" style="77" customWidth="1"/>
    <col min="3543" max="3543" width="9.140625" style="77"/>
    <col min="3544" max="3545" width="12" style="77" customWidth="1"/>
    <col min="3546" max="3547" width="9.7109375" style="77" customWidth="1"/>
    <col min="3548" max="3548" width="11.7109375" style="77" customWidth="1"/>
    <col min="3549" max="3549" width="12.5703125" style="77" customWidth="1"/>
    <col min="3550" max="3550" width="10.7109375" style="77" customWidth="1"/>
    <col min="3551" max="3551" width="9.140625" style="77"/>
    <col min="3552" max="3552" width="10.7109375" style="77" customWidth="1"/>
    <col min="3553" max="3553" width="11.7109375" style="77" customWidth="1"/>
    <col min="3554" max="3554" width="10.7109375" style="77" customWidth="1"/>
    <col min="3555" max="3555" width="11.7109375" style="77" customWidth="1"/>
    <col min="3556" max="3556" width="12.7109375" style="77" customWidth="1"/>
    <col min="3557" max="3557" width="15.5703125" style="77" customWidth="1"/>
    <col min="3558" max="3558" width="14.28515625" style="77" customWidth="1"/>
    <col min="3559" max="3559" width="13.7109375" style="77" customWidth="1"/>
    <col min="3560" max="3561" width="11.7109375" style="77" customWidth="1"/>
    <col min="3562" max="3562" width="13.7109375" style="77" customWidth="1"/>
    <col min="3563" max="3565" width="9.140625" style="77"/>
    <col min="3566" max="3566" width="3.140625" style="77" customWidth="1"/>
    <col min="3567" max="3567" width="12" style="77" customWidth="1"/>
    <col min="3568" max="3568" width="2" style="77" customWidth="1"/>
    <col min="3569" max="3570" width="9.140625" style="77"/>
    <col min="3571" max="3571" width="11.7109375" style="77" customWidth="1"/>
    <col min="3572" max="3781" width="9.140625" style="77"/>
    <col min="3782" max="3782" width="26.42578125" style="77" customWidth="1"/>
    <col min="3783" max="3783" width="32.140625" style="77" customWidth="1"/>
    <col min="3784" max="3784" width="30.140625" style="77" customWidth="1"/>
    <col min="3785" max="3785" width="36.5703125" style="77" customWidth="1"/>
    <col min="3786" max="3786" width="9.140625" style="77"/>
    <col min="3787" max="3787" width="7.7109375" style="77" customWidth="1"/>
    <col min="3788" max="3788" width="6.7109375" style="77" customWidth="1"/>
    <col min="3789" max="3789" width="8" style="77" customWidth="1"/>
    <col min="3790" max="3791" width="7.7109375" style="77" customWidth="1"/>
    <col min="3792" max="3792" width="7.5703125" style="77" customWidth="1"/>
    <col min="3793" max="3793" width="11" style="77" customWidth="1"/>
    <col min="3794" max="3794" width="10.140625" style="77" customWidth="1"/>
    <col min="3795" max="3795" width="9.140625" style="77"/>
    <col min="3796" max="3796" width="13" style="77" customWidth="1"/>
    <col min="3797" max="3797" width="8.5703125" style="77" customWidth="1"/>
    <col min="3798" max="3798" width="14.5703125" style="77" customWidth="1"/>
    <col min="3799" max="3799" width="9.140625" style="77"/>
    <col min="3800" max="3801" width="12" style="77" customWidth="1"/>
    <col min="3802" max="3803" width="9.7109375" style="77" customWidth="1"/>
    <col min="3804" max="3804" width="11.7109375" style="77" customWidth="1"/>
    <col min="3805" max="3805" width="12.5703125" style="77" customWidth="1"/>
    <col min="3806" max="3806" width="10.7109375" style="77" customWidth="1"/>
    <col min="3807" max="3807" width="9.140625" style="77"/>
    <col min="3808" max="3808" width="10.7109375" style="77" customWidth="1"/>
    <col min="3809" max="3809" width="11.7109375" style="77" customWidth="1"/>
    <col min="3810" max="3810" width="10.7109375" style="77" customWidth="1"/>
    <col min="3811" max="3811" width="11.7109375" style="77" customWidth="1"/>
    <col min="3812" max="3812" width="12.7109375" style="77" customWidth="1"/>
    <col min="3813" max="3813" width="15.5703125" style="77" customWidth="1"/>
    <col min="3814" max="3814" width="14.28515625" style="77" customWidth="1"/>
    <col min="3815" max="3815" width="13.7109375" style="77" customWidth="1"/>
    <col min="3816" max="3817" width="11.7109375" style="77" customWidth="1"/>
    <col min="3818" max="3818" width="13.7109375" style="77" customWidth="1"/>
    <col min="3819" max="3821" width="9.140625" style="77"/>
    <col min="3822" max="3822" width="3.140625" style="77" customWidth="1"/>
    <col min="3823" max="3823" width="12" style="77" customWidth="1"/>
    <col min="3824" max="3824" width="2" style="77" customWidth="1"/>
    <col min="3825" max="3826" width="9.140625" style="77"/>
    <col min="3827" max="3827" width="11.7109375" style="77" customWidth="1"/>
    <col min="3828" max="4037" width="9.140625" style="77"/>
    <col min="4038" max="4038" width="26.42578125" style="77" customWidth="1"/>
    <col min="4039" max="4039" width="32.140625" style="77" customWidth="1"/>
    <col min="4040" max="4040" width="30.140625" style="77" customWidth="1"/>
    <col min="4041" max="4041" width="36.5703125" style="77" customWidth="1"/>
    <col min="4042" max="4042" width="9.140625" style="77"/>
    <col min="4043" max="4043" width="7.7109375" style="77" customWidth="1"/>
    <col min="4044" max="4044" width="6.7109375" style="77" customWidth="1"/>
    <col min="4045" max="4045" width="8" style="77" customWidth="1"/>
    <col min="4046" max="4047" width="7.7109375" style="77" customWidth="1"/>
    <col min="4048" max="4048" width="7.5703125" style="77" customWidth="1"/>
    <col min="4049" max="4049" width="11" style="77" customWidth="1"/>
    <col min="4050" max="4050" width="10.140625" style="77" customWidth="1"/>
    <col min="4051" max="4051" width="9.140625" style="77"/>
    <col min="4052" max="4052" width="13" style="77" customWidth="1"/>
    <col min="4053" max="4053" width="8.5703125" style="77" customWidth="1"/>
    <col min="4054" max="4054" width="14.5703125" style="77" customWidth="1"/>
    <col min="4055" max="4055" width="9.140625" style="77"/>
    <col min="4056" max="4057" width="12" style="77" customWidth="1"/>
    <col min="4058" max="4059" width="9.7109375" style="77" customWidth="1"/>
    <col min="4060" max="4060" width="11.7109375" style="77" customWidth="1"/>
    <col min="4061" max="4061" width="12.5703125" style="77" customWidth="1"/>
    <col min="4062" max="4062" width="10.7109375" style="77" customWidth="1"/>
    <col min="4063" max="4063" width="9.140625" style="77"/>
    <col min="4064" max="4064" width="10.7109375" style="77" customWidth="1"/>
    <col min="4065" max="4065" width="11.7109375" style="77" customWidth="1"/>
    <col min="4066" max="4066" width="10.7109375" style="77" customWidth="1"/>
    <col min="4067" max="4067" width="11.7109375" style="77" customWidth="1"/>
    <col min="4068" max="4068" width="12.7109375" style="77" customWidth="1"/>
    <col min="4069" max="4069" width="15.5703125" style="77" customWidth="1"/>
    <col min="4070" max="4070" width="14.28515625" style="77" customWidth="1"/>
    <col min="4071" max="4071" width="13.7109375" style="77" customWidth="1"/>
    <col min="4072" max="4073" width="11.7109375" style="77" customWidth="1"/>
    <col min="4074" max="4074" width="13.7109375" style="77" customWidth="1"/>
    <col min="4075" max="4077" width="9.140625" style="77"/>
    <col min="4078" max="4078" width="3.140625" style="77" customWidth="1"/>
    <col min="4079" max="4079" width="12" style="77" customWidth="1"/>
    <col min="4080" max="4080" width="2" style="77" customWidth="1"/>
    <col min="4081" max="4082" width="9.140625" style="77"/>
    <col min="4083" max="4083" width="11.7109375" style="77" customWidth="1"/>
    <col min="4084" max="4293" width="9.140625" style="77"/>
    <col min="4294" max="4294" width="26.42578125" style="77" customWidth="1"/>
    <col min="4295" max="4295" width="32.140625" style="77" customWidth="1"/>
    <col min="4296" max="4296" width="30.140625" style="77" customWidth="1"/>
    <col min="4297" max="4297" width="36.5703125" style="77" customWidth="1"/>
    <col min="4298" max="4298" width="9.140625" style="77"/>
    <col min="4299" max="4299" width="7.7109375" style="77" customWidth="1"/>
    <col min="4300" max="4300" width="6.7109375" style="77" customWidth="1"/>
    <col min="4301" max="4301" width="8" style="77" customWidth="1"/>
    <col min="4302" max="4303" width="7.7109375" style="77" customWidth="1"/>
    <col min="4304" max="4304" width="7.5703125" style="77" customWidth="1"/>
    <col min="4305" max="4305" width="11" style="77" customWidth="1"/>
    <col min="4306" max="4306" width="10.140625" style="77" customWidth="1"/>
    <col min="4307" max="4307" width="9.140625" style="77"/>
    <col min="4308" max="4308" width="13" style="77" customWidth="1"/>
    <col min="4309" max="4309" width="8.5703125" style="77" customWidth="1"/>
    <col min="4310" max="4310" width="14.5703125" style="77" customWidth="1"/>
    <col min="4311" max="4311" width="9.140625" style="77"/>
    <col min="4312" max="4313" width="12" style="77" customWidth="1"/>
    <col min="4314" max="4315" width="9.7109375" style="77" customWidth="1"/>
    <col min="4316" max="4316" width="11.7109375" style="77" customWidth="1"/>
    <col min="4317" max="4317" width="12.5703125" style="77" customWidth="1"/>
    <col min="4318" max="4318" width="10.7109375" style="77" customWidth="1"/>
    <col min="4319" max="4319" width="9.140625" style="77"/>
    <col min="4320" max="4320" width="10.7109375" style="77" customWidth="1"/>
    <col min="4321" max="4321" width="11.7109375" style="77" customWidth="1"/>
    <col min="4322" max="4322" width="10.7109375" style="77" customWidth="1"/>
    <col min="4323" max="4323" width="11.7109375" style="77" customWidth="1"/>
    <col min="4324" max="4324" width="12.7109375" style="77" customWidth="1"/>
    <col min="4325" max="4325" width="15.5703125" style="77" customWidth="1"/>
    <col min="4326" max="4326" width="14.28515625" style="77" customWidth="1"/>
    <col min="4327" max="4327" width="13.7109375" style="77" customWidth="1"/>
    <col min="4328" max="4329" width="11.7109375" style="77" customWidth="1"/>
    <col min="4330" max="4330" width="13.7109375" style="77" customWidth="1"/>
    <col min="4331" max="4333" width="9.140625" style="77"/>
    <col min="4334" max="4334" width="3.140625" style="77" customWidth="1"/>
    <col min="4335" max="4335" width="12" style="77" customWidth="1"/>
    <col min="4336" max="4336" width="2" style="77" customWidth="1"/>
    <col min="4337" max="4338" width="9.140625" style="77"/>
    <col min="4339" max="4339" width="11.7109375" style="77" customWidth="1"/>
    <col min="4340" max="4549" width="9.140625" style="77"/>
    <col min="4550" max="4550" width="26.42578125" style="77" customWidth="1"/>
    <col min="4551" max="4551" width="32.140625" style="77" customWidth="1"/>
    <col min="4552" max="4552" width="30.140625" style="77" customWidth="1"/>
    <col min="4553" max="4553" width="36.5703125" style="77" customWidth="1"/>
    <col min="4554" max="4554" width="9.140625" style="77"/>
    <col min="4555" max="4555" width="7.7109375" style="77" customWidth="1"/>
    <col min="4556" max="4556" width="6.7109375" style="77" customWidth="1"/>
    <col min="4557" max="4557" width="8" style="77" customWidth="1"/>
    <col min="4558" max="4559" width="7.7109375" style="77" customWidth="1"/>
    <col min="4560" max="4560" width="7.5703125" style="77" customWidth="1"/>
    <col min="4561" max="4561" width="11" style="77" customWidth="1"/>
    <col min="4562" max="4562" width="10.140625" style="77" customWidth="1"/>
    <col min="4563" max="4563" width="9.140625" style="77"/>
    <col min="4564" max="4564" width="13" style="77" customWidth="1"/>
    <col min="4565" max="4565" width="8.5703125" style="77" customWidth="1"/>
    <col min="4566" max="4566" width="14.5703125" style="77" customWidth="1"/>
    <col min="4567" max="4567" width="9.140625" style="77"/>
    <col min="4568" max="4569" width="12" style="77" customWidth="1"/>
    <col min="4570" max="4571" width="9.7109375" style="77" customWidth="1"/>
    <col min="4572" max="4572" width="11.7109375" style="77" customWidth="1"/>
    <col min="4573" max="4573" width="12.5703125" style="77" customWidth="1"/>
    <col min="4574" max="4574" width="10.7109375" style="77" customWidth="1"/>
    <col min="4575" max="4575" width="9.140625" style="77"/>
    <col min="4576" max="4576" width="10.7109375" style="77" customWidth="1"/>
    <col min="4577" max="4577" width="11.7109375" style="77" customWidth="1"/>
    <col min="4578" max="4578" width="10.7109375" style="77" customWidth="1"/>
    <col min="4579" max="4579" width="11.7109375" style="77" customWidth="1"/>
    <col min="4580" max="4580" width="12.7109375" style="77" customWidth="1"/>
    <col min="4581" max="4581" width="15.5703125" style="77" customWidth="1"/>
    <col min="4582" max="4582" width="14.28515625" style="77" customWidth="1"/>
    <col min="4583" max="4583" width="13.7109375" style="77" customWidth="1"/>
    <col min="4584" max="4585" width="11.7109375" style="77" customWidth="1"/>
    <col min="4586" max="4586" width="13.7109375" style="77" customWidth="1"/>
    <col min="4587" max="4589" width="9.140625" style="77"/>
    <col min="4590" max="4590" width="3.140625" style="77" customWidth="1"/>
    <col min="4591" max="4591" width="12" style="77" customWidth="1"/>
    <col min="4592" max="4592" width="2" style="77" customWidth="1"/>
    <col min="4593" max="4594" width="9.140625" style="77"/>
    <col min="4595" max="4595" width="11.7109375" style="77" customWidth="1"/>
    <col min="4596" max="4805" width="9.140625" style="77"/>
    <col min="4806" max="4806" width="26.42578125" style="77" customWidth="1"/>
    <col min="4807" max="4807" width="32.140625" style="77" customWidth="1"/>
    <col min="4808" max="4808" width="30.140625" style="77" customWidth="1"/>
    <col min="4809" max="4809" width="36.5703125" style="77" customWidth="1"/>
    <col min="4810" max="4810" width="9.140625" style="77"/>
    <col min="4811" max="4811" width="7.7109375" style="77" customWidth="1"/>
    <col min="4812" max="4812" width="6.7109375" style="77" customWidth="1"/>
    <col min="4813" max="4813" width="8" style="77" customWidth="1"/>
    <col min="4814" max="4815" width="7.7109375" style="77" customWidth="1"/>
    <col min="4816" max="4816" width="7.5703125" style="77" customWidth="1"/>
    <col min="4817" max="4817" width="11" style="77" customWidth="1"/>
    <col min="4818" max="4818" width="10.140625" style="77" customWidth="1"/>
    <col min="4819" max="4819" width="9.140625" style="77"/>
    <col min="4820" max="4820" width="13" style="77" customWidth="1"/>
    <col min="4821" max="4821" width="8.5703125" style="77" customWidth="1"/>
    <col min="4822" max="4822" width="14.5703125" style="77" customWidth="1"/>
    <col min="4823" max="4823" width="9.140625" style="77"/>
    <col min="4824" max="4825" width="12" style="77" customWidth="1"/>
    <col min="4826" max="4827" width="9.7109375" style="77" customWidth="1"/>
    <col min="4828" max="4828" width="11.7109375" style="77" customWidth="1"/>
    <col min="4829" max="4829" width="12.5703125" style="77" customWidth="1"/>
    <col min="4830" max="4830" width="10.7109375" style="77" customWidth="1"/>
    <col min="4831" max="4831" width="9.140625" style="77"/>
    <col min="4832" max="4832" width="10.7109375" style="77" customWidth="1"/>
    <col min="4833" max="4833" width="11.7109375" style="77" customWidth="1"/>
    <col min="4834" max="4834" width="10.7109375" style="77" customWidth="1"/>
    <col min="4835" max="4835" width="11.7109375" style="77" customWidth="1"/>
    <col min="4836" max="4836" width="12.7109375" style="77" customWidth="1"/>
    <col min="4837" max="4837" width="15.5703125" style="77" customWidth="1"/>
    <col min="4838" max="4838" width="14.28515625" style="77" customWidth="1"/>
    <col min="4839" max="4839" width="13.7109375" style="77" customWidth="1"/>
    <col min="4840" max="4841" width="11.7109375" style="77" customWidth="1"/>
    <col min="4842" max="4842" width="13.7109375" style="77" customWidth="1"/>
    <col min="4843" max="4845" width="9.140625" style="77"/>
    <col min="4846" max="4846" width="3.140625" style="77" customWidth="1"/>
    <col min="4847" max="4847" width="12" style="77" customWidth="1"/>
    <col min="4848" max="4848" width="2" style="77" customWidth="1"/>
    <col min="4849" max="4850" width="9.140625" style="77"/>
    <col min="4851" max="4851" width="11.7109375" style="77" customWidth="1"/>
    <col min="4852" max="5061" width="9.140625" style="77"/>
    <col min="5062" max="5062" width="26.42578125" style="77" customWidth="1"/>
    <col min="5063" max="5063" width="32.140625" style="77" customWidth="1"/>
    <col min="5064" max="5064" width="30.140625" style="77" customWidth="1"/>
    <col min="5065" max="5065" width="36.5703125" style="77" customWidth="1"/>
    <col min="5066" max="5066" width="9.140625" style="77"/>
    <col min="5067" max="5067" width="7.7109375" style="77" customWidth="1"/>
    <col min="5068" max="5068" width="6.7109375" style="77" customWidth="1"/>
    <col min="5069" max="5069" width="8" style="77" customWidth="1"/>
    <col min="5070" max="5071" width="7.7109375" style="77" customWidth="1"/>
    <col min="5072" max="5072" width="7.5703125" style="77" customWidth="1"/>
    <col min="5073" max="5073" width="11" style="77" customWidth="1"/>
    <col min="5074" max="5074" width="10.140625" style="77" customWidth="1"/>
    <col min="5075" max="5075" width="9.140625" style="77"/>
    <col min="5076" max="5076" width="13" style="77" customWidth="1"/>
    <col min="5077" max="5077" width="8.5703125" style="77" customWidth="1"/>
    <col min="5078" max="5078" width="14.5703125" style="77" customWidth="1"/>
    <col min="5079" max="5079" width="9.140625" style="77"/>
    <col min="5080" max="5081" width="12" style="77" customWidth="1"/>
    <col min="5082" max="5083" width="9.7109375" style="77" customWidth="1"/>
    <col min="5084" max="5084" width="11.7109375" style="77" customWidth="1"/>
    <col min="5085" max="5085" width="12.5703125" style="77" customWidth="1"/>
    <col min="5086" max="5086" width="10.7109375" style="77" customWidth="1"/>
    <col min="5087" max="5087" width="9.140625" style="77"/>
    <col min="5088" max="5088" width="10.7109375" style="77" customWidth="1"/>
    <col min="5089" max="5089" width="11.7109375" style="77" customWidth="1"/>
    <col min="5090" max="5090" width="10.7109375" style="77" customWidth="1"/>
    <col min="5091" max="5091" width="11.7109375" style="77" customWidth="1"/>
    <col min="5092" max="5092" width="12.7109375" style="77" customWidth="1"/>
    <col min="5093" max="5093" width="15.5703125" style="77" customWidth="1"/>
    <col min="5094" max="5094" width="14.28515625" style="77" customWidth="1"/>
    <col min="5095" max="5095" width="13.7109375" style="77" customWidth="1"/>
    <col min="5096" max="5097" width="11.7109375" style="77" customWidth="1"/>
    <col min="5098" max="5098" width="13.7109375" style="77" customWidth="1"/>
    <col min="5099" max="5101" width="9.140625" style="77"/>
    <col min="5102" max="5102" width="3.140625" style="77" customWidth="1"/>
    <col min="5103" max="5103" width="12" style="77" customWidth="1"/>
    <col min="5104" max="5104" width="2" style="77" customWidth="1"/>
    <col min="5105" max="5106" width="9.140625" style="77"/>
    <col min="5107" max="5107" width="11.7109375" style="77" customWidth="1"/>
    <col min="5108" max="5317" width="9.140625" style="77"/>
    <col min="5318" max="5318" width="26.42578125" style="77" customWidth="1"/>
    <col min="5319" max="5319" width="32.140625" style="77" customWidth="1"/>
    <col min="5320" max="5320" width="30.140625" style="77" customWidth="1"/>
    <col min="5321" max="5321" width="36.5703125" style="77" customWidth="1"/>
    <col min="5322" max="5322" width="9.140625" style="77"/>
    <col min="5323" max="5323" width="7.7109375" style="77" customWidth="1"/>
    <col min="5324" max="5324" width="6.7109375" style="77" customWidth="1"/>
    <col min="5325" max="5325" width="8" style="77" customWidth="1"/>
    <col min="5326" max="5327" width="7.7109375" style="77" customWidth="1"/>
    <col min="5328" max="5328" width="7.5703125" style="77" customWidth="1"/>
    <col min="5329" max="5329" width="11" style="77" customWidth="1"/>
    <col min="5330" max="5330" width="10.140625" style="77" customWidth="1"/>
    <col min="5331" max="5331" width="9.140625" style="77"/>
    <col min="5332" max="5332" width="13" style="77" customWidth="1"/>
    <col min="5333" max="5333" width="8.5703125" style="77" customWidth="1"/>
    <col min="5334" max="5334" width="14.5703125" style="77" customWidth="1"/>
    <col min="5335" max="5335" width="9.140625" style="77"/>
    <col min="5336" max="5337" width="12" style="77" customWidth="1"/>
    <col min="5338" max="5339" width="9.7109375" style="77" customWidth="1"/>
    <col min="5340" max="5340" width="11.7109375" style="77" customWidth="1"/>
    <col min="5341" max="5341" width="12.5703125" style="77" customWidth="1"/>
    <col min="5342" max="5342" width="10.7109375" style="77" customWidth="1"/>
    <col min="5343" max="5343" width="9.140625" style="77"/>
    <col min="5344" max="5344" width="10.7109375" style="77" customWidth="1"/>
    <col min="5345" max="5345" width="11.7109375" style="77" customWidth="1"/>
    <col min="5346" max="5346" width="10.7109375" style="77" customWidth="1"/>
    <col min="5347" max="5347" width="11.7109375" style="77" customWidth="1"/>
    <col min="5348" max="5348" width="12.7109375" style="77" customWidth="1"/>
    <col min="5349" max="5349" width="15.5703125" style="77" customWidth="1"/>
    <col min="5350" max="5350" width="14.28515625" style="77" customWidth="1"/>
    <col min="5351" max="5351" width="13.7109375" style="77" customWidth="1"/>
    <col min="5352" max="5353" width="11.7109375" style="77" customWidth="1"/>
    <col min="5354" max="5354" width="13.7109375" style="77" customWidth="1"/>
    <col min="5355" max="5357" width="9.140625" style="77"/>
    <col min="5358" max="5358" width="3.140625" style="77" customWidth="1"/>
    <col min="5359" max="5359" width="12" style="77" customWidth="1"/>
    <col min="5360" max="5360" width="2" style="77" customWidth="1"/>
    <col min="5361" max="5362" width="9.140625" style="77"/>
    <col min="5363" max="5363" width="11.7109375" style="77" customWidth="1"/>
    <col min="5364" max="5573" width="9.140625" style="77"/>
    <col min="5574" max="5574" width="26.42578125" style="77" customWidth="1"/>
    <col min="5575" max="5575" width="32.140625" style="77" customWidth="1"/>
    <col min="5576" max="5576" width="30.140625" style="77" customWidth="1"/>
    <col min="5577" max="5577" width="36.5703125" style="77" customWidth="1"/>
    <col min="5578" max="5578" width="9.140625" style="77"/>
    <col min="5579" max="5579" width="7.7109375" style="77" customWidth="1"/>
    <col min="5580" max="5580" width="6.7109375" style="77" customWidth="1"/>
    <col min="5581" max="5581" width="8" style="77" customWidth="1"/>
    <col min="5582" max="5583" width="7.7109375" style="77" customWidth="1"/>
    <col min="5584" max="5584" width="7.5703125" style="77" customWidth="1"/>
    <col min="5585" max="5585" width="11" style="77" customWidth="1"/>
    <col min="5586" max="5586" width="10.140625" style="77" customWidth="1"/>
    <col min="5587" max="5587" width="9.140625" style="77"/>
    <col min="5588" max="5588" width="13" style="77" customWidth="1"/>
    <col min="5589" max="5589" width="8.5703125" style="77" customWidth="1"/>
    <col min="5590" max="5590" width="14.5703125" style="77" customWidth="1"/>
    <col min="5591" max="5591" width="9.140625" style="77"/>
    <col min="5592" max="5593" width="12" style="77" customWidth="1"/>
    <col min="5594" max="5595" width="9.7109375" style="77" customWidth="1"/>
    <col min="5596" max="5596" width="11.7109375" style="77" customWidth="1"/>
    <col min="5597" max="5597" width="12.5703125" style="77" customWidth="1"/>
    <col min="5598" max="5598" width="10.7109375" style="77" customWidth="1"/>
    <col min="5599" max="5599" width="9.140625" style="77"/>
    <col min="5600" max="5600" width="10.7109375" style="77" customWidth="1"/>
    <col min="5601" max="5601" width="11.7109375" style="77" customWidth="1"/>
    <col min="5602" max="5602" width="10.7109375" style="77" customWidth="1"/>
    <col min="5603" max="5603" width="11.7109375" style="77" customWidth="1"/>
    <col min="5604" max="5604" width="12.7109375" style="77" customWidth="1"/>
    <col min="5605" max="5605" width="15.5703125" style="77" customWidth="1"/>
    <col min="5606" max="5606" width="14.28515625" style="77" customWidth="1"/>
    <col min="5607" max="5607" width="13.7109375" style="77" customWidth="1"/>
    <col min="5608" max="5609" width="11.7109375" style="77" customWidth="1"/>
    <col min="5610" max="5610" width="13.7109375" style="77" customWidth="1"/>
    <col min="5611" max="5613" width="9.140625" style="77"/>
    <col min="5614" max="5614" width="3.140625" style="77" customWidth="1"/>
    <col min="5615" max="5615" width="12" style="77" customWidth="1"/>
    <col min="5616" max="5616" width="2" style="77" customWidth="1"/>
    <col min="5617" max="5618" width="9.140625" style="77"/>
    <col min="5619" max="5619" width="11.7109375" style="77" customWidth="1"/>
    <col min="5620" max="5829" width="9.140625" style="77"/>
    <col min="5830" max="5830" width="26.42578125" style="77" customWidth="1"/>
    <col min="5831" max="5831" width="32.140625" style="77" customWidth="1"/>
    <col min="5832" max="5832" width="30.140625" style="77" customWidth="1"/>
    <col min="5833" max="5833" width="36.5703125" style="77" customWidth="1"/>
    <col min="5834" max="5834" width="9.140625" style="77"/>
    <col min="5835" max="5835" width="7.7109375" style="77" customWidth="1"/>
    <col min="5836" max="5836" width="6.7109375" style="77" customWidth="1"/>
    <col min="5837" max="5837" width="8" style="77" customWidth="1"/>
    <col min="5838" max="5839" width="7.7109375" style="77" customWidth="1"/>
    <col min="5840" max="5840" width="7.5703125" style="77" customWidth="1"/>
    <col min="5841" max="5841" width="11" style="77" customWidth="1"/>
    <col min="5842" max="5842" width="10.140625" style="77" customWidth="1"/>
    <col min="5843" max="5843" width="9.140625" style="77"/>
    <col min="5844" max="5844" width="13" style="77" customWidth="1"/>
    <col min="5845" max="5845" width="8.5703125" style="77" customWidth="1"/>
    <col min="5846" max="5846" width="14.5703125" style="77" customWidth="1"/>
    <col min="5847" max="5847" width="9.140625" style="77"/>
    <col min="5848" max="5849" width="12" style="77" customWidth="1"/>
    <col min="5850" max="5851" width="9.7109375" style="77" customWidth="1"/>
    <col min="5852" max="5852" width="11.7109375" style="77" customWidth="1"/>
    <col min="5853" max="5853" width="12.5703125" style="77" customWidth="1"/>
    <col min="5854" max="5854" width="10.7109375" style="77" customWidth="1"/>
    <col min="5855" max="5855" width="9.140625" style="77"/>
    <col min="5856" max="5856" width="10.7109375" style="77" customWidth="1"/>
    <col min="5857" max="5857" width="11.7109375" style="77" customWidth="1"/>
    <col min="5858" max="5858" width="10.7109375" style="77" customWidth="1"/>
    <col min="5859" max="5859" width="11.7109375" style="77" customWidth="1"/>
    <col min="5860" max="5860" width="12.7109375" style="77" customWidth="1"/>
    <col min="5861" max="5861" width="15.5703125" style="77" customWidth="1"/>
    <col min="5862" max="5862" width="14.28515625" style="77" customWidth="1"/>
    <col min="5863" max="5863" width="13.7109375" style="77" customWidth="1"/>
    <col min="5864" max="5865" width="11.7109375" style="77" customWidth="1"/>
    <col min="5866" max="5866" width="13.7109375" style="77" customWidth="1"/>
    <col min="5867" max="5869" width="9.140625" style="77"/>
    <col min="5870" max="5870" width="3.140625" style="77" customWidth="1"/>
    <col min="5871" max="5871" width="12" style="77" customWidth="1"/>
    <col min="5872" max="5872" width="2" style="77" customWidth="1"/>
    <col min="5873" max="5874" width="9.140625" style="77"/>
    <col min="5875" max="5875" width="11.7109375" style="77" customWidth="1"/>
    <col min="5876" max="6085" width="9.140625" style="77"/>
    <col min="6086" max="6086" width="26.42578125" style="77" customWidth="1"/>
    <col min="6087" max="6087" width="32.140625" style="77" customWidth="1"/>
    <col min="6088" max="6088" width="30.140625" style="77" customWidth="1"/>
    <col min="6089" max="6089" width="36.5703125" style="77" customWidth="1"/>
    <col min="6090" max="6090" width="9.140625" style="77"/>
    <col min="6091" max="6091" width="7.7109375" style="77" customWidth="1"/>
    <col min="6092" max="6092" width="6.7109375" style="77" customWidth="1"/>
    <col min="6093" max="6093" width="8" style="77" customWidth="1"/>
    <col min="6094" max="6095" width="7.7109375" style="77" customWidth="1"/>
    <col min="6096" max="6096" width="7.5703125" style="77" customWidth="1"/>
    <col min="6097" max="6097" width="11" style="77" customWidth="1"/>
    <col min="6098" max="6098" width="10.140625" style="77" customWidth="1"/>
    <col min="6099" max="6099" width="9.140625" style="77"/>
    <col min="6100" max="6100" width="13" style="77" customWidth="1"/>
    <col min="6101" max="6101" width="8.5703125" style="77" customWidth="1"/>
    <col min="6102" max="6102" width="14.5703125" style="77" customWidth="1"/>
    <col min="6103" max="6103" width="9.140625" style="77"/>
    <col min="6104" max="6105" width="12" style="77" customWidth="1"/>
    <col min="6106" max="6107" width="9.7109375" style="77" customWidth="1"/>
    <col min="6108" max="6108" width="11.7109375" style="77" customWidth="1"/>
    <col min="6109" max="6109" width="12.5703125" style="77" customWidth="1"/>
    <col min="6110" max="6110" width="10.7109375" style="77" customWidth="1"/>
    <col min="6111" max="6111" width="9.140625" style="77"/>
    <col min="6112" max="6112" width="10.7109375" style="77" customWidth="1"/>
    <col min="6113" max="6113" width="11.7109375" style="77" customWidth="1"/>
    <col min="6114" max="6114" width="10.7109375" style="77" customWidth="1"/>
    <col min="6115" max="6115" width="11.7109375" style="77" customWidth="1"/>
    <col min="6116" max="6116" width="12.7109375" style="77" customWidth="1"/>
    <col min="6117" max="6117" width="15.5703125" style="77" customWidth="1"/>
    <col min="6118" max="6118" width="14.28515625" style="77" customWidth="1"/>
    <col min="6119" max="6119" width="13.7109375" style="77" customWidth="1"/>
    <col min="6120" max="6121" width="11.7109375" style="77" customWidth="1"/>
    <col min="6122" max="6122" width="13.7109375" style="77" customWidth="1"/>
    <col min="6123" max="6125" width="9.140625" style="77"/>
    <col min="6126" max="6126" width="3.140625" style="77" customWidth="1"/>
    <col min="6127" max="6127" width="12" style="77" customWidth="1"/>
    <col min="6128" max="6128" width="2" style="77" customWidth="1"/>
    <col min="6129" max="6130" width="9.140625" style="77"/>
    <col min="6131" max="6131" width="11.7109375" style="77" customWidth="1"/>
    <col min="6132" max="6341" width="9.140625" style="77"/>
    <col min="6342" max="6342" width="26.42578125" style="77" customWidth="1"/>
    <col min="6343" max="6343" width="32.140625" style="77" customWidth="1"/>
    <col min="6344" max="6344" width="30.140625" style="77" customWidth="1"/>
    <col min="6345" max="6345" width="36.5703125" style="77" customWidth="1"/>
    <col min="6346" max="6346" width="9.140625" style="77"/>
    <col min="6347" max="6347" width="7.7109375" style="77" customWidth="1"/>
    <col min="6348" max="6348" width="6.7109375" style="77" customWidth="1"/>
    <col min="6349" max="6349" width="8" style="77" customWidth="1"/>
    <col min="6350" max="6351" width="7.7109375" style="77" customWidth="1"/>
    <col min="6352" max="6352" width="7.5703125" style="77" customWidth="1"/>
    <col min="6353" max="6353" width="11" style="77" customWidth="1"/>
    <col min="6354" max="6354" width="10.140625" style="77" customWidth="1"/>
    <col min="6355" max="6355" width="9.140625" style="77"/>
    <col min="6356" max="6356" width="13" style="77" customWidth="1"/>
    <col min="6357" max="6357" width="8.5703125" style="77" customWidth="1"/>
    <col min="6358" max="6358" width="14.5703125" style="77" customWidth="1"/>
    <col min="6359" max="6359" width="9.140625" style="77"/>
    <col min="6360" max="6361" width="12" style="77" customWidth="1"/>
    <col min="6362" max="6363" width="9.7109375" style="77" customWidth="1"/>
    <col min="6364" max="6364" width="11.7109375" style="77" customWidth="1"/>
    <col min="6365" max="6365" width="12.5703125" style="77" customWidth="1"/>
    <col min="6366" max="6366" width="10.7109375" style="77" customWidth="1"/>
    <col min="6367" max="6367" width="9.140625" style="77"/>
    <col min="6368" max="6368" width="10.7109375" style="77" customWidth="1"/>
    <col min="6369" max="6369" width="11.7109375" style="77" customWidth="1"/>
    <col min="6370" max="6370" width="10.7109375" style="77" customWidth="1"/>
    <col min="6371" max="6371" width="11.7109375" style="77" customWidth="1"/>
    <col min="6372" max="6372" width="12.7109375" style="77" customWidth="1"/>
    <col min="6373" max="6373" width="15.5703125" style="77" customWidth="1"/>
    <col min="6374" max="6374" width="14.28515625" style="77" customWidth="1"/>
    <col min="6375" max="6375" width="13.7109375" style="77" customWidth="1"/>
    <col min="6376" max="6377" width="11.7109375" style="77" customWidth="1"/>
    <col min="6378" max="6378" width="13.7109375" style="77" customWidth="1"/>
    <col min="6379" max="6381" width="9.140625" style="77"/>
    <col min="6382" max="6382" width="3.140625" style="77" customWidth="1"/>
    <col min="6383" max="6383" width="12" style="77" customWidth="1"/>
    <col min="6384" max="6384" width="2" style="77" customWidth="1"/>
    <col min="6385" max="6386" width="9.140625" style="77"/>
    <col min="6387" max="6387" width="11.7109375" style="77" customWidth="1"/>
    <col min="6388" max="6597" width="9.140625" style="77"/>
    <col min="6598" max="6598" width="26.42578125" style="77" customWidth="1"/>
    <col min="6599" max="6599" width="32.140625" style="77" customWidth="1"/>
    <col min="6600" max="6600" width="30.140625" style="77" customWidth="1"/>
    <col min="6601" max="6601" width="36.5703125" style="77" customWidth="1"/>
    <col min="6602" max="6602" width="9.140625" style="77"/>
    <col min="6603" max="6603" width="7.7109375" style="77" customWidth="1"/>
    <col min="6604" max="6604" width="6.7109375" style="77" customWidth="1"/>
    <col min="6605" max="6605" width="8" style="77" customWidth="1"/>
    <col min="6606" max="6607" width="7.7109375" style="77" customWidth="1"/>
    <col min="6608" max="6608" width="7.5703125" style="77" customWidth="1"/>
    <col min="6609" max="6609" width="11" style="77" customWidth="1"/>
    <col min="6610" max="6610" width="10.140625" style="77" customWidth="1"/>
    <col min="6611" max="6611" width="9.140625" style="77"/>
    <col min="6612" max="6612" width="13" style="77" customWidth="1"/>
    <col min="6613" max="6613" width="8.5703125" style="77" customWidth="1"/>
    <col min="6614" max="6614" width="14.5703125" style="77" customWidth="1"/>
    <col min="6615" max="6615" width="9.140625" style="77"/>
    <col min="6616" max="6617" width="12" style="77" customWidth="1"/>
    <col min="6618" max="6619" width="9.7109375" style="77" customWidth="1"/>
    <col min="6620" max="6620" width="11.7109375" style="77" customWidth="1"/>
    <col min="6621" max="6621" width="12.5703125" style="77" customWidth="1"/>
    <col min="6622" max="6622" width="10.7109375" style="77" customWidth="1"/>
    <col min="6623" max="6623" width="9.140625" style="77"/>
    <col min="6624" max="6624" width="10.7109375" style="77" customWidth="1"/>
    <col min="6625" max="6625" width="11.7109375" style="77" customWidth="1"/>
    <col min="6626" max="6626" width="10.7109375" style="77" customWidth="1"/>
    <col min="6627" max="6627" width="11.7109375" style="77" customWidth="1"/>
    <col min="6628" max="6628" width="12.7109375" style="77" customWidth="1"/>
    <col min="6629" max="6629" width="15.5703125" style="77" customWidth="1"/>
    <col min="6630" max="6630" width="14.28515625" style="77" customWidth="1"/>
    <col min="6631" max="6631" width="13.7109375" style="77" customWidth="1"/>
    <col min="6632" max="6633" width="11.7109375" style="77" customWidth="1"/>
    <col min="6634" max="6634" width="13.7109375" style="77" customWidth="1"/>
    <col min="6635" max="6637" width="9.140625" style="77"/>
    <col min="6638" max="6638" width="3.140625" style="77" customWidth="1"/>
    <col min="6639" max="6639" width="12" style="77" customWidth="1"/>
    <col min="6640" max="6640" width="2" style="77" customWidth="1"/>
    <col min="6641" max="6642" width="9.140625" style="77"/>
    <col min="6643" max="6643" width="11.7109375" style="77" customWidth="1"/>
    <col min="6644" max="6853" width="9.140625" style="77"/>
    <col min="6854" max="6854" width="26.42578125" style="77" customWidth="1"/>
    <col min="6855" max="6855" width="32.140625" style="77" customWidth="1"/>
    <col min="6856" max="6856" width="30.140625" style="77" customWidth="1"/>
    <col min="6857" max="6857" width="36.5703125" style="77" customWidth="1"/>
    <col min="6858" max="6858" width="9.140625" style="77"/>
    <col min="6859" max="6859" width="7.7109375" style="77" customWidth="1"/>
    <col min="6860" max="6860" width="6.7109375" style="77" customWidth="1"/>
    <col min="6861" max="6861" width="8" style="77" customWidth="1"/>
    <col min="6862" max="6863" width="7.7109375" style="77" customWidth="1"/>
    <col min="6864" max="6864" width="7.5703125" style="77" customWidth="1"/>
    <col min="6865" max="6865" width="11" style="77" customWidth="1"/>
    <col min="6866" max="6866" width="10.140625" style="77" customWidth="1"/>
    <col min="6867" max="6867" width="9.140625" style="77"/>
    <col min="6868" max="6868" width="13" style="77" customWidth="1"/>
    <col min="6869" max="6869" width="8.5703125" style="77" customWidth="1"/>
    <col min="6870" max="6870" width="14.5703125" style="77" customWidth="1"/>
    <col min="6871" max="6871" width="9.140625" style="77"/>
    <col min="6872" max="6873" width="12" style="77" customWidth="1"/>
    <col min="6874" max="6875" width="9.7109375" style="77" customWidth="1"/>
    <col min="6876" max="6876" width="11.7109375" style="77" customWidth="1"/>
    <col min="6877" max="6877" width="12.5703125" style="77" customWidth="1"/>
    <col min="6878" max="6878" width="10.7109375" style="77" customWidth="1"/>
    <col min="6879" max="6879" width="9.140625" style="77"/>
    <col min="6880" max="6880" width="10.7109375" style="77" customWidth="1"/>
    <col min="6881" max="6881" width="11.7109375" style="77" customWidth="1"/>
    <col min="6882" max="6882" width="10.7109375" style="77" customWidth="1"/>
    <col min="6883" max="6883" width="11.7109375" style="77" customWidth="1"/>
    <col min="6884" max="6884" width="12.7109375" style="77" customWidth="1"/>
    <col min="6885" max="6885" width="15.5703125" style="77" customWidth="1"/>
    <col min="6886" max="6886" width="14.28515625" style="77" customWidth="1"/>
    <col min="6887" max="6887" width="13.7109375" style="77" customWidth="1"/>
    <col min="6888" max="6889" width="11.7109375" style="77" customWidth="1"/>
    <col min="6890" max="6890" width="13.7109375" style="77" customWidth="1"/>
    <col min="6891" max="6893" width="9.140625" style="77"/>
    <col min="6894" max="6894" width="3.140625" style="77" customWidth="1"/>
    <col min="6895" max="6895" width="12" style="77" customWidth="1"/>
    <col min="6896" max="6896" width="2" style="77" customWidth="1"/>
    <col min="6897" max="6898" width="9.140625" style="77"/>
    <col min="6899" max="6899" width="11.7109375" style="77" customWidth="1"/>
    <col min="6900" max="7109" width="9.140625" style="77"/>
    <col min="7110" max="7110" width="26.42578125" style="77" customWidth="1"/>
    <col min="7111" max="7111" width="32.140625" style="77" customWidth="1"/>
    <col min="7112" max="7112" width="30.140625" style="77" customWidth="1"/>
    <col min="7113" max="7113" width="36.5703125" style="77" customWidth="1"/>
    <col min="7114" max="7114" width="9.140625" style="77"/>
    <col min="7115" max="7115" width="7.7109375" style="77" customWidth="1"/>
    <col min="7116" max="7116" width="6.7109375" style="77" customWidth="1"/>
    <col min="7117" max="7117" width="8" style="77" customWidth="1"/>
    <col min="7118" max="7119" width="7.7109375" style="77" customWidth="1"/>
    <col min="7120" max="7120" width="7.5703125" style="77" customWidth="1"/>
    <col min="7121" max="7121" width="11" style="77" customWidth="1"/>
    <col min="7122" max="7122" width="10.140625" style="77" customWidth="1"/>
    <col min="7123" max="7123" width="9.140625" style="77"/>
    <col min="7124" max="7124" width="13" style="77" customWidth="1"/>
    <col min="7125" max="7125" width="8.5703125" style="77" customWidth="1"/>
    <col min="7126" max="7126" width="14.5703125" style="77" customWidth="1"/>
    <col min="7127" max="7127" width="9.140625" style="77"/>
    <col min="7128" max="7129" width="12" style="77" customWidth="1"/>
    <col min="7130" max="7131" width="9.7109375" style="77" customWidth="1"/>
    <col min="7132" max="7132" width="11.7109375" style="77" customWidth="1"/>
    <col min="7133" max="7133" width="12.5703125" style="77" customWidth="1"/>
    <col min="7134" max="7134" width="10.7109375" style="77" customWidth="1"/>
    <col min="7135" max="7135" width="9.140625" style="77"/>
    <col min="7136" max="7136" width="10.7109375" style="77" customWidth="1"/>
    <col min="7137" max="7137" width="11.7109375" style="77" customWidth="1"/>
    <col min="7138" max="7138" width="10.7109375" style="77" customWidth="1"/>
    <col min="7139" max="7139" width="11.7109375" style="77" customWidth="1"/>
    <col min="7140" max="7140" width="12.7109375" style="77" customWidth="1"/>
    <col min="7141" max="7141" width="15.5703125" style="77" customWidth="1"/>
    <col min="7142" max="7142" width="14.28515625" style="77" customWidth="1"/>
    <col min="7143" max="7143" width="13.7109375" style="77" customWidth="1"/>
    <col min="7144" max="7145" width="11.7109375" style="77" customWidth="1"/>
    <col min="7146" max="7146" width="13.7109375" style="77" customWidth="1"/>
    <col min="7147" max="7149" width="9.140625" style="77"/>
    <col min="7150" max="7150" width="3.140625" style="77" customWidth="1"/>
    <col min="7151" max="7151" width="12" style="77" customWidth="1"/>
    <col min="7152" max="7152" width="2" style="77" customWidth="1"/>
    <col min="7153" max="7154" width="9.140625" style="77"/>
    <col min="7155" max="7155" width="11.7109375" style="77" customWidth="1"/>
    <col min="7156" max="7365" width="9.140625" style="77"/>
    <col min="7366" max="7366" width="26.42578125" style="77" customWidth="1"/>
    <col min="7367" max="7367" width="32.140625" style="77" customWidth="1"/>
    <col min="7368" max="7368" width="30.140625" style="77" customWidth="1"/>
    <col min="7369" max="7369" width="36.5703125" style="77" customWidth="1"/>
    <col min="7370" max="7370" width="9.140625" style="77"/>
    <col min="7371" max="7371" width="7.7109375" style="77" customWidth="1"/>
    <col min="7372" max="7372" width="6.7109375" style="77" customWidth="1"/>
    <col min="7373" max="7373" width="8" style="77" customWidth="1"/>
    <col min="7374" max="7375" width="7.7109375" style="77" customWidth="1"/>
    <col min="7376" max="7376" width="7.5703125" style="77" customWidth="1"/>
    <col min="7377" max="7377" width="11" style="77" customWidth="1"/>
    <col min="7378" max="7378" width="10.140625" style="77" customWidth="1"/>
    <col min="7379" max="7379" width="9.140625" style="77"/>
    <col min="7380" max="7380" width="13" style="77" customWidth="1"/>
    <col min="7381" max="7381" width="8.5703125" style="77" customWidth="1"/>
    <col min="7382" max="7382" width="14.5703125" style="77" customWidth="1"/>
    <col min="7383" max="7383" width="9.140625" style="77"/>
    <col min="7384" max="7385" width="12" style="77" customWidth="1"/>
    <col min="7386" max="7387" width="9.7109375" style="77" customWidth="1"/>
    <col min="7388" max="7388" width="11.7109375" style="77" customWidth="1"/>
    <col min="7389" max="7389" width="12.5703125" style="77" customWidth="1"/>
    <col min="7390" max="7390" width="10.7109375" style="77" customWidth="1"/>
    <col min="7391" max="7391" width="9.140625" style="77"/>
    <col min="7392" max="7392" width="10.7109375" style="77" customWidth="1"/>
    <col min="7393" max="7393" width="11.7109375" style="77" customWidth="1"/>
    <col min="7394" max="7394" width="10.7109375" style="77" customWidth="1"/>
    <col min="7395" max="7395" width="11.7109375" style="77" customWidth="1"/>
    <col min="7396" max="7396" width="12.7109375" style="77" customWidth="1"/>
    <col min="7397" max="7397" width="15.5703125" style="77" customWidth="1"/>
    <col min="7398" max="7398" width="14.28515625" style="77" customWidth="1"/>
    <col min="7399" max="7399" width="13.7109375" style="77" customWidth="1"/>
    <col min="7400" max="7401" width="11.7109375" style="77" customWidth="1"/>
    <col min="7402" max="7402" width="13.7109375" style="77" customWidth="1"/>
    <col min="7403" max="7405" width="9.140625" style="77"/>
    <col min="7406" max="7406" width="3.140625" style="77" customWidth="1"/>
    <col min="7407" max="7407" width="12" style="77" customWidth="1"/>
    <col min="7408" max="7408" width="2" style="77" customWidth="1"/>
    <col min="7409" max="7410" width="9.140625" style="77"/>
    <col min="7411" max="7411" width="11.7109375" style="77" customWidth="1"/>
    <col min="7412" max="7621" width="9.140625" style="77"/>
    <col min="7622" max="7622" width="26.42578125" style="77" customWidth="1"/>
    <col min="7623" max="7623" width="32.140625" style="77" customWidth="1"/>
    <col min="7624" max="7624" width="30.140625" style="77" customWidth="1"/>
    <col min="7625" max="7625" width="36.5703125" style="77" customWidth="1"/>
    <col min="7626" max="7626" width="9.140625" style="77"/>
    <col min="7627" max="7627" width="7.7109375" style="77" customWidth="1"/>
    <col min="7628" max="7628" width="6.7109375" style="77" customWidth="1"/>
    <col min="7629" max="7629" width="8" style="77" customWidth="1"/>
    <col min="7630" max="7631" width="7.7109375" style="77" customWidth="1"/>
    <col min="7632" max="7632" width="7.5703125" style="77" customWidth="1"/>
    <col min="7633" max="7633" width="11" style="77" customWidth="1"/>
    <col min="7634" max="7634" width="10.140625" style="77" customWidth="1"/>
    <col min="7635" max="7635" width="9.140625" style="77"/>
    <col min="7636" max="7636" width="13" style="77" customWidth="1"/>
    <col min="7637" max="7637" width="8.5703125" style="77" customWidth="1"/>
    <col min="7638" max="7638" width="14.5703125" style="77" customWidth="1"/>
    <col min="7639" max="7639" width="9.140625" style="77"/>
    <col min="7640" max="7641" width="12" style="77" customWidth="1"/>
    <col min="7642" max="7643" width="9.7109375" style="77" customWidth="1"/>
    <col min="7644" max="7644" width="11.7109375" style="77" customWidth="1"/>
    <col min="7645" max="7645" width="12.5703125" style="77" customWidth="1"/>
    <col min="7646" max="7646" width="10.7109375" style="77" customWidth="1"/>
    <col min="7647" max="7647" width="9.140625" style="77"/>
    <col min="7648" max="7648" width="10.7109375" style="77" customWidth="1"/>
    <col min="7649" max="7649" width="11.7109375" style="77" customWidth="1"/>
    <col min="7650" max="7650" width="10.7109375" style="77" customWidth="1"/>
    <col min="7651" max="7651" width="11.7109375" style="77" customWidth="1"/>
    <col min="7652" max="7652" width="12.7109375" style="77" customWidth="1"/>
    <col min="7653" max="7653" width="15.5703125" style="77" customWidth="1"/>
    <col min="7654" max="7654" width="14.28515625" style="77" customWidth="1"/>
    <col min="7655" max="7655" width="13.7109375" style="77" customWidth="1"/>
    <col min="7656" max="7657" width="11.7109375" style="77" customWidth="1"/>
    <col min="7658" max="7658" width="13.7109375" style="77" customWidth="1"/>
    <col min="7659" max="7661" width="9.140625" style="77"/>
    <col min="7662" max="7662" width="3.140625" style="77" customWidth="1"/>
    <col min="7663" max="7663" width="12" style="77" customWidth="1"/>
    <col min="7664" max="7664" width="2" style="77" customWidth="1"/>
    <col min="7665" max="7666" width="9.140625" style="77"/>
    <col min="7667" max="7667" width="11.7109375" style="77" customWidth="1"/>
    <col min="7668" max="7877" width="9.140625" style="77"/>
    <col min="7878" max="7878" width="26.42578125" style="77" customWidth="1"/>
    <col min="7879" max="7879" width="32.140625" style="77" customWidth="1"/>
    <col min="7880" max="7880" width="30.140625" style="77" customWidth="1"/>
    <col min="7881" max="7881" width="36.5703125" style="77" customWidth="1"/>
    <col min="7882" max="7882" width="9.140625" style="77"/>
    <col min="7883" max="7883" width="7.7109375" style="77" customWidth="1"/>
    <col min="7884" max="7884" width="6.7109375" style="77" customWidth="1"/>
    <col min="7885" max="7885" width="8" style="77" customWidth="1"/>
    <col min="7886" max="7887" width="7.7109375" style="77" customWidth="1"/>
    <col min="7888" max="7888" width="7.5703125" style="77" customWidth="1"/>
    <col min="7889" max="7889" width="11" style="77" customWidth="1"/>
    <col min="7890" max="7890" width="10.140625" style="77" customWidth="1"/>
    <col min="7891" max="7891" width="9.140625" style="77"/>
    <col min="7892" max="7892" width="13" style="77" customWidth="1"/>
    <col min="7893" max="7893" width="8.5703125" style="77" customWidth="1"/>
    <col min="7894" max="7894" width="14.5703125" style="77" customWidth="1"/>
    <col min="7895" max="7895" width="9.140625" style="77"/>
    <col min="7896" max="7897" width="12" style="77" customWidth="1"/>
    <col min="7898" max="7899" width="9.7109375" style="77" customWidth="1"/>
    <col min="7900" max="7900" width="11.7109375" style="77" customWidth="1"/>
    <col min="7901" max="7901" width="12.5703125" style="77" customWidth="1"/>
    <col min="7902" max="7902" width="10.7109375" style="77" customWidth="1"/>
    <col min="7903" max="7903" width="9.140625" style="77"/>
    <col min="7904" max="7904" width="10.7109375" style="77" customWidth="1"/>
    <col min="7905" max="7905" width="11.7109375" style="77" customWidth="1"/>
    <col min="7906" max="7906" width="10.7109375" style="77" customWidth="1"/>
    <col min="7907" max="7907" width="11.7109375" style="77" customWidth="1"/>
    <col min="7908" max="7908" width="12.7109375" style="77" customWidth="1"/>
    <col min="7909" max="7909" width="15.5703125" style="77" customWidth="1"/>
    <col min="7910" max="7910" width="14.28515625" style="77" customWidth="1"/>
    <col min="7911" max="7911" width="13.7109375" style="77" customWidth="1"/>
    <col min="7912" max="7913" width="11.7109375" style="77" customWidth="1"/>
    <col min="7914" max="7914" width="13.7109375" style="77" customWidth="1"/>
    <col min="7915" max="7917" width="9.140625" style="77"/>
    <col min="7918" max="7918" width="3.140625" style="77" customWidth="1"/>
    <col min="7919" max="7919" width="12" style="77" customWidth="1"/>
    <col min="7920" max="7920" width="2" style="77" customWidth="1"/>
    <col min="7921" max="7922" width="9.140625" style="77"/>
    <col min="7923" max="7923" width="11.7109375" style="77" customWidth="1"/>
    <col min="7924" max="8133" width="9.140625" style="77"/>
    <col min="8134" max="8134" width="26.42578125" style="77" customWidth="1"/>
    <col min="8135" max="8135" width="32.140625" style="77" customWidth="1"/>
    <col min="8136" max="8136" width="30.140625" style="77" customWidth="1"/>
    <col min="8137" max="8137" width="36.5703125" style="77" customWidth="1"/>
    <col min="8138" max="8138" width="9.140625" style="77"/>
    <col min="8139" max="8139" width="7.7109375" style="77" customWidth="1"/>
    <col min="8140" max="8140" width="6.7109375" style="77" customWidth="1"/>
    <col min="8141" max="8141" width="8" style="77" customWidth="1"/>
    <col min="8142" max="8143" width="7.7109375" style="77" customWidth="1"/>
    <col min="8144" max="8144" width="7.5703125" style="77" customWidth="1"/>
    <col min="8145" max="8145" width="11" style="77" customWidth="1"/>
    <col min="8146" max="8146" width="10.140625" style="77" customWidth="1"/>
    <col min="8147" max="8147" width="9.140625" style="77"/>
    <col min="8148" max="8148" width="13" style="77" customWidth="1"/>
    <col min="8149" max="8149" width="8.5703125" style="77" customWidth="1"/>
    <col min="8150" max="8150" width="14.5703125" style="77" customWidth="1"/>
    <col min="8151" max="8151" width="9.140625" style="77"/>
    <col min="8152" max="8153" width="12" style="77" customWidth="1"/>
    <col min="8154" max="8155" width="9.7109375" style="77" customWidth="1"/>
    <col min="8156" max="8156" width="11.7109375" style="77" customWidth="1"/>
    <col min="8157" max="8157" width="12.5703125" style="77" customWidth="1"/>
    <col min="8158" max="8158" width="10.7109375" style="77" customWidth="1"/>
    <col min="8159" max="8159" width="9.140625" style="77"/>
    <col min="8160" max="8160" width="10.7109375" style="77" customWidth="1"/>
    <col min="8161" max="8161" width="11.7109375" style="77" customWidth="1"/>
    <col min="8162" max="8162" width="10.7109375" style="77" customWidth="1"/>
    <col min="8163" max="8163" width="11.7109375" style="77" customWidth="1"/>
    <col min="8164" max="8164" width="12.7109375" style="77" customWidth="1"/>
    <col min="8165" max="8165" width="15.5703125" style="77" customWidth="1"/>
    <col min="8166" max="8166" width="14.28515625" style="77" customWidth="1"/>
    <col min="8167" max="8167" width="13.7109375" style="77" customWidth="1"/>
    <col min="8168" max="8169" width="11.7109375" style="77" customWidth="1"/>
    <col min="8170" max="8170" width="13.7109375" style="77" customWidth="1"/>
    <col min="8171" max="8173" width="9.140625" style="77"/>
    <col min="8174" max="8174" width="3.140625" style="77" customWidth="1"/>
    <col min="8175" max="8175" width="12" style="77" customWidth="1"/>
    <col min="8176" max="8176" width="2" style="77" customWidth="1"/>
    <col min="8177" max="8178" width="9.140625" style="77"/>
    <col min="8179" max="8179" width="11.7109375" style="77" customWidth="1"/>
    <col min="8180" max="8389" width="9.140625" style="77"/>
    <col min="8390" max="8390" width="26.42578125" style="77" customWidth="1"/>
    <col min="8391" max="8391" width="32.140625" style="77" customWidth="1"/>
    <col min="8392" max="8392" width="30.140625" style="77" customWidth="1"/>
    <col min="8393" max="8393" width="36.5703125" style="77" customWidth="1"/>
    <col min="8394" max="8394" width="9.140625" style="77"/>
    <col min="8395" max="8395" width="7.7109375" style="77" customWidth="1"/>
    <col min="8396" max="8396" width="6.7109375" style="77" customWidth="1"/>
    <col min="8397" max="8397" width="8" style="77" customWidth="1"/>
    <col min="8398" max="8399" width="7.7109375" style="77" customWidth="1"/>
    <col min="8400" max="8400" width="7.5703125" style="77" customWidth="1"/>
    <col min="8401" max="8401" width="11" style="77" customWidth="1"/>
    <col min="8402" max="8402" width="10.140625" style="77" customWidth="1"/>
    <col min="8403" max="8403" width="9.140625" style="77"/>
    <col min="8404" max="8404" width="13" style="77" customWidth="1"/>
    <col min="8405" max="8405" width="8.5703125" style="77" customWidth="1"/>
    <col min="8406" max="8406" width="14.5703125" style="77" customWidth="1"/>
    <col min="8407" max="8407" width="9.140625" style="77"/>
    <col min="8408" max="8409" width="12" style="77" customWidth="1"/>
    <col min="8410" max="8411" width="9.7109375" style="77" customWidth="1"/>
    <col min="8412" max="8412" width="11.7109375" style="77" customWidth="1"/>
    <col min="8413" max="8413" width="12.5703125" style="77" customWidth="1"/>
    <col min="8414" max="8414" width="10.7109375" style="77" customWidth="1"/>
    <col min="8415" max="8415" width="9.140625" style="77"/>
    <col min="8416" max="8416" width="10.7109375" style="77" customWidth="1"/>
    <col min="8417" max="8417" width="11.7109375" style="77" customWidth="1"/>
    <col min="8418" max="8418" width="10.7109375" style="77" customWidth="1"/>
    <col min="8419" max="8419" width="11.7109375" style="77" customWidth="1"/>
    <col min="8420" max="8420" width="12.7109375" style="77" customWidth="1"/>
    <col min="8421" max="8421" width="15.5703125" style="77" customWidth="1"/>
    <col min="8422" max="8422" width="14.28515625" style="77" customWidth="1"/>
    <col min="8423" max="8423" width="13.7109375" style="77" customWidth="1"/>
    <col min="8424" max="8425" width="11.7109375" style="77" customWidth="1"/>
    <col min="8426" max="8426" width="13.7109375" style="77" customWidth="1"/>
    <col min="8427" max="8429" width="9.140625" style="77"/>
    <col min="8430" max="8430" width="3.140625" style="77" customWidth="1"/>
    <col min="8431" max="8431" width="12" style="77" customWidth="1"/>
    <col min="8432" max="8432" width="2" style="77" customWidth="1"/>
    <col min="8433" max="8434" width="9.140625" style="77"/>
    <col min="8435" max="8435" width="11.7109375" style="77" customWidth="1"/>
    <col min="8436" max="8645" width="9.140625" style="77"/>
    <col min="8646" max="8646" width="26.42578125" style="77" customWidth="1"/>
    <col min="8647" max="8647" width="32.140625" style="77" customWidth="1"/>
    <col min="8648" max="8648" width="30.140625" style="77" customWidth="1"/>
    <col min="8649" max="8649" width="36.5703125" style="77" customWidth="1"/>
    <col min="8650" max="8650" width="9.140625" style="77"/>
    <col min="8651" max="8651" width="7.7109375" style="77" customWidth="1"/>
    <col min="8652" max="8652" width="6.7109375" style="77" customWidth="1"/>
    <col min="8653" max="8653" width="8" style="77" customWidth="1"/>
    <col min="8654" max="8655" width="7.7109375" style="77" customWidth="1"/>
    <col min="8656" max="8656" width="7.5703125" style="77" customWidth="1"/>
    <col min="8657" max="8657" width="11" style="77" customWidth="1"/>
    <col min="8658" max="8658" width="10.140625" style="77" customWidth="1"/>
    <col min="8659" max="8659" width="9.140625" style="77"/>
    <col min="8660" max="8660" width="13" style="77" customWidth="1"/>
    <col min="8661" max="8661" width="8.5703125" style="77" customWidth="1"/>
    <col min="8662" max="8662" width="14.5703125" style="77" customWidth="1"/>
    <col min="8663" max="8663" width="9.140625" style="77"/>
    <col min="8664" max="8665" width="12" style="77" customWidth="1"/>
    <col min="8666" max="8667" width="9.7109375" style="77" customWidth="1"/>
    <col min="8668" max="8668" width="11.7109375" style="77" customWidth="1"/>
    <col min="8669" max="8669" width="12.5703125" style="77" customWidth="1"/>
    <col min="8670" max="8670" width="10.7109375" style="77" customWidth="1"/>
    <col min="8671" max="8671" width="9.140625" style="77"/>
    <col min="8672" max="8672" width="10.7109375" style="77" customWidth="1"/>
    <col min="8673" max="8673" width="11.7109375" style="77" customWidth="1"/>
    <col min="8674" max="8674" width="10.7109375" style="77" customWidth="1"/>
    <col min="8675" max="8675" width="11.7109375" style="77" customWidth="1"/>
    <col min="8676" max="8676" width="12.7109375" style="77" customWidth="1"/>
    <col min="8677" max="8677" width="15.5703125" style="77" customWidth="1"/>
    <col min="8678" max="8678" width="14.28515625" style="77" customWidth="1"/>
    <col min="8679" max="8679" width="13.7109375" style="77" customWidth="1"/>
    <col min="8680" max="8681" width="11.7109375" style="77" customWidth="1"/>
    <col min="8682" max="8682" width="13.7109375" style="77" customWidth="1"/>
    <col min="8683" max="8685" width="9.140625" style="77"/>
    <col min="8686" max="8686" width="3.140625" style="77" customWidth="1"/>
    <col min="8687" max="8687" width="12" style="77" customWidth="1"/>
    <col min="8688" max="8688" width="2" style="77" customWidth="1"/>
    <col min="8689" max="8690" width="9.140625" style="77"/>
    <col min="8691" max="8691" width="11.7109375" style="77" customWidth="1"/>
    <col min="8692" max="8901" width="9.140625" style="77"/>
    <col min="8902" max="8902" width="26.42578125" style="77" customWidth="1"/>
    <col min="8903" max="8903" width="32.140625" style="77" customWidth="1"/>
    <col min="8904" max="8904" width="30.140625" style="77" customWidth="1"/>
    <col min="8905" max="8905" width="36.5703125" style="77" customWidth="1"/>
    <col min="8906" max="8906" width="9.140625" style="77"/>
    <col min="8907" max="8907" width="7.7109375" style="77" customWidth="1"/>
    <col min="8908" max="8908" width="6.7109375" style="77" customWidth="1"/>
    <col min="8909" max="8909" width="8" style="77" customWidth="1"/>
    <col min="8910" max="8911" width="7.7109375" style="77" customWidth="1"/>
    <col min="8912" max="8912" width="7.5703125" style="77" customWidth="1"/>
    <col min="8913" max="8913" width="11" style="77" customWidth="1"/>
    <col min="8914" max="8914" width="10.140625" style="77" customWidth="1"/>
    <col min="8915" max="8915" width="9.140625" style="77"/>
    <col min="8916" max="8916" width="13" style="77" customWidth="1"/>
    <col min="8917" max="8917" width="8.5703125" style="77" customWidth="1"/>
    <col min="8918" max="8918" width="14.5703125" style="77" customWidth="1"/>
    <col min="8919" max="8919" width="9.140625" style="77"/>
    <col min="8920" max="8921" width="12" style="77" customWidth="1"/>
    <col min="8922" max="8923" width="9.7109375" style="77" customWidth="1"/>
    <col min="8924" max="8924" width="11.7109375" style="77" customWidth="1"/>
    <col min="8925" max="8925" width="12.5703125" style="77" customWidth="1"/>
    <col min="8926" max="8926" width="10.7109375" style="77" customWidth="1"/>
    <col min="8927" max="8927" width="9.140625" style="77"/>
    <col min="8928" max="8928" width="10.7109375" style="77" customWidth="1"/>
    <col min="8929" max="8929" width="11.7109375" style="77" customWidth="1"/>
    <col min="8930" max="8930" width="10.7109375" style="77" customWidth="1"/>
    <col min="8931" max="8931" width="11.7109375" style="77" customWidth="1"/>
    <col min="8932" max="8932" width="12.7109375" style="77" customWidth="1"/>
    <col min="8933" max="8933" width="15.5703125" style="77" customWidth="1"/>
    <col min="8934" max="8934" width="14.28515625" style="77" customWidth="1"/>
    <col min="8935" max="8935" width="13.7109375" style="77" customWidth="1"/>
    <col min="8936" max="8937" width="11.7109375" style="77" customWidth="1"/>
    <col min="8938" max="8938" width="13.7109375" style="77" customWidth="1"/>
    <col min="8939" max="8941" width="9.140625" style="77"/>
    <col min="8942" max="8942" width="3.140625" style="77" customWidth="1"/>
    <col min="8943" max="8943" width="12" style="77" customWidth="1"/>
    <col min="8944" max="8944" width="2" style="77" customWidth="1"/>
    <col min="8945" max="8946" width="9.140625" style="77"/>
    <col min="8947" max="8947" width="11.7109375" style="77" customWidth="1"/>
    <col min="8948" max="9157" width="9.140625" style="77"/>
    <col min="9158" max="9158" width="26.42578125" style="77" customWidth="1"/>
    <col min="9159" max="9159" width="32.140625" style="77" customWidth="1"/>
    <col min="9160" max="9160" width="30.140625" style="77" customWidth="1"/>
    <col min="9161" max="9161" width="36.5703125" style="77" customWidth="1"/>
    <col min="9162" max="9162" width="9.140625" style="77"/>
    <col min="9163" max="9163" width="7.7109375" style="77" customWidth="1"/>
    <col min="9164" max="9164" width="6.7109375" style="77" customWidth="1"/>
    <col min="9165" max="9165" width="8" style="77" customWidth="1"/>
    <col min="9166" max="9167" width="7.7109375" style="77" customWidth="1"/>
    <col min="9168" max="9168" width="7.5703125" style="77" customWidth="1"/>
    <col min="9169" max="9169" width="11" style="77" customWidth="1"/>
    <col min="9170" max="9170" width="10.140625" style="77" customWidth="1"/>
    <col min="9171" max="9171" width="9.140625" style="77"/>
    <col min="9172" max="9172" width="13" style="77" customWidth="1"/>
    <col min="9173" max="9173" width="8.5703125" style="77" customWidth="1"/>
    <col min="9174" max="9174" width="14.5703125" style="77" customWidth="1"/>
    <col min="9175" max="9175" width="9.140625" style="77"/>
    <col min="9176" max="9177" width="12" style="77" customWidth="1"/>
    <col min="9178" max="9179" width="9.7109375" style="77" customWidth="1"/>
    <col min="9180" max="9180" width="11.7109375" style="77" customWidth="1"/>
    <col min="9181" max="9181" width="12.5703125" style="77" customWidth="1"/>
    <col min="9182" max="9182" width="10.7109375" style="77" customWidth="1"/>
    <col min="9183" max="9183" width="9.140625" style="77"/>
    <col min="9184" max="9184" width="10.7109375" style="77" customWidth="1"/>
    <col min="9185" max="9185" width="11.7109375" style="77" customWidth="1"/>
    <col min="9186" max="9186" width="10.7109375" style="77" customWidth="1"/>
    <col min="9187" max="9187" width="11.7109375" style="77" customWidth="1"/>
    <col min="9188" max="9188" width="12.7109375" style="77" customWidth="1"/>
    <col min="9189" max="9189" width="15.5703125" style="77" customWidth="1"/>
    <col min="9190" max="9190" width="14.28515625" style="77" customWidth="1"/>
    <col min="9191" max="9191" width="13.7109375" style="77" customWidth="1"/>
    <col min="9192" max="9193" width="11.7109375" style="77" customWidth="1"/>
    <col min="9194" max="9194" width="13.7109375" style="77" customWidth="1"/>
    <col min="9195" max="9197" width="9.140625" style="77"/>
    <col min="9198" max="9198" width="3.140625" style="77" customWidth="1"/>
    <col min="9199" max="9199" width="12" style="77" customWidth="1"/>
    <col min="9200" max="9200" width="2" style="77" customWidth="1"/>
    <col min="9201" max="9202" width="9.140625" style="77"/>
    <col min="9203" max="9203" width="11.7109375" style="77" customWidth="1"/>
    <col min="9204" max="9413" width="9.140625" style="77"/>
    <col min="9414" max="9414" width="26.42578125" style="77" customWidth="1"/>
    <col min="9415" max="9415" width="32.140625" style="77" customWidth="1"/>
    <col min="9416" max="9416" width="30.140625" style="77" customWidth="1"/>
    <col min="9417" max="9417" width="36.5703125" style="77" customWidth="1"/>
    <col min="9418" max="9418" width="9.140625" style="77"/>
    <col min="9419" max="9419" width="7.7109375" style="77" customWidth="1"/>
    <col min="9420" max="9420" width="6.7109375" style="77" customWidth="1"/>
    <col min="9421" max="9421" width="8" style="77" customWidth="1"/>
    <col min="9422" max="9423" width="7.7109375" style="77" customWidth="1"/>
    <col min="9424" max="9424" width="7.5703125" style="77" customWidth="1"/>
    <col min="9425" max="9425" width="11" style="77" customWidth="1"/>
    <col min="9426" max="9426" width="10.140625" style="77" customWidth="1"/>
    <col min="9427" max="9427" width="9.140625" style="77"/>
    <col min="9428" max="9428" width="13" style="77" customWidth="1"/>
    <col min="9429" max="9429" width="8.5703125" style="77" customWidth="1"/>
    <col min="9430" max="9430" width="14.5703125" style="77" customWidth="1"/>
    <col min="9431" max="9431" width="9.140625" style="77"/>
    <col min="9432" max="9433" width="12" style="77" customWidth="1"/>
    <col min="9434" max="9435" width="9.7109375" style="77" customWidth="1"/>
    <col min="9436" max="9436" width="11.7109375" style="77" customWidth="1"/>
    <col min="9437" max="9437" width="12.5703125" style="77" customWidth="1"/>
    <col min="9438" max="9438" width="10.7109375" style="77" customWidth="1"/>
    <col min="9439" max="9439" width="9.140625" style="77"/>
    <col min="9440" max="9440" width="10.7109375" style="77" customWidth="1"/>
    <col min="9441" max="9441" width="11.7109375" style="77" customWidth="1"/>
    <col min="9442" max="9442" width="10.7109375" style="77" customWidth="1"/>
    <col min="9443" max="9443" width="11.7109375" style="77" customWidth="1"/>
    <col min="9444" max="9444" width="12.7109375" style="77" customWidth="1"/>
    <col min="9445" max="9445" width="15.5703125" style="77" customWidth="1"/>
    <col min="9446" max="9446" width="14.28515625" style="77" customWidth="1"/>
    <col min="9447" max="9447" width="13.7109375" style="77" customWidth="1"/>
    <col min="9448" max="9449" width="11.7109375" style="77" customWidth="1"/>
    <col min="9450" max="9450" width="13.7109375" style="77" customWidth="1"/>
    <col min="9451" max="9453" width="9.140625" style="77"/>
    <col min="9454" max="9454" width="3.140625" style="77" customWidth="1"/>
    <col min="9455" max="9455" width="12" style="77" customWidth="1"/>
    <col min="9456" max="9456" width="2" style="77" customWidth="1"/>
    <col min="9457" max="9458" width="9.140625" style="77"/>
    <col min="9459" max="9459" width="11.7109375" style="77" customWidth="1"/>
    <col min="9460" max="9669" width="9.140625" style="77"/>
    <col min="9670" max="9670" width="26.42578125" style="77" customWidth="1"/>
    <col min="9671" max="9671" width="32.140625" style="77" customWidth="1"/>
    <col min="9672" max="9672" width="30.140625" style="77" customWidth="1"/>
    <col min="9673" max="9673" width="36.5703125" style="77" customWidth="1"/>
    <col min="9674" max="9674" width="9.140625" style="77"/>
    <col min="9675" max="9675" width="7.7109375" style="77" customWidth="1"/>
    <col min="9676" max="9676" width="6.7109375" style="77" customWidth="1"/>
    <col min="9677" max="9677" width="8" style="77" customWidth="1"/>
    <col min="9678" max="9679" width="7.7109375" style="77" customWidth="1"/>
    <col min="9680" max="9680" width="7.5703125" style="77" customWidth="1"/>
    <col min="9681" max="9681" width="11" style="77" customWidth="1"/>
    <col min="9682" max="9682" width="10.140625" style="77" customWidth="1"/>
    <col min="9683" max="9683" width="9.140625" style="77"/>
    <col min="9684" max="9684" width="13" style="77" customWidth="1"/>
    <col min="9685" max="9685" width="8.5703125" style="77" customWidth="1"/>
    <col min="9686" max="9686" width="14.5703125" style="77" customWidth="1"/>
    <col min="9687" max="9687" width="9.140625" style="77"/>
    <col min="9688" max="9689" width="12" style="77" customWidth="1"/>
    <col min="9690" max="9691" width="9.7109375" style="77" customWidth="1"/>
    <col min="9692" max="9692" width="11.7109375" style="77" customWidth="1"/>
    <col min="9693" max="9693" width="12.5703125" style="77" customWidth="1"/>
    <col min="9694" max="9694" width="10.7109375" style="77" customWidth="1"/>
    <col min="9695" max="9695" width="9.140625" style="77"/>
    <col min="9696" max="9696" width="10.7109375" style="77" customWidth="1"/>
    <col min="9697" max="9697" width="11.7109375" style="77" customWidth="1"/>
    <col min="9698" max="9698" width="10.7109375" style="77" customWidth="1"/>
    <col min="9699" max="9699" width="11.7109375" style="77" customWidth="1"/>
    <col min="9700" max="9700" width="12.7109375" style="77" customWidth="1"/>
    <col min="9701" max="9701" width="15.5703125" style="77" customWidth="1"/>
    <col min="9702" max="9702" width="14.28515625" style="77" customWidth="1"/>
    <col min="9703" max="9703" width="13.7109375" style="77" customWidth="1"/>
    <col min="9704" max="9705" width="11.7109375" style="77" customWidth="1"/>
    <col min="9706" max="9706" width="13.7109375" style="77" customWidth="1"/>
    <col min="9707" max="9709" width="9.140625" style="77"/>
    <col min="9710" max="9710" width="3.140625" style="77" customWidth="1"/>
    <col min="9711" max="9711" width="12" style="77" customWidth="1"/>
    <col min="9712" max="9712" width="2" style="77" customWidth="1"/>
    <col min="9713" max="9714" width="9.140625" style="77"/>
    <col min="9715" max="9715" width="11.7109375" style="77" customWidth="1"/>
    <col min="9716" max="9925" width="9.140625" style="77"/>
    <col min="9926" max="9926" width="26.42578125" style="77" customWidth="1"/>
    <col min="9927" max="9927" width="32.140625" style="77" customWidth="1"/>
    <col min="9928" max="9928" width="30.140625" style="77" customWidth="1"/>
    <col min="9929" max="9929" width="36.5703125" style="77" customWidth="1"/>
    <col min="9930" max="9930" width="9.140625" style="77"/>
    <col min="9931" max="9931" width="7.7109375" style="77" customWidth="1"/>
    <col min="9932" max="9932" width="6.7109375" style="77" customWidth="1"/>
    <col min="9933" max="9933" width="8" style="77" customWidth="1"/>
    <col min="9934" max="9935" width="7.7109375" style="77" customWidth="1"/>
    <col min="9936" max="9936" width="7.5703125" style="77" customWidth="1"/>
    <col min="9937" max="9937" width="11" style="77" customWidth="1"/>
    <col min="9938" max="9938" width="10.140625" style="77" customWidth="1"/>
    <col min="9939" max="9939" width="9.140625" style="77"/>
    <col min="9940" max="9940" width="13" style="77" customWidth="1"/>
    <col min="9941" max="9941" width="8.5703125" style="77" customWidth="1"/>
    <col min="9942" max="9942" width="14.5703125" style="77" customWidth="1"/>
    <col min="9943" max="9943" width="9.140625" style="77"/>
    <col min="9944" max="9945" width="12" style="77" customWidth="1"/>
    <col min="9946" max="9947" width="9.7109375" style="77" customWidth="1"/>
    <col min="9948" max="9948" width="11.7109375" style="77" customWidth="1"/>
    <col min="9949" max="9949" width="12.5703125" style="77" customWidth="1"/>
    <col min="9950" max="9950" width="10.7109375" style="77" customWidth="1"/>
    <col min="9951" max="9951" width="9.140625" style="77"/>
    <col min="9952" max="9952" width="10.7109375" style="77" customWidth="1"/>
    <col min="9953" max="9953" width="11.7109375" style="77" customWidth="1"/>
    <col min="9954" max="9954" width="10.7109375" style="77" customWidth="1"/>
    <col min="9955" max="9955" width="11.7109375" style="77" customWidth="1"/>
    <col min="9956" max="9956" width="12.7109375" style="77" customWidth="1"/>
    <col min="9957" max="9957" width="15.5703125" style="77" customWidth="1"/>
    <col min="9958" max="9958" width="14.28515625" style="77" customWidth="1"/>
    <col min="9959" max="9959" width="13.7109375" style="77" customWidth="1"/>
    <col min="9960" max="9961" width="11.7109375" style="77" customWidth="1"/>
    <col min="9962" max="9962" width="13.7109375" style="77" customWidth="1"/>
    <col min="9963" max="9965" width="9.140625" style="77"/>
    <col min="9966" max="9966" width="3.140625" style="77" customWidth="1"/>
    <col min="9967" max="9967" width="12" style="77" customWidth="1"/>
    <col min="9968" max="9968" width="2" style="77" customWidth="1"/>
    <col min="9969" max="9970" width="9.140625" style="77"/>
    <col min="9971" max="9971" width="11.7109375" style="77" customWidth="1"/>
    <col min="9972" max="10181" width="9.140625" style="77"/>
    <col min="10182" max="10182" width="26.42578125" style="77" customWidth="1"/>
    <col min="10183" max="10183" width="32.140625" style="77" customWidth="1"/>
    <col min="10184" max="10184" width="30.140625" style="77" customWidth="1"/>
    <col min="10185" max="10185" width="36.5703125" style="77" customWidth="1"/>
    <col min="10186" max="10186" width="9.140625" style="77"/>
    <col min="10187" max="10187" width="7.7109375" style="77" customWidth="1"/>
    <col min="10188" max="10188" width="6.7109375" style="77" customWidth="1"/>
    <col min="10189" max="10189" width="8" style="77" customWidth="1"/>
    <col min="10190" max="10191" width="7.7109375" style="77" customWidth="1"/>
    <col min="10192" max="10192" width="7.5703125" style="77" customWidth="1"/>
    <col min="10193" max="10193" width="11" style="77" customWidth="1"/>
    <col min="10194" max="10194" width="10.140625" style="77" customWidth="1"/>
    <col min="10195" max="10195" width="9.140625" style="77"/>
    <col min="10196" max="10196" width="13" style="77" customWidth="1"/>
    <col min="10197" max="10197" width="8.5703125" style="77" customWidth="1"/>
    <col min="10198" max="10198" width="14.5703125" style="77" customWidth="1"/>
    <col min="10199" max="10199" width="9.140625" style="77"/>
    <col min="10200" max="10201" width="12" style="77" customWidth="1"/>
    <col min="10202" max="10203" width="9.7109375" style="77" customWidth="1"/>
    <col min="10204" max="10204" width="11.7109375" style="77" customWidth="1"/>
    <col min="10205" max="10205" width="12.5703125" style="77" customWidth="1"/>
    <col min="10206" max="10206" width="10.7109375" style="77" customWidth="1"/>
    <col min="10207" max="10207" width="9.140625" style="77"/>
    <col min="10208" max="10208" width="10.7109375" style="77" customWidth="1"/>
    <col min="10209" max="10209" width="11.7109375" style="77" customWidth="1"/>
    <col min="10210" max="10210" width="10.7109375" style="77" customWidth="1"/>
    <col min="10211" max="10211" width="11.7109375" style="77" customWidth="1"/>
    <col min="10212" max="10212" width="12.7109375" style="77" customWidth="1"/>
    <col min="10213" max="10213" width="15.5703125" style="77" customWidth="1"/>
    <col min="10214" max="10214" width="14.28515625" style="77" customWidth="1"/>
    <col min="10215" max="10215" width="13.7109375" style="77" customWidth="1"/>
    <col min="10216" max="10217" width="11.7109375" style="77" customWidth="1"/>
    <col min="10218" max="10218" width="13.7109375" style="77" customWidth="1"/>
    <col min="10219" max="10221" width="9.140625" style="77"/>
    <col min="10222" max="10222" width="3.140625" style="77" customWidth="1"/>
    <col min="10223" max="10223" width="12" style="77" customWidth="1"/>
    <col min="10224" max="10224" width="2" style="77" customWidth="1"/>
    <col min="10225" max="10226" width="9.140625" style="77"/>
    <col min="10227" max="10227" width="11.7109375" style="77" customWidth="1"/>
    <col min="10228" max="10437" width="9.140625" style="77"/>
    <col min="10438" max="10438" width="26.42578125" style="77" customWidth="1"/>
    <col min="10439" max="10439" width="32.140625" style="77" customWidth="1"/>
    <col min="10440" max="10440" width="30.140625" style="77" customWidth="1"/>
    <col min="10441" max="10441" width="36.5703125" style="77" customWidth="1"/>
    <col min="10442" max="10442" width="9.140625" style="77"/>
    <col min="10443" max="10443" width="7.7109375" style="77" customWidth="1"/>
    <col min="10444" max="10444" width="6.7109375" style="77" customWidth="1"/>
    <col min="10445" max="10445" width="8" style="77" customWidth="1"/>
    <col min="10446" max="10447" width="7.7109375" style="77" customWidth="1"/>
    <col min="10448" max="10448" width="7.5703125" style="77" customWidth="1"/>
    <col min="10449" max="10449" width="11" style="77" customWidth="1"/>
    <col min="10450" max="10450" width="10.140625" style="77" customWidth="1"/>
    <col min="10451" max="10451" width="9.140625" style="77"/>
    <col min="10452" max="10452" width="13" style="77" customWidth="1"/>
    <col min="10453" max="10453" width="8.5703125" style="77" customWidth="1"/>
    <col min="10454" max="10454" width="14.5703125" style="77" customWidth="1"/>
    <col min="10455" max="10455" width="9.140625" style="77"/>
    <col min="10456" max="10457" width="12" style="77" customWidth="1"/>
    <col min="10458" max="10459" width="9.7109375" style="77" customWidth="1"/>
    <col min="10460" max="10460" width="11.7109375" style="77" customWidth="1"/>
    <col min="10461" max="10461" width="12.5703125" style="77" customWidth="1"/>
    <col min="10462" max="10462" width="10.7109375" style="77" customWidth="1"/>
    <col min="10463" max="10463" width="9.140625" style="77"/>
    <col min="10464" max="10464" width="10.7109375" style="77" customWidth="1"/>
    <col min="10465" max="10465" width="11.7109375" style="77" customWidth="1"/>
    <col min="10466" max="10466" width="10.7109375" style="77" customWidth="1"/>
    <col min="10467" max="10467" width="11.7109375" style="77" customWidth="1"/>
    <col min="10468" max="10468" width="12.7109375" style="77" customWidth="1"/>
    <col min="10469" max="10469" width="15.5703125" style="77" customWidth="1"/>
    <col min="10470" max="10470" width="14.28515625" style="77" customWidth="1"/>
    <col min="10471" max="10471" width="13.7109375" style="77" customWidth="1"/>
    <col min="10472" max="10473" width="11.7109375" style="77" customWidth="1"/>
    <col min="10474" max="10474" width="13.7109375" style="77" customWidth="1"/>
    <col min="10475" max="10477" width="9.140625" style="77"/>
    <col min="10478" max="10478" width="3.140625" style="77" customWidth="1"/>
    <col min="10479" max="10479" width="12" style="77" customWidth="1"/>
    <col min="10480" max="10480" width="2" style="77" customWidth="1"/>
    <col min="10481" max="10482" width="9.140625" style="77"/>
    <col min="10483" max="10483" width="11.7109375" style="77" customWidth="1"/>
    <col min="10484" max="10693" width="9.140625" style="77"/>
    <col min="10694" max="10694" width="26.42578125" style="77" customWidth="1"/>
    <col min="10695" max="10695" width="32.140625" style="77" customWidth="1"/>
    <col min="10696" max="10696" width="30.140625" style="77" customWidth="1"/>
    <col min="10697" max="10697" width="36.5703125" style="77" customWidth="1"/>
    <col min="10698" max="10698" width="9.140625" style="77"/>
    <col min="10699" max="10699" width="7.7109375" style="77" customWidth="1"/>
    <col min="10700" max="10700" width="6.7109375" style="77" customWidth="1"/>
    <col min="10701" max="10701" width="8" style="77" customWidth="1"/>
    <col min="10702" max="10703" width="7.7109375" style="77" customWidth="1"/>
    <col min="10704" max="10704" width="7.5703125" style="77" customWidth="1"/>
    <col min="10705" max="10705" width="11" style="77" customWidth="1"/>
    <col min="10706" max="10706" width="10.140625" style="77" customWidth="1"/>
    <col min="10707" max="10707" width="9.140625" style="77"/>
    <col min="10708" max="10708" width="13" style="77" customWidth="1"/>
    <col min="10709" max="10709" width="8.5703125" style="77" customWidth="1"/>
    <col min="10710" max="10710" width="14.5703125" style="77" customWidth="1"/>
    <col min="10711" max="10711" width="9.140625" style="77"/>
    <col min="10712" max="10713" width="12" style="77" customWidth="1"/>
    <col min="10714" max="10715" width="9.7109375" style="77" customWidth="1"/>
    <col min="10716" max="10716" width="11.7109375" style="77" customWidth="1"/>
    <col min="10717" max="10717" width="12.5703125" style="77" customWidth="1"/>
    <col min="10718" max="10718" width="10.7109375" style="77" customWidth="1"/>
    <col min="10719" max="10719" width="9.140625" style="77"/>
    <col min="10720" max="10720" width="10.7109375" style="77" customWidth="1"/>
    <col min="10721" max="10721" width="11.7109375" style="77" customWidth="1"/>
    <col min="10722" max="10722" width="10.7109375" style="77" customWidth="1"/>
    <col min="10723" max="10723" width="11.7109375" style="77" customWidth="1"/>
    <col min="10724" max="10724" width="12.7109375" style="77" customWidth="1"/>
    <col min="10725" max="10725" width="15.5703125" style="77" customWidth="1"/>
    <col min="10726" max="10726" width="14.28515625" style="77" customWidth="1"/>
    <col min="10727" max="10727" width="13.7109375" style="77" customWidth="1"/>
    <col min="10728" max="10729" width="11.7109375" style="77" customWidth="1"/>
    <col min="10730" max="10730" width="13.7109375" style="77" customWidth="1"/>
    <col min="10731" max="10733" width="9.140625" style="77"/>
    <col min="10734" max="10734" width="3.140625" style="77" customWidth="1"/>
    <col min="10735" max="10735" width="12" style="77" customWidth="1"/>
    <col min="10736" max="10736" width="2" style="77" customWidth="1"/>
    <col min="10737" max="10738" width="9.140625" style="77"/>
    <col min="10739" max="10739" width="11.7109375" style="77" customWidth="1"/>
    <col min="10740" max="10949" width="9.140625" style="77"/>
    <col min="10950" max="10950" width="26.42578125" style="77" customWidth="1"/>
    <col min="10951" max="10951" width="32.140625" style="77" customWidth="1"/>
    <col min="10952" max="10952" width="30.140625" style="77" customWidth="1"/>
    <col min="10953" max="10953" width="36.5703125" style="77" customWidth="1"/>
    <col min="10954" max="10954" width="9.140625" style="77"/>
    <col min="10955" max="10955" width="7.7109375" style="77" customWidth="1"/>
    <col min="10956" max="10956" width="6.7109375" style="77" customWidth="1"/>
    <col min="10957" max="10957" width="8" style="77" customWidth="1"/>
    <col min="10958" max="10959" width="7.7109375" style="77" customWidth="1"/>
    <col min="10960" max="10960" width="7.5703125" style="77" customWidth="1"/>
    <col min="10961" max="10961" width="11" style="77" customWidth="1"/>
    <col min="10962" max="10962" width="10.140625" style="77" customWidth="1"/>
    <col min="10963" max="10963" width="9.140625" style="77"/>
    <col min="10964" max="10964" width="13" style="77" customWidth="1"/>
    <col min="10965" max="10965" width="8.5703125" style="77" customWidth="1"/>
    <col min="10966" max="10966" width="14.5703125" style="77" customWidth="1"/>
    <col min="10967" max="10967" width="9.140625" style="77"/>
    <col min="10968" max="10969" width="12" style="77" customWidth="1"/>
    <col min="10970" max="10971" width="9.7109375" style="77" customWidth="1"/>
    <col min="10972" max="10972" width="11.7109375" style="77" customWidth="1"/>
    <col min="10973" max="10973" width="12.5703125" style="77" customWidth="1"/>
    <col min="10974" max="10974" width="10.7109375" style="77" customWidth="1"/>
    <col min="10975" max="10975" width="9.140625" style="77"/>
    <col min="10976" max="10976" width="10.7109375" style="77" customWidth="1"/>
    <col min="10977" max="10977" width="11.7109375" style="77" customWidth="1"/>
    <col min="10978" max="10978" width="10.7109375" style="77" customWidth="1"/>
    <col min="10979" max="10979" width="11.7109375" style="77" customWidth="1"/>
    <col min="10980" max="10980" width="12.7109375" style="77" customWidth="1"/>
    <col min="10981" max="10981" width="15.5703125" style="77" customWidth="1"/>
    <col min="10982" max="10982" width="14.28515625" style="77" customWidth="1"/>
    <col min="10983" max="10983" width="13.7109375" style="77" customWidth="1"/>
    <col min="10984" max="10985" width="11.7109375" style="77" customWidth="1"/>
    <col min="10986" max="10986" width="13.7109375" style="77" customWidth="1"/>
    <col min="10987" max="10989" width="9.140625" style="77"/>
    <col min="10990" max="10990" width="3.140625" style="77" customWidth="1"/>
    <col min="10991" max="10991" width="12" style="77" customWidth="1"/>
    <col min="10992" max="10992" width="2" style="77" customWidth="1"/>
    <col min="10993" max="10994" width="9.140625" style="77"/>
    <col min="10995" max="10995" width="11.7109375" style="77" customWidth="1"/>
    <col min="10996" max="11205" width="9.140625" style="77"/>
    <col min="11206" max="11206" width="26.42578125" style="77" customWidth="1"/>
    <col min="11207" max="11207" width="32.140625" style="77" customWidth="1"/>
    <col min="11208" max="11208" width="30.140625" style="77" customWidth="1"/>
    <col min="11209" max="11209" width="36.5703125" style="77" customWidth="1"/>
    <col min="11210" max="11210" width="9.140625" style="77"/>
    <col min="11211" max="11211" width="7.7109375" style="77" customWidth="1"/>
    <col min="11212" max="11212" width="6.7109375" style="77" customWidth="1"/>
    <col min="11213" max="11213" width="8" style="77" customWidth="1"/>
    <col min="11214" max="11215" width="7.7109375" style="77" customWidth="1"/>
    <col min="11216" max="11216" width="7.5703125" style="77" customWidth="1"/>
    <col min="11217" max="11217" width="11" style="77" customWidth="1"/>
    <col min="11218" max="11218" width="10.140625" style="77" customWidth="1"/>
    <col min="11219" max="11219" width="9.140625" style="77"/>
    <col min="11220" max="11220" width="13" style="77" customWidth="1"/>
    <col min="11221" max="11221" width="8.5703125" style="77" customWidth="1"/>
    <col min="11222" max="11222" width="14.5703125" style="77" customWidth="1"/>
    <col min="11223" max="11223" width="9.140625" style="77"/>
    <col min="11224" max="11225" width="12" style="77" customWidth="1"/>
    <col min="11226" max="11227" width="9.7109375" style="77" customWidth="1"/>
    <col min="11228" max="11228" width="11.7109375" style="77" customWidth="1"/>
    <col min="11229" max="11229" width="12.5703125" style="77" customWidth="1"/>
    <col min="11230" max="11230" width="10.7109375" style="77" customWidth="1"/>
    <col min="11231" max="11231" width="9.140625" style="77"/>
    <col min="11232" max="11232" width="10.7109375" style="77" customWidth="1"/>
    <col min="11233" max="11233" width="11.7109375" style="77" customWidth="1"/>
    <col min="11234" max="11234" width="10.7109375" style="77" customWidth="1"/>
    <col min="11235" max="11235" width="11.7109375" style="77" customWidth="1"/>
    <col min="11236" max="11236" width="12.7109375" style="77" customWidth="1"/>
    <col min="11237" max="11237" width="15.5703125" style="77" customWidth="1"/>
    <col min="11238" max="11238" width="14.28515625" style="77" customWidth="1"/>
    <col min="11239" max="11239" width="13.7109375" style="77" customWidth="1"/>
    <col min="11240" max="11241" width="11.7109375" style="77" customWidth="1"/>
    <col min="11242" max="11242" width="13.7109375" style="77" customWidth="1"/>
    <col min="11243" max="11245" width="9.140625" style="77"/>
    <col min="11246" max="11246" width="3.140625" style="77" customWidth="1"/>
    <col min="11247" max="11247" width="12" style="77" customWidth="1"/>
    <col min="11248" max="11248" width="2" style="77" customWidth="1"/>
    <col min="11249" max="11250" width="9.140625" style="77"/>
    <col min="11251" max="11251" width="11.7109375" style="77" customWidth="1"/>
    <col min="11252" max="11461" width="9.140625" style="77"/>
    <col min="11462" max="11462" width="26.42578125" style="77" customWidth="1"/>
    <col min="11463" max="11463" width="32.140625" style="77" customWidth="1"/>
    <col min="11464" max="11464" width="30.140625" style="77" customWidth="1"/>
    <col min="11465" max="11465" width="36.5703125" style="77" customWidth="1"/>
    <col min="11466" max="11466" width="9.140625" style="77"/>
    <col min="11467" max="11467" width="7.7109375" style="77" customWidth="1"/>
    <col min="11468" max="11468" width="6.7109375" style="77" customWidth="1"/>
    <col min="11469" max="11469" width="8" style="77" customWidth="1"/>
    <col min="11470" max="11471" width="7.7109375" style="77" customWidth="1"/>
    <col min="11472" max="11472" width="7.5703125" style="77" customWidth="1"/>
    <col min="11473" max="11473" width="11" style="77" customWidth="1"/>
    <col min="11474" max="11474" width="10.140625" style="77" customWidth="1"/>
    <col min="11475" max="11475" width="9.140625" style="77"/>
    <col min="11476" max="11476" width="13" style="77" customWidth="1"/>
    <col min="11477" max="11477" width="8.5703125" style="77" customWidth="1"/>
    <col min="11478" max="11478" width="14.5703125" style="77" customWidth="1"/>
    <col min="11479" max="11479" width="9.140625" style="77"/>
    <col min="11480" max="11481" width="12" style="77" customWidth="1"/>
    <col min="11482" max="11483" width="9.7109375" style="77" customWidth="1"/>
    <col min="11484" max="11484" width="11.7109375" style="77" customWidth="1"/>
    <col min="11485" max="11485" width="12.5703125" style="77" customWidth="1"/>
    <col min="11486" max="11486" width="10.7109375" style="77" customWidth="1"/>
    <col min="11487" max="11487" width="9.140625" style="77"/>
    <col min="11488" max="11488" width="10.7109375" style="77" customWidth="1"/>
    <col min="11489" max="11489" width="11.7109375" style="77" customWidth="1"/>
    <col min="11490" max="11490" width="10.7109375" style="77" customWidth="1"/>
    <col min="11491" max="11491" width="11.7109375" style="77" customWidth="1"/>
    <col min="11492" max="11492" width="12.7109375" style="77" customWidth="1"/>
    <col min="11493" max="11493" width="15.5703125" style="77" customWidth="1"/>
    <col min="11494" max="11494" width="14.28515625" style="77" customWidth="1"/>
    <col min="11495" max="11495" width="13.7109375" style="77" customWidth="1"/>
    <col min="11496" max="11497" width="11.7109375" style="77" customWidth="1"/>
    <col min="11498" max="11498" width="13.7109375" style="77" customWidth="1"/>
    <col min="11499" max="11501" width="9.140625" style="77"/>
    <col min="11502" max="11502" width="3.140625" style="77" customWidth="1"/>
    <col min="11503" max="11503" width="12" style="77" customWidth="1"/>
    <col min="11504" max="11504" width="2" style="77" customWidth="1"/>
    <col min="11505" max="11506" width="9.140625" style="77"/>
    <col min="11507" max="11507" width="11.7109375" style="77" customWidth="1"/>
    <col min="11508" max="11717" width="9.140625" style="77"/>
    <col min="11718" max="11718" width="26.42578125" style="77" customWidth="1"/>
    <col min="11719" max="11719" width="32.140625" style="77" customWidth="1"/>
    <col min="11720" max="11720" width="30.140625" style="77" customWidth="1"/>
    <col min="11721" max="11721" width="36.5703125" style="77" customWidth="1"/>
    <col min="11722" max="11722" width="9.140625" style="77"/>
    <col min="11723" max="11723" width="7.7109375" style="77" customWidth="1"/>
    <col min="11724" max="11724" width="6.7109375" style="77" customWidth="1"/>
    <col min="11725" max="11725" width="8" style="77" customWidth="1"/>
    <col min="11726" max="11727" width="7.7109375" style="77" customWidth="1"/>
    <col min="11728" max="11728" width="7.5703125" style="77" customWidth="1"/>
    <col min="11729" max="11729" width="11" style="77" customWidth="1"/>
    <col min="11730" max="11730" width="10.140625" style="77" customWidth="1"/>
    <col min="11731" max="11731" width="9.140625" style="77"/>
    <col min="11732" max="11732" width="13" style="77" customWidth="1"/>
    <col min="11733" max="11733" width="8.5703125" style="77" customWidth="1"/>
    <col min="11734" max="11734" width="14.5703125" style="77" customWidth="1"/>
    <col min="11735" max="11735" width="9.140625" style="77"/>
    <col min="11736" max="11737" width="12" style="77" customWidth="1"/>
    <col min="11738" max="11739" width="9.7109375" style="77" customWidth="1"/>
    <col min="11740" max="11740" width="11.7109375" style="77" customWidth="1"/>
    <col min="11741" max="11741" width="12.5703125" style="77" customWidth="1"/>
    <col min="11742" max="11742" width="10.7109375" style="77" customWidth="1"/>
    <col min="11743" max="11743" width="9.140625" style="77"/>
    <col min="11744" max="11744" width="10.7109375" style="77" customWidth="1"/>
    <col min="11745" max="11745" width="11.7109375" style="77" customWidth="1"/>
    <col min="11746" max="11746" width="10.7109375" style="77" customWidth="1"/>
    <col min="11747" max="11747" width="11.7109375" style="77" customWidth="1"/>
    <col min="11748" max="11748" width="12.7109375" style="77" customWidth="1"/>
    <col min="11749" max="11749" width="15.5703125" style="77" customWidth="1"/>
    <col min="11750" max="11750" width="14.28515625" style="77" customWidth="1"/>
    <col min="11751" max="11751" width="13.7109375" style="77" customWidth="1"/>
    <col min="11752" max="11753" width="11.7109375" style="77" customWidth="1"/>
    <col min="11754" max="11754" width="13.7109375" style="77" customWidth="1"/>
    <col min="11755" max="11757" width="9.140625" style="77"/>
    <col min="11758" max="11758" width="3.140625" style="77" customWidth="1"/>
    <col min="11759" max="11759" width="12" style="77" customWidth="1"/>
    <col min="11760" max="11760" width="2" style="77" customWidth="1"/>
    <col min="11761" max="11762" width="9.140625" style="77"/>
    <col min="11763" max="11763" width="11.7109375" style="77" customWidth="1"/>
    <col min="11764" max="11973" width="9.140625" style="77"/>
    <col min="11974" max="11974" width="26.42578125" style="77" customWidth="1"/>
    <col min="11975" max="11975" width="32.140625" style="77" customWidth="1"/>
    <col min="11976" max="11976" width="30.140625" style="77" customWidth="1"/>
    <col min="11977" max="11977" width="36.5703125" style="77" customWidth="1"/>
    <col min="11978" max="11978" width="9.140625" style="77"/>
    <col min="11979" max="11979" width="7.7109375" style="77" customWidth="1"/>
    <col min="11980" max="11980" width="6.7109375" style="77" customWidth="1"/>
    <col min="11981" max="11981" width="8" style="77" customWidth="1"/>
    <col min="11982" max="11983" width="7.7109375" style="77" customWidth="1"/>
    <col min="11984" max="11984" width="7.5703125" style="77" customWidth="1"/>
    <col min="11985" max="11985" width="11" style="77" customWidth="1"/>
    <col min="11986" max="11986" width="10.140625" style="77" customWidth="1"/>
    <col min="11987" max="11987" width="9.140625" style="77"/>
    <col min="11988" max="11988" width="13" style="77" customWidth="1"/>
    <col min="11989" max="11989" width="8.5703125" style="77" customWidth="1"/>
    <col min="11990" max="11990" width="14.5703125" style="77" customWidth="1"/>
    <col min="11991" max="11991" width="9.140625" style="77"/>
    <col min="11992" max="11993" width="12" style="77" customWidth="1"/>
    <col min="11994" max="11995" width="9.7109375" style="77" customWidth="1"/>
    <col min="11996" max="11996" width="11.7109375" style="77" customWidth="1"/>
    <col min="11997" max="11997" width="12.5703125" style="77" customWidth="1"/>
    <col min="11998" max="11998" width="10.7109375" style="77" customWidth="1"/>
    <col min="11999" max="11999" width="9.140625" style="77"/>
    <col min="12000" max="12000" width="10.7109375" style="77" customWidth="1"/>
    <col min="12001" max="12001" width="11.7109375" style="77" customWidth="1"/>
    <col min="12002" max="12002" width="10.7109375" style="77" customWidth="1"/>
    <col min="12003" max="12003" width="11.7109375" style="77" customWidth="1"/>
    <col min="12004" max="12004" width="12.7109375" style="77" customWidth="1"/>
    <col min="12005" max="12005" width="15.5703125" style="77" customWidth="1"/>
    <col min="12006" max="12006" width="14.28515625" style="77" customWidth="1"/>
    <col min="12007" max="12007" width="13.7109375" style="77" customWidth="1"/>
    <col min="12008" max="12009" width="11.7109375" style="77" customWidth="1"/>
    <col min="12010" max="12010" width="13.7109375" style="77" customWidth="1"/>
    <col min="12011" max="12013" width="9.140625" style="77"/>
    <col min="12014" max="12014" width="3.140625" style="77" customWidth="1"/>
    <col min="12015" max="12015" width="12" style="77" customWidth="1"/>
    <col min="12016" max="12016" width="2" style="77" customWidth="1"/>
    <col min="12017" max="12018" width="9.140625" style="77"/>
    <col min="12019" max="12019" width="11.7109375" style="77" customWidth="1"/>
    <col min="12020" max="12229" width="9.140625" style="77"/>
    <col min="12230" max="12230" width="26.42578125" style="77" customWidth="1"/>
    <col min="12231" max="12231" width="32.140625" style="77" customWidth="1"/>
    <col min="12232" max="12232" width="30.140625" style="77" customWidth="1"/>
    <col min="12233" max="12233" width="36.5703125" style="77" customWidth="1"/>
    <col min="12234" max="12234" width="9.140625" style="77"/>
    <col min="12235" max="12235" width="7.7109375" style="77" customWidth="1"/>
    <col min="12236" max="12236" width="6.7109375" style="77" customWidth="1"/>
    <col min="12237" max="12237" width="8" style="77" customWidth="1"/>
    <col min="12238" max="12239" width="7.7109375" style="77" customWidth="1"/>
    <col min="12240" max="12240" width="7.5703125" style="77" customWidth="1"/>
    <col min="12241" max="12241" width="11" style="77" customWidth="1"/>
    <col min="12242" max="12242" width="10.140625" style="77" customWidth="1"/>
    <col min="12243" max="12243" width="9.140625" style="77"/>
    <col min="12244" max="12244" width="13" style="77" customWidth="1"/>
    <col min="12245" max="12245" width="8.5703125" style="77" customWidth="1"/>
    <col min="12246" max="12246" width="14.5703125" style="77" customWidth="1"/>
    <col min="12247" max="12247" width="9.140625" style="77"/>
    <col min="12248" max="12249" width="12" style="77" customWidth="1"/>
    <col min="12250" max="12251" width="9.7109375" style="77" customWidth="1"/>
    <col min="12252" max="12252" width="11.7109375" style="77" customWidth="1"/>
    <col min="12253" max="12253" width="12.5703125" style="77" customWidth="1"/>
    <col min="12254" max="12254" width="10.7109375" style="77" customWidth="1"/>
    <col min="12255" max="12255" width="9.140625" style="77"/>
    <col min="12256" max="12256" width="10.7109375" style="77" customWidth="1"/>
    <col min="12257" max="12257" width="11.7109375" style="77" customWidth="1"/>
    <col min="12258" max="12258" width="10.7109375" style="77" customWidth="1"/>
    <col min="12259" max="12259" width="11.7109375" style="77" customWidth="1"/>
    <col min="12260" max="12260" width="12.7109375" style="77" customWidth="1"/>
    <col min="12261" max="12261" width="15.5703125" style="77" customWidth="1"/>
    <col min="12262" max="12262" width="14.28515625" style="77" customWidth="1"/>
    <col min="12263" max="12263" width="13.7109375" style="77" customWidth="1"/>
    <col min="12264" max="12265" width="11.7109375" style="77" customWidth="1"/>
    <col min="12266" max="12266" width="13.7109375" style="77" customWidth="1"/>
    <col min="12267" max="12269" width="9.140625" style="77"/>
    <col min="12270" max="12270" width="3.140625" style="77" customWidth="1"/>
    <col min="12271" max="12271" width="12" style="77" customWidth="1"/>
    <col min="12272" max="12272" width="2" style="77" customWidth="1"/>
    <col min="12273" max="12274" width="9.140625" style="77"/>
    <col min="12275" max="12275" width="11.7109375" style="77" customWidth="1"/>
    <col min="12276" max="12485" width="9.140625" style="77"/>
    <col min="12486" max="12486" width="26.42578125" style="77" customWidth="1"/>
    <col min="12487" max="12487" width="32.140625" style="77" customWidth="1"/>
    <col min="12488" max="12488" width="30.140625" style="77" customWidth="1"/>
    <col min="12489" max="12489" width="36.5703125" style="77" customWidth="1"/>
    <col min="12490" max="12490" width="9.140625" style="77"/>
    <col min="12491" max="12491" width="7.7109375" style="77" customWidth="1"/>
    <col min="12492" max="12492" width="6.7109375" style="77" customWidth="1"/>
    <col min="12493" max="12493" width="8" style="77" customWidth="1"/>
    <col min="12494" max="12495" width="7.7109375" style="77" customWidth="1"/>
    <col min="12496" max="12496" width="7.5703125" style="77" customWidth="1"/>
    <col min="12497" max="12497" width="11" style="77" customWidth="1"/>
    <col min="12498" max="12498" width="10.140625" style="77" customWidth="1"/>
    <col min="12499" max="12499" width="9.140625" style="77"/>
    <col min="12500" max="12500" width="13" style="77" customWidth="1"/>
    <col min="12501" max="12501" width="8.5703125" style="77" customWidth="1"/>
    <col min="12502" max="12502" width="14.5703125" style="77" customWidth="1"/>
    <col min="12503" max="12503" width="9.140625" style="77"/>
    <col min="12504" max="12505" width="12" style="77" customWidth="1"/>
    <col min="12506" max="12507" width="9.7109375" style="77" customWidth="1"/>
    <col min="12508" max="12508" width="11.7109375" style="77" customWidth="1"/>
    <col min="12509" max="12509" width="12.5703125" style="77" customWidth="1"/>
    <col min="12510" max="12510" width="10.7109375" style="77" customWidth="1"/>
    <col min="12511" max="12511" width="9.140625" style="77"/>
    <col min="12512" max="12512" width="10.7109375" style="77" customWidth="1"/>
    <col min="12513" max="12513" width="11.7109375" style="77" customWidth="1"/>
    <col min="12514" max="12514" width="10.7109375" style="77" customWidth="1"/>
    <col min="12515" max="12515" width="11.7109375" style="77" customWidth="1"/>
    <col min="12516" max="12516" width="12.7109375" style="77" customWidth="1"/>
    <col min="12517" max="12517" width="15.5703125" style="77" customWidth="1"/>
    <col min="12518" max="12518" width="14.28515625" style="77" customWidth="1"/>
    <col min="12519" max="12519" width="13.7109375" style="77" customWidth="1"/>
    <col min="12520" max="12521" width="11.7109375" style="77" customWidth="1"/>
    <col min="12522" max="12522" width="13.7109375" style="77" customWidth="1"/>
    <col min="12523" max="12525" width="9.140625" style="77"/>
    <col min="12526" max="12526" width="3.140625" style="77" customWidth="1"/>
    <col min="12527" max="12527" width="12" style="77" customWidth="1"/>
    <col min="12528" max="12528" width="2" style="77" customWidth="1"/>
    <col min="12529" max="12530" width="9.140625" style="77"/>
    <col min="12531" max="12531" width="11.7109375" style="77" customWidth="1"/>
    <col min="12532" max="12741" width="9.140625" style="77"/>
    <col min="12742" max="12742" width="26.42578125" style="77" customWidth="1"/>
    <col min="12743" max="12743" width="32.140625" style="77" customWidth="1"/>
    <col min="12744" max="12744" width="30.140625" style="77" customWidth="1"/>
    <col min="12745" max="12745" width="36.5703125" style="77" customWidth="1"/>
    <col min="12746" max="12746" width="9.140625" style="77"/>
    <col min="12747" max="12747" width="7.7109375" style="77" customWidth="1"/>
    <col min="12748" max="12748" width="6.7109375" style="77" customWidth="1"/>
    <col min="12749" max="12749" width="8" style="77" customWidth="1"/>
    <col min="12750" max="12751" width="7.7109375" style="77" customWidth="1"/>
    <col min="12752" max="12752" width="7.5703125" style="77" customWidth="1"/>
    <col min="12753" max="12753" width="11" style="77" customWidth="1"/>
    <col min="12754" max="12754" width="10.140625" style="77" customWidth="1"/>
    <col min="12755" max="12755" width="9.140625" style="77"/>
    <col min="12756" max="12756" width="13" style="77" customWidth="1"/>
    <col min="12757" max="12757" width="8.5703125" style="77" customWidth="1"/>
    <col min="12758" max="12758" width="14.5703125" style="77" customWidth="1"/>
    <col min="12759" max="12759" width="9.140625" style="77"/>
    <col min="12760" max="12761" width="12" style="77" customWidth="1"/>
    <col min="12762" max="12763" width="9.7109375" style="77" customWidth="1"/>
    <col min="12764" max="12764" width="11.7109375" style="77" customWidth="1"/>
    <col min="12765" max="12765" width="12.5703125" style="77" customWidth="1"/>
    <col min="12766" max="12766" width="10.7109375" style="77" customWidth="1"/>
    <col min="12767" max="12767" width="9.140625" style="77"/>
    <col min="12768" max="12768" width="10.7109375" style="77" customWidth="1"/>
    <col min="12769" max="12769" width="11.7109375" style="77" customWidth="1"/>
    <col min="12770" max="12770" width="10.7109375" style="77" customWidth="1"/>
    <col min="12771" max="12771" width="11.7109375" style="77" customWidth="1"/>
    <col min="12772" max="12772" width="12.7109375" style="77" customWidth="1"/>
    <col min="12773" max="12773" width="15.5703125" style="77" customWidth="1"/>
    <col min="12774" max="12774" width="14.28515625" style="77" customWidth="1"/>
    <col min="12775" max="12775" width="13.7109375" style="77" customWidth="1"/>
    <col min="12776" max="12777" width="11.7109375" style="77" customWidth="1"/>
    <col min="12778" max="12778" width="13.7109375" style="77" customWidth="1"/>
    <col min="12779" max="12781" width="9.140625" style="77"/>
    <col min="12782" max="12782" width="3.140625" style="77" customWidth="1"/>
    <col min="12783" max="12783" width="12" style="77" customWidth="1"/>
    <col min="12784" max="12784" width="2" style="77" customWidth="1"/>
    <col min="12785" max="12786" width="9.140625" style="77"/>
    <col min="12787" max="12787" width="11.7109375" style="77" customWidth="1"/>
    <col min="12788" max="12997" width="9.140625" style="77"/>
    <col min="12998" max="12998" width="26.42578125" style="77" customWidth="1"/>
    <col min="12999" max="12999" width="32.140625" style="77" customWidth="1"/>
    <col min="13000" max="13000" width="30.140625" style="77" customWidth="1"/>
    <col min="13001" max="13001" width="36.5703125" style="77" customWidth="1"/>
    <col min="13002" max="13002" width="9.140625" style="77"/>
    <col min="13003" max="13003" width="7.7109375" style="77" customWidth="1"/>
    <col min="13004" max="13004" width="6.7109375" style="77" customWidth="1"/>
    <col min="13005" max="13005" width="8" style="77" customWidth="1"/>
    <col min="13006" max="13007" width="7.7109375" style="77" customWidth="1"/>
    <col min="13008" max="13008" width="7.5703125" style="77" customWidth="1"/>
    <col min="13009" max="13009" width="11" style="77" customWidth="1"/>
    <col min="13010" max="13010" width="10.140625" style="77" customWidth="1"/>
    <col min="13011" max="13011" width="9.140625" style="77"/>
    <col min="13012" max="13012" width="13" style="77" customWidth="1"/>
    <col min="13013" max="13013" width="8.5703125" style="77" customWidth="1"/>
    <col min="13014" max="13014" width="14.5703125" style="77" customWidth="1"/>
    <col min="13015" max="13015" width="9.140625" style="77"/>
    <col min="13016" max="13017" width="12" style="77" customWidth="1"/>
    <col min="13018" max="13019" width="9.7109375" style="77" customWidth="1"/>
    <col min="13020" max="13020" width="11.7109375" style="77" customWidth="1"/>
    <col min="13021" max="13021" width="12.5703125" style="77" customWidth="1"/>
    <col min="13022" max="13022" width="10.7109375" style="77" customWidth="1"/>
    <col min="13023" max="13023" width="9.140625" style="77"/>
    <col min="13024" max="13024" width="10.7109375" style="77" customWidth="1"/>
    <col min="13025" max="13025" width="11.7109375" style="77" customWidth="1"/>
    <col min="13026" max="13026" width="10.7109375" style="77" customWidth="1"/>
    <col min="13027" max="13027" width="11.7109375" style="77" customWidth="1"/>
    <col min="13028" max="13028" width="12.7109375" style="77" customWidth="1"/>
    <col min="13029" max="13029" width="15.5703125" style="77" customWidth="1"/>
    <col min="13030" max="13030" width="14.28515625" style="77" customWidth="1"/>
    <col min="13031" max="13031" width="13.7109375" style="77" customWidth="1"/>
    <col min="13032" max="13033" width="11.7109375" style="77" customWidth="1"/>
    <col min="13034" max="13034" width="13.7109375" style="77" customWidth="1"/>
    <col min="13035" max="13037" width="9.140625" style="77"/>
    <col min="13038" max="13038" width="3.140625" style="77" customWidth="1"/>
    <col min="13039" max="13039" width="12" style="77" customWidth="1"/>
    <col min="13040" max="13040" width="2" style="77" customWidth="1"/>
    <col min="13041" max="13042" width="9.140625" style="77"/>
    <col min="13043" max="13043" width="11.7109375" style="77" customWidth="1"/>
    <col min="13044" max="13253" width="9.140625" style="77"/>
    <col min="13254" max="13254" width="26.42578125" style="77" customWidth="1"/>
    <col min="13255" max="13255" width="32.140625" style="77" customWidth="1"/>
    <col min="13256" max="13256" width="30.140625" style="77" customWidth="1"/>
    <col min="13257" max="13257" width="36.5703125" style="77" customWidth="1"/>
    <col min="13258" max="13258" width="9.140625" style="77"/>
    <col min="13259" max="13259" width="7.7109375" style="77" customWidth="1"/>
    <col min="13260" max="13260" width="6.7109375" style="77" customWidth="1"/>
    <col min="13261" max="13261" width="8" style="77" customWidth="1"/>
    <col min="13262" max="13263" width="7.7109375" style="77" customWidth="1"/>
    <col min="13264" max="13264" width="7.5703125" style="77" customWidth="1"/>
    <col min="13265" max="13265" width="11" style="77" customWidth="1"/>
    <col min="13266" max="13266" width="10.140625" style="77" customWidth="1"/>
    <col min="13267" max="13267" width="9.140625" style="77"/>
    <col min="13268" max="13268" width="13" style="77" customWidth="1"/>
    <col min="13269" max="13269" width="8.5703125" style="77" customWidth="1"/>
    <col min="13270" max="13270" width="14.5703125" style="77" customWidth="1"/>
    <col min="13271" max="13271" width="9.140625" style="77"/>
    <col min="13272" max="13273" width="12" style="77" customWidth="1"/>
    <col min="13274" max="13275" width="9.7109375" style="77" customWidth="1"/>
    <col min="13276" max="13276" width="11.7109375" style="77" customWidth="1"/>
    <col min="13277" max="13277" width="12.5703125" style="77" customWidth="1"/>
    <col min="13278" max="13278" width="10.7109375" style="77" customWidth="1"/>
    <col min="13279" max="13279" width="9.140625" style="77"/>
    <col min="13280" max="13280" width="10.7109375" style="77" customWidth="1"/>
    <col min="13281" max="13281" width="11.7109375" style="77" customWidth="1"/>
    <col min="13282" max="13282" width="10.7109375" style="77" customWidth="1"/>
    <col min="13283" max="13283" width="11.7109375" style="77" customWidth="1"/>
    <col min="13284" max="13284" width="12.7109375" style="77" customWidth="1"/>
    <col min="13285" max="13285" width="15.5703125" style="77" customWidth="1"/>
    <col min="13286" max="13286" width="14.28515625" style="77" customWidth="1"/>
    <col min="13287" max="13287" width="13.7109375" style="77" customWidth="1"/>
    <col min="13288" max="13289" width="11.7109375" style="77" customWidth="1"/>
    <col min="13290" max="13290" width="13.7109375" style="77" customWidth="1"/>
    <col min="13291" max="13293" width="9.140625" style="77"/>
    <col min="13294" max="13294" width="3.140625" style="77" customWidth="1"/>
    <col min="13295" max="13295" width="12" style="77" customWidth="1"/>
    <col min="13296" max="13296" width="2" style="77" customWidth="1"/>
    <col min="13297" max="13298" width="9.140625" style="77"/>
    <col min="13299" max="13299" width="11.7109375" style="77" customWidth="1"/>
    <col min="13300" max="13509" width="9.140625" style="77"/>
    <col min="13510" max="13510" width="26.42578125" style="77" customWidth="1"/>
    <col min="13511" max="13511" width="32.140625" style="77" customWidth="1"/>
    <col min="13512" max="13512" width="30.140625" style="77" customWidth="1"/>
    <col min="13513" max="13513" width="36.5703125" style="77" customWidth="1"/>
    <col min="13514" max="13514" width="9.140625" style="77"/>
    <col min="13515" max="13515" width="7.7109375" style="77" customWidth="1"/>
    <col min="13516" max="13516" width="6.7109375" style="77" customWidth="1"/>
    <col min="13517" max="13517" width="8" style="77" customWidth="1"/>
    <col min="13518" max="13519" width="7.7109375" style="77" customWidth="1"/>
    <col min="13520" max="13520" width="7.5703125" style="77" customWidth="1"/>
    <col min="13521" max="13521" width="11" style="77" customWidth="1"/>
    <col min="13522" max="13522" width="10.140625" style="77" customWidth="1"/>
    <col min="13523" max="13523" width="9.140625" style="77"/>
    <col min="13524" max="13524" width="13" style="77" customWidth="1"/>
    <col min="13525" max="13525" width="8.5703125" style="77" customWidth="1"/>
    <col min="13526" max="13526" width="14.5703125" style="77" customWidth="1"/>
    <col min="13527" max="13527" width="9.140625" style="77"/>
    <col min="13528" max="13529" width="12" style="77" customWidth="1"/>
    <col min="13530" max="13531" width="9.7109375" style="77" customWidth="1"/>
    <col min="13532" max="13532" width="11.7109375" style="77" customWidth="1"/>
    <col min="13533" max="13533" width="12.5703125" style="77" customWidth="1"/>
    <col min="13534" max="13534" width="10.7109375" style="77" customWidth="1"/>
    <col min="13535" max="13535" width="9.140625" style="77"/>
    <col min="13536" max="13536" width="10.7109375" style="77" customWidth="1"/>
    <col min="13537" max="13537" width="11.7109375" style="77" customWidth="1"/>
    <col min="13538" max="13538" width="10.7109375" style="77" customWidth="1"/>
    <col min="13539" max="13539" width="11.7109375" style="77" customWidth="1"/>
    <col min="13540" max="13540" width="12.7109375" style="77" customWidth="1"/>
    <col min="13541" max="13541" width="15.5703125" style="77" customWidth="1"/>
    <col min="13542" max="13542" width="14.28515625" style="77" customWidth="1"/>
    <col min="13543" max="13543" width="13.7109375" style="77" customWidth="1"/>
    <col min="13544" max="13545" width="11.7109375" style="77" customWidth="1"/>
    <col min="13546" max="13546" width="13.7109375" style="77" customWidth="1"/>
    <col min="13547" max="13549" width="9.140625" style="77"/>
    <col min="13550" max="13550" width="3.140625" style="77" customWidth="1"/>
    <col min="13551" max="13551" width="12" style="77" customWidth="1"/>
    <col min="13552" max="13552" width="2" style="77" customWidth="1"/>
    <col min="13553" max="13554" width="9.140625" style="77"/>
    <col min="13555" max="13555" width="11.7109375" style="77" customWidth="1"/>
    <col min="13556" max="13765" width="9.140625" style="77"/>
    <col min="13766" max="13766" width="26.42578125" style="77" customWidth="1"/>
    <col min="13767" max="13767" width="32.140625" style="77" customWidth="1"/>
    <col min="13768" max="13768" width="30.140625" style="77" customWidth="1"/>
    <col min="13769" max="13769" width="36.5703125" style="77" customWidth="1"/>
    <col min="13770" max="13770" width="9.140625" style="77"/>
    <col min="13771" max="13771" width="7.7109375" style="77" customWidth="1"/>
    <col min="13772" max="13772" width="6.7109375" style="77" customWidth="1"/>
    <col min="13773" max="13773" width="8" style="77" customWidth="1"/>
    <col min="13774" max="13775" width="7.7109375" style="77" customWidth="1"/>
    <col min="13776" max="13776" width="7.5703125" style="77" customWidth="1"/>
    <col min="13777" max="13777" width="11" style="77" customWidth="1"/>
    <col min="13778" max="13778" width="10.140625" style="77" customWidth="1"/>
    <col min="13779" max="13779" width="9.140625" style="77"/>
    <col min="13780" max="13780" width="13" style="77" customWidth="1"/>
    <col min="13781" max="13781" width="8.5703125" style="77" customWidth="1"/>
    <col min="13782" max="13782" width="14.5703125" style="77" customWidth="1"/>
    <col min="13783" max="13783" width="9.140625" style="77"/>
    <col min="13784" max="13785" width="12" style="77" customWidth="1"/>
    <col min="13786" max="13787" width="9.7109375" style="77" customWidth="1"/>
    <col min="13788" max="13788" width="11.7109375" style="77" customWidth="1"/>
    <col min="13789" max="13789" width="12.5703125" style="77" customWidth="1"/>
    <col min="13790" max="13790" width="10.7109375" style="77" customWidth="1"/>
    <col min="13791" max="13791" width="9.140625" style="77"/>
    <col min="13792" max="13792" width="10.7109375" style="77" customWidth="1"/>
    <col min="13793" max="13793" width="11.7109375" style="77" customWidth="1"/>
    <col min="13794" max="13794" width="10.7109375" style="77" customWidth="1"/>
    <col min="13795" max="13795" width="11.7109375" style="77" customWidth="1"/>
    <col min="13796" max="13796" width="12.7109375" style="77" customWidth="1"/>
    <col min="13797" max="13797" width="15.5703125" style="77" customWidth="1"/>
    <col min="13798" max="13798" width="14.28515625" style="77" customWidth="1"/>
    <col min="13799" max="13799" width="13.7109375" style="77" customWidth="1"/>
    <col min="13800" max="13801" width="11.7109375" style="77" customWidth="1"/>
    <col min="13802" max="13802" width="13.7109375" style="77" customWidth="1"/>
    <col min="13803" max="13805" width="9.140625" style="77"/>
    <col min="13806" max="13806" width="3.140625" style="77" customWidth="1"/>
    <col min="13807" max="13807" width="12" style="77" customWidth="1"/>
    <col min="13808" max="13808" width="2" style="77" customWidth="1"/>
    <col min="13809" max="13810" width="9.140625" style="77"/>
    <col min="13811" max="13811" width="11.7109375" style="77" customWidth="1"/>
    <col min="13812" max="14021" width="9.140625" style="77"/>
    <col min="14022" max="14022" width="26.42578125" style="77" customWidth="1"/>
    <col min="14023" max="14023" width="32.140625" style="77" customWidth="1"/>
    <col min="14024" max="14024" width="30.140625" style="77" customWidth="1"/>
    <col min="14025" max="14025" width="36.5703125" style="77" customWidth="1"/>
    <col min="14026" max="14026" width="9.140625" style="77"/>
    <col min="14027" max="14027" width="7.7109375" style="77" customWidth="1"/>
    <col min="14028" max="14028" width="6.7109375" style="77" customWidth="1"/>
    <col min="14029" max="14029" width="8" style="77" customWidth="1"/>
    <col min="14030" max="14031" width="7.7109375" style="77" customWidth="1"/>
    <col min="14032" max="14032" width="7.5703125" style="77" customWidth="1"/>
    <col min="14033" max="14033" width="11" style="77" customWidth="1"/>
    <col min="14034" max="14034" width="10.140625" style="77" customWidth="1"/>
    <col min="14035" max="14035" width="9.140625" style="77"/>
    <col min="14036" max="14036" width="13" style="77" customWidth="1"/>
    <col min="14037" max="14037" width="8.5703125" style="77" customWidth="1"/>
    <col min="14038" max="14038" width="14.5703125" style="77" customWidth="1"/>
    <col min="14039" max="14039" width="9.140625" style="77"/>
    <col min="14040" max="14041" width="12" style="77" customWidth="1"/>
    <col min="14042" max="14043" width="9.7109375" style="77" customWidth="1"/>
    <col min="14044" max="14044" width="11.7109375" style="77" customWidth="1"/>
    <col min="14045" max="14045" width="12.5703125" style="77" customWidth="1"/>
    <col min="14046" max="14046" width="10.7109375" style="77" customWidth="1"/>
    <col min="14047" max="14047" width="9.140625" style="77"/>
    <col min="14048" max="14048" width="10.7109375" style="77" customWidth="1"/>
    <col min="14049" max="14049" width="11.7109375" style="77" customWidth="1"/>
    <col min="14050" max="14050" width="10.7109375" style="77" customWidth="1"/>
    <col min="14051" max="14051" width="11.7109375" style="77" customWidth="1"/>
    <col min="14052" max="14052" width="12.7109375" style="77" customWidth="1"/>
    <col min="14053" max="14053" width="15.5703125" style="77" customWidth="1"/>
    <col min="14054" max="14054" width="14.28515625" style="77" customWidth="1"/>
    <col min="14055" max="14055" width="13.7109375" style="77" customWidth="1"/>
    <col min="14056" max="14057" width="11.7109375" style="77" customWidth="1"/>
    <col min="14058" max="14058" width="13.7109375" style="77" customWidth="1"/>
    <col min="14059" max="14061" width="9.140625" style="77"/>
    <col min="14062" max="14062" width="3.140625" style="77" customWidth="1"/>
    <col min="14063" max="14063" width="12" style="77" customWidth="1"/>
    <col min="14064" max="14064" width="2" style="77" customWidth="1"/>
    <col min="14065" max="14066" width="9.140625" style="77"/>
    <col min="14067" max="14067" width="11.7109375" style="77" customWidth="1"/>
    <col min="14068" max="14277" width="9.140625" style="77"/>
    <col min="14278" max="14278" width="26.42578125" style="77" customWidth="1"/>
    <col min="14279" max="14279" width="32.140625" style="77" customWidth="1"/>
    <col min="14280" max="14280" width="30.140625" style="77" customWidth="1"/>
    <col min="14281" max="14281" width="36.5703125" style="77" customWidth="1"/>
    <col min="14282" max="14282" width="9.140625" style="77"/>
    <col min="14283" max="14283" width="7.7109375" style="77" customWidth="1"/>
    <col min="14284" max="14284" width="6.7109375" style="77" customWidth="1"/>
    <col min="14285" max="14285" width="8" style="77" customWidth="1"/>
    <col min="14286" max="14287" width="7.7109375" style="77" customWidth="1"/>
    <col min="14288" max="14288" width="7.5703125" style="77" customWidth="1"/>
    <col min="14289" max="14289" width="11" style="77" customWidth="1"/>
    <col min="14290" max="14290" width="10.140625" style="77" customWidth="1"/>
    <col min="14291" max="14291" width="9.140625" style="77"/>
    <col min="14292" max="14292" width="13" style="77" customWidth="1"/>
    <col min="14293" max="14293" width="8.5703125" style="77" customWidth="1"/>
    <col min="14294" max="14294" width="14.5703125" style="77" customWidth="1"/>
    <col min="14295" max="14295" width="9.140625" style="77"/>
    <col min="14296" max="14297" width="12" style="77" customWidth="1"/>
    <col min="14298" max="14299" width="9.7109375" style="77" customWidth="1"/>
    <col min="14300" max="14300" width="11.7109375" style="77" customWidth="1"/>
    <col min="14301" max="14301" width="12.5703125" style="77" customWidth="1"/>
    <col min="14302" max="14302" width="10.7109375" style="77" customWidth="1"/>
    <col min="14303" max="14303" width="9.140625" style="77"/>
    <col min="14304" max="14304" width="10.7109375" style="77" customWidth="1"/>
    <col min="14305" max="14305" width="11.7109375" style="77" customWidth="1"/>
    <col min="14306" max="14306" width="10.7109375" style="77" customWidth="1"/>
    <col min="14307" max="14307" width="11.7109375" style="77" customWidth="1"/>
    <col min="14308" max="14308" width="12.7109375" style="77" customWidth="1"/>
    <col min="14309" max="14309" width="15.5703125" style="77" customWidth="1"/>
    <col min="14310" max="14310" width="14.28515625" style="77" customWidth="1"/>
    <col min="14311" max="14311" width="13.7109375" style="77" customWidth="1"/>
    <col min="14312" max="14313" width="11.7109375" style="77" customWidth="1"/>
    <col min="14314" max="14314" width="13.7109375" style="77" customWidth="1"/>
    <col min="14315" max="14317" width="9.140625" style="77"/>
    <col min="14318" max="14318" width="3.140625" style="77" customWidth="1"/>
    <col min="14319" max="14319" width="12" style="77" customWidth="1"/>
    <col min="14320" max="14320" width="2" style="77" customWidth="1"/>
    <col min="14321" max="14322" width="9.140625" style="77"/>
    <col min="14323" max="14323" width="11.7109375" style="77" customWidth="1"/>
    <col min="14324" max="14533" width="9.140625" style="77"/>
    <col min="14534" max="14534" width="26.42578125" style="77" customWidth="1"/>
    <col min="14535" max="14535" width="32.140625" style="77" customWidth="1"/>
    <col min="14536" max="14536" width="30.140625" style="77" customWidth="1"/>
    <col min="14537" max="14537" width="36.5703125" style="77" customWidth="1"/>
    <col min="14538" max="14538" width="9.140625" style="77"/>
    <col min="14539" max="14539" width="7.7109375" style="77" customWidth="1"/>
    <col min="14540" max="14540" width="6.7109375" style="77" customWidth="1"/>
    <col min="14541" max="14541" width="8" style="77" customWidth="1"/>
    <col min="14542" max="14543" width="7.7109375" style="77" customWidth="1"/>
    <col min="14544" max="14544" width="7.5703125" style="77" customWidth="1"/>
    <col min="14545" max="14545" width="11" style="77" customWidth="1"/>
    <col min="14546" max="14546" width="10.140625" style="77" customWidth="1"/>
    <col min="14547" max="14547" width="9.140625" style="77"/>
    <col min="14548" max="14548" width="13" style="77" customWidth="1"/>
    <col min="14549" max="14549" width="8.5703125" style="77" customWidth="1"/>
    <col min="14550" max="14550" width="14.5703125" style="77" customWidth="1"/>
    <col min="14551" max="14551" width="9.140625" style="77"/>
    <col min="14552" max="14553" width="12" style="77" customWidth="1"/>
    <col min="14554" max="14555" width="9.7109375" style="77" customWidth="1"/>
    <col min="14556" max="14556" width="11.7109375" style="77" customWidth="1"/>
    <col min="14557" max="14557" width="12.5703125" style="77" customWidth="1"/>
    <col min="14558" max="14558" width="10.7109375" style="77" customWidth="1"/>
    <col min="14559" max="14559" width="9.140625" style="77"/>
    <col min="14560" max="14560" width="10.7109375" style="77" customWidth="1"/>
    <col min="14561" max="14561" width="11.7109375" style="77" customWidth="1"/>
    <col min="14562" max="14562" width="10.7109375" style="77" customWidth="1"/>
    <col min="14563" max="14563" width="11.7109375" style="77" customWidth="1"/>
    <col min="14564" max="14564" width="12.7109375" style="77" customWidth="1"/>
    <col min="14565" max="14565" width="15.5703125" style="77" customWidth="1"/>
    <col min="14566" max="14566" width="14.28515625" style="77" customWidth="1"/>
    <col min="14567" max="14567" width="13.7109375" style="77" customWidth="1"/>
    <col min="14568" max="14569" width="11.7109375" style="77" customWidth="1"/>
    <col min="14570" max="14570" width="13.7109375" style="77" customWidth="1"/>
    <col min="14571" max="14573" width="9.140625" style="77"/>
    <col min="14574" max="14574" width="3.140625" style="77" customWidth="1"/>
    <col min="14575" max="14575" width="12" style="77" customWidth="1"/>
    <col min="14576" max="14576" width="2" style="77" customWidth="1"/>
    <col min="14577" max="14578" width="9.140625" style="77"/>
    <col min="14579" max="14579" width="11.7109375" style="77" customWidth="1"/>
    <col min="14580" max="14789" width="9.140625" style="77"/>
    <col min="14790" max="14790" width="26.42578125" style="77" customWidth="1"/>
    <col min="14791" max="14791" width="32.140625" style="77" customWidth="1"/>
    <col min="14792" max="14792" width="30.140625" style="77" customWidth="1"/>
    <col min="14793" max="14793" width="36.5703125" style="77" customWidth="1"/>
    <col min="14794" max="14794" width="9.140625" style="77"/>
    <col min="14795" max="14795" width="7.7109375" style="77" customWidth="1"/>
    <col min="14796" max="14796" width="6.7109375" style="77" customWidth="1"/>
    <col min="14797" max="14797" width="8" style="77" customWidth="1"/>
    <col min="14798" max="14799" width="7.7109375" style="77" customWidth="1"/>
    <col min="14800" max="14800" width="7.5703125" style="77" customWidth="1"/>
    <col min="14801" max="14801" width="11" style="77" customWidth="1"/>
    <col min="14802" max="14802" width="10.140625" style="77" customWidth="1"/>
    <col min="14803" max="14803" width="9.140625" style="77"/>
    <col min="14804" max="14804" width="13" style="77" customWidth="1"/>
    <col min="14805" max="14805" width="8.5703125" style="77" customWidth="1"/>
    <col min="14806" max="14806" width="14.5703125" style="77" customWidth="1"/>
    <col min="14807" max="14807" width="9.140625" style="77"/>
    <col min="14808" max="14809" width="12" style="77" customWidth="1"/>
    <col min="14810" max="14811" width="9.7109375" style="77" customWidth="1"/>
    <col min="14812" max="14812" width="11.7109375" style="77" customWidth="1"/>
    <col min="14813" max="14813" width="12.5703125" style="77" customWidth="1"/>
    <col min="14814" max="14814" width="10.7109375" style="77" customWidth="1"/>
    <col min="14815" max="14815" width="9.140625" style="77"/>
    <col min="14816" max="14816" width="10.7109375" style="77" customWidth="1"/>
    <col min="14817" max="14817" width="11.7109375" style="77" customWidth="1"/>
    <col min="14818" max="14818" width="10.7109375" style="77" customWidth="1"/>
    <col min="14819" max="14819" width="11.7109375" style="77" customWidth="1"/>
    <col min="14820" max="14820" width="12.7109375" style="77" customWidth="1"/>
    <col min="14821" max="14821" width="15.5703125" style="77" customWidth="1"/>
    <col min="14822" max="14822" width="14.28515625" style="77" customWidth="1"/>
    <col min="14823" max="14823" width="13.7109375" style="77" customWidth="1"/>
    <col min="14824" max="14825" width="11.7109375" style="77" customWidth="1"/>
    <col min="14826" max="14826" width="13.7109375" style="77" customWidth="1"/>
    <col min="14827" max="14829" width="9.140625" style="77"/>
    <col min="14830" max="14830" width="3.140625" style="77" customWidth="1"/>
    <col min="14831" max="14831" width="12" style="77" customWidth="1"/>
    <col min="14832" max="14832" width="2" style="77" customWidth="1"/>
    <col min="14833" max="14834" width="9.140625" style="77"/>
    <col min="14835" max="14835" width="11.7109375" style="77" customWidth="1"/>
    <col min="14836" max="15045" width="9.140625" style="77"/>
    <col min="15046" max="15046" width="26.42578125" style="77" customWidth="1"/>
    <col min="15047" max="15047" width="32.140625" style="77" customWidth="1"/>
    <col min="15048" max="15048" width="30.140625" style="77" customWidth="1"/>
    <col min="15049" max="15049" width="36.5703125" style="77" customWidth="1"/>
    <col min="15050" max="15050" width="9.140625" style="77"/>
    <col min="15051" max="15051" width="7.7109375" style="77" customWidth="1"/>
    <col min="15052" max="15052" width="6.7109375" style="77" customWidth="1"/>
    <col min="15053" max="15053" width="8" style="77" customWidth="1"/>
    <col min="15054" max="15055" width="7.7109375" style="77" customWidth="1"/>
    <col min="15056" max="15056" width="7.5703125" style="77" customWidth="1"/>
    <col min="15057" max="15057" width="11" style="77" customWidth="1"/>
    <col min="15058" max="15058" width="10.140625" style="77" customWidth="1"/>
    <col min="15059" max="15059" width="9.140625" style="77"/>
    <col min="15060" max="15060" width="13" style="77" customWidth="1"/>
    <col min="15061" max="15061" width="8.5703125" style="77" customWidth="1"/>
    <col min="15062" max="15062" width="14.5703125" style="77" customWidth="1"/>
    <col min="15063" max="15063" width="9.140625" style="77"/>
    <col min="15064" max="15065" width="12" style="77" customWidth="1"/>
    <col min="15066" max="15067" width="9.7109375" style="77" customWidth="1"/>
    <col min="15068" max="15068" width="11.7109375" style="77" customWidth="1"/>
    <col min="15069" max="15069" width="12.5703125" style="77" customWidth="1"/>
    <col min="15070" max="15070" width="10.7109375" style="77" customWidth="1"/>
    <col min="15071" max="15071" width="9.140625" style="77"/>
    <col min="15072" max="15072" width="10.7109375" style="77" customWidth="1"/>
    <col min="15073" max="15073" width="11.7109375" style="77" customWidth="1"/>
    <col min="15074" max="15074" width="10.7109375" style="77" customWidth="1"/>
    <col min="15075" max="15075" width="11.7109375" style="77" customWidth="1"/>
    <col min="15076" max="15076" width="12.7109375" style="77" customWidth="1"/>
    <col min="15077" max="15077" width="15.5703125" style="77" customWidth="1"/>
    <col min="15078" max="15078" width="14.28515625" style="77" customWidth="1"/>
    <col min="15079" max="15079" width="13.7109375" style="77" customWidth="1"/>
    <col min="15080" max="15081" width="11.7109375" style="77" customWidth="1"/>
    <col min="15082" max="15082" width="13.7109375" style="77" customWidth="1"/>
    <col min="15083" max="15085" width="9.140625" style="77"/>
    <col min="15086" max="15086" width="3.140625" style="77" customWidth="1"/>
    <col min="15087" max="15087" width="12" style="77" customWidth="1"/>
    <col min="15088" max="15088" width="2" style="77" customWidth="1"/>
    <col min="15089" max="15090" width="9.140625" style="77"/>
    <col min="15091" max="15091" width="11.7109375" style="77" customWidth="1"/>
    <col min="15092" max="15301" width="9.140625" style="77"/>
    <col min="15302" max="15302" width="26.42578125" style="77" customWidth="1"/>
    <col min="15303" max="15303" width="32.140625" style="77" customWidth="1"/>
    <col min="15304" max="15304" width="30.140625" style="77" customWidth="1"/>
    <col min="15305" max="15305" width="36.5703125" style="77" customWidth="1"/>
    <col min="15306" max="15306" width="9.140625" style="77"/>
    <col min="15307" max="15307" width="7.7109375" style="77" customWidth="1"/>
    <col min="15308" max="15308" width="6.7109375" style="77" customWidth="1"/>
    <col min="15309" max="15309" width="8" style="77" customWidth="1"/>
    <col min="15310" max="15311" width="7.7109375" style="77" customWidth="1"/>
    <col min="15312" max="15312" width="7.5703125" style="77" customWidth="1"/>
    <col min="15313" max="15313" width="11" style="77" customWidth="1"/>
    <col min="15314" max="15314" width="10.140625" style="77" customWidth="1"/>
    <col min="15315" max="15315" width="9.140625" style="77"/>
    <col min="15316" max="15316" width="13" style="77" customWidth="1"/>
    <col min="15317" max="15317" width="8.5703125" style="77" customWidth="1"/>
    <col min="15318" max="15318" width="14.5703125" style="77" customWidth="1"/>
    <col min="15319" max="15319" width="9.140625" style="77"/>
    <col min="15320" max="15321" width="12" style="77" customWidth="1"/>
    <col min="15322" max="15323" width="9.7109375" style="77" customWidth="1"/>
    <col min="15324" max="15324" width="11.7109375" style="77" customWidth="1"/>
    <col min="15325" max="15325" width="12.5703125" style="77" customWidth="1"/>
    <col min="15326" max="15326" width="10.7109375" style="77" customWidth="1"/>
    <col min="15327" max="15327" width="9.140625" style="77"/>
    <col min="15328" max="15328" width="10.7109375" style="77" customWidth="1"/>
    <col min="15329" max="15329" width="11.7109375" style="77" customWidth="1"/>
    <col min="15330" max="15330" width="10.7109375" style="77" customWidth="1"/>
    <col min="15331" max="15331" width="11.7109375" style="77" customWidth="1"/>
    <col min="15332" max="15332" width="12.7109375" style="77" customWidth="1"/>
    <col min="15333" max="15333" width="15.5703125" style="77" customWidth="1"/>
    <col min="15334" max="15334" width="14.28515625" style="77" customWidth="1"/>
    <col min="15335" max="15335" width="13.7109375" style="77" customWidth="1"/>
    <col min="15336" max="15337" width="11.7109375" style="77" customWidth="1"/>
    <col min="15338" max="15338" width="13.7109375" style="77" customWidth="1"/>
    <col min="15339" max="15341" width="9.140625" style="77"/>
    <col min="15342" max="15342" width="3.140625" style="77" customWidth="1"/>
    <col min="15343" max="15343" width="12" style="77" customWidth="1"/>
    <col min="15344" max="15344" width="2" style="77" customWidth="1"/>
    <col min="15345" max="15346" width="9.140625" style="77"/>
    <col min="15347" max="15347" width="11.7109375" style="77" customWidth="1"/>
    <col min="15348" max="15557" width="9.140625" style="77"/>
    <col min="15558" max="15558" width="26.42578125" style="77" customWidth="1"/>
    <col min="15559" max="15559" width="32.140625" style="77" customWidth="1"/>
    <col min="15560" max="15560" width="30.140625" style="77" customWidth="1"/>
    <col min="15561" max="15561" width="36.5703125" style="77" customWidth="1"/>
    <col min="15562" max="15562" width="9.140625" style="77"/>
    <col min="15563" max="15563" width="7.7109375" style="77" customWidth="1"/>
    <col min="15564" max="15564" width="6.7109375" style="77" customWidth="1"/>
    <col min="15565" max="15565" width="8" style="77" customWidth="1"/>
    <col min="15566" max="15567" width="7.7109375" style="77" customWidth="1"/>
    <col min="15568" max="15568" width="7.5703125" style="77" customWidth="1"/>
    <col min="15569" max="15569" width="11" style="77" customWidth="1"/>
    <col min="15570" max="15570" width="10.140625" style="77" customWidth="1"/>
    <col min="15571" max="15571" width="9.140625" style="77"/>
    <col min="15572" max="15572" width="13" style="77" customWidth="1"/>
    <col min="15573" max="15573" width="8.5703125" style="77" customWidth="1"/>
    <col min="15574" max="15574" width="14.5703125" style="77" customWidth="1"/>
    <col min="15575" max="15575" width="9.140625" style="77"/>
    <col min="15576" max="15577" width="12" style="77" customWidth="1"/>
    <col min="15578" max="15579" width="9.7109375" style="77" customWidth="1"/>
    <col min="15580" max="15580" width="11.7109375" style="77" customWidth="1"/>
    <col min="15581" max="15581" width="12.5703125" style="77" customWidth="1"/>
    <col min="15582" max="15582" width="10.7109375" style="77" customWidth="1"/>
    <col min="15583" max="15583" width="9.140625" style="77"/>
    <col min="15584" max="15584" width="10.7109375" style="77" customWidth="1"/>
    <col min="15585" max="15585" width="11.7109375" style="77" customWidth="1"/>
    <col min="15586" max="15586" width="10.7109375" style="77" customWidth="1"/>
    <col min="15587" max="15587" width="11.7109375" style="77" customWidth="1"/>
    <col min="15588" max="15588" width="12.7109375" style="77" customWidth="1"/>
    <col min="15589" max="15589" width="15.5703125" style="77" customWidth="1"/>
    <col min="15590" max="15590" width="14.28515625" style="77" customWidth="1"/>
    <col min="15591" max="15591" width="13.7109375" style="77" customWidth="1"/>
    <col min="15592" max="15593" width="11.7109375" style="77" customWidth="1"/>
    <col min="15594" max="15594" width="13.7109375" style="77" customWidth="1"/>
    <col min="15595" max="15597" width="9.140625" style="77"/>
    <col min="15598" max="15598" width="3.140625" style="77" customWidth="1"/>
    <col min="15599" max="15599" width="12" style="77" customWidth="1"/>
    <col min="15600" max="15600" width="2" style="77" customWidth="1"/>
    <col min="15601" max="15602" width="9.140625" style="77"/>
    <col min="15603" max="15603" width="11.7109375" style="77" customWidth="1"/>
    <col min="15604" max="15813" width="9.140625" style="77"/>
    <col min="15814" max="15814" width="26.42578125" style="77" customWidth="1"/>
    <col min="15815" max="15815" width="32.140625" style="77" customWidth="1"/>
    <col min="15816" max="15816" width="30.140625" style="77" customWidth="1"/>
    <col min="15817" max="15817" width="36.5703125" style="77" customWidth="1"/>
    <col min="15818" max="15818" width="9.140625" style="77"/>
    <col min="15819" max="15819" width="7.7109375" style="77" customWidth="1"/>
    <col min="15820" max="15820" width="6.7109375" style="77" customWidth="1"/>
    <col min="15821" max="15821" width="8" style="77" customWidth="1"/>
    <col min="15822" max="15823" width="7.7109375" style="77" customWidth="1"/>
    <col min="15824" max="15824" width="7.5703125" style="77" customWidth="1"/>
    <col min="15825" max="15825" width="11" style="77" customWidth="1"/>
    <col min="15826" max="15826" width="10.140625" style="77" customWidth="1"/>
    <col min="15827" max="15827" width="9.140625" style="77"/>
    <col min="15828" max="15828" width="13" style="77" customWidth="1"/>
    <col min="15829" max="15829" width="8.5703125" style="77" customWidth="1"/>
    <col min="15830" max="15830" width="14.5703125" style="77" customWidth="1"/>
    <col min="15831" max="15831" width="9.140625" style="77"/>
    <col min="15832" max="15833" width="12" style="77" customWidth="1"/>
    <col min="15834" max="15835" width="9.7109375" style="77" customWidth="1"/>
    <col min="15836" max="15836" width="11.7109375" style="77" customWidth="1"/>
    <col min="15837" max="15837" width="12.5703125" style="77" customWidth="1"/>
    <col min="15838" max="15838" width="10.7109375" style="77" customWidth="1"/>
    <col min="15839" max="15839" width="9.140625" style="77"/>
    <col min="15840" max="15840" width="10.7109375" style="77" customWidth="1"/>
    <col min="15841" max="15841" width="11.7109375" style="77" customWidth="1"/>
    <col min="15842" max="15842" width="10.7109375" style="77" customWidth="1"/>
    <col min="15843" max="15843" width="11.7109375" style="77" customWidth="1"/>
    <col min="15844" max="15844" width="12.7109375" style="77" customWidth="1"/>
    <col min="15845" max="15845" width="15.5703125" style="77" customWidth="1"/>
    <col min="15846" max="15846" width="14.28515625" style="77" customWidth="1"/>
    <col min="15847" max="15847" width="13.7109375" style="77" customWidth="1"/>
    <col min="15848" max="15849" width="11.7109375" style="77" customWidth="1"/>
    <col min="15850" max="15850" width="13.7109375" style="77" customWidth="1"/>
    <col min="15851" max="15853" width="9.140625" style="77"/>
    <col min="15854" max="15854" width="3.140625" style="77" customWidth="1"/>
    <col min="15855" max="15855" width="12" style="77" customWidth="1"/>
    <col min="15856" max="15856" width="2" style="77" customWidth="1"/>
    <col min="15857" max="15858" width="9.140625" style="77"/>
    <col min="15859" max="15859" width="11.7109375" style="77" customWidth="1"/>
    <col min="15860" max="16069" width="9.140625" style="77"/>
    <col min="16070" max="16070" width="26.42578125" style="77" customWidth="1"/>
    <col min="16071" max="16071" width="32.140625" style="77" customWidth="1"/>
    <col min="16072" max="16072" width="30.140625" style="77" customWidth="1"/>
    <col min="16073" max="16073" width="36.5703125" style="77" customWidth="1"/>
    <col min="16074" max="16074" width="9.140625" style="77"/>
    <col min="16075" max="16075" width="7.7109375" style="77" customWidth="1"/>
    <col min="16076" max="16076" width="6.7109375" style="77" customWidth="1"/>
    <col min="16077" max="16077" width="8" style="77" customWidth="1"/>
    <col min="16078" max="16079" width="7.7109375" style="77" customWidth="1"/>
    <col min="16080" max="16080" width="7.5703125" style="77" customWidth="1"/>
    <col min="16081" max="16081" width="11" style="77" customWidth="1"/>
    <col min="16082" max="16082" width="10.140625" style="77" customWidth="1"/>
    <col min="16083" max="16083" width="9.140625" style="77"/>
    <col min="16084" max="16084" width="13" style="77" customWidth="1"/>
    <col min="16085" max="16085" width="8.5703125" style="77" customWidth="1"/>
    <col min="16086" max="16086" width="14.5703125" style="77" customWidth="1"/>
    <col min="16087" max="16087" width="9.140625" style="77"/>
    <col min="16088" max="16089" width="12" style="77" customWidth="1"/>
    <col min="16090" max="16091" width="9.7109375" style="77" customWidth="1"/>
    <col min="16092" max="16092" width="11.7109375" style="77" customWidth="1"/>
    <col min="16093" max="16093" width="12.5703125" style="77" customWidth="1"/>
    <col min="16094" max="16094" width="10.7109375" style="77" customWidth="1"/>
    <col min="16095" max="16095" width="9.140625" style="77"/>
    <col min="16096" max="16096" width="10.7109375" style="77" customWidth="1"/>
    <col min="16097" max="16097" width="11.7109375" style="77" customWidth="1"/>
    <col min="16098" max="16098" width="10.7109375" style="77" customWidth="1"/>
    <col min="16099" max="16099" width="11.7109375" style="77" customWidth="1"/>
    <col min="16100" max="16100" width="12.7109375" style="77" customWidth="1"/>
    <col min="16101" max="16101" width="15.5703125" style="77" customWidth="1"/>
    <col min="16102" max="16102" width="14.28515625" style="77" customWidth="1"/>
    <col min="16103" max="16103" width="13.7109375" style="77" customWidth="1"/>
    <col min="16104" max="16105" width="11.7109375" style="77" customWidth="1"/>
    <col min="16106" max="16106" width="13.7109375" style="77" customWidth="1"/>
    <col min="16107" max="16109" width="9.140625" style="77"/>
    <col min="16110" max="16110" width="3.140625" style="77" customWidth="1"/>
    <col min="16111" max="16111" width="12" style="77" customWidth="1"/>
    <col min="16112" max="16112" width="2" style="77" customWidth="1"/>
    <col min="16113" max="16114" width="9.140625" style="77"/>
    <col min="16115" max="16115" width="11.7109375" style="77" customWidth="1"/>
    <col min="16116" max="16384" width="9.140625" style="77"/>
  </cols>
  <sheetData>
    <row r="1" spans="1:224" s="152" customFormat="1" ht="31.5" customHeight="1" thickBot="1" x14ac:dyDescent="0.35">
      <c r="A1" s="4" t="s">
        <v>831</v>
      </c>
      <c r="B1" s="4"/>
      <c r="C1" s="4"/>
      <c r="D1" s="4"/>
      <c r="E1" s="4"/>
      <c r="F1" s="4"/>
      <c r="G1" s="4"/>
      <c r="H1" s="4"/>
      <c r="I1" s="4"/>
      <c r="J1" s="4"/>
      <c r="K1" s="4"/>
      <c r="L1" s="180"/>
      <c r="V1" s="158"/>
      <c r="AK1" s="154"/>
      <c r="FY1" s="153"/>
      <c r="HP1" s="179"/>
    </row>
    <row r="2" spans="1:224" s="152" customFormat="1" ht="22.5" customHeight="1" x14ac:dyDescent="0.25">
      <c r="A2" s="178" t="s">
        <v>18</v>
      </c>
      <c r="B2" s="177" t="s">
        <v>830</v>
      </c>
      <c r="C2" s="176" t="s">
        <v>19</v>
      </c>
      <c r="D2" s="177" t="s">
        <v>510</v>
      </c>
      <c r="E2" s="289" t="s">
        <v>23</v>
      </c>
      <c r="F2" s="290"/>
      <c r="G2" s="290"/>
      <c r="H2" s="291" t="s">
        <v>36</v>
      </c>
      <c r="I2" s="291"/>
      <c r="J2" s="292" t="s">
        <v>24</v>
      </c>
      <c r="K2" s="292"/>
      <c r="L2" s="293" t="s">
        <v>512</v>
      </c>
      <c r="M2" s="294"/>
      <c r="O2" s="170" t="s">
        <v>766</v>
      </c>
      <c r="P2" s="159"/>
      <c r="V2" s="158"/>
      <c r="Z2" s="154"/>
      <c r="AA2" s="154"/>
      <c r="AB2" s="169"/>
      <c r="AF2" s="156"/>
      <c r="AK2" s="154"/>
      <c r="DI2" s="175" t="s">
        <v>829</v>
      </c>
      <c r="DJ2" s="175" t="s">
        <v>828</v>
      </c>
      <c r="DK2" s="175" t="s">
        <v>827</v>
      </c>
      <c r="DL2" s="175" t="s">
        <v>826</v>
      </c>
      <c r="DM2" s="175" t="s">
        <v>825</v>
      </c>
      <c r="DN2" s="175" t="s">
        <v>824</v>
      </c>
      <c r="DO2" s="175" t="s">
        <v>823</v>
      </c>
      <c r="DP2" s="175" t="s">
        <v>822</v>
      </c>
      <c r="DQ2" s="175" t="s">
        <v>821</v>
      </c>
      <c r="DR2" s="175" t="s">
        <v>820</v>
      </c>
      <c r="DS2" s="175" t="s">
        <v>819</v>
      </c>
      <c r="DT2" s="175" t="s">
        <v>510</v>
      </c>
      <c r="DU2" s="175" t="s">
        <v>818</v>
      </c>
      <c r="DV2" s="175" t="s">
        <v>817</v>
      </c>
      <c r="DW2" s="175" t="s">
        <v>816</v>
      </c>
      <c r="DX2" s="153" t="s">
        <v>815</v>
      </c>
      <c r="DY2" s="153" t="s">
        <v>814</v>
      </c>
      <c r="DZ2" s="153" t="s">
        <v>813</v>
      </c>
      <c r="EA2" s="153" t="s">
        <v>812</v>
      </c>
      <c r="EB2" s="153" t="s">
        <v>811</v>
      </c>
      <c r="EC2" s="153" t="s">
        <v>810</v>
      </c>
      <c r="ED2" s="153" t="s">
        <v>809</v>
      </c>
      <c r="EE2" s="153" t="s">
        <v>808</v>
      </c>
      <c r="EF2" s="153" t="s">
        <v>807</v>
      </c>
      <c r="EG2" s="153" t="s">
        <v>806</v>
      </c>
      <c r="EH2" s="153" t="s">
        <v>805</v>
      </c>
      <c r="EI2" s="153" t="s">
        <v>95</v>
      </c>
      <c r="EJ2" s="153" t="s">
        <v>804</v>
      </c>
      <c r="EK2" s="153" t="s">
        <v>803</v>
      </c>
      <c r="EL2" s="153" t="s">
        <v>802</v>
      </c>
      <c r="EM2" s="153" t="s">
        <v>801</v>
      </c>
      <c r="EN2" s="153" t="s">
        <v>800</v>
      </c>
      <c r="EO2" s="153" t="s">
        <v>799</v>
      </c>
      <c r="EP2" s="153" t="s">
        <v>798</v>
      </c>
      <c r="EQ2" s="153" t="s">
        <v>96</v>
      </c>
      <c r="ER2" s="153" t="s">
        <v>797</v>
      </c>
      <c r="ES2" s="153" t="s">
        <v>796</v>
      </c>
      <c r="ET2" s="153" t="s">
        <v>795</v>
      </c>
      <c r="EU2" s="153" t="s">
        <v>794</v>
      </c>
      <c r="EV2" s="153" t="s">
        <v>793</v>
      </c>
      <c r="EW2" s="153" t="s">
        <v>792</v>
      </c>
      <c r="EX2" s="153" t="s">
        <v>791</v>
      </c>
      <c r="EY2" s="153" t="s">
        <v>790</v>
      </c>
      <c r="EZ2" s="153" t="s">
        <v>789</v>
      </c>
      <c r="FA2" s="153" t="s">
        <v>788</v>
      </c>
      <c r="FB2" s="153" t="s">
        <v>97</v>
      </c>
      <c r="FC2" s="153" t="s">
        <v>787</v>
      </c>
      <c r="FD2" s="153" t="s">
        <v>786</v>
      </c>
      <c r="FE2" s="153" t="s">
        <v>785</v>
      </c>
      <c r="FF2" s="153" t="s">
        <v>784</v>
      </c>
      <c r="FG2" s="153" t="s">
        <v>746</v>
      </c>
      <c r="FH2" s="153" t="s">
        <v>783</v>
      </c>
      <c r="FI2" s="153" t="s">
        <v>782</v>
      </c>
      <c r="FJ2" s="153" t="s">
        <v>781</v>
      </c>
      <c r="FK2" s="153" t="s">
        <v>780</v>
      </c>
      <c r="FL2" s="153" t="s">
        <v>779</v>
      </c>
      <c r="FM2" s="153" t="s">
        <v>778</v>
      </c>
      <c r="FN2" s="153" t="s">
        <v>733</v>
      </c>
      <c r="FO2" s="153" t="s">
        <v>777</v>
      </c>
      <c r="FP2" s="153" t="s">
        <v>776</v>
      </c>
      <c r="FQ2" s="153" t="s">
        <v>775</v>
      </c>
      <c r="FR2" s="153" t="s">
        <v>774</v>
      </c>
      <c r="FS2" s="153" t="s">
        <v>773</v>
      </c>
      <c r="FT2" s="153" t="s">
        <v>772</v>
      </c>
      <c r="FU2" s="153" t="s">
        <v>581</v>
      </c>
      <c r="FV2" s="153" t="s">
        <v>771</v>
      </c>
      <c r="FW2" s="153" t="s">
        <v>770</v>
      </c>
      <c r="FX2" s="153" t="s">
        <v>769</v>
      </c>
    </row>
    <row r="3" spans="1:224" s="152" customFormat="1" ht="22.5" customHeight="1" x14ac:dyDescent="0.25">
      <c r="A3" s="172" t="s">
        <v>3</v>
      </c>
      <c r="B3" s="11" t="s">
        <v>296</v>
      </c>
      <c r="C3" s="42" t="s">
        <v>22</v>
      </c>
      <c r="D3" s="174" t="str">
        <f>B2&amp;" "&amp;B3&amp;" Microfiber "&amp;"Sheet Set"</f>
        <v>ROSS Serta Microfiber Sheet Set</v>
      </c>
      <c r="E3" s="276" t="s">
        <v>34</v>
      </c>
      <c r="F3" s="277"/>
      <c r="G3" s="277"/>
      <c r="H3" s="295" t="s">
        <v>75</v>
      </c>
      <c r="I3" s="295"/>
      <c r="J3" s="279" t="s">
        <v>35</v>
      </c>
      <c r="K3" s="279"/>
      <c r="L3" s="280" t="s">
        <v>513</v>
      </c>
      <c r="M3" s="281"/>
      <c r="O3" s="170" t="s">
        <v>719</v>
      </c>
      <c r="V3" s="158"/>
      <c r="Z3" s="154"/>
      <c r="AA3" s="154"/>
      <c r="AB3" s="169"/>
      <c r="AF3" s="156"/>
      <c r="AK3" s="154"/>
      <c r="DI3" s="152" t="s">
        <v>768</v>
      </c>
      <c r="DJ3" s="152" t="s">
        <v>767</v>
      </c>
      <c r="DK3" s="152" t="s">
        <v>766</v>
      </c>
      <c r="DL3" s="152" t="s">
        <v>766</v>
      </c>
      <c r="DM3" s="152" t="s">
        <v>767</v>
      </c>
      <c r="DN3" s="152" t="s">
        <v>766</v>
      </c>
      <c r="DO3" s="152" t="s">
        <v>768</v>
      </c>
      <c r="DP3" s="152" t="s">
        <v>767</v>
      </c>
      <c r="DQ3" s="152" t="s">
        <v>767</v>
      </c>
      <c r="DR3" s="152" t="s">
        <v>766</v>
      </c>
      <c r="DS3" s="152" t="s">
        <v>767</v>
      </c>
      <c r="DT3" s="152" t="s">
        <v>766</v>
      </c>
      <c r="DU3" s="152" t="s">
        <v>767</v>
      </c>
      <c r="DV3" s="152" t="s">
        <v>767</v>
      </c>
      <c r="DW3" s="152" t="s">
        <v>766</v>
      </c>
      <c r="DX3" s="153" t="s">
        <v>765</v>
      </c>
      <c r="DY3" s="153" t="s">
        <v>764</v>
      </c>
      <c r="DZ3" s="153" t="s">
        <v>763</v>
      </c>
      <c r="EA3" s="153" t="s">
        <v>762</v>
      </c>
      <c r="EB3" s="153" t="s">
        <v>565</v>
      </c>
      <c r="EC3" s="153" t="s">
        <v>566</v>
      </c>
      <c r="ED3" s="153" t="s">
        <v>761</v>
      </c>
      <c r="EE3" s="153" t="s">
        <v>567</v>
      </c>
      <c r="EF3" s="153" t="s">
        <v>760</v>
      </c>
      <c r="EG3" s="153" t="s">
        <v>759</v>
      </c>
      <c r="EH3" s="153" t="s">
        <v>758</v>
      </c>
      <c r="EI3" s="153" t="s">
        <v>757</v>
      </c>
      <c r="EJ3" s="153" t="s">
        <v>756</v>
      </c>
      <c r="EK3" s="153" t="s">
        <v>755</v>
      </c>
      <c r="EL3" s="153" t="s">
        <v>754</v>
      </c>
      <c r="EM3" s="153" t="s">
        <v>753</v>
      </c>
      <c r="EN3" s="153" t="s">
        <v>412</v>
      </c>
      <c r="EO3" s="153" t="s">
        <v>752</v>
      </c>
      <c r="EP3" s="153" t="s">
        <v>751</v>
      </c>
      <c r="EQ3" s="153" t="s">
        <v>750</v>
      </c>
      <c r="ER3" s="153" t="s">
        <v>749</v>
      </c>
      <c r="ES3" s="153" t="s">
        <v>414</v>
      </c>
      <c r="ET3" s="153" t="s">
        <v>748</v>
      </c>
      <c r="EU3" s="153" t="s">
        <v>747</v>
      </c>
      <c r="EV3" s="153" t="s">
        <v>746</v>
      </c>
      <c r="EW3" s="153" t="s">
        <v>745</v>
      </c>
      <c r="EX3" s="153" t="s">
        <v>744</v>
      </c>
      <c r="EY3" s="153" t="s">
        <v>743</v>
      </c>
      <c r="EZ3" s="153" t="s">
        <v>742</v>
      </c>
      <c r="FA3" s="153" t="s">
        <v>741</v>
      </c>
      <c r="FB3" s="153" t="s">
        <v>740</v>
      </c>
      <c r="FC3" s="153" t="s">
        <v>739</v>
      </c>
      <c r="FD3" s="153" t="s">
        <v>738</v>
      </c>
      <c r="FE3" s="153" t="s">
        <v>737</v>
      </c>
      <c r="FF3" s="153" t="s">
        <v>736</v>
      </c>
      <c r="FG3" s="153" t="s">
        <v>735</v>
      </c>
      <c r="FH3" s="152" t="s">
        <v>734</v>
      </c>
      <c r="FI3" s="153" t="s">
        <v>733</v>
      </c>
      <c r="FJ3" s="153" t="s">
        <v>732</v>
      </c>
      <c r="FK3" s="153" t="s">
        <v>731</v>
      </c>
      <c r="FL3" s="153" t="s">
        <v>568</v>
      </c>
      <c r="FM3" s="153" t="s">
        <v>730</v>
      </c>
      <c r="FN3" s="153" t="s">
        <v>729</v>
      </c>
      <c r="FO3" s="153" t="s">
        <v>728</v>
      </c>
      <c r="FP3" s="153" t="s">
        <v>727</v>
      </c>
      <c r="FQ3" s="153" t="s">
        <v>726</v>
      </c>
      <c r="FR3" s="153" t="s">
        <v>725</v>
      </c>
      <c r="FS3" s="153" t="s">
        <v>724</v>
      </c>
      <c r="FT3" s="153" t="s">
        <v>723</v>
      </c>
      <c r="FU3" s="153" t="s">
        <v>570</v>
      </c>
      <c r="FV3" s="153" t="s">
        <v>722</v>
      </c>
    </row>
    <row r="4" spans="1:224" s="152" customFormat="1" ht="22.5" customHeight="1" x14ac:dyDescent="0.25">
      <c r="A4" s="172" t="s">
        <v>20</v>
      </c>
      <c r="B4" s="11" t="s">
        <v>296</v>
      </c>
      <c r="C4" s="42" t="s">
        <v>64</v>
      </c>
      <c r="D4" s="11" t="s">
        <v>766</v>
      </c>
      <c r="E4" s="276" t="s">
        <v>43</v>
      </c>
      <c r="F4" s="277"/>
      <c r="G4" s="277"/>
      <c r="H4" s="295" t="s">
        <v>638</v>
      </c>
      <c r="I4" s="295"/>
      <c r="J4" s="279" t="s">
        <v>44</v>
      </c>
      <c r="K4" s="279"/>
      <c r="L4" s="278" t="s">
        <v>99</v>
      </c>
      <c r="M4" s="286"/>
      <c r="O4" s="170" t="s">
        <v>688</v>
      </c>
      <c r="P4" s="173"/>
      <c r="V4" s="158"/>
      <c r="Z4" s="157"/>
      <c r="AA4" s="157"/>
      <c r="AB4" s="156"/>
      <c r="AC4" s="156"/>
      <c r="AD4" s="156"/>
      <c r="AE4" s="156"/>
      <c r="AF4" s="155"/>
      <c r="AK4" s="154"/>
      <c r="DI4" s="152" t="s">
        <v>721</v>
      </c>
      <c r="DJ4" s="152" t="s">
        <v>720</v>
      </c>
      <c r="DK4" s="152" t="s">
        <v>719</v>
      </c>
      <c r="DL4" s="152" t="s">
        <v>719</v>
      </c>
      <c r="DM4" s="152" t="s">
        <v>720</v>
      </c>
      <c r="DN4" s="152" t="s">
        <v>719</v>
      </c>
      <c r="DO4" s="152" t="s">
        <v>721</v>
      </c>
      <c r="DP4" s="152" t="s">
        <v>720</v>
      </c>
      <c r="DQ4" s="152" t="s">
        <v>720</v>
      </c>
      <c r="DR4" s="152" t="s">
        <v>719</v>
      </c>
      <c r="DS4" s="152" t="s">
        <v>720</v>
      </c>
      <c r="DT4" s="152" t="s">
        <v>719</v>
      </c>
      <c r="DU4" s="152" t="s">
        <v>720</v>
      </c>
      <c r="DV4" s="152" t="s">
        <v>720</v>
      </c>
      <c r="DW4" s="152" t="s">
        <v>719</v>
      </c>
      <c r="DX4" s="153" t="s">
        <v>36</v>
      </c>
      <c r="DY4" s="153" t="s">
        <v>37</v>
      </c>
      <c r="EA4" s="152" t="s">
        <v>343</v>
      </c>
      <c r="EB4" s="152" t="s">
        <v>159</v>
      </c>
      <c r="EC4" s="152" t="s">
        <v>718</v>
      </c>
      <c r="ED4" s="152" t="s">
        <v>171</v>
      </c>
      <c r="EE4" s="153" t="s">
        <v>717</v>
      </c>
      <c r="EF4" s="152" t="s">
        <v>716</v>
      </c>
      <c r="EG4" s="152" t="s">
        <v>170</v>
      </c>
      <c r="EH4" s="152" t="s">
        <v>198</v>
      </c>
      <c r="EI4" s="152" t="s">
        <v>715</v>
      </c>
      <c r="EJ4" s="152" t="s">
        <v>714</v>
      </c>
      <c r="EK4" s="152" t="s">
        <v>713</v>
      </c>
      <c r="EL4" s="152" t="s">
        <v>712</v>
      </c>
      <c r="EM4" s="152" t="s">
        <v>711</v>
      </c>
      <c r="EN4" s="152" t="s">
        <v>710</v>
      </c>
      <c r="EO4" s="152" t="s">
        <v>709</v>
      </c>
      <c r="EP4" s="152" t="s">
        <v>708</v>
      </c>
      <c r="EQ4" s="152" t="s">
        <v>707</v>
      </c>
      <c r="ER4" s="152" t="s">
        <v>706</v>
      </c>
      <c r="ES4" s="152" t="s">
        <v>705</v>
      </c>
      <c r="ET4" s="152" t="s">
        <v>227</v>
      </c>
      <c r="EU4" s="152" t="s">
        <v>509</v>
      </c>
      <c r="EV4" s="152" t="s">
        <v>704</v>
      </c>
      <c r="EW4" s="152" t="s">
        <v>703</v>
      </c>
      <c r="EX4" s="152" t="s">
        <v>702</v>
      </c>
      <c r="EY4" s="152" t="s">
        <v>263</v>
      </c>
      <c r="EZ4" s="152" t="s">
        <v>114</v>
      </c>
      <c r="FA4" s="152" t="s">
        <v>701</v>
      </c>
      <c r="FB4" s="152" t="s">
        <v>271</v>
      </c>
      <c r="FC4" s="152" t="s">
        <v>700</v>
      </c>
      <c r="FD4" s="152" t="s">
        <v>699</v>
      </c>
      <c r="FE4" s="152" t="s">
        <v>698</v>
      </c>
      <c r="FF4" s="152" t="s">
        <v>697</v>
      </c>
      <c r="FG4" s="152" t="s">
        <v>696</v>
      </c>
      <c r="FH4" s="152" t="s">
        <v>695</v>
      </c>
      <c r="FI4" s="152" t="s">
        <v>694</v>
      </c>
      <c r="FJ4" s="152" t="s">
        <v>296</v>
      </c>
      <c r="FK4" s="152" t="s">
        <v>693</v>
      </c>
      <c r="FL4" s="152" t="s">
        <v>692</v>
      </c>
      <c r="FM4" s="152" t="s">
        <v>691</v>
      </c>
      <c r="FN4" s="152" t="s">
        <v>311</v>
      </c>
      <c r="FO4" s="152" t="s">
        <v>340</v>
      </c>
    </row>
    <row r="5" spans="1:224" s="152" customFormat="1" ht="22.5" customHeight="1" x14ac:dyDescent="0.25">
      <c r="A5" s="172" t="s">
        <v>62</v>
      </c>
      <c r="B5" s="11"/>
      <c r="C5" s="42" t="s">
        <v>63</v>
      </c>
      <c r="D5" s="171">
        <f>AH94</f>
        <v>473234</v>
      </c>
      <c r="E5" s="276" t="s">
        <v>46</v>
      </c>
      <c r="F5" s="277"/>
      <c r="G5" s="277"/>
      <c r="H5" s="278" t="s">
        <v>96</v>
      </c>
      <c r="I5" s="278"/>
      <c r="J5" s="279" t="s">
        <v>47</v>
      </c>
      <c r="K5" s="279"/>
      <c r="L5" s="280" t="s">
        <v>1</v>
      </c>
      <c r="M5" s="281"/>
      <c r="O5" s="170" t="s">
        <v>684</v>
      </c>
      <c r="P5" s="47"/>
      <c r="V5" s="158"/>
      <c r="Z5" s="154"/>
      <c r="AA5" s="154"/>
      <c r="AB5" s="169"/>
      <c r="AF5" s="168"/>
      <c r="AK5" s="154"/>
      <c r="DI5" s="152" t="s">
        <v>690</v>
      </c>
      <c r="DJ5" s="152" t="s">
        <v>689</v>
      </c>
      <c r="DK5" s="152" t="s">
        <v>688</v>
      </c>
      <c r="DL5" s="152" t="s">
        <v>688</v>
      </c>
      <c r="DM5" s="152" t="s">
        <v>689</v>
      </c>
      <c r="DN5" s="152" t="s">
        <v>688</v>
      </c>
      <c r="DO5" s="152" t="s">
        <v>690</v>
      </c>
      <c r="DP5" s="152" t="s">
        <v>689</v>
      </c>
      <c r="DQ5" s="152" t="s">
        <v>689</v>
      </c>
      <c r="DR5" s="152" t="s">
        <v>688</v>
      </c>
      <c r="DS5" s="152" t="s">
        <v>689</v>
      </c>
      <c r="DT5" s="152" t="s">
        <v>688</v>
      </c>
      <c r="DU5" s="152" t="s">
        <v>689</v>
      </c>
      <c r="DV5" s="152" t="s">
        <v>689</v>
      </c>
      <c r="DW5" s="152" t="s">
        <v>688</v>
      </c>
      <c r="DX5" s="166" t="s">
        <v>48</v>
      </c>
      <c r="DY5" s="166" t="s">
        <v>49</v>
      </c>
      <c r="DZ5" s="167" t="s">
        <v>2</v>
      </c>
      <c r="EA5" s="166" t="s">
        <v>687</v>
      </c>
      <c r="EB5" s="165"/>
      <c r="EC5" s="153" t="s">
        <v>0</v>
      </c>
      <c r="ED5" s="153" t="s">
        <v>1</v>
      </c>
      <c r="EE5" s="152" t="s">
        <v>99</v>
      </c>
      <c r="EF5" s="152" t="s">
        <v>100</v>
      </c>
      <c r="EG5" s="152" t="s">
        <v>76</v>
      </c>
      <c r="EH5" s="152" t="s">
        <v>77</v>
      </c>
    </row>
    <row r="6" spans="1:224" s="152" customFormat="1" ht="22.5" customHeight="1" thickBot="1" x14ac:dyDescent="0.3">
      <c r="A6" s="164" t="s">
        <v>66</v>
      </c>
      <c r="B6" s="162" t="s">
        <v>1</v>
      </c>
      <c r="C6" s="161" t="s">
        <v>65</v>
      </c>
      <c r="D6" s="163">
        <v>45670</v>
      </c>
      <c r="E6" s="282" t="s">
        <v>52</v>
      </c>
      <c r="F6" s="283"/>
      <c r="G6" s="283"/>
      <c r="H6" s="284" t="s">
        <v>412</v>
      </c>
      <c r="I6" s="284"/>
      <c r="J6" s="285" t="s">
        <v>53</v>
      </c>
      <c r="K6" s="285"/>
      <c r="L6" s="287"/>
      <c r="M6" s="288"/>
      <c r="O6" s="160"/>
      <c r="P6" s="159"/>
      <c r="V6" s="158"/>
      <c r="Z6" s="157"/>
      <c r="AA6" s="157"/>
      <c r="AB6" s="156"/>
      <c r="AC6" s="156"/>
      <c r="AD6" s="156"/>
      <c r="AE6" s="156"/>
      <c r="AF6" s="155"/>
      <c r="AK6" s="154"/>
      <c r="DI6" s="152" t="s">
        <v>686</v>
      </c>
      <c r="DJ6" s="152" t="s">
        <v>685</v>
      </c>
      <c r="DK6" s="152" t="s">
        <v>684</v>
      </c>
      <c r="DL6" s="152" t="s">
        <v>684</v>
      </c>
      <c r="DM6" s="152" t="s">
        <v>685</v>
      </c>
      <c r="DN6" s="152" t="s">
        <v>684</v>
      </c>
      <c r="DO6" s="152" t="s">
        <v>686</v>
      </c>
      <c r="DP6" s="152" t="s">
        <v>685</v>
      </c>
      <c r="DQ6" s="152" t="s">
        <v>685</v>
      </c>
      <c r="DR6" s="152" t="s">
        <v>684</v>
      </c>
      <c r="DS6" s="152" t="s">
        <v>685</v>
      </c>
      <c r="DT6" s="152" t="s">
        <v>684</v>
      </c>
      <c r="DU6" s="152" t="s">
        <v>685</v>
      </c>
      <c r="DV6" s="152" t="s">
        <v>685</v>
      </c>
      <c r="DW6" s="152" t="s">
        <v>684</v>
      </c>
      <c r="DX6" s="153" t="s">
        <v>54</v>
      </c>
      <c r="DY6" s="153" t="s">
        <v>55</v>
      </c>
      <c r="DZ6" s="153" t="s">
        <v>56</v>
      </c>
      <c r="EA6" s="153" t="s">
        <v>408</v>
      </c>
      <c r="EB6" s="153" t="s">
        <v>409</v>
      </c>
      <c r="EC6" s="152" t="s">
        <v>59</v>
      </c>
      <c r="ED6" s="153" t="s">
        <v>410</v>
      </c>
      <c r="EE6" s="153" t="s">
        <v>411</v>
      </c>
    </row>
    <row r="7" spans="1:224" s="149" customFormat="1" ht="20.25" customHeight="1" x14ac:dyDescent="0.25">
      <c r="A7" s="299" t="s">
        <v>683</v>
      </c>
      <c r="B7" s="266" t="s">
        <v>611</v>
      </c>
      <c r="C7" s="266" t="s">
        <v>682</v>
      </c>
      <c r="D7" s="266" t="s">
        <v>681</v>
      </c>
      <c r="E7" s="266" t="s">
        <v>612</v>
      </c>
      <c r="F7" s="296" t="s">
        <v>680</v>
      </c>
      <c r="G7" s="296" t="s">
        <v>613</v>
      </c>
      <c r="H7" s="268" t="s">
        <v>679</v>
      </c>
      <c r="I7" s="271" t="s">
        <v>678</v>
      </c>
      <c r="J7" s="271"/>
      <c r="K7" s="271"/>
      <c r="L7" s="271"/>
      <c r="M7" s="271"/>
      <c r="N7" s="271"/>
      <c r="O7" s="271"/>
      <c r="P7" s="271"/>
      <c r="Q7" s="271"/>
      <c r="R7" s="271" t="s">
        <v>610</v>
      </c>
      <c r="S7" s="271"/>
      <c r="T7" s="271"/>
      <c r="U7" s="267" t="s">
        <v>615</v>
      </c>
      <c r="V7" s="272" t="s">
        <v>677</v>
      </c>
      <c r="W7" s="273"/>
      <c r="X7" s="273"/>
      <c r="Y7" s="273"/>
      <c r="Z7" s="273"/>
      <c r="AA7" s="274"/>
      <c r="AB7" s="267" t="s">
        <v>616</v>
      </c>
      <c r="AC7" s="268" t="s">
        <v>676</v>
      </c>
      <c r="AD7" s="275" t="s">
        <v>675</v>
      </c>
      <c r="AE7" s="265" t="s">
        <v>898</v>
      </c>
      <c r="AF7" s="265" t="s">
        <v>997</v>
      </c>
      <c r="AG7" s="268" t="s">
        <v>674</v>
      </c>
      <c r="AH7" s="268" t="s">
        <v>617</v>
      </c>
      <c r="AI7" s="268" t="s">
        <v>652</v>
      </c>
    </row>
    <row r="8" spans="1:224" s="149" customFormat="1" ht="41.25" customHeight="1" x14ac:dyDescent="0.25">
      <c r="A8" s="299"/>
      <c r="B8" s="266"/>
      <c r="C8" s="266"/>
      <c r="D8" s="266"/>
      <c r="E8" s="266"/>
      <c r="F8" s="297"/>
      <c r="G8" s="297"/>
      <c r="H8" s="269"/>
      <c r="I8" s="271" t="s">
        <v>673</v>
      </c>
      <c r="J8" s="271"/>
      <c r="K8" s="271"/>
      <c r="L8" s="266" t="s">
        <v>672</v>
      </c>
      <c r="M8" s="266" t="s">
        <v>671</v>
      </c>
      <c r="N8" s="267" t="s">
        <v>670</v>
      </c>
      <c r="O8" s="267" t="s">
        <v>669</v>
      </c>
      <c r="P8" s="146" t="s">
        <v>668</v>
      </c>
      <c r="Q8" s="267" t="s">
        <v>667</v>
      </c>
      <c r="R8" s="266" t="s">
        <v>666</v>
      </c>
      <c r="S8" s="266" t="s">
        <v>614</v>
      </c>
      <c r="T8" s="267" t="s">
        <v>665</v>
      </c>
      <c r="U8" s="267"/>
      <c r="V8" s="150" t="s">
        <v>664</v>
      </c>
      <c r="W8" s="150" t="s">
        <v>663</v>
      </c>
      <c r="X8" s="151" t="s">
        <v>662</v>
      </c>
      <c r="Y8" s="151" t="s">
        <v>661</v>
      </c>
      <c r="Z8" s="150" t="s">
        <v>660</v>
      </c>
      <c r="AA8" s="150" t="s">
        <v>659</v>
      </c>
      <c r="AB8" s="267"/>
      <c r="AC8" s="269"/>
      <c r="AD8" s="275"/>
      <c r="AE8" s="265"/>
      <c r="AF8" s="265"/>
      <c r="AG8" s="269"/>
      <c r="AH8" s="269"/>
      <c r="AI8" s="269"/>
    </row>
    <row r="9" spans="1:224" s="142" customFormat="1" ht="30" customHeight="1" x14ac:dyDescent="0.25">
      <c r="A9" s="299"/>
      <c r="B9" s="266"/>
      <c r="C9" s="266"/>
      <c r="D9" s="266"/>
      <c r="E9" s="266"/>
      <c r="F9" s="298"/>
      <c r="G9" s="298"/>
      <c r="H9" s="270"/>
      <c r="I9" s="148" t="s">
        <v>658</v>
      </c>
      <c r="J9" s="148" t="s">
        <v>657</v>
      </c>
      <c r="K9" s="148" t="s">
        <v>656</v>
      </c>
      <c r="L9" s="266"/>
      <c r="M9" s="266"/>
      <c r="N9" s="267"/>
      <c r="O9" s="267"/>
      <c r="P9" s="147">
        <v>3500</v>
      </c>
      <c r="Q9" s="267"/>
      <c r="R9" s="266"/>
      <c r="S9" s="266"/>
      <c r="T9" s="267"/>
      <c r="U9" s="267"/>
      <c r="V9" s="143">
        <v>0.03</v>
      </c>
      <c r="W9" s="143"/>
      <c r="X9" s="143"/>
      <c r="Y9" s="145">
        <v>5.5E-2</v>
      </c>
      <c r="Z9" s="144"/>
      <c r="AA9" s="143">
        <v>0.08</v>
      </c>
      <c r="AB9" s="267"/>
      <c r="AC9" s="270"/>
      <c r="AD9" s="275"/>
      <c r="AE9" s="265"/>
      <c r="AF9" s="265"/>
      <c r="AG9" s="270"/>
      <c r="AH9" s="270"/>
      <c r="AI9" s="270"/>
    </row>
    <row r="10" spans="1:224" s="108" customFormat="1" ht="21" customHeight="1" x14ac:dyDescent="0.25">
      <c r="A10" s="264" t="s">
        <v>998</v>
      </c>
      <c r="B10" s="264"/>
      <c r="C10" s="264"/>
      <c r="D10" s="264"/>
      <c r="E10" s="264"/>
      <c r="F10" s="26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3"/>
    </row>
    <row r="11" spans="1:224" s="88" customFormat="1" ht="27" customHeight="1" x14ac:dyDescent="0.2">
      <c r="A11" s="249" t="s">
        <v>833</v>
      </c>
      <c r="B11" s="250"/>
      <c r="C11" s="251"/>
      <c r="D11" s="139"/>
      <c r="E11" s="139"/>
      <c r="F11" s="141"/>
      <c r="G11" s="141"/>
      <c r="H11" s="140"/>
      <c r="I11" s="139"/>
      <c r="J11" s="139"/>
      <c r="K11" s="139"/>
      <c r="L11" s="139"/>
      <c r="M11" s="139"/>
      <c r="N11" s="138"/>
      <c r="O11" s="137"/>
      <c r="P11" s="136"/>
      <c r="Q11" s="135"/>
      <c r="R11" s="134"/>
      <c r="S11" s="133"/>
      <c r="T11" s="132"/>
      <c r="U11" s="132"/>
      <c r="V11" s="131"/>
      <c r="W11" s="131"/>
      <c r="X11" s="132"/>
      <c r="Y11" s="132"/>
      <c r="Z11" s="132"/>
      <c r="AA11" s="131"/>
      <c r="AB11" s="130"/>
      <c r="AC11" s="127"/>
      <c r="AD11" s="129"/>
      <c r="AE11" s="129"/>
      <c r="AF11" s="128"/>
      <c r="AG11" s="127"/>
      <c r="AH11" s="127"/>
      <c r="AI11" s="127"/>
    </row>
    <row r="12" spans="1:224" s="88" customFormat="1" ht="27" customHeight="1" x14ac:dyDescent="0.2">
      <c r="A12" s="261" t="str">
        <f>A11</f>
        <v>6 piece set -- Serta Brand 85gsm Microfiber Sheets --Simply Comfy</v>
      </c>
      <c r="B12" s="261" t="s">
        <v>639</v>
      </c>
      <c r="C12" s="261" t="s">
        <v>858</v>
      </c>
      <c r="D12" s="104" t="s">
        <v>641</v>
      </c>
      <c r="E12" s="200" t="s">
        <v>859</v>
      </c>
      <c r="F12" s="201" t="s">
        <v>860</v>
      </c>
      <c r="G12" s="201" t="s">
        <v>861</v>
      </c>
      <c r="H12" s="107">
        <v>4.45</v>
      </c>
      <c r="I12" s="104">
        <v>29</v>
      </c>
      <c r="J12" s="104">
        <v>29</v>
      </c>
      <c r="K12" s="104">
        <v>28</v>
      </c>
      <c r="L12" s="104">
        <v>4</v>
      </c>
      <c r="M12" s="104">
        <v>4.3600000000000003</v>
      </c>
      <c r="N12" s="103">
        <f>I12*J12*K12/1000000</f>
        <v>2.35E-2</v>
      </c>
      <c r="O12" s="102">
        <f>56/N12*L12</f>
        <v>9532</v>
      </c>
      <c r="P12" s="101">
        <f>$P$9</f>
        <v>3500</v>
      </c>
      <c r="Q12" s="100">
        <f>P12/O12</f>
        <v>0.37</v>
      </c>
      <c r="R12" s="99" t="s">
        <v>648</v>
      </c>
      <c r="S12" s="98">
        <v>0.214</v>
      </c>
      <c r="T12" s="97">
        <f>H12*S12</f>
        <v>0.95</v>
      </c>
      <c r="U12" s="97">
        <f>T12+Q12+H12</f>
        <v>5.77</v>
      </c>
      <c r="V12" s="94"/>
      <c r="W12" s="94"/>
      <c r="X12" s="96"/>
      <c r="Y12" s="96">
        <f>AF12*$Y$9</f>
        <v>0.44</v>
      </c>
      <c r="Z12" s="95"/>
      <c r="AA12" s="94"/>
      <c r="AB12" s="93">
        <f>SUM(V12:AA12)</f>
        <v>0.44</v>
      </c>
      <c r="AC12" s="89">
        <f>AB12+U12</f>
        <v>6.21</v>
      </c>
      <c r="AD12" s="92">
        <f>(AF12-AC12)/AF12</f>
        <v>0.21890000000000001</v>
      </c>
      <c r="AE12" s="241">
        <v>7.55</v>
      </c>
      <c r="AF12" s="126">
        <v>7.95</v>
      </c>
      <c r="AG12" s="90">
        <v>1020</v>
      </c>
      <c r="AH12" s="89">
        <f>AG12*AF12</f>
        <v>8109</v>
      </c>
      <c r="AI12" s="89">
        <f>AG12*AC12</f>
        <v>6334.2</v>
      </c>
    </row>
    <row r="13" spans="1:224" s="88" customFormat="1" ht="27" customHeight="1" x14ac:dyDescent="0.2">
      <c r="A13" s="262"/>
      <c r="B13" s="262"/>
      <c r="C13" s="262"/>
      <c r="D13" s="104" t="s">
        <v>642</v>
      </c>
      <c r="E13" s="200" t="s">
        <v>859</v>
      </c>
      <c r="F13" s="201" t="s">
        <v>862</v>
      </c>
      <c r="G13" s="201" t="s">
        <v>863</v>
      </c>
      <c r="H13" s="107">
        <v>5.95</v>
      </c>
      <c r="I13" s="104">
        <v>29</v>
      </c>
      <c r="J13" s="104">
        <v>29</v>
      </c>
      <c r="K13" s="104">
        <v>33</v>
      </c>
      <c r="L13" s="104">
        <v>4</v>
      </c>
      <c r="M13" s="104">
        <v>6.17</v>
      </c>
      <c r="N13" s="103">
        <f>I13*J13*K13/1000000</f>
        <v>2.7799999999999998E-2</v>
      </c>
      <c r="O13" s="102">
        <f>56/N13*L13</f>
        <v>8058</v>
      </c>
      <c r="P13" s="101">
        <f>$P$9</f>
        <v>3500</v>
      </c>
      <c r="Q13" s="100">
        <f>P13/O13</f>
        <v>0.43</v>
      </c>
      <c r="R13" s="99" t="s">
        <v>648</v>
      </c>
      <c r="S13" s="98">
        <v>0.214</v>
      </c>
      <c r="T13" s="97">
        <f>H13*S13</f>
        <v>1.27</v>
      </c>
      <c r="U13" s="97">
        <f>T13+Q13+H13</f>
        <v>7.65</v>
      </c>
      <c r="V13" s="94"/>
      <c r="W13" s="94"/>
      <c r="X13" s="96"/>
      <c r="Y13" s="96">
        <f>AF13*$Y$9</f>
        <v>0.53</v>
      </c>
      <c r="Z13" s="95"/>
      <c r="AA13" s="94"/>
      <c r="AB13" s="93">
        <f>SUM(V13:AA13)</f>
        <v>0.53</v>
      </c>
      <c r="AC13" s="89">
        <f>AB13+U13</f>
        <v>8.18</v>
      </c>
      <c r="AD13" s="92">
        <f>(AF13-AC13)/AF13</f>
        <v>0.15670000000000001</v>
      </c>
      <c r="AE13" s="241">
        <v>9.1999999999999993</v>
      </c>
      <c r="AF13" s="126">
        <v>9.6999999999999993</v>
      </c>
      <c r="AG13" s="90">
        <v>756</v>
      </c>
      <c r="AH13" s="89">
        <f>AG13*AF13</f>
        <v>7333.2</v>
      </c>
      <c r="AI13" s="89">
        <f>AG13*AC13</f>
        <v>6184.08</v>
      </c>
    </row>
    <row r="14" spans="1:224" s="88" customFormat="1" ht="27" customHeight="1" x14ac:dyDescent="0.2">
      <c r="A14" s="262"/>
      <c r="B14" s="262"/>
      <c r="C14" s="262"/>
      <c r="D14" s="104" t="s">
        <v>643</v>
      </c>
      <c r="E14" s="200" t="s">
        <v>859</v>
      </c>
      <c r="F14" s="201" t="s">
        <v>864</v>
      </c>
      <c r="G14" s="201" t="s">
        <v>865</v>
      </c>
      <c r="H14" s="107">
        <v>6.01</v>
      </c>
      <c r="I14" s="104">
        <v>29</v>
      </c>
      <c r="J14" s="104">
        <v>29</v>
      </c>
      <c r="K14" s="104">
        <v>39</v>
      </c>
      <c r="L14" s="104">
        <v>4</v>
      </c>
      <c r="M14" s="104">
        <v>7.04</v>
      </c>
      <c r="N14" s="103">
        <f>I14*J14*K14/1000000</f>
        <v>3.2800000000000003E-2</v>
      </c>
      <c r="O14" s="102">
        <f>56/N14*L14</f>
        <v>6829</v>
      </c>
      <c r="P14" s="101">
        <f>$P$9</f>
        <v>3500</v>
      </c>
      <c r="Q14" s="100">
        <f>P14/O14</f>
        <v>0.51</v>
      </c>
      <c r="R14" s="99" t="s">
        <v>648</v>
      </c>
      <c r="S14" s="98">
        <v>0.214</v>
      </c>
      <c r="T14" s="97">
        <f>H14*S14</f>
        <v>1.29</v>
      </c>
      <c r="U14" s="97">
        <f>T14+Q14+H14</f>
        <v>7.81</v>
      </c>
      <c r="V14" s="94"/>
      <c r="W14" s="94"/>
      <c r="X14" s="96"/>
      <c r="Y14" s="96">
        <f>AF14*$Y$9</f>
        <v>0.59</v>
      </c>
      <c r="Z14" s="95"/>
      <c r="AA14" s="94"/>
      <c r="AB14" s="93">
        <f>SUM(V14:AA14)</f>
        <v>0.59</v>
      </c>
      <c r="AC14" s="89">
        <f>AB14+U14</f>
        <v>8.4</v>
      </c>
      <c r="AD14" s="92">
        <f>(AF14-AC14)/AF14</f>
        <v>0.22220000000000001</v>
      </c>
      <c r="AE14" s="241">
        <v>10.3</v>
      </c>
      <c r="AF14" s="126">
        <v>10.8</v>
      </c>
      <c r="AG14" s="90">
        <v>1160</v>
      </c>
      <c r="AH14" s="89">
        <f>AG14*AF14</f>
        <v>12528</v>
      </c>
      <c r="AI14" s="89">
        <f>AG14*AC14</f>
        <v>9744</v>
      </c>
    </row>
    <row r="15" spans="1:224" s="88" customFormat="1" ht="27" customHeight="1" x14ac:dyDescent="0.2">
      <c r="A15" s="262"/>
      <c r="B15" s="262"/>
      <c r="C15" s="262"/>
      <c r="D15" s="104" t="s">
        <v>643</v>
      </c>
      <c r="E15" s="200" t="s">
        <v>837</v>
      </c>
      <c r="F15" s="201" t="s">
        <v>866</v>
      </c>
      <c r="G15" s="201" t="s">
        <v>867</v>
      </c>
      <c r="H15" s="107">
        <f>H14</f>
        <v>6.01</v>
      </c>
      <c r="I15" s="104">
        <v>29</v>
      </c>
      <c r="J15" s="106">
        <v>29</v>
      </c>
      <c r="K15" s="105">
        <v>39</v>
      </c>
      <c r="L15" s="104">
        <v>4</v>
      </c>
      <c r="M15" s="104">
        <v>7.04</v>
      </c>
      <c r="N15" s="103">
        <f>I15*J15*K15/1000000</f>
        <v>3.2800000000000003E-2</v>
      </c>
      <c r="O15" s="102">
        <f>56/N15*L15</f>
        <v>6829</v>
      </c>
      <c r="P15" s="101">
        <f>$P$9</f>
        <v>3500</v>
      </c>
      <c r="Q15" s="100">
        <f>P15/O15</f>
        <v>0.51</v>
      </c>
      <c r="R15" s="99" t="s">
        <v>648</v>
      </c>
      <c r="S15" s="98">
        <v>0.214</v>
      </c>
      <c r="T15" s="97">
        <f>H15*S15</f>
        <v>1.29</v>
      </c>
      <c r="U15" s="97">
        <f>T15+Q15+H15</f>
        <v>7.81</v>
      </c>
      <c r="V15" s="94"/>
      <c r="W15" s="94"/>
      <c r="X15" s="96"/>
      <c r="Y15" s="96">
        <f>AF15*$Y$9</f>
        <v>0.59</v>
      </c>
      <c r="Z15" s="95"/>
      <c r="AA15" s="94"/>
      <c r="AB15" s="93">
        <f>SUM(V15:AA15)</f>
        <v>0.59</v>
      </c>
      <c r="AC15" s="89">
        <f>AB15+U15</f>
        <v>8.4</v>
      </c>
      <c r="AD15" s="92">
        <f>(AF15-AC15)/AF15</f>
        <v>0.22220000000000001</v>
      </c>
      <c r="AE15" s="241">
        <f>AE14</f>
        <v>10.3</v>
      </c>
      <c r="AF15" s="126">
        <f>AF14</f>
        <v>10.8</v>
      </c>
      <c r="AG15" s="90">
        <v>1160</v>
      </c>
      <c r="AH15" s="89">
        <f>AG15*AF15</f>
        <v>12528</v>
      </c>
      <c r="AI15" s="89">
        <f>AG15*AC15</f>
        <v>9744</v>
      </c>
    </row>
    <row r="16" spans="1:224" ht="25.5" customHeight="1" x14ac:dyDescent="0.2">
      <c r="A16" s="263"/>
      <c r="B16" s="263"/>
      <c r="C16" s="263"/>
      <c r="D16" s="104" t="s">
        <v>644</v>
      </c>
      <c r="E16" s="200" t="s">
        <v>859</v>
      </c>
      <c r="F16" s="201" t="s">
        <v>868</v>
      </c>
      <c r="G16" s="201" t="s">
        <v>869</v>
      </c>
      <c r="H16" s="107">
        <v>7.36</v>
      </c>
      <c r="I16" s="104">
        <v>29</v>
      </c>
      <c r="J16" s="106">
        <v>29</v>
      </c>
      <c r="K16" s="105">
        <v>45</v>
      </c>
      <c r="L16" s="104">
        <v>4</v>
      </c>
      <c r="M16" s="104">
        <v>8.3699999999999992</v>
      </c>
      <c r="N16" s="103">
        <f>I16*J16*K16/1000000</f>
        <v>3.78E-2</v>
      </c>
      <c r="O16" s="102">
        <f>56/N16*L16</f>
        <v>5926</v>
      </c>
      <c r="P16" s="101">
        <f>$P$9</f>
        <v>3500</v>
      </c>
      <c r="Q16" s="100">
        <f>P16/O16</f>
        <v>0.59</v>
      </c>
      <c r="R16" s="99" t="s">
        <v>648</v>
      </c>
      <c r="S16" s="98">
        <v>0.214</v>
      </c>
      <c r="T16" s="97">
        <f>H16*S16</f>
        <v>1.58</v>
      </c>
      <c r="U16" s="97">
        <f>T16+Q16+H16</f>
        <v>9.5299999999999994</v>
      </c>
      <c r="V16" s="94"/>
      <c r="W16" s="94"/>
      <c r="X16" s="96"/>
      <c r="Y16" s="96">
        <f>AF16*$Y$9</f>
        <v>0.69</v>
      </c>
      <c r="Z16" s="95"/>
      <c r="AA16" s="94"/>
      <c r="AB16" s="93">
        <f>SUM(V16:AA16)</f>
        <v>0.69</v>
      </c>
      <c r="AC16" s="89">
        <f>AB16+U16</f>
        <v>10.220000000000001</v>
      </c>
      <c r="AD16" s="92">
        <f>(AF16-AC16)/AF16</f>
        <v>0.18890000000000001</v>
      </c>
      <c r="AE16" s="241">
        <v>12</v>
      </c>
      <c r="AF16" s="126">
        <v>12.6</v>
      </c>
      <c r="AG16" s="90">
        <v>1136</v>
      </c>
      <c r="AH16" s="89">
        <f>AG16*AF16</f>
        <v>14313.6</v>
      </c>
      <c r="AI16" s="89">
        <f>AG16*AC16</f>
        <v>11609.92</v>
      </c>
      <c r="AJ16" s="85">
        <f>(AH17-AI17)/AH17</f>
        <v>0.20399999999999999</v>
      </c>
    </row>
    <row r="17" spans="1:36" s="108" customFormat="1" ht="21" customHeight="1" x14ac:dyDescent="0.2">
      <c r="A17" s="244"/>
      <c r="B17" s="245"/>
      <c r="C17" s="246"/>
      <c r="D17" s="245"/>
      <c r="E17" s="77"/>
      <c r="F17" s="77"/>
      <c r="G17" s="77"/>
      <c r="H17" s="77"/>
      <c r="I17" s="78"/>
      <c r="J17" s="77"/>
      <c r="K17" s="77"/>
      <c r="L17" s="77"/>
      <c r="M17" s="77"/>
      <c r="N17" s="77"/>
      <c r="O17" s="78"/>
      <c r="P17" s="78"/>
      <c r="Q17" s="77"/>
      <c r="R17" s="78"/>
      <c r="S17" s="77"/>
      <c r="T17" s="77"/>
      <c r="U17" s="78"/>
      <c r="V17" s="78"/>
      <c r="W17" s="78"/>
      <c r="X17" s="77"/>
      <c r="Y17" s="77"/>
      <c r="Z17" s="77"/>
      <c r="AA17" s="77"/>
      <c r="AB17" s="77"/>
      <c r="AC17" s="78"/>
      <c r="AD17" s="78"/>
      <c r="AE17" s="78"/>
      <c r="AF17" s="79"/>
      <c r="AG17" s="87">
        <f>SUM(AG12:AG16)</f>
        <v>5232</v>
      </c>
      <c r="AH17" s="125">
        <f>SUM(AH12:AH16)</f>
        <v>54811.8</v>
      </c>
      <c r="AI17" s="86">
        <f>SUM(AI12:AI16)</f>
        <v>43616.2</v>
      </c>
    </row>
    <row r="18" spans="1:36" s="108" customFormat="1" ht="21" customHeight="1" x14ac:dyDescent="0.25">
      <c r="A18" s="264" t="s">
        <v>999</v>
      </c>
      <c r="B18" s="264"/>
      <c r="C18" s="264"/>
      <c r="D18" s="264"/>
      <c r="E18" s="264"/>
      <c r="F18" s="26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3"/>
    </row>
    <row r="19" spans="1:36" s="88" customFormat="1" ht="27.75" customHeight="1" x14ac:dyDescent="0.2">
      <c r="A19" s="258" t="s">
        <v>834</v>
      </c>
      <c r="B19" s="259"/>
      <c r="C19" s="260"/>
      <c r="D19" s="121"/>
      <c r="E19" s="122"/>
      <c r="F19" s="122"/>
      <c r="G19" s="122"/>
      <c r="H19" s="121"/>
      <c r="I19" s="121"/>
      <c r="J19" s="121"/>
      <c r="K19" s="121"/>
      <c r="L19" s="121"/>
      <c r="M19" s="121"/>
      <c r="N19" s="120"/>
      <c r="O19" s="119"/>
      <c r="P19" s="118"/>
      <c r="Q19" s="117"/>
      <c r="R19" s="116"/>
      <c r="S19" s="115"/>
      <c r="T19" s="114"/>
      <c r="U19" s="114"/>
      <c r="V19" s="113"/>
      <c r="W19" s="113"/>
      <c r="X19" s="114"/>
      <c r="Y19" s="114"/>
      <c r="Z19" s="114"/>
      <c r="AA19" s="113"/>
      <c r="AB19" s="112"/>
      <c r="AC19" s="109"/>
      <c r="AD19" s="111"/>
      <c r="AE19" s="111"/>
      <c r="AF19" s="110"/>
      <c r="AG19" s="109"/>
      <c r="AH19" s="109"/>
      <c r="AI19" s="109"/>
    </row>
    <row r="20" spans="1:36" s="88" customFormat="1" ht="29.25" customHeight="1" x14ac:dyDescent="0.2">
      <c r="A20" s="261" t="str">
        <f>A19</f>
        <v>2pc -- Serta Brand 85gsm Microfiber Pillowcases -- Simply Comfy</v>
      </c>
      <c r="B20" s="261" t="s">
        <v>654</v>
      </c>
      <c r="C20" s="261" t="s">
        <v>640</v>
      </c>
      <c r="D20" s="104" t="s">
        <v>646</v>
      </c>
      <c r="E20" s="200" t="s">
        <v>837</v>
      </c>
      <c r="F20" s="201" t="s">
        <v>874</v>
      </c>
      <c r="G20" s="201" t="s">
        <v>875</v>
      </c>
      <c r="H20" s="107">
        <v>1.25</v>
      </c>
      <c r="I20" s="104">
        <v>25</v>
      </c>
      <c r="J20" s="104">
        <v>16.5</v>
      </c>
      <c r="K20" s="104">
        <v>24</v>
      </c>
      <c r="L20" s="104">
        <v>8</v>
      </c>
      <c r="M20" s="104">
        <v>1.99</v>
      </c>
      <c r="N20" s="103">
        <f t="shared" ref="N20:N23" si="0">I20*J20*K20/1000000</f>
        <v>9.9000000000000008E-3</v>
      </c>
      <c r="O20" s="102">
        <f t="shared" ref="O20:O23" si="1">56/N20*L20</f>
        <v>45253</v>
      </c>
      <c r="P20" s="101">
        <f t="shared" ref="P20:P31" si="2">$P$9</f>
        <v>3500</v>
      </c>
      <c r="Q20" s="100">
        <f t="shared" ref="Q20:Q23" si="3">P20/O20</f>
        <v>0.08</v>
      </c>
      <c r="R20" s="99" t="s">
        <v>649</v>
      </c>
      <c r="S20" s="98">
        <v>0.214</v>
      </c>
      <c r="T20" s="97">
        <f t="shared" ref="T20:T23" si="4">H20*S20</f>
        <v>0.27</v>
      </c>
      <c r="U20" s="97">
        <f t="shared" ref="U20:U23" si="5">T20+Q20+H20</f>
        <v>1.6</v>
      </c>
      <c r="V20" s="94"/>
      <c r="W20" s="94"/>
      <c r="X20" s="96"/>
      <c r="Y20" s="96">
        <f t="shared" ref="Y20:Y23" si="6">AF20*$Y$9</f>
        <v>0.13</v>
      </c>
      <c r="Z20" s="95"/>
      <c r="AA20" s="94"/>
      <c r="AB20" s="93">
        <f t="shared" ref="AB20:AB23" si="7">SUM(V20:AA20)</f>
        <v>0.13</v>
      </c>
      <c r="AC20" s="89">
        <f t="shared" ref="AC20:AC23" si="8">AB20+U20</f>
        <v>1.73</v>
      </c>
      <c r="AD20" s="92">
        <f t="shared" ref="AD20:AD31" si="9">(AF20-AC20)/AF20</f>
        <v>0.28220000000000001</v>
      </c>
      <c r="AE20" s="242">
        <v>2.41</v>
      </c>
      <c r="AF20" s="91">
        <v>2.41</v>
      </c>
      <c r="AG20" s="90">
        <v>3000</v>
      </c>
      <c r="AH20" s="89">
        <f t="shared" ref="AH20:AH23" si="10">AG20*AF20</f>
        <v>7230</v>
      </c>
      <c r="AI20" s="89">
        <f t="shared" ref="AI20:AI23" si="11">AG20*AC20</f>
        <v>5190</v>
      </c>
    </row>
    <row r="21" spans="1:36" s="88" customFormat="1" ht="29.25" customHeight="1" x14ac:dyDescent="0.2">
      <c r="A21" s="262"/>
      <c r="B21" s="262"/>
      <c r="C21" s="262"/>
      <c r="D21" s="104" t="s">
        <v>647</v>
      </c>
      <c r="E21" s="200" t="s">
        <v>837</v>
      </c>
      <c r="F21" s="201" t="s">
        <v>876</v>
      </c>
      <c r="G21" s="201" t="s">
        <v>877</v>
      </c>
      <c r="H21" s="107">
        <v>1.4</v>
      </c>
      <c r="I21" s="104">
        <v>25</v>
      </c>
      <c r="J21" s="104">
        <v>16.5</v>
      </c>
      <c r="K21" s="104">
        <v>26</v>
      </c>
      <c r="L21" s="104">
        <v>8</v>
      </c>
      <c r="M21" s="104">
        <v>1.99</v>
      </c>
      <c r="N21" s="103">
        <f t="shared" si="0"/>
        <v>1.0699999999999999E-2</v>
      </c>
      <c r="O21" s="102">
        <f t="shared" si="1"/>
        <v>41869</v>
      </c>
      <c r="P21" s="101">
        <f t="shared" si="2"/>
        <v>3500</v>
      </c>
      <c r="Q21" s="100">
        <f t="shared" si="3"/>
        <v>0.08</v>
      </c>
      <c r="R21" s="99" t="s">
        <v>649</v>
      </c>
      <c r="S21" s="98">
        <v>0.214</v>
      </c>
      <c r="T21" s="97">
        <f t="shared" si="4"/>
        <v>0.3</v>
      </c>
      <c r="U21" s="97">
        <f t="shared" si="5"/>
        <v>1.78</v>
      </c>
      <c r="V21" s="94"/>
      <c r="W21" s="94"/>
      <c r="X21" s="96"/>
      <c r="Y21" s="96">
        <f t="shared" si="6"/>
        <v>0.16</v>
      </c>
      <c r="Z21" s="95"/>
      <c r="AA21" s="94"/>
      <c r="AB21" s="93">
        <f t="shared" si="7"/>
        <v>0.16</v>
      </c>
      <c r="AC21" s="89">
        <f t="shared" si="8"/>
        <v>1.94</v>
      </c>
      <c r="AD21" s="92">
        <f t="shared" si="9"/>
        <v>0.3145</v>
      </c>
      <c r="AE21" s="242">
        <v>2.83</v>
      </c>
      <c r="AF21" s="91">
        <v>2.83</v>
      </c>
      <c r="AG21" s="90">
        <v>2000</v>
      </c>
      <c r="AH21" s="89">
        <f t="shared" si="10"/>
        <v>5660</v>
      </c>
      <c r="AI21" s="89">
        <f t="shared" si="11"/>
        <v>3880</v>
      </c>
    </row>
    <row r="22" spans="1:36" s="88" customFormat="1" ht="29.25" customHeight="1" x14ac:dyDescent="0.2">
      <c r="A22" s="262"/>
      <c r="B22" s="262"/>
      <c r="C22" s="262"/>
      <c r="D22" s="104" t="s">
        <v>646</v>
      </c>
      <c r="E22" s="200" t="s">
        <v>870</v>
      </c>
      <c r="F22" s="201" t="s">
        <v>878</v>
      </c>
      <c r="G22" s="201" t="s">
        <v>879</v>
      </c>
      <c r="H22" s="107">
        <f>H20</f>
        <v>1.25</v>
      </c>
      <c r="I22" s="104">
        <v>25</v>
      </c>
      <c r="J22" s="104">
        <v>16.5</v>
      </c>
      <c r="K22" s="104">
        <v>24</v>
      </c>
      <c r="L22" s="104">
        <v>8</v>
      </c>
      <c r="M22" s="104">
        <v>1.99</v>
      </c>
      <c r="N22" s="103">
        <f t="shared" si="0"/>
        <v>9.9000000000000008E-3</v>
      </c>
      <c r="O22" s="102">
        <f t="shared" si="1"/>
        <v>45253</v>
      </c>
      <c r="P22" s="101">
        <f t="shared" si="2"/>
        <v>3500</v>
      </c>
      <c r="Q22" s="100">
        <f t="shared" si="3"/>
        <v>0.08</v>
      </c>
      <c r="R22" s="99" t="s">
        <v>649</v>
      </c>
      <c r="S22" s="98">
        <v>0.214</v>
      </c>
      <c r="T22" s="97">
        <f t="shared" si="4"/>
        <v>0.27</v>
      </c>
      <c r="U22" s="97">
        <f t="shared" si="5"/>
        <v>1.6</v>
      </c>
      <c r="V22" s="94"/>
      <c r="W22" s="94"/>
      <c r="X22" s="96"/>
      <c r="Y22" s="96">
        <f t="shared" si="6"/>
        <v>0.13</v>
      </c>
      <c r="Z22" s="95"/>
      <c r="AA22" s="94"/>
      <c r="AB22" s="93">
        <f t="shared" si="7"/>
        <v>0.13</v>
      </c>
      <c r="AC22" s="89">
        <f t="shared" si="8"/>
        <v>1.73</v>
      </c>
      <c r="AD22" s="92">
        <f t="shared" si="9"/>
        <v>0.28220000000000001</v>
      </c>
      <c r="AE22" s="242">
        <v>2.41</v>
      </c>
      <c r="AF22" s="91">
        <v>2.41</v>
      </c>
      <c r="AG22" s="90">
        <v>2000</v>
      </c>
      <c r="AH22" s="89">
        <f t="shared" si="10"/>
        <v>4820</v>
      </c>
      <c r="AI22" s="89">
        <f t="shared" si="11"/>
        <v>3460</v>
      </c>
    </row>
    <row r="23" spans="1:36" ht="29.25" customHeight="1" x14ac:dyDescent="0.2">
      <c r="A23" s="262"/>
      <c r="B23" s="262"/>
      <c r="C23" s="262"/>
      <c r="D23" s="104" t="s">
        <v>647</v>
      </c>
      <c r="E23" s="200" t="s">
        <v>870</v>
      </c>
      <c r="F23" s="201" t="s">
        <v>880</v>
      </c>
      <c r="G23" s="201" t="s">
        <v>881</v>
      </c>
      <c r="H23" s="107">
        <f>H21</f>
        <v>1.4</v>
      </c>
      <c r="I23" s="104">
        <v>25</v>
      </c>
      <c r="J23" s="104">
        <v>16.5</v>
      </c>
      <c r="K23" s="104">
        <v>26</v>
      </c>
      <c r="L23" s="104">
        <v>8</v>
      </c>
      <c r="M23" s="104">
        <v>1.99</v>
      </c>
      <c r="N23" s="103">
        <f t="shared" si="0"/>
        <v>1.0699999999999999E-2</v>
      </c>
      <c r="O23" s="102">
        <f t="shared" si="1"/>
        <v>41869</v>
      </c>
      <c r="P23" s="101">
        <f t="shared" si="2"/>
        <v>3500</v>
      </c>
      <c r="Q23" s="100">
        <f t="shared" si="3"/>
        <v>0.08</v>
      </c>
      <c r="R23" s="99" t="s">
        <v>649</v>
      </c>
      <c r="S23" s="98">
        <v>0.214</v>
      </c>
      <c r="T23" s="97">
        <f t="shared" si="4"/>
        <v>0.3</v>
      </c>
      <c r="U23" s="97">
        <f t="shared" si="5"/>
        <v>1.78</v>
      </c>
      <c r="V23" s="94"/>
      <c r="W23" s="94"/>
      <c r="X23" s="96"/>
      <c r="Y23" s="96">
        <f t="shared" si="6"/>
        <v>0.16</v>
      </c>
      <c r="Z23" s="95"/>
      <c r="AA23" s="94"/>
      <c r="AB23" s="93">
        <f t="shared" si="7"/>
        <v>0.16</v>
      </c>
      <c r="AC23" s="89">
        <f t="shared" si="8"/>
        <v>1.94</v>
      </c>
      <c r="AD23" s="92">
        <f t="shared" si="9"/>
        <v>0.3145</v>
      </c>
      <c r="AE23" s="242">
        <v>2.83</v>
      </c>
      <c r="AF23" s="91">
        <v>2.83</v>
      </c>
      <c r="AG23" s="90">
        <v>1000</v>
      </c>
      <c r="AH23" s="89">
        <f t="shared" si="10"/>
        <v>2830</v>
      </c>
      <c r="AI23" s="89">
        <f t="shared" si="11"/>
        <v>1940</v>
      </c>
    </row>
    <row r="24" spans="1:36" ht="29.25" customHeight="1" x14ac:dyDescent="0.2">
      <c r="A24" s="262"/>
      <c r="B24" s="262"/>
      <c r="C24" s="262"/>
      <c r="D24" s="104" t="s">
        <v>646</v>
      </c>
      <c r="E24" s="200" t="s">
        <v>871</v>
      </c>
      <c r="F24" s="201" t="s">
        <v>882</v>
      </c>
      <c r="G24" s="201" t="s">
        <v>883</v>
      </c>
      <c r="H24" s="107">
        <f>H20</f>
        <v>1.25</v>
      </c>
      <c r="I24" s="104">
        <v>25</v>
      </c>
      <c r="J24" s="104">
        <v>16.5</v>
      </c>
      <c r="K24" s="104">
        <v>24</v>
      </c>
      <c r="L24" s="104">
        <v>8</v>
      </c>
      <c r="M24" s="104">
        <v>1.99</v>
      </c>
      <c r="N24" s="103">
        <f t="shared" ref="N24:N31" si="12">I24*J24*K24/1000000</f>
        <v>9.9000000000000008E-3</v>
      </c>
      <c r="O24" s="102">
        <f t="shared" ref="O24:O31" si="13">56/N24*L24</f>
        <v>45253</v>
      </c>
      <c r="P24" s="101">
        <f t="shared" si="2"/>
        <v>3500</v>
      </c>
      <c r="Q24" s="100">
        <f t="shared" ref="Q24:Q31" si="14">P24/O24</f>
        <v>0.08</v>
      </c>
      <c r="R24" s="99" t="s">
        <v>649</v>
      </c>
      <c r="S24" s="98">
        <v>0.214</v>
      </c>
      <c r="T24" s="97">
        <f t="shared" ref="T24:T31" si="15">H24*S24</f>
        <v>0.27</v>
      </c>
      <c r="U24" s="97">
        <f t="shared" ref="U24:U31" si="16">T24+Q24+H24</f>
        <v>1.6</v>
      </c>
      <c r="V24" s="94"/>
      <c r="W24" s="94"/>
      <c r="X24" s="96"/>
      <c r="Y24" s="96">
        <f t="shared" ref="Y24:Y31" si="17">AF24*$Y$9</f>
        <v>0.13</v>
      </c>
      <c r="Z24" s="95"/>
      <c r="AA24" s="94"/>
      <c r="AB24" s="93">
        <f t="shared" ref="AB24:AB31" si="18">SUM(V24:AA24)</f>
        <v>0.13</v>
      </c>
      <c r="AC24" s="89">
        <f t="shared" ref="AC24:AC31" si="19">AB24+U24</f>
        <v>1.73</v>
      </c>
      <c r="AD24" s="92">
        <f t="shared" si="9"/>
        <v>0.28220000000000001</v>
      </c>
      <c r="AE24" s="242">
        <v>2.41</v>
      </c>
      <c r="AF24" s="91">
        <v>2.41</v>
      </c>
      <c r="AG24" s="90">
        <v>2000</v>
      </c>
      <c r="AH24" s="89">
        <f t="shared" ref="AH24:AH31" si="20">AG24*AF24</f>
        <v>4820</v>
      </c>
      <c r="AI24" s="89">
        <f t="shared" ref="AI24:AI31" si="21">AG24*AC24</f>
        <v>3460</v>
      </c>
    </row>
    <row r="25" spans="1:36" s="88" customFormat="1" ht="29.25" customHeight="1" x14ac:dyDescent="0.2">
      <c r="A25" s="262"/>
      <c r="B25" s="262"/>
      <c r="C25" s="262"/>
      <c r="D25" s="104" t="s">
        <v>647</v>
      </c>
      <c r="E25" s="200" t="s">
        <v>871</v>
      </c>
      <c r="F25" s="201" t="s">
        <v>884</v>
      </c>
      <c r="G25" s="201" t="s">
        <v>885</v>
      </c>
      <c r="H25" s="107">
        <f>H21</f>
        <v>1.4</v>
      </c>
      <c r="I25" s="104">
        <v>25</v>
      </c>
      <c r="J25" s="104">
        <v>16.5</v>
      </c>
      <c r="K25" s="104">
        <v>26</v>
      </c>
      <c r="L25" s="104">
        <v>8</v>
      </c>
      <c r="M25" s="104">
        <v>1.99</v>
      </c>
      <c r="N25" s="103">
        <f t="shared" si="12"/>
        <v>1.0699999999999999E-2</v>
      </c>
      <c r="O25" s="102">
        <f t="shared" si="13"/>
        <v>41869</v>
      </c>
      <c r="P25" s="101">
        <f t="shared" si="2"/>
        <v>3500</v>
      </c>
      <c r="Q25" s="100">
        <f t="shared" si="14"/>
        <v>0.08</v>
      </c>
      <c r="R25" s="99" t="s">
        <v>649</v>
      </c>
      <c r="S25" s="98">
        <v>0.214</v>
      </c>
      <c r="T25" s="97">
        <f t="shared" si="15"/>
        <v>0.3</v>
      </c>
      <c r="U25" s="97">
        <f t="shared" si="16"/>
        <v>1.78</v>
      </c>
      <c r="V25" s="94"/>
      <c r="W25" s="94"/>
      <c r="X25" s="96"/>
      <c r="Y25" s="96">
        <f t="shared" si="17"/>
        <v>0.16</v>
      </c>
      <c r="Z25" s="95"/>
      <c r="AA25" s="94"/>
      <c r="AB25" s="93">
        <f t="shared" si="18"/>
        <v>0.16</v>
      </c>
      <c r="AC25" s="89">
        <f t="shared" si="19"/>
        <v>1.94</v>
      </c>
      <c r="AD25" s="92">
        <f t="shared" ref="AD25:AD27" si="22">(AF25-AC25)/AF25</f>
        <v>0.3145</v>
      </c>
      <c r="AE25" s="242">
        <v>2.83</v>
      </c>
      <c r="AF25" s="91">
        <v>2.83</v>
      </c>
      <c r="AG25" s="90">
        <v>1000</v>
      </c>
      <c r="AH25" s="89">
        <f t="shared" si="20"/>
        <v>2830</v>
      </c>
      <c r="AI25" s="89">
        <f t="shared" si="21"/>
        <v>1940</v>
      </c>
    </row>
    <row r="26" spans="1:36" ht="29.25" customHeight="1" x14ac:dyDescent="0.2">
      <c r="A26" s="262"/>
      <c r="B26" s="262"/>
      <c r="C26" s="262"/>
      <c r="D26" s="104" t="s">
        <v>646</v>
      </c>
      <c r="E26" s="200" t="s">
        <v>872</v>
      </c>
      <c r="F26" s="201" t="s">
        <v>886</v>
      </c>
      <c r="G26" s="201" t="s">
        <v>887</v>
      </c>
      <c r="H26" s="107">
        <f>H20</f>
        <v>1.25</v>
      </c>
      <c r="I26" s="104">
        <v>25</v>
      </c>
      <c r="J26" s="104">
        <v>16.5</v>
      </c>
      <c r="K26" s="104">
        <v>24</v>
      </c>
      <c r="L26" s="104">
        <v>8</v>
      </c>
      <c r="M26" s="104">
        <v>1.99</v>
      </c>
      <c r="N26" s="103">
        <f t="shared" si="12"/>
        <v>9.9000000000000008E-3</v>
      </c>
      <c r="O26" s="102">
        <f t="shared" si="13"/>
        <v>45253</v>
      </c>
      <c r="P26" s="101">
        <f t="shared" si="2"/>
        <v>3500</v>
      </c>
      <c r="Q26" s="100">
        <f t="shared" si="14"/>
        <v>0.08</v>
      </c>
      <c r="R26" s="99" t="s">
        <v>649</v>
      </c>
      <c r="S26" s="98">
        <v>0.214</v>
      </c>
      <c r="T26" s="97">
        <f t="shared" si="15"/>
        <v>0.27</v>
      </c>
      <c r="U26" s="97">
        <f t="shared" si="16"/>
        <v>1.6</v>
      </c>
      <c r="V26" s="94"/>
      <c r="W26" s="94"/>
      <c r="X26" s="96"/>
      <c r="Y26" s="96">
        <f t="shared" si="17"/>
        <v>0.13</v>
      </c>
      <c r="Z26" s="95"/>
      <c r="AA26" s="94"/>
      <c r="AB26" s="93">
        <f t="shared" si="18"/>
        <v>0.13</v>
      </c>
      <c r="AC26" s="89">
        <f t="shared" si="19"/>
        <v>1.73</v>
      </c>
      <c r="AD26" s="92">
        <f t="shared" si="22"/>
        <v>0.28220000000000001</v>
      </c>
      <c r="AE26" s="242">
        <v>2.41</v>
      </c>
      <c r="AF26" s="91">
        <v>2.41</v>
      </c>
      <c r="AG26" s="90">
        <v>2000</v>
      </c>
      <c r="AH26" s="89">
        <f t="shared" si="20"/>
        <v>4820</v>
      </c>
      <c r="AI26" s="89">
        <f t="shared" si="21"/>
        <v>3460</v>
      </c>
    </row>
    <row r="27" spans="1:36" ht="29.25" customHeight="1" x14ac:dyDescent="0.2">
      <c r="A27" s="262"/>
      <c r="B27" s="262"/>
      <c r="C27" s="262"/>
      <c r="D27" s="104" t="s">
        <v>647</v>
      </c>
      <c r="E27" s="200" t="s">
        <v>872</v>
      </c>
      <c r="F27" s="201" t="s">
        <v>888</v>
      </c>
      <c r="G27" s="201" t="s">
        <v>889</v>
      </c>
      <c r="H27" s="107">
        <f>H21</f>
        <v>1.4</v>
      </c>
      <c r="I27" s="104">
        <v>25</v>
      </c>
      <c r="J27" s="104">
        <v>16.5</v>
      </c>
      <c r="K27" s="104">
        <v>26</v>
      </c>
      <c r="L27" s="104">
        <v>8</v>
      </c>
      <c r="M27" s="104">
        <v>1.99</v>
      </c>
      <c r="N27" s="103">
        <f t="shared" ref="N27" si="23">I27*J27*K27/1000000</f>
        <v>1.0699999999999999E-2</v>
      </c>
      <c r="O27" s="102">
        <f t="shared" ref="O27" si="24">56/N27*L27</f>
        <v>41869</v>
      </c>
      <c r="P27" s="101">
        <f t="shared" si="2"/>
        <v>3500</v>
      </c>
      <c r="Q27" s="100">
        <f t="shared" ref="Q27" si="25">P27/O27</f>
        <v>0.08</v>
      </c>
      <c r="R27" s="99" t="s">
        <v>649</v>
      </c>
      <c r="S27" s="98">
        <v>0.214</v>
      </c>
      <c r="T27" s="97">
        <f t="shared" ref="T27" si="26">H27*S27</f>
        <v>0.3</v>
      </c>
      <c r="U27" s="97">
        <f t="shared" ref="U27" si="27">T27+Q27+H27</f>
        <v>1.78</v>
      </c>
      <c r="V27" s="94"/>
      <c r="W27" s="94"/>
      <c r="X27" s="96"/>
      <c r="Y27" s="96">
        <f t="shared" ref="Y27" si="28">AF27*$Y$9</f>
        <v>0.16</v>
      </c>
      <c r="Z27" s="95"/>
      <c r="AA27" s="94"/>
      <c r="AB27" s="93">
        <f t="shared" ref="AB27" si="29">SUM(V27:AA27)</f>
        <v>0.16</v>
      </c>
      <c r="AC27" s="89">
        <f t="shared" ref="AC27" si="30">AB27+U27</f>
        <v>1.94</v>
      </c>
      <c r="AD27" s="92">
        <f t="shared" si="22"/>
        <v>0.3145</v>
      </c>
      <c r="AE27" s="242">
        <v>2.83</v>
      </c>
      <c r="AF27" s="91">
        <v>2.83</v>
      </c>
      <c r="AG27" s="90">
        <v>496</v>
      </c>
      <c r="AH27" s="89">
        <f t="shared" ref="AH27" si="31">AG27*AF27</f>
        <v>1403.68</v>
      </c>
      <c r="AI27" s="89">
        <f t="shared" ref="AI27" si="32">AG27*AC27</f>
        <v>962.24</v>
      </c>
    </row>
    <row r="28" spans="1:36" ht="29.25" customHeight="1" x14ac:dyDescent="0.2">
      <c r="A28" s="262"/>
      <c r="B28" s="262"/>
      <c r="C28" s="262"/>
      <c r="D28" s="104" t="s">
        <v>646</v>
      </c>
      <c r="E28" s="200" t="s">
        <v>873</v>
      </c>
      <c r="F28" s="201" t="s">
        <v>890</v>
      </c>
      <c r="G28" s="201" t="s">
        <v>891</v>
      </c>
      <c r="H28" s="107">
        <f>H20</f>
        <v>1.25</v>
      </c>
      <c r="I28" s="104">
        <v>25</v>
      </c>
      <c r="J28" s="104">
        <v>16.5</v>
      </c>
      <c r="K28" s="104">
        <v>24</v>
      </c>
      <c r="L28" s="104">
        <v>8</v>
      </c>
      <c r="M28" s="104">
        <v>1.99</v>
      </c>
      <c r="N28" s="103">
        <f t="shared" si="12"/>
        <v>9.9000000000000008E-3</v>
      </c>
      <c r="O28" s="102">
        <f t="shared" si="13"/>
        <v>45253</v>
      </c>
      <c r="P28" s="101">
        <f t="shared" si="2"/>
        <v>3500</v>
      </c>
      <c r="Q28" s="100">
        <f t="shared" si="14"/>
        <v>0.08</v>
      </c>
      <c r="R28" s="99" t="s">
        <v>649</v>
      </c>
      <c r="S28" s="98">
        <v>0.214</v>
      </c>
      <c r="T28" s="97">
        <f t="shared" si="15"/>
        <v>0.27</v>
      </c>
      <c r="U28" s="97">
        <f t="shared" si="16"/>
        <v>1.6</v>
      </c>
      <c r="V28" s="94"/>
      <c r="W28" s="94"/>
      <c r="X28" s="96"/>
      <c r="Y28" s="96">
        <f t="shared" si="17"/>
        <v>0.13</v>
      </c>
      <c r="Z28" s="95"/>
      <c r="AA28" s="94"/>
      <c r="AB28" s="93">
        <f t="shared" si="18"/>
        <v>0.13</v>
      </c>
      <c r="AC28" s="89">
        <f t="shared" si="19"/>
        <v>1.73</v>
      </c>
      <c r="AD28" s="92">
        <f t="shared" si="9"/>
        <v>0.28220000000000001</v>
      </c>
      <c r="AE28" s="242">
        <v>2.41</v>
      </c>
      <c r="AF28" s="91">
        <v>2.41</v>
      </c>
      <c r="AG28" s="90">
        <v>2000</v>
      </c>
      <c r="AH28" s="89">
        <f t="shared" si="20"/>
        <v>4820</v>
      </c>
      <c r="AI28" s="89">
        <f t="shared" si="21"/>
        <v>3460</v>
      </c>
    </row>
    <row r="29" spans="1:36" ht="29.25" customHeight="1" x14ac:dyDescent="0.2">
      <c r="A29" s="262"/>
      <c r="B29" s="262"/>
      <c r="C29" s="262"/>
      <c r="D29" s="104" t="s">
        <v>647</v>
      </c>
      <c r="E29" s="200" t="s">
        <v>873</v>
      </c>
      <c r="F29" s="201" t="s">
        <v>892</v>
      </c>
      <c r="G29" s="201" t="s">
        <v>893</v>
      </c>
      <c r="H29" s="107">
        <f>H21</f>
        <v>1.4</v>
      </c>
      <c r="I29" s="104">
        <v>25</v>
      </c>
      <c r="J29" s="104">
        <v>16.5</v>
      </c>
      <c r="K29" s="104">
        <v>26</v>
      </c>
      <c r="L29" s="104">
        <v>8</v>
      </c>
      <c r="M29" s="104">
        <v>1.99</v>
      </c>
      <c r="N29" s="103">
        <f t="shared" si="12"/>
        <v>1.0699999999999999E-2</v>
      </c>
      <c r="O29" s="102">
        <f t="shared" si="13"/>
        <v>41869</v>
      </c>
      <c r="P29" s="101">
        <f t="shared" si="2"/>
        <v>3500</v>
      </c>
      <c r="Q29" s="100">
        <f t="shared" si="14"/>
        <v>0.08</v>
      </c>
      <c r="R29" s="99" t="s">
        <v>649</v>
      </c>
      <c r="S29" s="98">
        <v>0.214</v>
      </c>
      <c r="T29" s="97">
        <f t="shared" si="15"/>
        <v>0.3</v>
      </c>
      <c r="U29" s="97">
        <f t="shared" si="16"/>
        <v>1.78</v>
      </c>
      <c r="V29" s="94"/>
      <c r="W29" s="94"/>
      <c r="X29" s="96"/>
      <c r="Y29" s="96">
        <f t="shared" si="17"/>
        <v>0.16</v>
      </c>
      <c r="Z29" s="95"/>
      <c r="AA29" s="94"/>
      <c r="AB29" s="93">
        <f t="shared" si="18"/>
        <v>0.16</v>
      </c>
      <c r="AC29" s="89">
        <f t="shared" si="19"/>
        <v>1.94</v>
      </c>
      <c r="AD29" s="92">
        <f t="shared" si="9"/>
        <v>0.3145</v>
      </c>
      <c r="AE29" s="242">
        <v>2.83</v>
      </c>
      <c r="AF29" s="91">
        <v>2.83</v>
      </c>
      <c r="AG29" s="90">
        <v>504</v>
      </c>
      <c r="AH29" s="89">
        <f t="shared" si="20"/>
        <v>1426.32</v>
      </c>
      <c r="AI29" s="89">
        <f t="shared" si="21"/>
        <v>977.76</v>
      </c>
    </row>
    <row r="30" spans="1:36" ht="29.25" customHeight="1" x14ac:dyDescent="0.2">
      <c r="A30" s="262"/>
      <c r="B30" s="262"/>
      <c r="C30" s="262"/>
      <c r="D30" s="104" t="s">
        <v>646</v>
      </c>
      <c r="E30" s="200" t="s">
        <v>859</v>
      </c>
      <c r="F30" s="201" t="s">
        <v>894</v>
      </c>
      <c r="G30" s="201" t="s">
        <v>895</v>
      </c>
      <c r="H30" s="107">
        <f>H20</f>
        <v>1.25</v>
      </c>
      <c r="I30" s="104">
        <v>25</v>
      </c>
      <c r="J30" s="104">
        <v>16.5</v>
      </c>
      <c r="K30" s="104">
        <v>24</v>
      </c>
      <c r="L30" s="104">
        <v>8</v>
      </c>
      <c r="M30" s="104">
        <v>1.99</v>
      </c>
      <c r="N30" s="103">
        <f t="shared" ref="N30" si="33">I30*J30*K30/1000000</f>
        <v>9.9000000000000008E-3</v>
      </c>
      <c r="O30" s="102">
        <f t="shared" ref="O30" si="34">56/N30*L30</f>
        <v>45253</v>
      </c>
      <c r="P30" s="101">
        <f t="shared" si="2"/>
        <v>3500</v>
      </c>
      <c r="Q30" s="100">
        <f t="shared" ref="Q30" si="35">P30/O30</f>
        <v>0.08</v>
      </c>
      <c r="R30" s="99" t="s">
        <v>649</v>
      </c>
      <c r="S30" s="98">
        <v>0.214</v>
      </c>
      <c r="T30" s="97">
        <f t="shared" ref="T30" si="36">H30*S30</f>
        <v>0.27</v>
      </c>
      <c r="U30" s="97">
        <f t="shared" ref="U30" si="37">T30+Q30+H30</f>
        <v>1.6</v>
      </c>
      <c r="V30" s="94"/>
      <c r="W30" s="94"/>
      <c r="X30" s="96"/>
      <c r="Y30" s="96">
        <f t="shared" ref="Y30" si="38">AF30*$Y$9</f>
        <v>0.13</v>
      </c>
      <c r="Z30" s="95"/>
      <c r="AA30" s="94"/>
      <c r="AB30" s="93">
        <f t="shared" ref="AB30" si="39">SUM(V30:AA30)</f>
        <v>0.13</v>
      </c>
      <c r="AC30" s="89">
        <f t="shared" ref="AC30" si="40">AB30+U30</f>
        <v>1.73</v>
      </c>
      <c r="AD30" s="92">
        <f t="shared" ref="AD30" si="41">(AF30-AC30)/AF30</f>
        <v>0.28220000000000001</v>
      </c>
      <c r="AE30" s="242">
        <v>2.41</v>
      </c>
      <c r="AF30" s="91">
        <v>2.41</v>
      </c>
      <c r="AG30" s="90">
        <v>3000</v>
      </c>
      <c r="AH30" s="89">
        <f t="shared" ref="AH30" si="42">AG30*AF30</f>
        <v>7230</v>
      </c>
      <c r="AI30" s="89">
        <f t="shared" ref="AI30" si="43">AG30*AC30</f>
        <v>5190</v>
      </c>
    </row>
    <row r="31" spans="1:36" ht="29.25" customHeight="1" x14ac:dyDescent="0.2">
      <c r="A31" s="263"/>
      <c r="B31" s="263"/>
      <c r="C31" s="263"/>
      <c r="D31" s="104" t="s">
        <v>647</v>
      </c>
      <c r="E31" s="200" t="s">
        <v>859</v>
      </c>
      <c r="F31" s="201" t="s">
        <v>896</v>
      </c>
      <c r="G31" s="201" t="s">
        <v>897</v>
      </c>
      <c r="H31" s="107">
        <f>H21</f>
        <v>1.4</v>
      </c>
      <c r="I31" s="104">
        <v>25</v>
      </c>
      <c r="J31" s="104">
        <v>16.5</v>
      </c>
      <c r="K31" s="104">
        <v>26</v>
      </c>
      <c r="L31" s="104">
        <v>8</v>
      </c>
      <c r="M31" s="104">
        <v>1.99</v>
      </c>
      <c r="N31" s="103">
        <f t="shared" si="12"/>
        <v>1.0699999999999999E-2</v>
      </c>
      <c r="O31" s="102">
        <f t="shared" si="13"/>
        <v>41869</v>
      </c>
      <c r="P31" s="101">
        <f t="shared" si="2"/>
        <v>3500</v>
      </c>
      <c r="Q31" s="100">
        <f t="shared" si="14"/>
        <v>0.08</v>
      </c>
      <c r="R31" s="99" t="s">
        <v>649</v>
      </c>
      <c r="S31" s="98">
        <v>0.214</v>
      </c>
      <c r="T31" s="97">
        <f t="shared" si="15"/>
        <v>0.3</v>
      </c>
      <c r="U31" s="97">
        <f t="shared" si="16"/>
        <v>1.78</v>
      </c>
      <c r="V31" s="94"/>
      <c r="W31" s="94"/>
      <c r="X31" s="96"/>
      <c r="Y31" s="96">
        <f t="shared" si="17"/>
        <v>0.16</v>
      </c>
      <c r="Z31" s="95"/>
      <c r="AA31" s="94"/>
      <c r="AB31" s="93">
        <f t="shared" si="18"/>
        <v>0.16</v>
      </c>
      <c r="AC31" s="89">
        <f t="shared" si="19"/>
        <v>1.94</v>
      </c>
      <c r="AD31" s="92">
        <f t="shared" si="9"/>
        <v>0.3145</v>
      </c>
      <c r="AE31" s="242">
        <v>2.83</v>
      </c>
      <c r="AF31" s="91">
        <v>2.83</v>
      </c>
      <c r="AG31" s="90">
        <v>1000</v>
      </c>
      <c r="AH31" s="89">
        <f t="shared" si="20"/>
        <v>2830</v>
      </c>
      <c r="AI31" s="89">
        <f t="shared" si="21"/>
        <v>1940</v>
      </c>
      <c r="AJ31" s="85">
        <f>(AH32-AI32)/AH32</f>
        <v>0.29299999999999998</v>
      </c>
    </row>
    <row r="32" spans="1:36" ht="29.25" customHeight="1" x14ac:dyDescent="0.2">
      <c r="A32" s="218"/>
      <c r="B32" s="218"/>
      <c r="C32" s="218"/>
      <c r="D32" s="219"/>
      <c r="E32" s="220"/>
      <c r="F32" s="221"/>
      <c r="G32" s="222"/>
      <c r="H32" s="223"/>
      <c r="I32" s="224"/>
      <c r="J32" s="224"/>
      <c r="K32" s="224"/>
      <c r="L32" s="224"/>
      <c r="M32" s="224"/>
      <c r="N32" s="225"/>
      <c r="O32" s="226"/>
      <c r="P32" s="227"/>
      <c r="Q32" s="228"/>
      <c r="R32" s="229"/>
      <c r="S32" s="230"/>
      <c r="T32" s="231"/>
      <c r="U32" s="231"/>
      <c r="V32" s="232"/>
      <c r="W32" s="232"/>
      <c r="X32" s="233"/>
      <c r="Y32" s="233"/>
      <c r="Z32" s="234"/>
      <c r="AA32" s="232"/>
      <c r="AB32" s="235"/>
      <c r="AC32" s="236"/>
      <c r="AD32" s="237"/>
      <c r="AE32" s="243"/>
      <c r="AF32" s="238"/>
      <c r="AG32" s="239">
        <f>SUM(AG20:AG31)</f>
        <v>20000</v>
      </c>
      <c r="AH32" s="236">
        <f>SUM(AH20:AH31)</f>
        <v>50720</v>
      </c>
      <c r="AI32" s="240">
        <f>SUM(AI20:AI31)</f>
        <v>35860</v>
      </c>
      <c r="AJ32" s="85"/>
    </row>
    <row r="33" spans="1:36" s="108" customFormat="1" ht="21" customHeight="1" x14ac:dyDescent="0.25">
      <c r="A33" s="264" t="s">
        <v>1000</v>
      </c>
      <c r="B33" s="264"/>
      <c r="C33" s="264"/>
      <c r="D33" s="264"/>
      <c r="E33" s="264"/>
      <c r="F33" s="26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3"/>
    </row>
    <row r="34" spans="1:36" s="108" customFormat="1" ht="21" customHeight="1" x14ac:dyDescent="0.2">
      <c r="A34" s="249" t="s">
        <v>832</v>
      </c>
      <c r="B34" s="250"/>
      <c r="C34" s="251"/>
      <c r="D34" s="139"/>
      <c r="E34" s="141"/>
      <c r="F34" s="141"/>
      <c r="G34" s="141"/>
      <c r="H34" s="140"/>
      <c r="I34" s="139"/>
      <c r="J34" s="139"/>
      <c r="K34" s="139"/>
      <c r="L34" s="139"/>
      <c r="M34" s="139"/>
      <c r="N34" s="138"/>
      <c r="O34" s="137"/>
      <c r="P34" s="136"/>
      <c r="Q34" s="135"/>
      <c r="R34" s="134"/>
      <c r="S34" s="133"/>
      <c r="T34" s="132"/>
      <c r="U34" s="132"/>
      <c r="V34" s="131"/>
      <c r="W34" s="131"/>
      <c r="X34" s="132"/>
      <c r="Y34" s="132"/>
      <c r="Z34" s="132"/>
      <c r="AA34" s="131"/>
      <c r="AB34" s="130"/>
      <c r="AC34" s="127"/>
      <c r="AD34" s="129"/>
      <c r="AE34" s="129"/>
      <c r="AF34" s="128"/>
      <c r="AG34" s="127"/>
      <c r="AH34" s="127"/>
      <c r="AI34" s="127"/>
    </row>
    <row r="35" spans="1:36" s="88" customFormat="1" ht="27" customHeight="1" x14ac:dyDescent="0.2">
      <c r="A35" s="252" t="str">
        <f>A34</f>
        <v>6 piece set -- Serta Brand 85gsm Microfiber Sheets -- Simply Comfy</v>
      </c>
      <c r="B35" s="252" t="s">
        <v>655</v>
      </c>
      <c r="C35" s="255" t="s">
        <v>640</v>
      </c>
      <c r="D35" s="104" t="s">
        <v>641</v>
      </c>
      <c r="E35" s="200" t="s">
        <v>899</v>
      </c>
      <c r="F35" s="217" t="s">
        <v>903</v>
      </c>
      <c r="G35" s="201" t="s">
        <v>904</v>
      </c>
      <c r="H35" s="107">
        <v>4.45</v>
      </c>
      <c r="I35" s="104">
        <v>29</v>
      </c>
      <c r="J35" s="104">
        <v>29</v>
      </c>
      <c r="K35" s="104">
        <v>28</v>
      </c>
      <c r="L35" s="104">
        <v>4</v>
      </c>
      <c r="M35" s="104">
        <v>4.3600000000000003</v>
      </c>
      <c r="N35" s="103">
        <f t="shared" ref="N35:N41" si="44">I35*J35*K35/1000000</f>
        <v>2.35E-2</v>
      </c>
      <c r="O35" s="102">
        <f t="shared" ref="O35:O41" si="45">56/N35*L35</f>
        <v>9532</v>
      </c>
      <c r="P35" s="101">
        <f t="shared" ref="P35:P41" si="46">$P$9</f>
        <v>3500</v>
      </c>
      <c r="Q35" s="100">
        <f t="shared" ref="Q35:Q41" si="47">P35/O35</f>
        <v>0.37</v>
      </c>
      <c r="R35" s="99" t="s">
        <v>648</v>
      </c>
      <c r="S35" s="98">
        <v>0.214</v>
      </c>
      <c r="T35" s="97">
        <f t="shared" ref="T35:T41" si="48">H35*S35</f>
        <v>0.95</v>
      </c>
      <c r="U35" s="97">
        <f t="shared" ref="U35:U41" si="49">T35+Q35+H35</f>
        <v>5.77</v>
      </c>
      <c r="V35" s="94"/>
      <c r="W35" s="94"/>
      <c r="X35" s="96"/>
      <c r="Y35" s="96">
        <f t="shared" ref="Y35:Y41" si="50">AE35*$Y$9</f>
        <v>0.42</v>
      </c>
      <c r="Z35" s="95"/>
      <c r="AA35" s="94"/>
      <c r="AB35" s="93">
        <f t="shared" ref="AB35:AB41" si="51">SUM(V35:AA35)</f>
        <v>0.42</v>
      </c>
      <c r="AC35" s="89">
        <f t="shared" ref="AC35:AC41" si="52">AB35+U35</f>
        <v>6.19</v>
      </c>
      <c r="AD35" s="92">
        <f t="shared" ref="AD35:AD41" si="53">(AE35-AC35)/AE35</f>
        <v>0.18010000000000001</v>
      </c>
      <c r="AE35" s="241">
        <v>7.55</v>
      </c>
      <c r="AF35" s="238">
        <v>7.95</v>
      </c>
      <c r="AG35" s="90">
        <v>1572</v>
      </c>
      <c r="AH35" s="89">
        <f>AG35*AF35</f>
        <v>12497.4</v>
      </c>
      <c r="AI35" s="89">
        <f t="shared" ref="AI35:AI41" si="54">AG35*AC35</f>
        <v>9730.68</v>
      </c>
    </row>
    <row r="36" spans="1:36" s="88" customFormat="1" ht="27" customHeight="1" x14ac:dyDescent="0.2">
      <c r="A36" s="253"/>
      <c r="B36" s="253"/>
      <c r="C36" s="256"/>
      <c r="D36" s="104" t="s">
        <v>642</v>
      </c>
      <c r="E36" s="200" t="s">
        <v>899</v>
      </c>
      <c r="F36" s="217" t="s">
        <v>905</v>
      </c>
      <c r="G36" s="201" t="s">
        <v>906</v>
      </c>
      <c r="H36" s="107">
        <v>5.95</v>
      </c>
      <c r="I36" s="104">
        <v>29</v>
      </c>
      <c r="J36" s="104">
        <v>29</v>
      </c>
      <c r="K36" s="104">
        <v>33</v>
      </c>
      <c r="L36" s="104">
        <v>4</v>
      </c>
      <c r="M36" s="104">
        <v>6.17</v>
      </c>
      <c r="N36" s="103">
        <f t="shared" si="44"/>
        <v>2.7799999999999998E-2</v>
      </c>
      <c r="O36" s="102">
        <f t="shared" si="45"/>
        <v>8058</v>
      </c>
      <c r="P36" s="101">
        <f t="shared" si="46"/>
        <v>3500</v>
      </c>
      <c r="Q36" s="100">
        <f t="shared" si="47"/>
        <v>0.43</v>
      </c>
      <c r="R36" s="99" t="s">
        <v>648</v>
      </c>
      <c r="S36" s="98">
        <v>0.214</v>
      </c>
      <c r="T36" s="97">
        <f t="shared" si="48"/>
        <v>1.27</v>
      </c>
      <c r="U36" s="97">
        <f t="shared" si="49"/>
        <v>7.65</v>
      </c>
      <c r="V36" s="94"/>
      <c r="W36" s="94"/>
      <c r="X36" s="96"/>
      <c r="Y36" s="96">
        <f t="shared" si="50"/>
        <v>0.51</v>
      </c>
      <c r="Z36" s="95"/>
      <c r="AA36" s="94"/>
      <c r="AB36" s="93">
        <f t="shared" si="51"/>
        <v>0.51</v>
      </c>
      <c r="AC36" s="89">
        <f t="shared" si="52"/>
        <v>8.16</v>
      </c>
      <c r="AD36" s="92">
        <f t="shared" si="53"/>
        <v>0.113</v>
      </c>
      <c r="AE36" s="241">
        <v>9.1999999999999993</v>
      </c>
      <c r="AF36" s="238">
        <v>9.6999999999999993</v>
      </c>
      <c r="AG36" s="90">
        <v>1160</v>
      </c>
      <c r="AH36" s="89">
        <f t="shared" ref="AH36:AH41" si="55">AG36*AF36</f>
        <v>11252</v>
      </c>
      <c r="AI36" s="89">
        <f t="shared" si="54"/>
        <v>9465.6</v>
      </c>
    </row>
    <row r="37" spans="1:36" s="88" customFormat="1" ht="27" customHeight="1" x14ac:dyDescent="0.2">
      <c r="A37" s="253"/>
      <c r="B37" s="253"/>
      <c r="C37" s="256"/>
      <c r="D37" s="104" t="s">
        <v>643</v>
      </c>
      <c r="E37" s="200" t="s">
        <v>900</v>
      </c>
      <c r="F37" s="217" t="s">
        <v>907</v>
      </c>
      <c r="G37" s="201" t="s">
        <v>908</v>
      </c>
      <c r="H37" s="107">
        <v>6.01</v>
      </c>
      <c r="I37" s="104">
        <v>29</v>
      </c>
      <c r="J37" s="104">
        <v>29</v>
      </c>
      <c r="K37" s="104">
        <v>39</v>
      </c>
      <c r="L37" s="104">
        <v>4</v>
      </c>
      <c r="M37" s="104">
        <v>7.04</v>
      </c>
      <c r="N37" s="103">
        <f t="shared" si="44"/>
        <v>3.2800000000000003E-2</v>
      </c>
      <c r="O37" s="102">
        <f t="shared" si="45"/>
        <v>6829</v>
      </c>
      <c r="P37" s="101">
        <f t="shared" si="46"/>
        <v>3500</v>
      </c>
      <c r="Q37" s="100">
        <f t="shared" si="47"/>
        <v>0.51</v>
      </c>
      <c r="R37" s="99" t="s">
        <v>648</v>
      </c>
      <c r="S37" s="98">
        <v>0.214</v>
      </c>
      <c r="T37" s="97">
        <f t="shared" si="48"/>
        <v>1.29</v>
      </c>
      <c r="U37" s="97">
        <f t="shared" si="49"/>
        <v>7.81</v>
      </c>
      <c r="V37" s="94"/>
      <c r="W37" s="94"/>
      <c r="X37" s="96"/>
      <c r="Y37" s="96">
        <f t="shared" si="50"/>
        <v>0.56999999999999995</v>
      </c>
      <c r="Z37" s="95"/>
      <c r="AA37" s="94"/>
      <c r="AB37" s="93">
        <f t="shared" si="51"/>
        <v>0.56999999999999995</v>
      </c>
      <c r="AC37" s="89">
        <f t="shared" si="52"/>
        <v>8.3800000000000008</v>
      </c>
      <c r="AD37" s="92">
        <f t="shared" si="53"/>
        <v>0.18640000000000001</v>
      </c>
      <c r="AE37" s="241">
        <v>10.3</v>
      </c>
      <c r="AF37" s="238">
        <v>10.8</v>
      </c>
      <c r="AG37" s="90">
        <v>1188</v>
      </c>
      <c r="AH37" s="89">
        <f t="shared" si="55"/>
        <v>12830.4</v>
      </c>
      <c r="AI37" s="89">
        <f t="shared" si="54"/>
        <v>9955.44</v>
      </c>
    </row>
    <row r="38" spans="1:36" s="88" customFormat="1" ht="27" customHeight="1" x14ac:dyDescent="0.2">
      <c r="A38" s="253"/>
      <c r="B38" s="253"/>
      <c r="C38" s="256"/>
      <c r="D38" s="104" t="s">
        <v>643</v>
      </c>
      <c r="E38" s="200" t="s">
        <v>901</v>
      </c>
      <c r="F38" s="217" t="s">
        <v>909</v>
      </c>
      <c r="G38" s="201" t="s">
        <v>910</v>
      </c>
      <c r="H38" s="107">
        <f>H37</f>
        <v>6.01</v>
      </c>
      <c r="I38" s="104">
        <v>29</v>
      </c>
      <c r="J38" s="104">
        <v>29</v>
      </c>
      <c r="K38" s="104">
        <v>39</v>
      </c>
      <c r="L38" s="104">
        <v>4</v>
      </c>
      <c r="M38" s="104">
        <v>7.04</v>
      </c>
      <c r="N38" s="103">
        <f t="shared" si="44"/>
        <v>3.2800000000000003E-2</v>
      </c>
      <c r="O38" s="102">
        <f t="shared" si="45"/>
        <v>6829</v>
      </c>
      <c r="P38" s="101">
        <f t="shared" si="46"/>
        <v>3500</v>
      </c>
      <c r="Q38" s="100">
        <f t="shared" si="47"/>
        <v>0.51</v>
      </c>
      <c r="R38" s="99" t="s">
        <v>648</v>
      </c>
      <c r="S38" s="98">
        <v>0.214</v>
      </c>
      <c r="T38" s="97">
        <f t="shared" si="48"/>
        <v>1.29</v>
      </c>
      <c r="U38" s="97">
        <f t="shared" si="49"/>
        <v>7.81</v>
      </c>
      <c r="V38" s="94"/>
      <c r="W38" s="94"/>
      <c r="X38" s="96"/>
      <c r="Y38" s="96">
        <f t="shared" si="50"/>
        <v>0.56999999999999995</v>
      </c>
      <c r="Z38" s="95"/>
      <c r="AA38" s="94"/>
      <c r="AB38" s="93">
        <f t="shared" si="51"/>
        <v>0.56999999999999995</v>
      </c>
      <c r="AC38" s="89">
        <f t="shared" si="52"/>
        <v>8.3800000000000008</v>
      </c>
      <c r="AD38" s="92">
        <f t="shared" si="53"/>
        <v>0.18640000000000001</v>
      </c>
      <c r="AE38" s="241">
        <f>AE37</f>
        <v>10.3</v>
      </c>
      <c r="AF38" s="238">
        <v>10.8</v>
      </c>
      <c r="AG38" s="90">
        <v>1188</v>
      </c>
      <c r="AH38" s="89">
        <f t="shared" si="55"/>
        <v>12830.4</v>
      </c>
      <c r="AI38" s="89">
        <f t="shared" si="54"/>
        <v>9955.44</v>
      </c>
    </row>
    <row r="39" spans="1:36" s="88" customFormat="1" ht="27" customHeight="1" x14ac:dyDescent="0.2">
      <c r="A39" s="253"/>
      <c r="B39" s="253"/>
      <c r="C39" s="256"/>
      <c r="D39" s="104" t="s">
        <v>643</v>
      </c>
      <c r="E39" s="200" t="s">
        <v>902</v>
      </c>
      <c r="F39" s="217" t="s">
        <v>911</v>
      </c>
      <c r="G39" s="201" t="s">
        <v>912</v>
      </c>
      <c r="H39" s="107">
        <f>H38</f>
        <v>6.01</v>
      </c>
      <c r="I39" s="104">
        <v>29</v>
      </c>
      <c r="J39" s="104">
        <v>29</v>
      </c>
      <c r="K39" s="104">
        <v>39</v>
      </c>
      <c r="L39" s="104">
        <v>4</v>
      </c>
      <c r="M39" s="104">
        <v>7.04</v>
      </c>
      <c r="N39" s="103">
        <f t="shared" si="44"/>
        <v>3.2800000000000003E-2</v>
      </c>
      <c r="O39" s="102">
        <f t="shared" si="45"/>
        <v>6829</v>
      </c>
      <c r="P39" s="101">
        <f t="shared" si="46"/>
        <v>3500</v>
      </c>
      <c r="Q39" s="100">
        <f t="shared" si="47"/>
        <v>0.51</v>
      </c>
      <c r="R39" s="99" t="s">
        <v>648</v>
      </c>
      <c r="S39" s="98">
        <v>0.214</v>
      </c>
      <c r="T39" s="97">
        <f t="shared" si="48"/>
        <v>1.29</v>
      </c>
      <c r="U39" s="97">
        <f t="shared" si="49"/>
        <v>7.81</v>
      </c>
      <c r="V39" s="94"/>
      <c r="W39" s="94"/>
      <c r="X39" s="96"/>
      <c r="Y39" s="96">
        <f t="shared" si="50"/>
        <v>0.56999999999999995</v>
      </c>
      <c r="Z39" s="95"/>
      <c r="AA39" s="94"/>
      <c r="AB39" s="93">
        <f t="shared" si="51"/>
        <v>0.56999999999999995</v>
      </c>
      <c r="AC39" s="89">
        <f t="shared" si="52"/>
        <v>8.3800000000000008</v>
      </c>
      <c r="AD39" s="92">
        <f t="shared" si="53"/>
        <v>0.18640000000000001</v>
      </c>
      <c r="AE39" s="241">
        <f>AE38</f>
        <v>10.3</v>
      </c>
      <c r="AF39" s="238">
        <v>10.8</v>
      </c>
      <c r="AG39" s="90">
        <v>1188</v>
      </c>
      <c r="AH39" s="89">
        <f t="shared" si="55"/>
        <v>12830.4</v>
      </c>
      <c r="AI39" s="89">
        <f t="shared" si="54"/>
        <v>9955.44</v>
      </c>
    </row>
    <row r="40" spans="1:36" s="88" customFormat="1" ht="27" customHeight="1" x14ac:dyDescent="0.2">
      <c r="A40" s="253"/>
      <c r="B40" s="253"/>
      <c r="C40" s="256"/>
      <c r="D40" s="104" t="s">
        <v>644</v>
      </c>
      <c r="E40" s="200" t="s">
        <v>899</v>
      </c>
      <c r="F40" s="217" t="s">
        <v>913</v>
      </c>
      <c r="G40" s="201" t="s">
        <v>914</v>
      </c>
      <c r="H40" s="107">
        <v>7.36</v>
      </c>
      <c r="I40" s="104">
        <v>29</v>
      </c>
      <c r="J40" s="104">
        <v>29</v>
      </c>
      <c r="K40" s="104">
        <v>45</v>
      </c>
      <c r="L40" s="104">
        <v>4</v>
      </c>
      <c r="M40" s="104">
        <v>8.3699999999999992</v>
      </c>
      <c r="N40" s="103">
        <f t="shared" si="44"/>
        <v>3.78E-2</v>
      </c>
      <c r="O40" s="102">
        <f t="shared" si="45"/>
        <v>5926</v>
      </c>
      <c r="P40" s="101">
        <f t="shared" si="46"/>
        <v>3500</v>
      </c>
      <c r="Q40" s="100">
        <f t="shared" si="47"/>
        <v>0.59</v>
      </c>
      <c r="R40" s="99" t="s">
        <v>648</v>
      </c>
      <c r="S40" s="98">
        <v>0.214</v>
      </c>
      <c r="T40" s="97">
        <f t="shared" si="48"/>
        <v>1.58</v>
      </c>
      <c r="U40" s="97">
        <f t="shared" si="49"/>
        <v>9.5299999999999994</v>
      </c>
      <c r="V40" s="94"/>
      <c r="W40" s="94"/>
      <c r="X40" s="96"/>
      <c r="Y40" s="96">
        <f t="shared" si="50"/>
        <v>0.66</v>
      </c>
      <c r="Z40" s="95"/>
      <c r="AA40" s="94"/>
      <c r="AB40" s="93">
        <f t="shared" si="51"/>
        <v>0.66</v>
      </c>
      <c r="AC40" s="89">
        <f t="shared" si="52"/>
        <v>10.19</v>
      </c>
      <c r="AD40" s="92">
        <f t="shared" si="53"/>
        <v>0.15079999999999999</v>
      </c>
      <c r="AE40" s="241">
        <v>12</v>
      </c>
      <c r="AF40" s="238">
        <v>12.6</v>
      </c>
      <c r="AG40" s="90">
        <v>1748</v>
      </c>
      <c r="AH40" s="89">
        <f t="shared" si="55"/>
        <v>22024.799999999999</v>
      </c>
      <c r="AI40" s="89">
        <f t="shared" si="54"/>
        <v>17812.12</v>
      </c>
    </row>
    <row r="41" spans="1:36" s="88" customFormat="1" ht="27" customHeight="1" x14ac:dyDescent="0.2">
      <c r="A41" s="254"/>
      <c r="B41" s="254"/>
      <c r="C41" s="257"/>
      <c r="D41" s="104" t="s">
        <v>645</v>
      </c>
      <c r="E41" s="200" t="s">
        <v>899</v>
      </c>
      <c r="F41" s="217" t="s">
        <v>915</v>
      </c>
      <c r="G41" s="201" t="s">
        <v>916</v>
      </c>
      <c r="H41" s="107">
        <v>7.44</v>
      </c>
      <c r="I41" s="104">
        <v>29</v>
      </c>
      <c r="J41" s="104">
        <v>29</v>
      </c>
      <c r="K41" s="104">
        <v>45</v>
      </c>
      <c r="L41" s="104">
        <v>4</v>
      </c>
      <c r="M41" s="104">
        <v>8.3699999999999992</v>
      </c>
      <c r="N41" s="103">
        <f t="shared" si="44"/>
        <v>3.78E-2</v>
      </c>
      <c r="O41" s="102">
        <f t="shared" si="45"/>
        <v>5926</v>
      </c>
      <c r="P41" s="101">
        <f t="shared" si="46"/>
        <v>3500</v>
      </c>
      <c r="Q41" s="100">
        <f t="shared" si="47"/>
        <v>0.59</v>
      </c>
      <c r="R41" s="99" t="s">
        <v>648</v>
      </c>
      <c r="S41" s="98">
        <v>0.214</v>
      </c>
      <c r="T41" s="97">
        <f t="shared" si="48"/>
        <v>1.59</v>
      </c>
      <c r="U41" s="97">
        <f t="shared" si="49"/>
        <v>9.6199999999999992</v>
      </c>
      <c r="V41" s="94"/>
      <c r="W41" s="94"/>
      <c r="X41" s="96"/>
      <c r="Y41" s="96">
        <f t="shared" si="50"/>
        <v>0.66</v>
      </c>
      <c r="Z41" s="95"/>
      <c r="AA41" s="94"/>
      <c r="AB41" s="93">
        <f t="shared" si="51"/>
        <v>0.66</v>
      </c>
      <c r="AC41" s="89">
        <f t="shared" si="52"/>
        <v>10.28</v>
      </c>
      <c r="AD41" s="92">
        <f t="shared" si="53"/>
        <v>0.14330000000000001</v>
      </c>
      <c r="AE41" s="241">
        <f>AE40</f>
        <v>12</v>
      </c>
      <c r="AF41" s="238">
        <v>12.6</v>
      </c>
      <c r="AG41" s="90">
        <v>248</v>
      </c>
      <c r="AH41" s="89">
        <f t="shared" si="55"/>
        <v>3124.8</v>
      </c>
      <c r="AI41" s="89">
        <f t="shared" si="54"/>
        <v>2549.44</v>
      </c>
    </row>
    <row r="42" spans="1:36" s="88" customFormat="1" ht="27" customHeight="1" x14ac:dyDescent="0.2">
      <c r="A42" s="244"/>
      <c r="B42" s="245"/>
      <c r="C42" s="246"/>
      <c r="D42" s="245"/>
      <c r="E42" s="247"/>
      <c r="F42" s="182"/>
      <c r="G42" s="182"/>
      <c r="H42" s="183"/>
      <c r="I42" s="181"/>
      <c r="J42" s="108"/>
      <c r="K42" s="184"/>
      <c r="L42" s="181"/>
      <c r="M42" s="181"/>
      <c r="N42" s="185"/>
      <c r="O42" s="186"/>
      <c r="P42" s="187"/>
      <c r="Q42" s="188"/>
      <c r="R42" s="189"/>
      <c r="S42" s="190"/>
      <c r="T42" s="191"/>
      <c r="U42" s="191"/>
      <c r="V42" s="192"/>
      <c r="W42" s="192"/>
      <c r="X42" s="193"/>
      <c r="Y42" s="193"/>
      <c r="Z42" s="194"/>
      <c r="AA42" s="192"/>
      <c r="AB42" s="195"/>
      <c r="AC42" s="196"/>
      <c r="AD42" s="197"/>
      <c r="AE42" s="197"/>
      <c r="AF42" s="243"/>
      <c r="AG42" s="87">
        <f>SUM(AG35:AG41)</f>
        <v>8292</v>
      </c>
      <c r="AH42" s="125">
        <f>SUM(AH35:AH41)</f>
        <v>87390.2</v>
      </c>
      <c r="AI42" s="86">
        <f>SUM(AI35:AI41)</f>
        <v>69424.160000000003</v>
      </c>
      <c r="AJ42" s="85">
        <f>(AH42-AI42)/AH42</f>
        <v>0.20599999999999999</v>
      </c>
    </row>
    <row r="43" spans="1:36" s="108" customFormat="1" ht="21" customHeight="1" x14ac:dyDescent="0.25">
      <c r="A43" s="264" t="s">
        <v>1001</v>
      </c>
      <c r="B43" s="264"/>
      <c r="C43" s="264"/>
      <c r="D43" s="264"/>
      <c r="E43" s="264"/>
      <c r="F43" s="26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3"/>
    </row>
    <row r="44" spans="1:36" s="108" customFormat="1" ht="21" customHeight="1" x14ac:dyDescent="0.2">
      <c r="A44" s="249" t="s">
        <v>832</v>
      </c>
      <c r="B44" s="250"/>
      <c r="C44" s="251"/>
      <c r="D44" s="139"/>
      <c r="E44" s="141"/>
      <c r="F44" s="141"/>
      <c r="G44" s="141"/>
      <c r="H44" s="140"/>
      <c r="I44" s="139"/>
      <c r="J44" s="139"/>
      <c r="K44" s="139"/>
      <c r="L44" s="139"/>
      <c r="M44" s="139"/>
      <c r="N44" s="138"/>
      <c r="O44" s="137"/>
      <c r="P44" s="136"/>
      <c r="Q44" s="135"/>
      <c r="R44" s="134"/>
      <c r="S44" s="133"/>
      <c r="T44" s="132"/>
      <c r="U44" s="132"/>
      <c r="V44" s="131"/>
      <c r="W44" s="131"/>
      <c r="X44" s="132"/>
      <c r="Y44" s="132"/>
      <c r="Z44" s="132"/>
      <c r="AA44" s="131"/>
      <c r="AB44" s="130"/>
      <c r="AC44" s="127"/>
      <c r="AD44" s="129"/>
      <c r="AE44" s="129"/>
      <c r="AF44" s="128"/>
      <c r="AG44" s="127"/>
      <c r="AH44" s="127"/>
      <c r="AI44" s="127"/>
    </row>
    <row r="45" spans="1:36" s="88" customFormat="1" ht="27" customHeight="1" x14ac:dyDescent="0.2">
      <c r="A45" s="252" t="str">
        <f>A44</f>
        <v>6 piece set -- Serta Brand 85gsm Microfiber Sheets -- Simply Comfy</v>
      </c>
      <c r="B45" s="252" t="s">
        <v>655</v>
      </c>
      <c r="C45" s="255" t="s">
        <v>640</v>
      </c>
      <c r="D45" s="104" t="s">
        <v>641</v>
      </c>
      <c r="E45" s="200" t="s">
        <v>917</v>
      </c>
      <c r="F45" s="217" t="s">
        <v>919</v>
      </c>
      <c r="G45" s="201" t="s">
        <v>920</v>
      </c>
      <c r="H45" s="107">
        <v>4.45</v>
      </c>
      <c r="I45" s="104">
        <v>29</v>
      </c>
      <c r="J45" s="104">
        <v>29</v>
      </c>
      <c r="K45" s="104">
        <v>28</v>
      </c>
      <c r="L45" s="104">
        <v>4</v>
      </c>
      <c r="M45" s="104">
        <v>4.3600000000000003</v>
      </c>
      <c r="N45" s="103">
        <f t="shared" ref="N45:N51" si="56">I45*J45*K45/1000000</f>
        <v>2.35E-2</v>
      </c>
      <c r="O45" s="102">
        <f t="shared" ref="O45:O51" si="57">56/N45*L45</f>
        <v>9532</v>
      </c>
      <c r="P45" s="101">
        <f t="shared" ref="P45:P51" si="58">$P$9</f>
        <v>3500</v>
      </c>
      <c r="Q45" s="100">
        <f t="shared" ref="Q45:Q51" si="59">P45/O45</f>
        <v>0.37</v>
      </c>
      <c r="R45" s="99" t="s">
        <v>648</v>
      </c>
      <c r="S45" s="98">
        <v>0.214</v>
      </c>
      <c r="T45" s="97">
        <f t="shared" ref="T45:T51" si="60">H45*S45</f>
        <v>0.95</v>
      </c>
      <c r="U45" s="97">
        <f t="shared" ref="U45:U51" si="61">T45+Q45+H45</f>
        <v>5.77</v>
      </c>
      <c r="V45" s="94"/>
      <c r="W45" s="94"/>
      <c r="X45" s="96"/>
      <c r="Y45" s="96">
        <f t="shared" ref="Y45:Y51" si="62">AE45*$Y$9</f>
        <v>0.42</v>
      </c>
      <c r="Z45" s="95"/>
      <c r="AA45" s="94"/>
      <c r="AB45" s="93">
        <f t="shared" ref="AB45:AB51" si="63">SUM(V45:AA45)</f>
        <v>0.42</v>
      </c>
      <c r="AC45" s="89">
        <f t="shared" ref="AC45:AC51" si="64">AB45+U45</f>
        <v>6.19</v>
      </c>
      <c r="AD45" s="92">
        <f t="shared" ref="AD45:AD51" si="65">(AE45-AC45)/AE45</f>
        <v>0.18010000000000001</v>
      </c>
      <c r="AE45" s="241">
        <v>7.55</v>
      </c>
      <c r="AF45" s="238">
        <v>7.95</v>
      </c>
      <c r="AG45" s="90">
        <v>1572</v>
      </c>
      <c r="AH45" s="89">
        <f>AG45*AF45</f>
        <v>12497.4</v>
      </c>
      <c r="AI45" s="89">
        <f t="shared" ref="AI45:AI51" si="66">AG45*AC45</f>
        <v>9730.68</v>
      </c>
    </row>
    <row r="46" spans="1:36" s="88" customFormat="1" ht="27" customHeight="1" x14ac:dyDescent="0.2">
      <c r="A46" s="253"/>
      <c r="B46" s="253"/>
      <c r="C46" s="256"/>
      <c r="D46" s="104" t="s">
        <v>642</v>
      </c>
      <c r="E46" s="200" t="s">
        <v>917</v>
      </c>
      <c r="F46" s="217" t="s">
        <v>921</v>
      </c>
      <c r="G46" s="201" t="s">
        <v>922</v>
      </c>
      <c r="H46" s="107">
        <v>5.95</v>
      </c>
      <c r="I46" s="104">
        <v>29</v>
      </c>
      <c r="J46" s="104">
        <v>29</v>
      </c>
      <c r="K46" s="104">
        <v>33</v>
      </c>
      <c r="L46" s="104">
        <v>4</v>
      </c>
      <c r="M46" s="104">
        <v>6.17</v>
      </c>
      <c r="N46" s="103">
        <f t="shared" si="56"/>
        <v>2.7799999999999998E-2</v>
      </c>
      <c r="O46" s="102">
        <f t="shared" si="57"/>
        <v>8058</v>
      </c>
      <c r="P46" s="101">
        <f t="shared" si="58"/>
        <v>3500</v>
      </c>
      <c r="Q46" s="100">
        <f t="shared" si="59"/>
        <v>0.43</v>
      </c>
      <c r="R46" s="99" t="s">
        <v>648</v>
      </c>
      <c r="S46" s="98">
        <v>0.214</v>
      </c>
      <c r="T46" s="97">
        <f t="shared" si="60"/>
        <v>1.27</v>
      </c>
      <c r="U46" s="97">
        <f t="shared" si="61"/>
        <v>7.65</v>
      </c>
      <c r="V46" s="94"/>
      <c r="W46" s="94"/>
      <c r="X46" s="96"/>
      <c r="Y46" s="96">
        <f t="shared" si="62"/>
        <v>0.51</v>
      </c>
      <c r="Z46" s="95"/>
      <c r="AA46" s="94"/>
      <c r="AB46" s="93">
        <f t="shared" si="63"/>
        <v>0.51</v>
      </c>
      <c r="AC46" s="89">
        <f t="shared" si="64"/>
        <v>8.16</v>
      </c>
      <c r="AD46" s="92">
        <f t="shared" si="65"/>
        <v>0.113</v>
      </c>
      <c r="AE46" s="241">
        <v>9.1999999999999993</v>
      </c>
      <c r="AF46" s="238">
        <v>9.6999999999999993</v>
      </c>
      <c r="AG46" s="90">
        <v>1160</v>
      </c>
      <c r="AH46" s="89">
        <f t="shared" ref="AH46:AH51" si="67">AG46*AF46</f>
        <v>11252</v>
      </c>
      <c r="AI46" s="89">
        <f t="shared" si="66"/>
        <v>9465.6</v>
      </c>
    </row>
    <row r="47" spans="1:36" s="88" customFormat="1" ht="27" customHeight="1" x14ac:dyDescent="0.2">
      <c r="A47" s="253"/>
      <c r="B47" s="253"/>
      <c r="C47" s="256"/>
      <c r="D47" s="104" t="s">
        <v>643</v>
      </c>
      <c r="E47" s="200" t="s">
        <v>917</v>
      </c>
      <c r="F47" s="217" t="s">
        <v>923</v>
      </c>
      <c r="G47" s="201" t="s">
        <v>924</v>
      </c>
      <c r="H47" s="107">
        <v>6.01</v>
      </c>
      <c r="I47" s="104">
        <v>29</v>
      </c>
      <c r="J47" s="104">
        <v>29</v>
      </c>
      <c r="K47" s="104">
        <v>39</v>
      </c>
      <c r="L47" s="104">
        <v>4</v>
      </c>
      <c r="M47" s="104">
        <v>7.04</v>
      </c>
      <c r="N47" s="103">
        <f t="shared" si="56"/>
        <v>3.2800000000000003E-2</v>
      </c>
      <c r="O47" s="102">
        <f t="shared" si="57"/>
        <v>6829</v>
      </c>
      <c r="P47" s="101">
        <f t="shared" si="58"/>
        <v>3500</v>
      </c>
      <c r="Q47" s="100">
        <f t="shared" si="59"/>
        <v>0.51</v>
      </c>
      <c r="R47" s="99" t="s">
        <v>648</v>
      </c>
      <c r="S47" s="98">
        <v>0.214</v>
      </c>
      <c r="T47" s="97">
        <f t="shared" si="60"/>
        <v>1.29</v>
      </c>
      <c r="U47" s="97">
        <f t="shared" si="61"/>
        <v>7.81</v>
      </c>
      <c r="V47" s="94"/>
      <c r="W47" s="94"/>
      <c r="X47" s="96"/>
      <c r="Y47" s="96">
        <f t="shared" si="62"/>
        <v>0.56999999999999995</v>
      </c>
      <c r="Z47" s="95"/>
      <c r="AA47" s="94"/>
      <c r="AB47" s="93">
        <f t="shared" si="63"/>
        <v>0.56999999999999995</v>
      </c>
      <c r="AC47" s="89">
        <f t="shared" si="64"/>
        <v>8.3800000000000008</v>
      </c>
      <c r="AD47" s="92">
        <f t="shared" si="65"/>
        <v>0.18640000000000001</v>
      </c>
      <c r="AE47" s="241">
        <v>10.3</v>
      </c>
      <c r="AF47" s="238">
        <v>10.8</v>
      </c>
      <c r="AG47" s="90">
        <v>1188</v>
      </c>
      <c r="AH47" s="89">
        <f t="shared" si="67"/>
        <v>12830.4</v>
      </c>
      <c r="AI47" s="89">
        <f t="shared" si="66"/>
        <v>9955.44</v>
      </c>
    </row>
    <row r="48" spans="1:36" s="88" customFormat="1" ht="27" customHeight="1" x14ac:dyDescent="0.2">
      <c r="A48" s="253"/>
      <c r="B48" s="253"/>
      <c r="C48" s="256"/>
      <c r="D48" s="104" t="s">
        <v>643</v>
      </c>
      <c r="E48" s="200" t="s">
        <v>899</v>
      </c>
      <c r="F48" s="217" t="s">
        <v>925</v>
      </c>
      <c r="G48" s="201" t="s">
        <v>926</v>
      </c>
      <c r="H48" s="107">
        <f>H47</f>
        <v>6.01</v>
      </c>
      <c r="I48" s="104">
        <v>29</v>
      </c>
      <c r="J48" s="104">
        <v>29</v>
      </c>
      <c r="K48" s="104">
        <v>39</v>
      </c>
      <c r="L48" s="104">
        <v>4</v>
      </c>
      <c r="M48" s="104">
        <v>7.04</v>
      </c>
      <c r="N48" s="103">
        <f t="shared" si="56"/>
        <v>3.2800000000000003E-2</v>
      </c>
      <c r="O48" s="102">
        <f t="shared" si="57"/>
        <v>6829</v>
      </c>
      <c r="P48" s="101">
        <f t="shared" si="58"/>
        <v>3500</v>
      </c>
      <c r="Q48" s="100">
        <f t="shared" si="59"/>
        <v>0.51</v>
      </c>
      <c r="R48" s="99" t="s">
        <v>648</v>
      </c>
      <c r="S48" s="98">
        <v>0.214</v>
      </c>
      <c r="T48" s="97">
        <f t="shared" si="60"/>
        <v>1.29</v>
      </c>
      <c r="U48" s="97">
        <f t="shared" si="61"/>
        <v>7.81</v>
      </c>
      <c r="V48" s="94"/>
      <c r="W48" s="94"/>
      <c r="X48" s="96"/>
      <c r="Y48" s="96">
        <f t="shared" si="62"/>
        <v>0.56999999999999995</v>
      </c>
      <c r="Z48" s="95"/>
      <c r="AA48" s="94"/>
      <c r="AB48" s="93">
        <f t="shared" si="63"/>
        <v>0.56999999999999995</v>
      </c>
      <c r="AC48" s="89">
        <f t="shared" si="64"/>
        <v>8.3800000000000008</v>
      </c>
      <c r="AD48" s="92">
        <f t="shared" si="65"/>
        <v>0.18640000000000001</v>
      </c>
      <c r="AE48" s="241">
        <f>AE47</f>
        <v>10.3</v>
      </c>
      <c r="AF48" s="238">
        <v>10.8</v>
      </c>
      <c r="AG48" s="90">
        <v>1188</v>
      </c>
      <c r="AH48" s="89">
        <f t="shared" si="67"/>
        <v>12830.4</v>
      </c>
      <c r="AI48" s="89">
        <f t="shared" si="66"/>
        <v>9955.44</v>
      </c>
    </row>
    <row r="49" spans="1:36" s="88" customFormat="1" ht="27" customHeight="1" x14ac:dyDescent="0.2">
      <c r="A49" s="253"/>
      <c r="B49" s="253"/>
      <c r="C49" s="256"/>
      <c r="D49" s="104" t="s">
        <v>643</v>
      </c>
      <c r="E49" s="200" t="s">
        <v>918</v>
      </c>
      <c r="F49" s="217" t="s">
        <v>927</v>
      </c>
      <c r="G49" s="201" t="s">
        <v>928</v>
      </c>
      <c r="H49" s="107">
        <f>H48</f>
        <v>6.01</v>
      </c>
      <c r="I49" s="104">
        <v>29</v>
      </c>
      <c r="J49" s="104">
        <v>29</v>
      </c>
      <c r="K49" s="104">
        <v>39</v>
      </c>
      <c r="L49" s="104">
        <v>4</v>
      </c>
      <c r="M49" s="104">
        <v>7.04</v>
      </c>
      <c r="N49" s="103">
        <f t="shared" si="56"/>
        <v>3.2800000000000003E-2</v>
      </c>
      <c r="O49" s="102">
        <f t="shared" si="57"/>
        <v>6829</v>
      </c>
      <c r="P49" s="101">
        <f t="shared" si="58"/>
        <v>3500</v>
      </c>
      <c r="Q49" s="100">
        <f t="shared" si="59"/>
        <v>0.51</v>
      </c>
      <c r="R49" s="99" t="s">
        <v>648</v>
      </c>
      <c r="S49" s="98">
        <v>0.214</v>
      </c>
      <c r="T49" s="97">
        <f t="shared" si="60"/>
        <v>1.29</v>
      </c>
      <c r="U49" s="97">
        <f t="shared" si="61"/>
        <v>7.81</v>
      </c>
      <c r="V49" s="94"/>
      <c r="W49" s="94"/>
      <c r="X49" s="96"/>
      <c r="Y49" s="96">
        <f t="shared" si="62"/>
        <v>0.56999999999999995</v>
      </c>
      <c r="Z49" s="95"/>
      <c r="AA49" s="94"/>
      <c r="AB49" s="93">
        <f t="shared" si="63"/>
        <v>0.56999999999999995</v>
      </c>
      <c r="AC49" s="89">
        <f t="shared" si="64"/>
        <v>8.3800000000000008</v>
      </c>
      <c r="AD49" s="92">
        <f t="shared" si="65"/>
        <v>0.18640000000000001</v>
      </c>
      <c r="AE49" s="241">
        <f>AE48</f>
        <v>10.3</v>
      </c>
      <c r="AF49" s="238">
        <v>10.8</v>
      </c>
      <c r="AG49" s="90">
        <v>1188</v>
      </c>
      <c r="AH49" s="89">
        <f t="shared" si="67"/>
        <v>12830.4</v>
      </c>
      <c r="AI49" s="89">
        <f t="shared" si="66"/>
        <v>9955.44</v>
      </c>
    </row>
    <row r="50" spans="1:36" s="88" customFormat="1" ht="27" customHeight="1" x14ac:dyDescent="0.2">
      <c r="A50" s="253"/>
      <c r="B50" s="253"/>
      <c r="C50" s="256"/>
      <c r="D50" s="104" t="s">
        <v>644</v>
      </c>
      <c r="E50" s="200" t="s">
        <v>917</v>
      </c>
      <c r="F50" s="217" t="s">
        <v>929</v>
      </c>
      <c r="G50" s="201" t="s">
        <v>930</v>
      </c>
      <c r="H50" s="107">
        <v>7.36</v>
      </c>
      <c r="I50" s="104">
        <v>29</v>
      </c>
      <c r="J50" s="104">
        <v>29</v>
      </c>
      <c r="K50" s="104">
        <v>45</v>
      </c>
      <c r="L50" s="104">
        <v>4</v>
      </c>
      <c r="M50" s="104">
        <v>8.3699999999999992</v>
      </c>
      <c r="N50" s="103">
        <f t="shared" si="56"/>
        <v>3.78E-2</v>
      </c>
      <c r="O50" s="102">
        <f t="shared" si="57"/>
        <v>5926</v>
      </c>
      <c r="P50" s="101">
        <f t="shared" si="58"/>
        <v>3500</v>
      </c>
      <c r="Q50" s="100">
        <f t="shared" si="59"/>
        <v>0.59</v>
      </c>
      <c r="R50" s="99" t="s">
        <v>648</v>
      </c>
      <c r="S50" s="98">
        <v>0.214</v>
      </c>
      <c r="T50" s="97">
        <f t="shared" si="60"/>
        <v>1.58</v>
      </c>
      <c r="U50" s="97">
        <f t="shared" si="61"/>
        <v>9.5299999999999994</v>
      </c>
      <c r="V50" s="94"/>
      <c r="W50" s="94"/>
      <c r="X50" s="96"/>
      <c r="Y50" s="96">
        <f t="shared" si="62"/>
        <v>0.66</v>
      </c>
      <c r="Z50" s="95"/>
      <c r="AA50" s="94"/>
      <c r="AB50" s="93">
        <f t="shared" si="63"/>
        <v>0.66</v>
      </c>
      <c r="AC50" s="89">
        <f t="shared" si="64"/>
        <v>10.19</v>
      </c>
      <c r="AD50" s="92">
        <f t="shared" si="65"/>
        <v>0.15079999999999999</v>
      </c>
      <c r="AE50" s="241">
        <v>12</v>
      </c>
      <c r="AF50" s="238">
        <v>12.6</v>
      </c>
      <c r="AG50" s="90">
        <v>1748</v>
      </c>
      <c r="AH50" s="89">
        <f t="shared" si="67"/>
        <v>22024.799999999999</v>
      </c>
      <c r="AI50" s="89">
        <f t="shared" si="66"/>
        <v>17812.12</v>
      </c>
    </row>
    <row r="51" spans="1:36" s="88" customFormat="1" ht="27" customHeight="1" x14ac:dyDescent="0.2">
      <c r="A51" s="254"/>
      <c r="B51" s="254"/>
      <c r="C51" s="257"/>
      <c r="D51" s="104" t="s">
        <v>645</v>
      </c>
      <c r="E51" s="200" t="s">
        <v>917</v>
      </c>
      <c r="F51" s="217" t="s">
        <v>931</v>
      </c>
      <c r="G51" s="201" t="s">
        <v>932</v>
      </c>
      <c r="H51" s="107">
        <v>7.44</v>
      </c>
      <c r="I51" s="104">
        <v>29</v>
      </c>
      <c r="J51" s="104">
        <v>29</v>
      </c>
      <c r="K51" s="104">
        <v>45</v>
      </c>
      <c r="L51" s="104">
        <v>4</v>
      </c>
      <c r="M51" s="104">
        <v>8.3699999999999992</v>
      </c>
      <c r="N51" s="103">
        <f t="shared" si="56"/>
        <v>3.78E-2</v>
      </c>
      <c r="O51" s="102">
        <f t="shared" si="57"/>
        <v>5926</v>
      </c>
      <c r="P51" s="101">
        <f t="shared" si="58"/>
        <v>3500</v>
      </c>
      <c r="Q51" s="100">
        <f t="shared" si="59"/>
        <v>0.59</v>
      </c>
      <c r="R51" s="99" t="s">
        <v>648</v>
      </c>
      <c r="S51" s="98">
        <v>0.214</v>
      </c>
      <c r="T51" s="97">
        <f t="shared" si="60"/>
        <v>1.59</v>
      </c>
      <c r="U51" s="97">
        <f t="shared" si="61"/>
        <v>9.6199999999999992</v>
      </c>
      <c r="V51" s="94"/>
      <c r="W51" s="94"/>
      <c r="X51" s="96"/>
      <c r="Y51" s="96">
        <f t="shared" si="62"/>
        <v>0.66</v>
      </c>
      <c r="Z51" s="95"/>
      <c r="AA51" s="94"/>
      <c r="AB51" s="93">
        <f t="shared" si="63"/>
        <v>0.66</v>
      </c>
      <c r="AC51" s="89">
        <f t="shared" si="64"/>
        <v>10.28</v>
      </c>
      <c r="AD51" s="92">
        <f t="shared" si="65"/>
        <v>0.14330000000000001</v>
      </c>
      <c r="AE51" s="241">
        <f>AE50</f>
        <v>12</v>
      </c>
      <c r="AF51" s="238">
        <v>12.6</v>
      </c>
      <c r="AG51" s="90">
        <v>248</v>
      </c>
      <c r="AH51" s="89">
        <f t="shared" si="67"/>
        <v>3124.8</v>
      </c>
      <c r="AI51" s="89">
        <f t="shared" si="66"/>
        <v>2549.44</v>
      </c>
    </row>
    <row r="52" spans="1:36" s="88" customFormat="1" ht="27" customHeight="1" x14ac:dyDescent="0.2">
      <c r="A52" s="244"/>
      <c r="B52" s="245"/>
      <c r="C52" s="246"/>
      <c r="D52" s="245"/>
      <c r="E52" s="247"/>
      <c r="F52" s="182"/>
      <c r="G52" s="182"/>
      <c r="H52" s="183"/>
      <c r="I52" s="181"/>
      <c r="J52" s="108"/>
      <c r="K52" s="184"/>
      <c r="L52" s="181"/>
      <c r="M52" s="181"/>
      <c r="N52" s="185"/>
      <c r="O52" s="186"/>
      <c r="P52" s="187"/>
      <c r="Q52" s="188"/>
      <c r="R52" s="189"/>
      <c r="S52" s="190"/>
      <c r="T52" s="191"/>
      <c r="U52" s="191"/>
      <c r="V52" s="192"/>
      <c r="W52" s="192"/>
      <c r="X52" s="193"/>
      <c r="Y52" s="193"/>
      <c r="Z52" s="194"/>
      <c r="AA52" s="192"/>
      <c r="AB52" s="195"/>
      <c r="AC52" s="196"/>
      <c r="AD52" s="197"/>
      <c r="AE52" s="197"/>
      <c r="AF52" s="243"/>
      <c r="AG52" s="87">
        <f>SUM(AG45:AG51)</f>
        <v>8292</v>
      </c>
      <c r="AH52" s="125">
        <f>SUM(AH45:AH51)</f>
        <v>87390.2</v>
      </c>
      <c r="AI52" s="86">
        <f>SUM(AI45:AI51)</f>
        <v>69424.160000000003</v>
      </c>
      <c r="AJ52" s="85">
        <f>(AH52-AI52)/AH52</f>
        <v>0.20599999999999999</v>
      </c>
    </row>
    <row r="53" spans="1:36" s="108" customFormat="1" ht="21" customHeight="1" x14ac:dyDescent="0.25">
      <c r="A53" s="264" t="s">
        <v>1002</v>
      </c>
      <c r="B53" s="264"/>
      <c r="C53" s="264"/>
      <c r="D53" s="264"/>
      <c r="E53" s="264"/>
      <c r="F53" s="26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3"/>
    </row>
    <row r="54" spans="1:36" s="88" customFormat="1" ht="27" customHeight="1" x14ac:dyDescent="0.2">
      <c r="A54" s="249" t="s">
        <v>833</v>
      </c>
      <c r="B54" s="250"/>
      <c r="C54" s="251"/>
      <c r="D54" s="139"/>
      <c r="E54" s="139"/>
      <c r="F54" s="141"/>
      <c r="G54" s="141"/>
      <c r="H54" s="140"/>
      <c r="I54" s="139"/>
      <c r="J54" s="139"/>
      <c r="K54" s="139"/>
      <c r="L54" s="139"/>
      <c r="M54" s="139"/>
      <c r="N54" s="138"/>
      <c r="O54" s="137"/>
      <c r="P54" s="136"/>
      <c r="Q54" s="135"/>
      <c r="R54" s="134"/>
      <c r="S54" s="133"/>
      <c r="T54" s="132"/>
      <c r="U54" s="132"/>
      <c r="V54" s="131"/>
      <c r="W54" s="131"/>
      <c r="X54" s="132"/>
      <c r="Y54" s="132"/>
      <c r="Z54" s="132"/>
      <c r="AA54" s="131"/>
      <c r="AB54" s="130"/>
      <c r="AC54" s="127"/>
      <c r="AD54" s="129"/>
      <c r="AE54" s="129"/>
      <c r="AF54" s="128"/>
      <c r="AG54" s="127"/>
      <c r="AH54" s="127"/>
      <c r="AI54" s="127"/>
    </row>
    <row r="55" spans="1:36" s="88" customFormat="1" ht="27" customHeight="1" x14ac:dyDescent="0.2">
      <c r="A55" s="261" t="str">
        <f>A54</f>
        <v>6 piece set -- Serta Brand 85gsm Microfiber Sheets --Simply Comfy</v>
      </c>
      <c r="B55" s="261" t="s">
        <v>639</v>
      </c>
      <c r="C55" s="261" t="s">
        <v>858</v>
      </c>
      <c r="D55" s="104" t="s">
        <v>641</v>
      </c>
      <c r="E55" s="200" t="s">
        <v>899</v>
      </c>
      <c r="F55" s="217" t="s">
        <v>970</v>
      </c>
      <c r="G55" s="201" t="s">
        <v>971</v>
      </c>
      <c r="H55" s="107">
        <v>4.45</v>
      </c>
      <c r="I55" s="104">
        <v>29</v>
      </c>
      <c r="J55" s="104">
        <v>29</v>
      </c>
      <c r="K55" s="104">
        <v>28</v>
      </c>
      <c r="L55" s="104">
        <v>4</v>
      </c>
      <c r="M55" s="104">
        <v>4.3600000000000003</v>
      </c>
      <c r="N55" s="103">
        <f>I55*J55*K55/1000000</f>
        <v>2.35E-2</v>
      </c>
      <c r="O55" s="102">
        <f>56/N55*L55</f>
        <v>9532</v>
      </c>
      <c r="P55" s="101">
        <f>$P$9</f>
        <v>3500</v>
      </c>
      <c r="Q55" s="100">
        <f>P55/O55</f>
        <v>0.37</v>
      </c>
      <c r="R55" s="99" t="s">
        <v>648</v>
      </c>
      <c r="S55" s="98">
        <v>0.214</v>
      </c>
      <c r="T55" s="97">
        <f>H55*S55</f>
        <v>0.95</v>
      </c>
      <c r="U55" s="97">
        <f>T55+Q55+H55</f>
        <v>5.77</v>
      </c>
      <c r="V55" s="94"/>
      <c r="W55" s="94"/>
      <c r="X55" s="96"/>
      <c r="Y55" s="96">
        <f>AF55*$Y$9</f>
        <v>0.44</v>
      </c>
      <c r="Z55" s="95"/>
      <c r="AA55" s="94"/>
      <c r="AB55" s="93">
        <f>SUM(V55:AA55)</f>
        <v>0.44</v>
      </c>
      <c r="AC55" s="89">
        <f>AB55+U55</f>
        <v>6.21</v>
      </c>
      <c r="AD55" s="92">
        <f>(AF55-AC55)/AF55</f>
        <v>0.21890000000000001</v>
      </c>
      <c r="AE55" s="241">
        <v>7.55</v>
      </c>
      <c r="AF55" s="126">
        <v>7.95</v>
      </c>
      <c r="AG55" s="90">
        <v>1020</v>
      </c>
      <c r="AH55" s="89">
        <f>AG55*AF55</f>
        <v>8109</v>
      </c>
      <c r="AI55" s="89">
        <f>AG55*AC55</f>
        <v>6334.2</v>
      </c>
    </row>
    <row r="56" spans="1:36" s="88" customFormat="1" ht="27" customHeight="1" x14ac:dyDescent="0.2">
      <c r="A56" s="262"/>
      <c r="B56" s="262"/>
      <c r="C56" s="262"/>
      <c r="D56" s="104" t="s">
        <v>642</v>
      </c>
      <c r="E56" s="200" t="s">
        <v>899</v>
      </c>
      <c r="F56" s="217" t="s">
        <v>972</v>
      </c>
      <c r="G56" s="201" t="s">
        <v>973</v>
      </c>
      <c r="H56" s="107">
        <v>5.95</v>
      </c>
      <c r="I56" s="104">
        <v>29</v>
      </c>
      <c r="J56" s="104">
        <v>29</v>
      </c>
      <c r="K56" s="104">
        <v>33</v>
      </c>
      <c r="L56" s="104">
        <v>4</v>
      </c>
      <c r="M56" s="104">
        <v>6.17</v>
      </c>
      <c r="N56" s="103">
        <f>I56*J56*K56/1000000</f>
        <v>2.7799999999999998E-2</v>
      </c>
      <c r="O56" s="102">
        <f>56/N56*L56</f>
        <v>8058</v>
      </c>
      <c r="P56" s="101">
        <f>$P$9</f>
        <v>3500</v>
      </c>
      <c r="Q56" s="100">
        <f>P56/O56</f>
        <v>0.43</v>
      </c>
      <c r="R56" s="99" t="s">
        <v>648</v>
      </c>
      <c r="S56" s="98">
        <v>0.214</v>
      </c>
      <c r="T56" s="97">
        <f>H56*S56</f>
        <v>1.27</v>
      </c>
      <c r="U56" s="97">
        <f>T56+Q56+H56</f>
        <v>7.65</v>
      </c>
      <c r="V56" s="94"/>
      <c r="W56" s="94"/>
      <c r="X56" s="96"/>
      <c r="Y56" s="96">
        <f>AF56*$Y$9</f>
        <v>0.53</v>
      </c>
      <c r="Z56" s="95"/>
      <c r="AA56" s="94"/>
      <c r="AB56" s="93">
        <f>SUM(V56:AA56)</f>
        <v>0.53</v>
      </c>
      <c r="AC56" s="89">
        <f>AB56+U56</f>
        <v>8.18</v>
      </c>
      <c r="AD56" s="92">
        <f>(AF56-AC56)/AF56</f>
        <v>0.15670000000000001</v>
      </c>
      <c r="AE56" s="241">
        <v>9.1999999999999993</v>
      </c>
      <c r="AF56" s="126">
        <v>9.6999999999999993</v>
      </c>
      <c r="AG56" s="90">
        <v>756</v>
      </c>
      <c r="AH56" s="89">
        <f>AG56*AF56</f>
        <v>7333.2</v>
      </c>
      <c r="AI56" s="89">
        <f>AG56*AC56</f>
        <v>6184.08</v>
      </c>
    </row>
    <row r="57" spans="1:36" s="88" customFormat="1" ht="27" customHeight="1" x14ac:dyDescent="0.2">
      <c r="A57" s="262"/>
      <c r="B57" s="262"/>
      <c r="C57" s="262"/>
      <c r="D57" s="104" t="s">
        <v>643</v>
      </c>
      <c r="E57" s="200" t="s">
        <v>899</v>
      </c>
      <c r="F57" s="217" t="s">
        <v>974</v>
      </c>
      <c r="G57" s="201" t="s">
        <v>975</v>
      </c>
      <c r="H57" s="107">
        <v>6.01</v>
      </c>
      <c r="I57" s="104">
        <v>29</v>
      </c>
      <c r="J57" s="104">
        <v>29</v>
      </c>
      <c r="K57" s="104">
        <v>39</v>
      </c>
      <c r="L57" s="104">
        <v>4</v>
      </c>
      <c r="M57" s="104">
        <v>7.04</v>
      </c>
      <c r="N57" s="103">
        <f>I57*J57*K57/1000000</f>
        <v>3.2800000000000003E-2</v>
      </c>
      <c r="O57" s="102">
        <f>56/N57*L57</f>
        <v>6829</v>
      </c>
      <c r="P57" s="101">
        <f>$P$9</f>
        <v>3500</v>
      </c>
      <c r="Q57" s="100">
        <f>P57/O57</f>
        <v>0.51</v>
      </c>
      <c r="R57" s="99" t="s">
        <v>648</v>
      </c>
      <c r="S57" s="98">
        <v>0.214</v>
      </c>
      <c r="T57" s="97">
        <f>H57*S57</f>
        <v>1.29</v>
      </c>
      <c r="U57" s="97">
        <f>T57+Q57+H57</f>
        <v>7.81</v>
      </c>
      <c r="V57" s="94"/>
      <c r="W57" s="94"/>
      <c r="X57" s="96"/>
      <c r="Y57" s="96">
        <f>AF57*$Y$9</f>
        <v>0.59</v>
      </c>
      <c r="Z57" s="95"/>
      <c r="AA57" s="94"/>
      <c r="AB57" s="93">
        <f>SUM(V57:AA57)</f>
        <v>0.59</v>
      </c>
      <c r="AC57" s="89">
        <f>AB57+U57</f>
        <v>8.4</v>
      </c>
      <c r="AD57" s="92">
        <f>(AF57-AC57)/AF57</f>
        <v>0.22220000000000001</v>
      </c>
      <c r="AE57" s="241">
        <v>10.3</v>
      </c>
      <c r="AF57" s="126">
        <v>10.8</v>
      </c>
      <c r="AG57" s="90">
        <v>1160</v>
      </c>
      <c r="AH57" s="89">
        <f>AG57*AF57</f>
        <v>12528</v>
      </c>
      <c r="AI57" s="89">
        <f>AG57*AC57</f>
        <v>9744</v>
      </c>
    </row>
    <row r="58" spans="1:36" s="88" customFormat="1" ht="27" customHeight="1" x14ac:dyDescent="0.2">
      <c r="A58" s="262"/>
      <c r="B58" s="262"/>
      <c r="C58" s="262"/>
      <c r="D58" s="104" t="s">
        <v>643</v>
      </c>
      <c r="E58" s="200" t="s">
        <v>933</v>
      </c>
      <c r="F58" s="217" t="s">
        <v>976</v>
      </c>
      <c r="G58" s="201" t="s">
        <v>977</v>
      </c>
      <c r="H58" s="107">
        <f>H57</f>
        <v>6.01</v>
      </c>
      <c r="I58" s="104">
        <v>29</v>
      </c>
      <c r="J58" s="106">
        <v>29</v>
      </c>
      <c r="K58" s="105">
        <v>39</v>
      </c>
      <c r="L58" s="104">
        <v>4</v>
      </c>
      <c r="M58" s="104">
        <v>7.04</v>
      </c>
      <c r="N58" s="103">
        <f>I58*J58*K58/1000000</f>
        <v>3.2800000000000003E-2</v>
      </c>
      <c r="O58" s="102">
        <f>56/N58*L58</f>
        <v>6829</v>
      </c>
      <c r="P58" s="101">
        <f>$P$9</f>
        <v>3500</v>
      </c>
      <c r="Q58" s="100">
        <f>P58/O58</f>
        <v>0.51</v>
      </c>
      <c r="R58" s="99" t="s">
        <v>648</v>
      </c>
      <c r="S58" s="98">
        <v>0.214</v>
      </c>
      <c r="T58" s="97">
        <f>H58*S58</f>
        <v>1.29</v>
      </c>
      <c r="U58" s="97">
        <f>T58+Q58+H58</f>
        <v>7.81</v>
      </c>
      <c r="V58" s="94"/>
      <c r="W58" s="94"/>
      <c r="X58" s="96"/>
      <c r="Y58" s="96">
        <f>AF58*$Y$9</f>
        <v>0.59</v>
      </c>
      <c r="Z58" s="95"/>
      <c r="AA58" s="94"/>
      <c r="AB58" s="93">
        <f>SUM(V58:AA58)</f>
        <v>0.59</v>
      </c>
      <c r="AC58" s="89">
        <f>AB58+U58</f>
        <v>8.4</v>
      </c>
      <c r="AD58" s="92">
        <f>(AF58-AC58)/AF58</f>
        <v>0.22220000000000001</v>
      </c>
      <c r="AE58" s="241">
        <f>AE57</f>
        <v>10.3</v>
      </c>
      <c r="AF58" s="126">
        <f>AF57</f>
        <v>10.8</v>
      </c>
      <c r="AG58" s="90">
        <v>1160</v>
      </c>
      <c r="AH58" s="89">
        <f>AG58*AF58</f>
        <v>12528</v>
      </c>
      <c r="AI58" s="89">
        <f>AG58*AC58</f>
        <v>9744</v>
      </c>
    </row>
    <row r="59" spans="1:36" ht="25.5" customHeight="1" x14ac:dyDescent="0.2">
      <c r="A59" s="263"/>
      <c r="B59" s="263"/>
      <c r="C59" s="263"/>
      <c r="D59" s="104" t="s">
        <v>644</v>
      </c>
      <c r="E59" s="200" t="s">
        <v>933</v>
      </c>
      <c r="F59" s="217" t="s">
        <v>978</v>
      </c>
      <c r="G59" s="201" t="s">
        <v>979</v>
      </c>
      <c r="H59" s="107">
        <v>7.36</v>
      </c>
      <c r="I59" s="104">
        <v>29</v>
      </c>
      <c r="J59" s="106">
        <v>29</v>
      </c>
      <c r="K59" s="105">
        <v>45</v>
      </c>
      <c r="L59" s="104">
        <v>4</v>
      </c>
      <c r="M59" s="104">
        <v>8.3699999999999992</v>
      </c>
      <c r="N59" s="103">
        <f>I59*J59*K59/1000000</f>
        <v>3.78E-2</v>
      </c>
      <c r="O59" s="102">
        <f>56/N59*L59</f>
        <v>5926</v>
      </c>
      <c r="P59" s="101">
        <f>$P$9</f>
        <v>3500</v>
      </c>
      <c r="Q59" s="100">
        <f>P59/O59</f>
        <v>0.59</v>
      </c>
      <c r="R59" s="99" t="s">
        <v>648</v>
      </c>
      <c r="S59" s="98">
        <v>0.214</v>
      </c>
      <c r="T59" s="97">
        <f>H59*S59</f>
        <v>1.58</v>
      </c>
      <c r="U59" s="97">
        <f>T59+Q59+H59</f>
        <v>9.5299999999999994</v>
      </c>
      <c r="V59" s="94"/>
      <c r="W59" s="94"/>
      <c r="X59" s="96"/>
      <c r="Y59" s="96">
        <f>AF59*$Y$9</f>
        <v>0.69</v>
      </c>
      <c r="Z59" s="95"/>
      <c r="AA59" s="94"/>
      <c r="AB59" s="93">
        <f>SUM(V59:AA59)</f>
        <v>0.69</v>
      </c>
      <c r="AC59" s="89">
        <f>AB59+U59</f>
        <v>10.220000000000001</v>
      </c>
      <c r="AD59" s="92">
        <f>(AF59-AC59)/AF59</f>
        <v>0.18890000000000001</v>
      </c>
      <c r="AE59" s="241">
        <v>12</v>
      </c>
      <c r="AF59" s="126">
        <v>12.6</v>
      </c>
      <c r="AG59" s="90">
        <v>1136</v>
      </c>
      <c r="AH59" s="89">
        <f>AG59*AF59</f>
        <v>14313.6</v>
      </c>
      <c r="AI59" s="89">
        <f>AG59*AC59</f>
        <v>11609.92</v>
      </c>
      <c r="AJ59" s="85">
        <f>(AH60-AI60)/AH60</f>
        <v>0.20399999999999999</v>
      </c>
    </row>
    <row r="60" spans="1:36" s="108" customFormat="1" ht="21" customHeight="1" x14ac:dyDescent="0.2">
      <c r="A60" s="244"/>
      <c r="B60" s="245"/>
      <c r="C60" s="246"/>
      <c r="D60" s="245"/>
      <c r="E60" s="77"/>
      <c r="F60" s="77"/>
      <c r="G60" s="77"/>
      <c r="H60" s="77"/>
      <c r="I60" s="78"/>
      <c r="J60" s="77"/>
      <c r="K60" s="77"/>
      <c r="L60" s="77"/>
      <c r="M60" s="77"/>
      <c r="N60" s="77"/>
      <c r="O60" s="78"/>
      <c r="P60" s="78"/>
      <c r="Q60" s="77"/>
      <c r="R60" s="78"/>
      <c r="S60" s="77"/>
      <c r="T60" s="77"/>
      <c r="U60" s="78"/>
      <c r="V60" s="78"/>
      <c r="W60" s="78"/>
      <c r="X60" s="77"/>
      <c r="Y60" s="77"/>
      <c r="Z60" s="77"/>
      <c r="AA60" s="77"/>
      <c r="AB60" s="77"/>
      <c r="AC60" s="78"/>
      <c r="AD60" s="78"/>
      <c r="AE60" s="78"/>
      <c r="AF60" s="79"/>
      <c r="AG60" s="87">
        <f>SUM(AG55:AG59)</f>
        <v>5232</v>
      </c>
      <c r="AH60" s="125">
        <f>SUM(AH55:AH59)</f>
        <v>54811.8</v>
      </c>
      <c r="AI60" s="86">
        <f>SUM(AI55:AI59)</f>
        <v>43616.2</v>
      </c>
    </row>
    <row r="61" spans="1:36" s="108" customFormat="1" ht="21" customHeight="1" x14ac:dyDescent="0.25">
      <c r="A61" s="264" t="s">
        <v>1003</v>
      </c>
      <c r="B61" s="264"/>
      <c r="C61" s="264"/>
      <c r="D61" s="264"/>
      <c r="E61" s="264"/>
      <c r="F61" s="26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3"/>
    </row>
    <row r="62" spans="1:36" s="88" customFormat="1" ht="27.75" customHeight="1" x14ac:dyDescent="0.2">
      <c r="A62" s="258" t="s">
        <v>834</v>
      </c>
      <c r="B62" s="259"/>
      <c r="C62" s="260"/>
      <c r="D62" s="121"/>
      <c r="E62" s="122"/>
      <c r="F62" s="122"/>
      <c r="G62" s="122"/>
      <c r="H62" s="121"/>
      <c r="I62" s="121"/>
      <c r="J62" s="121"/>
      <c r="K62" s="121"/>
      <c r="L62" s="121"/>
      <c r="M62" s="121"/>
      <c r="N62" s="120"/>
      <c r="O62" s="119"/>
      <c r="P62" s="118"/>
      <c r="Q62" s="117"/>
      <c r="R62" s="116"/>
      <c r="S62" s="115"/>
      <c r="T62" s="114"/>
      <c r="U62" s="114"/>
      <c r="V62" s="113"/>
      <c r="W62" s="113"/>
      <c r="X62" s="114"/>
      <c r="Y62" s="114"/>
      <c r="Z62" s="114"/>
      <c r="AA62" s="113"/>
      <c r="AB62" s="112"/>
      <c r="AC62" s="109"/>
      <c r="AD62" s="111"/>
      <c r="AE62" s="111"/>
      <c r="AF62" s="110"/>
      <c r="AG62" s="109"/>
      <c r="AH62" s="109"/>
      <c r="AI62" s="109"/>
    </row>
    <row r="63" spans="1:36" s="88" customFormat="1" ht="29.25" customHeight="1" x14ac:dyDescent="0.2">
      <c r="A63" s="261" t="str">
        <f>A62</f>
        <v>2pc -- Serta Brand 85gsm Microfiber Pillowcases -- Simply Comfy</v>
      </c>
      <c r="B63" s="261" t="s">
        <v>654</v>
      </c>
      <c r="C63" s="261" t="s">
        <v>640</v>
      </c>
      <c r="D63" s="104" t="s">
        <v>646</v>
      </c>
      <c r="E63" s="200" t="s">
        <v>902</v>
      </c>
      <c r="F63" s="217" t="s">
        <v>940</v>
      </c>
      <c r="G63" s="201" t="s">
        <v>941</v>
      </c>
      <c r="H63" s="107">
        <v>1.25</v>
      </c>
      <c r="I63" s="104">
        <v>25</v>
      </c>
      <c r="J63" s="104">
        <v>16.5</v>
      </c>
      <c r="K63" s="104">
        <v>24</v>
      </c>
      <c r="L63" s="104">
        <v>8</v>
      </c>
      <c r="M63" s="104">
        <v>1.99</v>
      </c>
      <c r="N63" s="103">
        <f t="shared" ref="N63:N77" si="68">I63*J63*K63/1000000</f>
        <v>9.9000000000000008E-3</v>
      </c>
      <c r="O63" s="102">
        <f t="shared" ref="O63:O77" si="69">56/N63*L63</f>
        <v>45253</v>
      </c>
      <c r="P63" s="101">
        <f t="shared" ref="P63:P77" si="70">$P$9</f>
        <v>3500</v>
      </c>
      <c r="Q63" s="100">
        <f t="shared" ref="Q63:Q77" si="71">P63/O63</f>
        <v>0.08</v>
      </c>
      <c r="R63" s="99" t="s">
        <v>649</v>
      </c>
      <c r="S63" s="98">
        <v>0.214</v>
      </c>
      <c r="T63" s="97">
        <f t="shared" ref="T63:T77" si="72">H63*S63</f>
        <v>0.27</v>
      </c>
      <c r="U63" s="97">
        <f t="shared" ref="U63:U77" si="73">T63+Q63+H63</f>
        <v>1.6</v>
      </c>
      <c r="V63" s="94"/>
      <c r="W63" s="94"/>
      <c r="X63" s="96"/>
      <c r="Y63" s="96">
        <f t="shared" ref="Y63:Y77" si="74">AF63*$Y$9</f>
        <v>0.13</v>
      </c>
      <c r="Z63" s="95"/>
      <c r="AA63" s="94"/>
      <c r="AB63" s="93">
        <f t="shared" ref="AB63:AB77" si="75">SUM(V63:AA63)</f>
        <v>0.13</v>
      </c>
      <c r="AC63" s="89">
        <f t="shared" ref="AC63:AC77" si="76">AB63+U63</f>
        <v>1.73</v>
      </c>
      <c r="AD63" s="92">
        <f t="shared" ref="AD63:AD77" si="77">(AF63-AC63)/AF63</f>
        <v>0.28220000000000001</v>
      </c>
      <c r="AE63" s="242">
        <v>2.41</v>
      </c>
      <c r="AF63" s="91">
        <v>2.41</v>
      </c>
      <c r="AG63" s="90">
        <v>1000</v>
      </c>
      <c r="AH63" s="89">
        <f t="shared" ref="AH63:AH77" si="78">AG63*AF63</f>
        <v>2410</v>
      </c>
      <c r="AI63" s="89">
        <f t="shared" ref="AI63:AI77" si="79">AG63*AC63</f>
        <v>1730</v>
      </c>
    </row>
    <row r="64" spans="1:36" s="88" customFormat="1" ht="29.25" customHeight="1" x14ac:dyDescent="0.2">
      <c r="A64" s="262"/>
      <c r="B64" s="262"/>
      <c r="C64" s="262"/>
      <c r="D64" s="104" t="s">
        <v>647</v>
      </c>
      <c r="E64" s="200" t="s">
        <v>902</v>
      </c>
      <c r="F64" s="217" t="s">
        <v>942</v>
      </c>
      <c r="G64" s="201" t="s">
        <v>943</v>
      </c>
      <c r="H64" s="107">
        <v>1.4</v>
      </c>
      <c r="I64" s="104">
        <v>25</v>
      </c>
      <c r="J64" s="104">
        <v>16.5</v>
      </c>
      <c r="K64" s="104">
        <v>26</v>
      </c>
      <c r="L64" s="104">
        <v>8</v>
      </c>
      <c r="M64" s="104">
        <v>1.99</v>
      </c>
      <c r="N64" s="103">
        <f t="shared" si="68"/>
        <v>1.0699999999999999E-2</v>
      </c>
      <c r="O64" s="102">
        <f t="shared" si="69"/>
        <v>41869</v>
      </c>
      <c r="P64" s="101">
        <f t="shared" si="70"/>
        <v>3500</v>
      </c>
      <c r="Q64" s="100">
        <f t="shared" si="71"/>
        <v>0.08</v>
      </c>
      <c r="R64" s="99" t="s">
        <v>649</v>
      </c>
      <c r="S64" s="98">
        <v>0.214</v>
      </c>
      <c r="T64" s="97">
        <f t="shared" si="72"/>
        <v>0.3</v>
      </c>
      <c r="U64" s="97">
        <f t="shared" si="73"/>
        <v>1.78</v>
      </c>
      <c r="V64" s="94"/>
      <c r="W64" s="94"/>
      <c r="X64" s="96"/>
      <c r="Y64" s="96">
        <f t="shared" si="74"/>
        <v>0.16</v>
      </c>
      <c r="Z64" s="95"/>
      <c r="AA64" s="94"/>
      <c r="AB64" s="93">
        <f t="shared" si="75"/>
        <v>0.16</v>
      </c>
      <c r="AC64" s="89">
        <f t="shared" si="76"/>
        <v>1.94</v>
      </c>
      <c r="AD64" s="92">
        <f t="shared" si="77"/>
        <v>0.3145</v>
      </c>
      <c r="AE64" s="242">
        <v>2.83</v>
      </c>
      <c r="AF64" s="91">
        <v>2.83</v>
      </c>
      <c r="AG64" s="90">
        <v>1000</v>
      </c>
      <c r="AH64" s="89">
        <f t="shared" si="78"/>
        <v>2830</v>
      </c>
      <c r="AI64" s="89">
        <f t="shared" si="79"/>
        <v>1940</v>
      </c>
    </row>
    <row r="65" spans="1:36" s="88" customFormat="1" ht="29.25" customHeight="1" x14ac:dyDescent="0.2">
      <c r="A65" s="262"/>
      <c r="B65" s="262"/>
      <c r="C65" s="262"/>
      <c r="D65" s="104" t="s">
        <v>646</v>
      </c>
      <c r="E65" s="200" t="s">
        <v>934</v>
      </c>
      <c r="F65" s="217" t="s">
        <v>944</v>
      </c>
      <c r="G65" s="201" t="s">
        <v>945</v>
      </c>
      <c r="H65" s="107">
        <f>H63</f>
        <v>1.25</v>
      </c>
      <c r="I65" s="104">
        <v>25</v>
      </c>
      <c r="J65" s="104">
        <v>16.5</v>
      </c>
      <c r="K65" s="104">
        <v>24</v>
      </c>
      <c r="L65" s="104">
        <v>8</v>
      </c>
      <c r="M65" s="104">
        <v>1.99</v>
      </c>
      <c r="N65" s="103">
        <f t="shared" si="68"/>
        <v>9.9000000000000008E-3</v>
      </c>
      <c r="O65" s="102">
        <f t="shared" si="69"/>
        <v>45253</v>
      </c>
      <c r="P65" s="101">
        <f t="shared" si="70"/>
        <v>3500</v>
      </c>
      <c r="Q65" s="100">
        <f t="shared" si="71"/>
        <v>0.08</v>
      </c>
      <c r="R65" s="99" t="s">
        <v>649</v>
      </c>
      <c r="S65" s="98">
        <v>0.214</v>
      </c>
      <c r="T65" s="97">
        <f t="shared" si="72"/>
        <v>0.27</v>
      </c>
      <c r="U65" s="97">
        <f t="shared" si="73"/>
        <v>1.6</v>
      </c>
      <c r="V65" s="94"/>
      <c r="W65" s="94"/>
      <c r="X65" s="96"/>
      <c r="Y65" s="96">
        <f t="shared" si="74"/>
        <v>0.13</v>
      </c>
      <c r="Z65" s="95"/>
      <c r="AA65" s="94"/>
      <c r="AB65" s="93">
        <f t="shared" si="75"/>
        <v>0.13</v>
      </c>
      <c r="AC65" s="89">
        <f t="shared" si="76"/>
        <v>1.73</v>
      </c>
      <c r="AD65" s="92">
        <f t="shared" si="77"/>
        <v>0.28220000000000001</v>
      </c>
      <c r="AE65" s="242">
        <v>2.41</v>
      </c>
      <c r="AF65" s="91">
        <v>2.41</v>
      </c>
      <c r="AG65" s="90">
        <v>2000</v>
      </c>
      <c r="AH65" s="89">
        <f t="shared" si="78"/>
        <v>4820</v>
      </c>
      <c r="AI65" s="89">
        <f t="shared" si="79"/>
        <v>3460</v>
      </c>
    </row>
    <row r="66" spans="1:36" ht="29.25" customHeight="1" x14ac:dyDescent="0.2">
      <c r="A66" s="262"/>
      <c r="B66" s="262"/>
      <c r="C66" s="262"/>
      <c r="D66" s="104" t="s">
        <v>647</v>
      </c>
      <c r="E66" s="200" t="s">
        <v>934</v>
      </c>
      <c r="F66" s="217" t="s">
        <v>946</v>
      </c>
      <c r="G66" s="201" t="s">
        <v>947</v>
      </c>
      <c r="H66" s="107">
        <f>H64</f>
        <v>1.4</v>
      </c>
      <c r="I66" s="104">
        <v>25</v>
      </c>
      <c r="J66" s="104">
        <v>16.5</v>
      </c>
      <c r="K66" s="104">
        <v>26</v>
      </c>
      <c r="L66" s="104">
        <v>8</v>
      </c>
      <c r="M66" s="104">
        <v>1.99</v>
      </c>
      <c r="N66" s="103">
        <f t="shared" si="68"/>
        <v>1.0699999999999999E-2</v>
      </c>
      <c r="O66" s="102">
        <f t="shared" si="69"/>
        <v>41869</v>
      </c>
      <c r="P66" s="101">
        <f t="shared" si="70"/>
        <v>3500</v>
      </c>
      <c r="Q66" s="100">
        <f t="shared" si="71"/>
        <v>0.08</v>
      </c>
      <c r="R66" s="99" t="s">
        <v>649</v>
      </c>
      <c r="S66" s="98">
        <v>0.214</v>
      </c>
      <c r="T66" s="97">
        <f t="shared" si="72"/>
        <v>0.3</v>
      </c>
      <c r="U66" s="97">
        <f t="shared" si="73"/>
        <v>1.78</v>
      </c>
      <c r="V66" s="94"/>
      <c r="W66" s="94"/>
      <c r="X66" s="96"/>
      <c r="Y66" s="96">
        <f t="shared" si="74"/>
        <v>0.16</v>
      </c>
      <c r="Z66" s="95"/>
      <c r="AA66" s="94"/>
      <c r="AB66" s="93">
        <f t="shared" si="75"/>
        <v>0.16</v>
      </c>
      <c r="AC66" s="89">
        <f t="shared" si="76"/>
        <v>1.94</v>
      </c>
      <c r="AD66" s="92">
        <f t="shared" si="77"/>
        <v>0.3145</v>
      </c>
      <c r="AE66" s="242">
        <v>2.83</v>
      </c>
      <c r="AF66" s="91">
        <v>2.83</v>
      </c>
      <c r="AG66" s="90">
        <v>1000</v>
      </c>
      <c r="AH66" s="89">
        <f t="shared" si="78"/>
        <v>2830</v>
      </c>
      <c r="AI66" s="89">
        <f t="shared" si="79"/>
        <v>1940</v>
      </c>
    </row>
    <row r="67" spans="1:36" ht="29.25" customHeight="1" x14ac:dyDescent="0.2">
      <c r="A67" s="262"/>
      <c r="B67" s="262"/>
      <c r="C67" s="262"/>
      <c r="D67" s="104" t="s">
        <v>646</v>
      </c>
      <c r="E67" s="200" t="s">
        <v>935</v>
      </c>
      <c r="F67" s="217" t="s">
        <v>948</v>
      </c>
      <c r="G67" s="201" t="s">
        <v>949</v>
      </c>
      <c r="H67" s="107">
        <f>H63</f>
        <v>1.25</v>
      </c>
      <c r="I67" s="104">
        <v>25</v>
      </c>
      <c r="J67" s="104">
        <v>16.5</v>
      </c>
      <c r="K67" s="104">
        <v>24</v>
      </c>
      <c r="L67" s="104">
        <v>8</v>
      </c>
      <c r="M67" s="104">
        <v>1.99</v>
      </c>
      <c r="N67" s="103">
        <f t="shared" si="68"/>
        <v>9.9000000000000008E-3</v>
      </c>
      <c r="O67" s="102">
        <f t="shared" si="69"/>
        <v>45253</v>
      </c>
      <c r="P67" s="101">
        <f t="shared" si="70"/>
        <v>3500</v>
      </c>
      <c r="Q67" s="100">
        <f t="shared" si="71"/>
        <v>0.08</v>
      </c>
      <c r="R67" s="99" t="s">
        <v>649</v>
      </c>
      <c r="S67" s="98">
        <v>0.214</v>
      </c>
      <c r="T67" s="97">
        <f t="shared" si="72"/>
        <v>0.27</v>
      </c>
      <c r="U67" s="97">
        <f t="shared" si="73"/>
        <v>1.6</v>
      </c>
      <c r="V67" s="94"/>
      <c r="W67" s="94"/>
      <c r="X67" s="96"/>
      <c r="Y67" s="96">
        <f t="shared" si="74"/>
        <v>0.13</v>
      </c>
      <c r="Z67" s="95"/>
      <c r="AA67" s="94"/>
      <c r="AB67" s="93">
        <f t="shared" si="75"/>
        <v>0.13</v>
      </c>
      <c r="AC67" s="89">
        <f t="shared" si="76"/>
        <v>1.73</v>
      </c>
      <c r="AD67" s="92">
        <f t="shared" si="77"/>
        <v>0.28220000000000001</v>
      </c>
      <c r="AE67" s="242">
        <v>2.41</v>
      </c>
      <c r="AF67" s="91">
        <v>2.41</v>
      </c>
      <c r="AG67" s="90">
        <v>1000</v>
      </c>
      <c r="AH67" s="89">
        <f t="shared" si="78"/>
        <v>2410</v>
      </c>
      <c r="AI67" s="89">
        <f t="shared" si="79"/>
        <v>1730</v>
      </c>
    </row>
    <row r="68" spans="1:36" s="88" customFormat="1" ht="29.25" customHeight="1" x14ac:dyDescent="0.2">
      <c r="A68" s="262"/>
      <c r="B68" s="262"/>
      <c r="C68" s="262"/>
      <c r="D68" s="104" t="s">
        <v>646</v>
      </c>
      <c r="E68" s="200" t="s">
        <v>936</v>
      </c>
      <c r="F68" s="217" t="s">
        <v>950</v>
      </c>
      <c r="G68" s="201" t="s">
        <v>951</v>
      </c>
      <c r="H68" s="107">
        <v>1.25</v>
      </c>
      <c r="I68" s="104">
        <v>25</v>
      </c>
      <c r="J68" s="104">
        <v>16.5</v>
      </c>
      <c r="K68" s="104">
        <v>26</v>
      </c>
      <c r="L68" s="104">
        <v>8</v>
      </c>
      <c r="M68" s="104">
        <v>1.99</v>
      </c>
      <c r="N68" s="103">
        <f t="shared" si="68"/>
        <v>1.0699999999999999E-2</v>
      </c>
      <c r="O68" s="102">
        <f t="shared" si="69"/>
        <v>41869</v>
      </c>
      <c r="P68" s="101">
        <f t="shared" si="70"/>
        <v>3500</v>
      </c>
      <c r="Q68" s="100">
        <f t="shared" si="71"/>
        <v>0.08</v>
      </c>
      <c r="R68" s="99" t="s">
        <v>649</v>
      </c>
      <c r="S68" s="98">
        <v>0.214</v>
      </c>
      <c r="T68" s="97">
        <f t="shared" si="72"/>
        <v>0.27</v>
      </c>
      <c r="U68" s="97">
        <f t="shared" si="73"/>
        <v>1.6</v>
      </c>
      <c r="V68" s="94"/>
      <c r="W68" s="94"/>
      <c r="X68" s="96"/>
      <c r="Y68" s="96">
        <f t="shared" si="74"/>
        <v>0.13</v>
      </c>
      <c r="Z68" s="95"/>
      <c r="AA68" s="94"/>
      <c r="AB68" s="93">
        <f t="shared" si="75"/>
        <v>0.13</v>
      </c>
      <c r="AC68" s="89">
        <f t="shared" si="76"/>
        <v>1.73</v>
      </c>
      <c r="AD68" s="92">
        <f t="shared" si="77"/>
        <v>0.28220000000000001</v>
      </c>
      <c r="AE68" s="242">
        <v>2.83</v>
      </c>
      <c r="AF68" s="91">
        <v>2.41</v>
      </c>
      <c r="AG68" s="90">
        <v>1000</v>
      </c>
      <c r="AH68" s="89">
        <f t="shared" si="78"/>
        <v>2410</v>
      </c>
      <c r="AI68" s="89">
        <f t="shared" si="79"/>
        <v>1730</v>
      </c>
    </row>
    <row r="69" spans="1:36" ht="29.25" customHeight="1" x14ac:dyDescent="0.2">
      <c r="A69" s="262"/>
      <c r="B69" s="262"/>
      <c r="C69" s="262"/>
      <c r="D69" s="104" t="s">
        <v>646</v>
      </c>
      <c r="E69" s="200" t="s">
        <v>937</v>
      </c>
      <c r="F69" s="217" t="s">
        <v>952</v>
      </c>
      <c r="G69" s="201" t="s">
        <v>953</v>
      </c>
      <c r="H69" s="107">
        <f>H63</f>
        <v>1.25</v>
      </c>
      <c r="I69" s="104">
        <v>25</v>
      </c>
      <c r="J69" s="104">
        <v>16.5</v>
      </c>
      <c r="K69" s="104">
        <v>24</v>
      </c>
      <c r="L69" s="104">
        <v>8</v>
      </c>
      <c r="M69" s="104">
        <v>1.99</v>
      </c>
      <c r="N69" s="103">
        <f t="shared" si="68"/>
        <v>9.9000000000000008E-3</v>
      </c>
      <c r="O69" s="102">
        <f t="shared" si="69"/>
        <v>45253</v>
      </c>
      <c r="P69" s="101">
        <f t="shared" si="70"/>
        <v>3500</v>
      </c>
      <c r="Q69" s="100">
        <f t="shared" si="71"/>
        <v>0.08</v>
      </c>
      <c r="R69" s="99" t="s">
        <v>649</v>
      </c>
      <c r="S69" s="98">
        <v>0.214</v>
      </c>
      <c r="T69" s="97">
        <f t="shared" si="72"/>
        <v>0.27</v>
      </c>
      <c r="U69" s="97">
        <f t="shared" si="73"/>
        <v>1.6</v>
      </c>
      <c r="V69" s="94"/>
      <c r="W69" s="94"/>
      <c r="X69" s="96"/>
      <c r="Y69" s="96">
        <f t="shared" si="74"/>
        <v>0.13</v>
      </c>
      <c r="Z69" s="95"/>
      <c r="AA69" s="94"/>
      <c r="AB69" s="93">
        <f t="shared" si="75"/>
        <v>0.13</v>
      </c>
      <c r="AC69" s="89">
        <f t="shared" si="76"/>
        <v>1.73</v>
      </c>
      <c r="AD69" s="92">
        <f t="shared" si="77"/>
        <v>0.28220000000000001</v>
      </c>
      <c r="AE69" s="242">
        <v>2.41</v>
      </c>
      <c r="AF69" s="91">
        <v>2.41</v>
      </c>
      <c r="AG69" s="90">
        <v>2000</v>
      </c>
      <c r="AH69" s="89">
        <f t="shared" si="78"/>
        <v>4820</v>
      </c>
      <c r="AI69" s="89">
        <f t="shared" si="79"/>
        <v>3460</v>
      </c>
    </row>
    <row r="70" spans="1:36" ht="29.25" customHeight="1" x14ac:dyDescent="0.2">
      <c r="A70" s="262"/>
      <c r="B70" s="262"/>
      <c r="C70" s="262"/>
      <c r="D70" s="104" t="s">
        <v>647</v>
      </c>
      <c r="E70" s="200" t="s">
        <v>937</v>
      </c>
      <c r="F70" s="217" t="s">
        <v>954</v>
      </c>
      <c r="G70" s="201" t="s">
        <v>955</v>
      </c>
      <c r="H70" s="107">
        <f>H64</f>
        <v>1.4</v>
      </c>
      <c r="I70" s="104">
        <v>25</v>
      </c>
      <c r="J70" s="104">
        <v>16.5</v>
      </c>
      <c r="K70" s="104">
        <v>26</v>
      </c>
      <c r="L70" s="104">
        <v>8</v>
      </c>
      <c r="M70" s="104">
        <v>1.99</v>
      </c>
      <c r="N70" s="103">
        <f t="shared" si="68"/>
        <v>1.0699999999999999E-2</v>
      </c>
      <c r="O70" s="102">
        <f t="shared" si="69"/>
        <v>41869</v>
      </c>
      <c r="P70" s="101">
        <f t="shared" si="70"/>
        <v>3500</v>
      </c>
      <c r="Q70" s="100">
        <f t="shared" si="71"/>
        <v>0.08</v>
      </c>
      <c r="R70" s="99" t="s">
        <v>649</v>
      </c>
      <c r="S70" s="98">
        <v>0.214</v>
      </c>
      <c r="T70" s="97">
        <f t="shared" si="72"/>
        <v>0.3</v>
      </c>
      <c r="U70" s="97">
        <f t="shared" si="73"/>
        <v>1.78</v>
      </c>
      <c r="V70" s="94"/>
      <c r="W70" s="94"/>
      <c r="X70" s="96"/>
      <c r="Y70" s="96">
        <f t="shared" si="74"/>
        <v>0.16</v>
      </c>
      <c r="Z70" s="95"/>
      <c r="AA70" s="94"/>
      <c r="AB70" s="93">
        <f t="shared" si="75"/>
        <v>0.16</v>
      </c>
      <c r="AC70" s="89">
        <f t="shared" si="76"/>
        <v>1.94</v>
      </c>
      <c r="AD70" s="92">
        <f t="shared" si="77"/>
        <v>0.3145</v>
      </c>
      <c r="AE70" s="242">
        <v>2.83</v>
      </c>
      <c r="AF70" s="91">
        <v>2.83</v>
      </c>
      <c r="AG70" s="90">
        <v>1000</v>
      </c>
      <c r="AH70" s="89">
        <f t="shared" si="78"/>
        <v>2830</v>
      </c>
      <c r="AI70" s="89">
        <f t="shared" si="79"/>
        <v>1940</v>
      </c>
    </row>
    <row r="71" spans="1:36" ht="29.25" customHeight="1" x14ac:dyDescent="0.2">
      <c r="A71" s="262"/>
      <c r="B71" s="262"/>
      <c r="C71" s="262"/>
      <c r="D71" s="104" t="s">
        <v>646</v>
      </c>
      <c r="E71" s="200" t="s">
        <v>938</v>
      </c>
      <c r="F71" s="217" t="s">
        <v>956</v>
      </c>
      <c r="G71" s="201" t="s">
        <v>957</v>
      </c>
      <c r="H71" s="107">
        <f>H63</f>
        <v>1.25</v>
      </c>
      <c r="I71" s="104">
        <v>25</v>
      </c>
      <c r="J71" s="104">
        <v>16.5</v>
      </c>
      <c r="K71" s="104">
        <v>24</v>
      </c>
      <c r="L71" s="104">
        <v>8</v>
      </c>
      <c r="M71" s="104">
        <v>1.99</v>
      </c>
      <c r="N71" s="103">
        <f t="shared" si="68"/>
        <v>9.9000000000000008E-3</v>
      </c>
      <c r="O71" s="102">
        <f t="shared" si="69"/>
        <v>45253</v>
      </c>
      <c r="P71" s="101">
        <f t="shared" si="70"/>
        <v>3500</v>
      </c>
      <c r="Q71" s="100">
        <f t="shared" si="71"/>
        <v>0.08</v>
      </c>
      <c r="R71" s="99" t="s">
        <v>649</v>
      </c>
      <c r="S71" s="98">
        <v>0.214</v>
      </c>
      <c r="T71" s="97">
        <f t="shared" si="72"/>
        <v>0.27</v>
      </c>
      <c r="U71" s="97">
        <f t="shared" si="73"/>
        <v>1.6</v>
      </c>
      <c r="V71" s="94"/>
      <c r="W71" s="94"/>
      <c r="X71" s="96"/>
      <c r="Y71" s="96">
        <f t="shared" si="74"/>
        <v>0.13</v>
      </c>
      <c r="Z71" s="95"/>
      <c r="AA71" s="94"/>
      <c r="AB71" s="93">
        <f t="shared" si="75"/>
        <v>0.13</v>
      </c>
      <c r="AC71" s="89">
        <f t="shared" si="76"/>
        <v>1.73</v>
      </c>
      <c r="AD71" s="92">
        <f t="shared" si="77"/>
        <v>0.28220000000000001</v>
      </c>
      <c r="AE71" s="242">
        <v>2.41</v>
      </c>
      <c r="AF71" s="91">
        <v>2.41</v>
      </c>
      <c r="AG71" s="90">
        <v>1000</v>
      </c>
      <c r="AH71" s="89">
        <f t="shared" si="78"/>
        <v>2410</v>
      </c>
      <c r="AI71" s="89">
        <f t="shared" si="79"/>
        <v>1730</v>
      </c>
    </row>
    <row r="72" spans="1:36" ht="29.25" customHeight="1" x14ac:dyDescent="0.2">
      <c r="A72" s="262"/>
      <c r="B72" s="262"/>
      <c r="C72" s="262"/>
      <c r="D72" s="104" t="s">
        <v>646</v>
      </c>
      <c r="E72" s="200" t="s">
        <v>939</v>
      </c>
      <c r="F72" s="217" t="s">
        <v>958</v>
      </c>
      <c r="G72" s="201" t="s">
        <v>959</v>
      </c>
      <c r="H72" s="107">
        <v>1.25</v>
      </c>
      <c r="I72" s="104">
        <v>25</v>
      </c>
      <c r="J72" s="104">
        <v>16.5</v>
      </c>
      <c r="K72" s="104">
        <v>26</v>
      </c>
      <c r="L72" s="104">
        <v>8</v>
      </c>
      <c r="M72" s="104">
        <v>1.99</v>
      </c>
      <c r="N72" s="103">
        <f t="shared" si="68"/>
        <v>1.0699999999999999E-2</v>
      </c>
      <c r="O72" s="102">
        <f t="shared" si="69"/>
        <v>41869</v>
      </c>
      <c r="P72" s="101">
        <f t="shared" si="70"/>
        <v>3500</v>
      </c>
      <c r="Q72" s="100">
        <f t="shared" si="71"/>
        <v>0.08</v>
      </c>
      <c r="R72" s="99" t="s">
        <v>649</v>
      </c>
      <c r="S72" s="98">
        <v>0.214</v>
      </c>
      <c r="T72" s="97">
        <f t="shared" si="72"/>
        <v>0.27</v>
      </c>
      <c r="U72" s="97">
        <f t="shared" si="73"/>
        <v>1.6</v>
      </c>
      <c r="V72" s="94"/>
      <c r="W72" s="94"/>
      <c r="X72" s="96"/>
      <c r="Y72" s="96">
        <f t="shared" si="74"/>
        <v>0.13</v>
      </c>
      <c r="Z72" s="95"/>
      <c r="AA72" s="94"/>
      <c r="AB72" s="93">
        <f t="shared" si="75"/>
        <v>0.13</v>
      </c>
      <c r="AC72" s="89">
        <f t="shared" si="76"/>
        <v>1.73</v>
      </c>
      <c r="AD72" s="92">
        <f t="shared" si="77"/>
        <v>0.28220000000000001</v>
      </c>
      <c r="AE72" s="242">
        <v>2.83</v>
      </c>
      <c r="AF72" s="91">
        <v>2.41</v>
      </c>
      <c r="AG72" s="90">
        <v>1000</v>
      </c>
      <c r="AH72" s="89">
        <f t="shared" si="78"/>
        <v>2410</v>
      </c>
      <c r="AI72" s="89">
        <f t="shared" si="79"/>
        <v>1730</v>
      </c>
    </row>
    <row r="73" spans="1:36" ht="29.25" customHeight="1" x14ac:dyDescent="0.2">
      <c r="A73" s="262"/>
      <c r="B73" s="262"/>
      <c r="C73" s="262"/>
      <c r="D73" s="104" t="s">
        <v>647</v>
      </c>
      <c r="E73" s="200" t="s">
        <v>939</v>
      </c>
      <c r="F73" s="217" t="s">
        <v>960</v>
      </c>
      <c r="G73" s="201" t="s">
        <v>961</v>
      </c>
      <c r="H73" s="107">
        <v>1.4</v>
      </c>
      <c r="I73" s="104">
        <v>25</v>
      </c>
      <c r="J73" s="104">
        <v>16.5</v>
      </c>
      <c r="K73" s="104">
        <v>24</v>
      </c>
      <c r="L73" s="104">
        <v>8</v>
      </c>
      <c r="M73" s="104">
        <v>1.99</v>
      </c>
      <c r="N73" s="103">
        <f t="shared" si="68"/>
        <v>9.9000000000000008E-3</v>
      </c>
      <c r="O73" s="102">
        <f t="shared" si="69"/>
        <v>45253</v>
      </c>
      <c r="P73" s="101">
        <f t="shared" si="70"/>
        <v>3500</v>
      </c>
      <c r="Q73" s="100">
        <f t="shared" si="71"/>
        <v>0.08</v>
      </c>
      <c r="R73" s="99" t="s">
        <v>649</v>
      </c>
      <c r="S73" s="98">
        <v>0.214</v>
      </c>
      <c r="T73" s="97">
        <f t="shared" si="72"/>
        <v>0.3</v>
      </c>
      <c r="U73" s="97">
        <f t="shared" si="73"/>
        <v>1.78</v>
      </c>
      <c r="V73" s="94"/>
      <c r="W73" s="94"/>
      <c r="X73" s="96"/>
      <c r="Y73" s="96">
        <f t="shared" si="74"/>
        <v>0.16</v>
      </c>
      <c r="Z73" s="95"/>
      <c r="AA73" s="94"/>
      <c r="AB73" s="93">
        <f t="shared" si="75"/>
        <v>0.16</v>
      </c>
      <c r="AC73" s="89">
        <f t="shared" si="76"/>
        <v>1.94</v>
      </c>
      <c r="AD73" s="92">
        <f t="shared" si="77"/>
        <v>0.3145</v>
      </c>
      <c r="AE73" s="242">
        <v>2.41</v>
      </c>
      <c r="AF73" s="91">
        <v>2.83</v>
      </c>
      <c r="AG73" s="90">
        <v>1000</v>
      </c>
      <c r="AH73" s="89">
        <f t="shared" si="78"/>
        <v>2830</v>
      </c>
      <c r="AI73" s="89">
        <f t="shared" si="79"/>
        <v>1940</v>
      </c>
    </row>
    <row r="74" spans="1:36" ht="29.25" customHeight="1" x14ac:dyDescent="0.2">
      <c r="A74" s="262"/>
      <c r="B74" s="262"/>
      <c r="C74" s="262"/>
      <c r="D74" s="104" t="s">
        <v>646</v>
      </c>
      <c r="E74" s="200" t="s">
        <v>918</v>
      </c>
      <c r="F74" s="217" t="s">
        <v>962</v>
      </c>
      <c r="G74" s="201" t="s">
        <v>963</v>
      </c>
      <c r="H74" s="107">
        <v>1.25</v>
      </c>
      <c r="I74" s="104">
        <v>25</v>
      </c>
      <c r="J74" s="104">
        <v>16.5</v>
      </c>
      <c r="K74" s="104">
        <v>24</v>
      </c>
      <c r="L74" s="104">
        <v>8</v>
      </c>
      <c r="M74" s="104">
        <v>1.99</v>
      </c>
      <c r="N74" s="103">
        <f t="shared" ref="N74:N76" si="80">I74*J74*K74/1000000</f>
        <v>9.9000000000000008E-3</v>
      </c>
      <c r="O74" s="102">
        <f t="shared" ref="O74:O76" si="81">56/N74*L74</f>
        <v>45253</v>
      </c>
      <c r="P74" s="101">
        <f t="shared" si="70"/>
        <v>3500</v>
      </c>
      <c r="Q74" s="100">
        <f t="shared" ref="Q74:Q76" si="82">P74/O74</f>
        <v>0.08</v>
      </c>
      <c r="R74" s="99" t="s">
        <v>649</v>
      </c>
      <c r="S74" s="98">
        <v>0.214</v>
      </c>
      <c r="T74" s="97">
        <f t="shared" ref="T74:T76" si="83">H74*S74</f>
        <v>0.27</v>
      </c>
      <c r="U74" s="97">
        <f t="shared" ref="U74:U76" si="84">T74+Q74+H74</f>
        <v>1.6</v>
      </c>
      <c r="V74" s="94"/>
      <c r="W74" s="94"/>
      <c r="X74" s="96"/>
      <c r="Y74" s="96">
        <f t="shared" ref="Y74:Y76" si="85">AF74*$Y$9</f>
        <v>0.13</v>
      </c>
      <c r="Z74" s="95"/>
      <c r="AA74" s="94"/>
      <c r="AB74" s="93">
        <f t="shared" ref="AB74:AB76" si="86">SUM(V74:AA74)</f>
        <v>0.13</v>
      </c>
      <c r="AC74" s="89">
        <f t="shared" ref="AC74:AC76" si="87">AB74+U74</f>
        <v>1.73</v>
      </c>
      <c r="AD74" s="92">
        <f t="shared" ref="AD74:AD76" si="88">(AF74-AC74)/AF74</f>
        <v>0.28220000000000001</v>
      </c>
      <c r="AE74" s="242">
        <v>2.41</v>
      </c>
      <c r="AF74" s="91">
        <v>2.41</v>
      </c>
      <c r="AG74" s="90">
        <v>1000</v>
      </c>
      <c r="AH74" s="89">
        <f t="shared" ref="AH74:AH76" si="89">AG74*AF74</f>
        <v>2410</v>
      </c>
      <c r="AI74" s="89">
        <f t="shared" ref="AI74:AI76" si="90">AG74*AC74</f>
        <v>1730</v>
      </c>
    </row>
    <row r="75" spans="1:36" ht="29.25" customHeight="1" x14ac:dyDescent="0.2">
      <c r="A75" s="262"/>
      <c r="B75" s="262"/>
      <c r="C75" s="262"/>
      <c r="D75" s="104" t="s">
        <v>646</v>
      </c>
      <c r="E75" s="200" t="s">
        <v>933</v>
      </c>
      <c r="F75" s="217" t="s">
        <v>964</v>
      </c>
      <c r="G75" s="201" t="s">
        <v>965</v>
      </c>
      <c r="H75" s="107">
        <f>H67</f>
        <v>1.25</v>
      </c>
      <c r="I75" s="104">
        <v>25</v>
      </c>
      <c r="J75" s="104">
        <v>16.5</v>
      </c>
      <c r="K75" s="104">
        <v>26</v>
      </c>
      <c r="L75" s="104">
        <v>8</v>
      </c>
      <c r="M75" s="104">
        <v>1.99</v>
      </c>
      <c r="N75" s="103">
        <f t="shared" si="80"/>
        <v>1.0699999999999999E-2</v>
      </c>
      <c r="O75" s="102">
        <f t="shared" si="81"/>
        <v>41869</v>
      </c>
      <c r="P75" s="101">
        <f t="shared" si="70"/>
        <v>3500</v>
      </c>
      <c r="Q75" s="100">
        <f t="shared" si="82"/>
        <v>0.08</v>
      </c>
      <c r="R75" s="99" t="s">
        <v>649</v>
      </c>
      <c r="S75" s="98">
        <v>0.214</v>
      </c>
      <c r="T75" s="97">
        <f t="shared" si="83"/>
        <v>0.27</v>
      </c>
      <c r="U75" s="97">
        <f t="shared" si="84"/>
        <v>1.6</v>
      </c>
      <c r="V75" s="94"/>
      <c r="W75" s="94"/>
      <c r="X75" s="96"/>
      <c r="Y75" s="96">
        <f t="shared" si="85"/>
        <v>0.13</v>
      </c>
      <c r="Z75" s="95"/>
      <c r="AA75" s="94"/>
      <c r="AB75" s="93">
        <f t="shared" si="86"/>
        <v>0.13</v>
      </c>
      <c r="AC75" s="89">
        <f t="shared" si="87"/>
        <v>1.73</v>
      </c>
      <c r="AD75" s="92">
        <f t="shared" si="88"/>
        <v>0.28220000000000001</v>
      </c>
      <c r="AE75" s="242">
        <v>2.83</v>
      </c>
      <c r="AF75" s="91">
        <v>2.41</v>
      </c>
      <c r="AG75" s="90">
        <v>1000</v>
      </c>
      <c r="AH75" s="89">
        <f t="shared" si="89"/>
        <v>2410</v>
      </c>
      <c r="AI75" s="89">
        <f t="shared" si="90"/>
        <v>1730</v>
      </c>
    </row>
    <row r="76" spans="1:36" ht="29.25" customHeight="1" x14ac:dyDescent="0.2">
      <c r="A76" s="262"/>
      <c r="B76" s="262"/>
      <c r="C76" s="262"/>
      <c r="D76" s="104" t="s">
        <v>646</v>
      </c>
      <c r="E76" s="200" t="s">
        <v>900</v>
      </c>
      <c r="F76" s="217" t="s">
        <v>966</v>
      </c>
      <c r="G76" s="201" t="s">
        <v>967</v>
      </c>
      <c r="H76" s="107">
        <v>1.25</v>
      </c>
      <c r="I76" s="104">
        <v>25</v>
      </c>
      <c r="J76" s="104">
        <v>16.5</v>
      </c>
      <c r="K76" s="104">
        <v>24</v>
      </c>
      <c r="L76" s="104">
        <v>8</v>
      </c>
      <c r="M76" s="104">
        <v>1.99</v>
      </c>
      <c r="N76" s="103">
        <f t="shared" si="80"/>
        <v>9.9000000000000008E-3</v>
      </c>
      <c r="O76" s="102">
        <f t="shared" si="81"/>
        <v>45253</v>
      </c>
      <c r="P76" s="101">
        <f t="shared" si="70"/>
        <v>3500</v>
      </c>
      <c r="Q76" s="100">
        <f t="shared" si="82"/>
        <v>0.08</v>
      </c>
      <c r="R76" s="99" t="s">
        <v>649</v>
      </c>
      <c r="S76" s="98">
        <v>0.214</v>
      </c>
      <c r="T76" s="97">
        <f t="shared" si="83"/>
        <v>0.27</v>
      </c>
      <c r="U76" s="97">
        <f t="shared" si="84"/>
        <v>1.6</v>
      </c>
      <c r="V76" s="94"/>
      <c r="W76" s="94"/>
      <c r="X76" s="96"/>
      <c r="Y76" s="96">
        <f t="shared" si="85"/>
        <v>0.13</v>
      </c>
      <c r="Z76" s="95"/>
      <c r="AA76" s="94"/>
      <c r="AB76" s="93">
        <f t="shared" si="86"/>
        <v>0.13</v>
      </c>
      <c r="AC76" s="89">
        <f t="shared" si="87"/>
        <v>1.73</v>
      </c>
      <c r="AD76" s="92">
        <f t="shared" si="88"/>
        <v>0.28220000000000001</v>
      </c>
      <c r="AE76" s="242">
        <v>2.41</v>
      </c>
      <c r="AF76" s="91">
        <v>2.41</v>
      </c>
      <c r="AG76" s="90">
        <v>3000</v>
      </c>
      <c r="AH76" s="89">
        <f t="shared" si="89"/>
        <v>7230</v>
      </c>
      <c r="AI76" s="89">
        <f t="shared" si="90"/>
        <v>5190</v>
      </c>
    </row>
    <row r="77" spans="1:36" ht="29.25" customHeight="1" x14ac:dyDescent="0.2">
      <c r="A77" s="263"/>
      <c r="B77" s="263"/>
      <c r="C77" s="263"/>
      <c r="D77" s="104" t="s">
        <v>647</v>
      </c>
      <c r="E77" s="200" t="s">
        <v>900</v>
      </c>
      <c r="F77" s="217" t="s">
        <v>968</v>
      </c>
      <c r="G77" s="201" t="s">
        <v>969</v>
      </c>
      <c r="H77" s="107">
        <f>H64</f>
        <v>1.4</v>
      </c>
      <c r="I77" s="104">
        <v>25</v>
      </c>
      <c r="J77" s="104">
        <v>16.5</v>
      </c>
      <c r="K77" s="104">
        <v>26</v>
      </c>
      <c r="L77" s="104">
        <v>8</v>
      </c>
      <c r="M77" s="104">
        <v>1.99</v>
      </c>
      <c r="N77" s="103">
        <f t="shared" si="68"/>
        <v>1.0699999999999999E-2</v>
      </c>
      <c r="O77" s="102">
        <f t="shared" si="69"/>
        <v>41869</v>
      </c>
      <c r="P77" s="101">
        <f t="shared" si="70"/>
        <v>3500</v>
      </c>
      <c r="Q77" s="100">
        <f t="shared" si="71"/>
        <v>0.08</v>
      </c>
      <c r="R77" s="99" t="s">
        <v>649</v>
      </c>
      <c r="S77" s="98">
        <v>0.214</v>
      </c>
      <c r="T77" s="97">
        <f t="shared" si="72"/>
        <v>0.3</v>
      </c>
      <c r="U77" s="97">
        <f t="shared" si="73"/>
        <v>1.78</v>
      </c>
      <c r="V77" s="94"/>
      <c r="W77" s="94"/>
      <c r="X77" s="96"/>
      <c r="Y77" s="96">
        <f t="shared" si="74"/>
        <v>0.16</v>
      </c>
      <c r="Z77" s="95"/>
      <c r="AA77" s="94"/>
      <c r="AB77" s="93">
        <f t="shared" si="75"/>
        <v>0.16</v>
      </c>
      <c r="AC77" s="89">
        <f t="shared" si="76"/>
        <v>1.94</v>
      </c>
      <c r="AD77" s="92">
        <f t="shared" si="77"/>
        <v>0.3145</v>
      </c>
      <c r="AE77" s="242">
        <v>2.83</v>
      </c>
      <c r="AF77" s="91">
        <v>2.83</v>
      </c>
      <c r="AG77" s="90">
        <v>2000</v>
      </c>
      <c r="AH77" s="89">
        <f t="shared" si="78"/>
        <v>5660</v>
      </c>
      <c r="AI77" s="89">
        <f t="shared" si="79"/>
        <v>3880</v>
      </c>
      <c r="AJ77" s="85">
        <f>(AH78-AI78)/AH78</f>
        <v>0.29299999999999998</v>
      </c>
    </row>
    <row r="78" spans="1:36" ht="29.25" customHeight="1" x14ac:dyDescent="0.2">
      <c r="A78" s="218"/>
      <c r="B78" s="218"/>
      <c r="C78" s="218"/>
      <c r="D78" s="219"/>
      <c r="E78" s="217"/>
      <c r="F78" s="221"/>
      <c r="G78" s="222"/>
      <c r="H78" s="223"/>
      <c r="I78" s="224"/>
      <c r="J78" s="224"/>
      <c r="K78" s="224"/>
      <c r="L78" s="224"/>
      <c r="M78" s="224"/>
      <c r="N78" s="225"/>
      <c r="O78" s="226"/>
      <c r="P78" s="227"/>
      <c r="Q78" s="228"/>
      <c r="R78" s="229"/>
      <c r="S78" s="230"/>
      <c r="T78" s="231"/>
      <c r="U78" s="231"/>
      <c r="V78" s="232"/>
      <c r="W78" s="232"/>
      <c r="X78" s="233"/>
      <c r="Y78" s="233"/>
      <c r="Z78" s="234"/>
      <c r="AA78" s="232"/>
      <c r="AB78" s="235"/>
      <c r="AC78" s="236"/>
      <c r="AD78" s="237"/>
      <c r="AE78" s="243"/>
      <c r="AF78" s="238"/>
      <c r="AG78" s="239">
        <f>SUM(AG63:AG77)</f>
        <v>20000</v>
      </c>
      <c r="AH78" s="236">
        <f>SUM(AH63:AH77)</f>
        <v>50720</v>
      </c>
      <c r="AI78" s="240">
        <f>SUM(AI63:AI77)</f>
        <v>35860</v>
      </c>
      <c r="AJ78" s="85"/>
    </row>
    <row r="79" spans="1:36" s="108" customFormat="1" ht="21" customHeight="1" x14ac:dyDescent="0.25">
      <c r="A79" s="264" t="s">
        <v>1004</v>
      </c>
      <c r="B79" s="264"/>
      <c r="C79" s="264"/>
      <c r="D79" s="264"/>
      <c r="E79" s="264"/>
      <c r="F79" s="26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3"/>
    </row>
    <row r="80" spans="1:36" s="108" customFormat="1" ht="21" customHeight="1" x14ac:dyDescent="0.2">
      <c r="A80" s="249" t="s">
        <v>832</v>
      </c>
      <c r="B80" s="250"/>
      <c r="C80" s="251"/>
      <c r="D80" s="139"/>
      <c r="E80" s="141"/>
      <c r="F80" s="141"/>
      <c r="G80" s="141"/>
      <c r="H80" s="140"/>
      <c r="I80" s="139"/>
      <c r="J80" s="139"/>
      <c r="K80" s="139"/>
      <c r="L80" s="139"/>
      <c r="M80" s="139"/>
      <c r="N80" s="138"/>
      <c r="O80" s="137"/>
      <c r="P80" s="136"/>
      <c r="Q80" s="135"/>
      <c r="R80" s="134"/>
      <c r="S80" s="133"/>
      <c r="T80" s="132"/>
      <c r="U80" s="132"/>
      <c r="V80" s="131"/>
      <c r="W80" s="131"/>
      <c r="X80" s="132"/>
      <c r="Y80" s="132"/>
      <c r="Z80" s="132"/>
      <c r="AA80" s="131"/>
      <c r="AB80" s="130"/>
      <c r="AC80" s="127"/>
      <c r="AD80" s="129"/>
      <c r="AE80" s="129"/>
      <c r="AF80" s="128"/>
      <c r="AG80" s="127"/>
      <c r="AH80" s="127"/>
      <c r="AI80" s="127"/>
    </row>
    <row r="81" spans="1:36" s="88" customFormat="1" ht="27" customHeight="1" x14ac:dyDescent="0.2">
      <c r="A81" s="252" t="str">
        <f>A80</f>
        <v>6 piece set -- Serta Brand 85gsm Microfiber Sheets -- Simply Comfy</v>
      </c>
      <c r="B81" s="252" t="s">
        <v>655</v>
      </c>
      <c r="C81" s="255" t="s">
        <v>640</v>
      </c>
      <c r="D81" s="104" t="s">
        <v>641</v>
      </c>
      <c r="E81" s="200" t="s">
        <v>899</v>
      </c>
      <c r="F81" s="217" t="s">
        <v>980</v>
      </c>
      <c r="G81" s="201" t="s">
        <v>981</v>
      </c>
      <c r="H81" s="107">
        <v>4.45</v>
      </c>
      <c r="I81" s="104">
        <v>29</v>
      </c>
      <c r="J81" s="104">
        <v>29</v>
      </c>
      <c r="K81" s="104">
        <v>28</v>
      </c>
      <c r="L81" s="104">
        <v>4</v>
      </c>
      <c r="M81" s="104">
        <v>4.3600000000000003</v>
      </c>
      <c r="N81" s="103">
        <f t="shared" ref="N81:N87" si="91">I81*J81*K81/1000000</f>
        <v>2.35E-2</v>
      </c>
      <c r="O81" s="102">
        <f t="shared" ref="O81:O87" si="92">56/N81*L81</f>
        <v>9532</v>
      </c>
      <c r="P81" s="101">
        <f t="shared" ref="P81:P87" si="93">$P$9</f>
        <v>3500</v>
      </c>
      <c r="Q81" s="100">
        <f t="shared" ref="Q81:Q87" si="94">P81/O81</f>
        <v>0.37</v>
      </c>
      <c r="R81" s="99" t="s">
        <v>648</v>
      </c>
      <c r="S81" s="98">
        <v>0.214</v>
      </c>
      <c r="T81" s="97">
        <f t="shared" ref="T81:T87" si="95">H81*S81</f>
        <v>0.95</v>
      </c>
      <c r="U81" s="97">
        <f t="shared" ref="U81:U87" si="96">T81+Q81+H81</f>
        <v>5.77</v>
      </c>
      <c r="V81" s="94"/>
      <c r="W81" s="94"/>
      <c r="X81" s="96"/>
      <c r="Y81" s="96">
        <f t="shared" ref="Y81:Y87" si="97">AE81*$Y$9</f>
        <v>0.42</v>
      </c>
      <c r="Z81" s="95"/>
      <c r="AA81" s="94"/>
      <c r="AB81" s="93">
        <f t="shared" ref="AB81:AB87" si="98">SUM(V81:AA81)</f>
        <v>0.42</v>
      </c>
      <c r="AC81" s="89">
        <f t="shared" ref="AC81:AC87" si="99">AB81+U81</f>
        <v>6.19</v>
      </c>
      <c r="AD81" s="92">
        <f t="shared" ref="AD81:AD87" si="100">(AE81-AC81)/AE81</f>
        <v>0.18010000000000001</v>
      </c>
      <c r="AE81" s="241">
        <v>7.55</v>
      </c>
      <c r="AF81" s="238">
        <v>7.95</v>
      </c>
      <c r="AG81" s="90">
        <v>1572</v>
      </c>
      <c r="AH81" s="89">
        <f>AG81*AF81</f>
        <v>12497.4</v>
      </c>
      <c r="AI81" s="89">
        <f t="shared" ref="AI81:AI87" si="101">AG81*AC81</f>
        <v>9730.68</v>
      </c>
    </row>
    <row r="82" spans="1:36" s="88" customFormat="1" ht="27" customHeight="1" x14ac:dyDescent="0.2">
      <c r="A82" s="253"/>
      <c r="B82" s="253"/>
      <c r="C82" s="256"/>
      <c r="D82" s="104" t="s">
        <v>642</v>
      </c>
      <c r="E82" s="200" t="s">
        <v>899</v>
      </c>
      <c r="F82" s="217" t="s">
        <v>982</v>
      </c>
      <c r="G82" s="201" t="s">
        <v>983</v>
      </c>
      <c r="H82" s="107">
        <v>5.95</v>
      </c>
      <c r="I82" s="104">
        <v>29</v>
      </c>
      <c r="J82" s="104">
        <v>29</v>
      </c>
      <c r="K82" s="104">
        <v>33</v>
      </c>
      <c r="L82" s="104">
        <v>4</v>
      </c>
      <c r="M82" s="104">
        <v>6.17</v>
      </c>
      <c r="N82" s="103">
        <f t="shared" si="91"/>
        <v>2.7799999999999998E-2</v>
      </c>
      <c r="O82" s="102">
        <f t="shared" si="92"/>
        <v>8058</v>
      </c>
      <c r="P82" s="101">
        <f t="shared" si="93"/>
        <v>3500</v>
      </c>
      <c r="Q82" s="100">
        <f t="shared" si="94"/>
        <v>0.43</v>
      </c>
      <c r="R82" s="99" t="s">
        <v>648</v>
      </c>
      <c r="S82" s="98">
        <v>0.214</v>
      </c>
      <c r="T82" s="97">
        <f t="shared" si="95"/>
        <v>1.27</v>
      </c>
      <c r="U82" s="97">
        <f t="shared" si="96"/>
        <v>7.65</v>
      </c>
      <c r="V82" s="94"/>
      <c r="W82" s="94"/>
      <c r="X82" s="96"/>
      <c r="Y82" s="96">
        <f t="shared" si="97"/>
        <v>0.51</v>
      </c>
      <c r="Z82" s="95"/>
      <c r="AA82" s="94"/>
      <c r="AB82" s="93">
        <f t="shared" si="98"/>
        <v>0.51</v>
      </c>
      <c r="AC82" s="89">
        <f t="shared" si="99"/>
        <v>8.16</v>
      </c>
      <c r="AD82" s="92">
        <f t="shared" si="100"/>
        <v>0.113</v>
      </c>
      <c r="AE82" s="241">
        <v>9.1999999999999993</v>
      </c>
      <c r="AF82" s="238">
        <v>9.6999999999999993</v>
      </c>
      <c r="AG82" s="90">
        <v>1160</v>
      </c>
      <c r="AH82" s="89">
        <f t="shared" ref="AH82:AH87" si="102">AG82*AF82</f>
        <v>11252</v>
      </c>
      <c r="AI82" s="89">
        <f t="shared" si="101"/>
        <v>9465.6</v>
      </c>
    </row>
    <row r="83" spans="1:36" s="88" customFormat="1" ht="27" customHeight="1" x14ac:dyDescent="0.2">
      <c r="A83" s="253"/>
      <c r="B83" s="253"/>
      <c r="C83" s="256"/>
      <c r="D83" s="104" t="s">
        <v>643</v>
      </c>
      <c r="E83" s="200" t="s">
        <v>900</v>
      </c>
      <c r="F83" s="217" t="s">
        <v>984</v>
      </c>
      <c r="G83" s="201" t="s">
        <v>985</v>
      </c>
      <c r="H83" s="107">
        <v>6.01</v>
      </c>
      <c r="I83" s="104">
        <v>29</v>
      </c>
      <c r="J83" s="104">
        <v>29</v>
      </c>
      <c r="K83" s="104">
        <v>39</v>
      </c>
      <c r="L83" s="104">
        <v>4</v>
      </c>
      <c r="M83" s="104">
        <v>7.04</v>
      </c>
      <c r="N83" s="103">
        <f t="shared" si="91"/>
        <v>3.2800000000000003E-2</v>
      </c>
      <c r="O83" s="102">
        <f t="shared" si="92"/>
        <v>6829</v>
      </c>
      <c r="P83" s="101">
        <f t="shared" si="93"/>
        <v>3500</v>
      </c>
      <c r="Q83" s="100">
        <f t="shared" si="94"/>
        <v>0.51</v>
      </c>
      <c r="R83" s="99" t="s">
        <v>648</v>
      </c>
      <c r="S83" s="98">
        <v>0.214</v>
      </c>
      <c r="T83" s="97">
        <f t="shared" si="95"/>
        <v>1.29</v>
      </c>
      <c r="U83" s="97">
        <f t="shared" si="96"/>
        <v>7.81</v>
      </c>
      <c r="V83" s="94"/>
      <c r="W83" s="94"/>
      <c r="X83" s="96"/>
      <c r="Y83" s="96">
        <f t="shared" si="97"/>
        <v>0.56999999999999995</v>
      </c>
      <c r="Z83" s="95"/>
      <c r="AA83" s="94"/>
      <c r="AB83" s="93">
        <f t="shared" si="98"/>
        <v>0.56999999999999995</v>
      </c>
      <c r="AC83" s="89">
        <f t="shared" si="99"/>
        <v>8.3800000000000008</v>
      </c>
      <c r="AD83" s="92">
        <f t="shared" si="100"/>
        <v>0.18640000000000001</v>
      </c>
      <c r="AE83" s="241">
        <v>10.3</v>
      </c>
      <c r="AF83" s="238">
        <v>10.8</v>
      </c>
      <c r="AG83" s="90">
        <v>1188</v>
      </c>
      <c r="AH83" s="89">
        <f t="shared" si="102"/>
        <v>12830.4</v>
      </c>
      <c r="AI83" s="89">
        <f t="shared" si="101"/>
        <v>9955.44</v>
      </c>
    </row>
    <row r="84" spans="1:36" s="88" customFormat="1" ht="27" customHeight="1" x14ac:dyDescent="0.2">
      <c r="A84" s="253"/>
      <c r="B84" s="253"/>
      <c r="C84" s="256"/>
      <c r="D84" s="104" t="s">
        <v>643</v>
      </c>
      <c r="E84" s="200" t="s">
        <v>901</v>
      </c>
      <c r="F84" s="217" t="s">
        <v>986</v>
      </c>
      <c r="G84" s="201" t="s">
        <v>987</v>
      </c>
      <c r="H84" s="107">
        <f>H83</f>
        <v>6.01</v>
      </c>
      <c r="I84" s="104">
        <v>29</v>
      </c>
      <c r="J84" s="104">
        <v>29</v>
      </c>
      <c r="K84" s="104">
        <v>39</v>
      </c>
      <c r="L84" s="104">
        <v>4</v>
      </c>
      <c r="M84" s="104">
        <v>7.04</v>
      </c>
      <c r="N84" s="103">
        <f t="shared" si="91"/>
        <v>3.2800000000000003E-2</v>
      </c>
      <c r="O84" s="102">
        <f t="shared" si="92"/>
        <v>6829</v>
      </c>
      <c r="P84" s="101">
        <f t="shared" si="93"/>
        <v>3500</v>
      </c>
      <c r="Q84" s="100">
        <f t="shared" si="94"/>
        <v>0.51</v>
      </c>
      <c r="R84" s="99" t="s">
        <v>648</v>
      </c>
      <c r="S84" s="98">
        <v>0.214</v>
      </c>
      <c r="T84" s="97">
        <f t="shared" si="95"/>
        <v>1.29</v>
      </c>
      <c r="U84" s="97">
        <f t="shared" si="96"/>
        <v>7.81</v>
      </c>
      <c r="V84" s="94"/>
      <c r="W84" s="94"/>
      <c r="X84" s="96"/>
      <c r="Y84" s="96">
        <f t="shared" si="97"/>
        <v>0.56999999999999995</v>
      </c>
      <c r="Z84" s="95"/>
      <c r="AA84" s="94"/>
      <c r="AB84" s="93">
        <f t="shared" si="98"/>
        <v>0.56999999999999995</v>
      </c>
      <c r="AC84" s="89">
        <f t="shared" si="99"/>
        <v>8.3800000000000008</v>
      </c>
      <c r="AD84" s="92">
        <f t="shared" si="100"/>
        <v>0.18640000000000001</v>
      </c>
      <c r="AE84" s="241">
        <f>AE83</f>
        <v>10.3</v>
      </c>
      <c r="AF84" s="238">
        <v>10.8</v>
      </c>
      <c r="AG84" s="90">
        <v>1188</v>
      </c>
      <c r="AH84" s="89">
        <f t="shared" si="102"/>
        <v>12830.4</v>
      </c>
      <c r="AI84" s="89">
        <f t="shared" si="101"/>
        <v>9955.44</v>
      </c>
    </row>
    <row r="85" spans="1:36" s="88" customFormat="1" ht="27" customHeight="1" x14ac:dyDescent="0.2">
      <c r="A85" s="253"/>
      <c r="B85" s="253"/>
      <c r="C85" s="256"/>
      <c r="D85" s="104" t="s">
        <v>643</v>
      </c>
      <c r="E85" s="200" t="s">
        <v>994</v>
      </c>
      <c r="F85" s="217" t="s">
        <v>988</v>
      </c>
      <c r="G85" s="201" t="s">
        <v>989</v>
      </c>
      <c r="H85" s="107">
        <f>H84</f>
        <v>6.01</v>
      </c>
      <c r="I85" s="104">
        <v>29</v>
      </c>
      <c r="J85" s="104">
        <v>29</v>
      </c>
      <c r="K85" s="104">
        <v>39</v>
      </c>
      <c r="L85" s="104">
        <v>4</v>
      </c>
      <c r="M85" s="104">
        <v>7.04</v>
      </c>
      <c r="N85" s="103">
        <f t="shared" si="91"/>
        <v>3.2800000000000003E-2</v>
      </c>
      <c r="O85" s="102">
        <f t="shared" si="92"/>
        <v>6829</v>
      </c>
      <c r="P85" s="101">
        <f t="shared" si="93"/>
        <v>3500</v>
      </c>
      <c r="Q85" s="100">
        <f t="shared" si="94"/>
        <v>0.51</v>
      </c>
      <c r="R85" s="99" t="s">
        <v>648</v>
      </c>
      <c r="S85" s="98">
        <v>0.214</v>
      </c>
      <c r="T85" s="97">
        <f t="shared" si="95"/>
        <v>1.29</v>
      </c>
      <c r="U85" s="97">
        <f t="shared" si="96"/>
        <v>7.81</v>
      </c>
      <c r="V85" s="94"/>
      <c r="W85" s="94"/>
      <c r="X85" s="96"/>
      <c r="Y85" s="96">
        <f t="shared" si="97"/>
        <v>0.56999999999999995</v>
      </c>
      <c r="Z85" s="95"/>
      <c r="AA85" s="94"/>
      <c r="AB85" s="93">
        <f t="shared" si="98"/>
        <v>0.56999999999999995</v>
      </c>
      <c r="AC85" s="89">
        <f t="shared" si="99"/>
        <v>8.3800000000000008</v>
      </c>
      <c r="AD85" s="92">
        <f t="shared" si="100"/>
        <v>0.18640000000000001</v>
      </c>
      <c r="AE85" s="241">
        <f>AE84</f>
        <v>10.3</v>
      </c>
      <c r="AF85" s="238">
        <v>10.8</v>
      </c>
      <c r="AG85" s="90">
        <v>1188</v>
      </c>
      <c r="AH85" s="89">
        <f t="shared" si="102"/>
        <v>12830.4</v>
      </c>
      <c r="AI85" s="89">
        <f t="shared" si="101"/>
        <v>9955.44</v>
      </c>
    </row>
    <row r="86" spans="1:36" s="88" customFormat="1" ht="27" customHeight="1" x14ac:dyDescent="0.2">
      <c r="A86" s="253"/>
      <c r="B86" s="253"/>
      <c r="C86" s="256"/>
      <c r="D86" s="104" t="s">
        <v>644</v>
      </c>
      <c r="E86" s="200" t="s">
        <v>899</v>
      </c>
      <c r="F86" s="217" t="s">
        <v>990</v>
      </c>
      <c r="G86" s="201" t="s">
        <v>991</v>
      </c>
      <c r="H86" s="107">
        <v>7.36</v>
      </c>
      <c r="I86" s="104">
        <v>29</v>
      </c>
      <c r="J86" s="104">
        <v>29</v>
      </c>
      <c r="K86" s="104">
        <v>45</v>
      </c>
      <c r="L86" s="104">
        <v>4</v>
      </c>
      <c r="M86" s="104">
        <v>8.3699999999999992</v>
      </c>
      <c r="N86" s="103">
        <f t="shared" si="91"/>
        <v>3.78E-2</v>
      </c>
      <c r="O86" s="102">
        <f t="shared" si="92"/>
        <v>5926</v>
      </c>
      <c r="P86" s="101">
        <f t="shared" si="93"/>
        <v>3500</v>
      </c>
      <c r="Q86" s="100">
        <f t="shared" si="94"/>
        <v>0.59</v>
      </c>
      <c r="R86" s="99" t="s">
        <v>648</v>
      </c>
      <c r="S86" s="98">
        <v>0.214</v>
      </c>
      <c r="T86" s="97">
        <f t="shared" si="95"/>
        <v>1.58</v>
      </c>
      <c r="U86" s="97">
        <f t="shared" si="96"/>
        <v>9.5299999999999994</v>
      </c>
      <c r="V86" s="94"/>
      <c r="W86" s="94"/>
      <c r="X86" s="96"/>
      <c r="Y86" s="96">
        <f t="shared" si="97"/>
        <v>0.66</v>
      </c>
      <c r="Z86" s="95"/>
      <c r="AA86" s="94"/>
      <c r="AB86" s="93">
        <f t="shared" si="98"/>
        <v>0.66</v>
      </c>
      <c r="AC86" s="89">
        <f t="shared" si="99"/>
        <v>10.19</v>
      </c>
      <c r="AD86" s="92">
        <f t="shared" si="100"/>
        <v>0.15079999999999999</v>
      </c>
      <c r="AE86" s="241">
        <v>12</v>
      </c>
      <c r="AF86" s="238">
        <v>12.6</v>
      </c>
      <c r="AG86" s="90">
        <v>1748</v>
      </c>
      <c r="AH86" s="89">
        <f t="shared" si="102"/>
        <v>22024.799999999999</v>
      </c>
      <c r="AI86" s="89">
        <f t="shared" si="101"/>
        <v>17812.12</v>
      </c>
    </row>
    <row r="87" spans="1:36" s="88" customFormat="1" ht="27" customHeight="1" x14ac:dyDescent="0.2">
      <c r="A87" s="254"/>
      <c r="B87" s="254"/>
      <c r="C87" s="257"/>
      <c r="D87" s="104" t="s">
        <v>645</v>
      </c>
      <c r="E87" s="200" t="s">
        <v>899</v>
      </c>
      <c r="F87" s="217" t="s">
        <v>992</v>
      </c>
      <c r="G87" s="201" t="s">
        <v>993</v>
      </c>
      <c r="H87" s="107">
        <v>7.44</v>
      </c>
      <c r="I87" s="104">
        <v>29</v>
      </c>
      <c r="J87" s="104">
        <v>29</v>
      </c>
      <c r="K87" s="104">
        <v>45</v>
      </c>
      <c r="L87" s="104">
        <v>4</v>
      </c>
      <c r="M87" s="104">
        <v>8.3699999999999992</v>
      </c>
      <c r="N87" s="103">
        <f t="shared" si="91"/>
        <v>3.78E-2</v>
      </c>
      <c r="O87" s="102">
        <f t="shared" si="92"/>
        <v>5926</v>
      </c>
      <c r="P87" s="101">
        <f t="shared" si="93"/>
        <v>3500</v>
      </c>
      <c r="Q87" s="100">
        <f t="shared" si="94"/>
        <v>0.59</v>
      </c>
      <c r="R87" s="99" t="s">
        <v>648</v>
      </c>
      <c r="S87" s="98">
        <v>0.214</v>
      </c>
      <c r="T87" s="97">
        <f t="shared" si="95"/>
        <v>1.59</v>
      </c>
      <c r="U87" s="97">
        <f t="shared" si="96"/>
        <v>9.6199999999999992</v>
      </c>
      <c r="V87" s="94"/>
      <c r="W87" s="94"/>
      <c r="X87" s="96"/>
      <c r="Y87" s="96">
        <f t="shared" si="97"/>
        <v>0.66</v>
      </c>
      <c r="Z87" s="95"/>
      <c r="AA87" s="94"/>
      <c r="AB87" s="93">
        <f t="shared" si="98"/>
        <v>0.66</v>
      </c>
      <c r="AC87" s="89">
        <f t="shared" si="99"/>
        <v>10.28</v>
      </c>
      <c r="AD87" s="92">
        <f t="shared" si="100"/>
        <v>0.14330000000000001</v>
      </c>
      <c r="AE87" s="241">
        <f>AE86</f>
        <v>12</v>
      </c>
      <c r="AF87" s="238">
        <v>12.6</v>
      </c>
      <c r="AG87" s="90">
        <v>248</v>
      </c>
      <c r="AH87" s="89">
        <f t="shared" si="102"/>
        <v>3124.8</v>
      </c>
      <c r="AI87" s="89">
        <f t="shared" si="101"/>
        <v>2549.44</v>
      </c>
    </row>
    <row r="88" spans="1:36" s="88" customFormat="1" ht="27" customHeight="1" x14ac:dyDescent="0.2">
      <c r="A88" s="244"/>
      <c r="B88" s="245"/>
      <c r="C88" s="246"/>
      <c r="D88" s="245"/>
      <c r="E88" s="247"/>
      <c r="F88" s="182"/>
      <c r="G88" s="182"/>
      <c r="H88" s="183"/>
      <c r="I88" s="181"/>
      <c r="J88" s="108"/>
      <c r="K88" s="184"/>
      <c r="L88" s="181"/>
      <c r="M88" s="181"/>
      <c r="N88" s="185"/>
      <c r="O88" s="186"/>
      <c r="P88" s="187"/>
      <c r="Q88" s="188"/>
      <c r="R88" s="189"/>
      <c r="S88" s="190"/>
      <c r="T88" s="191"/>
      <c r="U88" s="191"/>
      <c r="V88" s="192"/>
      <c r="W88" s="192"/>
      <c r="X88" s="193"/>
      <c r="Y88" s="193"/>
      <c r="Z88" s="194"/>
      <c r="AA88" s="192"/>
      <c r="AB88" s="195"/>
      <c r="AC88" s="196"/>
      <c r="AD88" s="197"/>
      <c r="AE88" s="197"/>
      <c r="AF88" s="243"/>
      <c r="AG88" s="87">
        <f>SUM(AG81:AG87)</f>
        <v>8292</v>
      </c>
      <c r="AH88" s="125">
        <f>SUM(AH81:AH87)</f>
        <v>87390.2</v>
      </c>
      <c r="AI88" s="86">
        <f>SUM(AI81:AI87)</f>
        <v>69424.160000000003</v>
      </c>
      <c r="AJ88" s="85">
        <f>(AH88-AI88)/AH88</f>
        <v>0.20599999999999999</v>
      </c>
    </row>
    <row r="89" spans="1:36" x14ac:dyDescent="0.2">
      <c r="C89" s="77"/>
      <c r="AG89" s="77"/>
      <c r="AH89" s="77"/>
      <c r="AI89" s="77"/>
    </row>
    <row r="90" spans="1:36" x14ac:dyDescent="0.2">
      <c r="A90" s="198" t="s">
        <v>835</v>
      </c>
      <c r="AG90" s="77"/>
      <c r="AH90" s="77"/>
      <c r="AI90" s="77"/>
    </row>
    <row r="91" spans="1:36" x14ac:dyDescent="0.2">
      <c r="A91" s="199" t="s">
        <v>836</v>
      </c>
      <c r="AG91" s="87">
        <f>AG17+AG32+AG42+AG52+AG60+AG78+AG88</f>
        <v>75340</v>
      </c>
      <c r="AH91" s="86">
        <f>AH17+AH32+AH42+AH52+AH60+AH78+AH88</f>
        <v>473234.2</v>
      </c>
      <c r="AI91" s="86">
        <f>AI17+AI32+AI42+AI52+AI60+AI78+AI88</f>
        <v>367224.88</v>
      </c>
    </row>
    <row r="92" spans="1:36" x14ac:dyDescent="0.2">
      <c r="A92" s="198"/>
      <c r="AH92" s="248"/>
    </row>
    <row r="93" spans="1:36" x14ac:dyDescent="0.2">
      <c r="A93" s="198" t="s">
        <v>995</v>
      </c>
      <c r="AG93" s="82" t="s">
        <v>653</v>
      </c>
      <c r="AH93" s="84">
        <f>AG91</f>
        <v>75340</v>
      </c>
    </row>
    <row r="94" spans="1:36" x14ac:dyDescent="0.2">
      <c r="AG94" s="82" t="s">
        <v>617</v>
      </c>
      <c r="AH94" s="83">
        <f>AH91</f>
        <v>473234.2</v>
      </c>
    </row>
    <row r="95" spans="1:36" x14ac:dyDescent="0.2">
      <c r="AG95" s="82" t="s">
        <v>652</v>
      </c>
      <c r="AH95" s="83">
        <f>AI91</f>
        <v>367224.88</v>
      </c>
    </row>
    <row r="96" spans="1:36" x14ac:dyDescent="0.2">
      <c r="AG96" s="82" t="s">
        <v>651</v>
      </c>
      <c r="AH96" s="81">
        <f>(AH94-AH95)/AH94</f>
        <v>0.224</v>
      </c>
    </row>
  </sheetData>
  <protectedRanges>
    <protectedRange password="F78C" sqref="EE4 DX4:DY6 DZ5:EA6 EB5:ED5 EB6 ED6:EE6" name="区域1"/>
    <protectedRange sqref="G35 G45 G81" name="Range1_2_3"/>
    <protectedRange sqref="G36:G37 G46:G47 G82:G83" name="Range1_17"/>
    <protectedRange sqref="G38 G48 G84" name="Range1_2_4"/>
    <protectedRange sqref="G39 G49 G85" name="Range1_18"/>
    <protectedRange sqref="G40:G41 G50:G51 G86:G87" name="Range1_20"/>
    <protectedRange sqref="G12:G14 G55:G57" name="Range1_4_4"/>
    <protectedRange sqref="G15 G58" name="Range1_26"/>
    <protectedRange sqref="G16 G59" name="Range1_4_5"/>
    <protectedRange sqref="G20 G63" name="Range1_27"/>
    <protectedRange sqref="G21 G64" name="Range1_28"/>
    <protectedRange sqref="G22 G65" name="Range1_29"/>
    <protectedRange sqref="G24 G67" name="Range1_30"/>
    <protectedRange sqref="G25 G68" name="Range1_31"/>
    <protectedRange sqref="G26 G69" name="Range1_32"/>
    <protectedRange sqref="G27 G70" name="Range1_5_4_2"/>
    <protectedRange sqref="G28 G71 G74" name="Range1_5_5_1"/>
    <protectedRange sqref="G30:G32 G73 G76:G78" name="Range1_5_6_1"/>
    <protectedRange sqref="G23 G66" name="Range1_1"/>
    <protectedRange sqref="G29 G72 G75" name="Range1_5"/>
  </protectedRanges>
  <mergeCells count="84">
    <mergeCell ref="I8:K8"/>
    <mergeCell ref="A34:C34"/>
    <mergeCell ref="A33:F33"/>
    <mergeCell ref="A35:A41"/>
    <mergeCell ref="F7:F9"/>
    <mergeCell ref="G7:G9"/>
    <mergeCell ref="H7:H9"/>
    <mergeCell ref="I7:Q7"/>
    <mergeCell ref="A7:A9"/>
    <mergeCell ref="A45:A51"/>
    <mergeCell ref="B45:B51"/>
    <mergeCell ref="C45:C51"/>
    <mergeCell ref="C7:C9"/>
    <mergeCell ref="C35:C41"/>
    <mergeCell ref="J4:K4"/>
    <mergeCell ref="L4:M4"/>
    <mergeCell ref="L6:M6"/>
    <mergeCell ref="E2:G2"/>
    <mergeCell ref="H2:I2"/>
    <mergeCell ref="J2:K2"/>
    <mergeCell ref="L2:M2"/>
    <mergeCell ref="E3:G3"/>
    <mergeCell ref="H3:I3"/>
    <mergeCell ref="J3:K3"/>
    <mergeCell ref="L3:M3"/>
    <mergeCell ref="E4:G4"/>
    <mergeCell ref="H4:I4"/>
    <mergeCell ref="AF7:AF9"/>
    <mergeCell ref="AG7:AG9"/>
    <mergeCell ref="AH7:AH9"/>
    <mergeCell ref="U7:U9"/>
    <mergeCell ref="E5:G5"/>
    <mergeCell ref="H5:I5"/>
    <mergeCell ref="J5:K5"/>
    <mergeCell ref="L5:M5"/>
    <mergeCell ref="E6:G6"/>
    <mergeCell ref="H6:I6"/>
    <mergeCell ref="J6:K6"/>
    <mergeCell ref="L8:L9"/>
    <mergeCell ref="M8:M9"/>
    <mergeCell ref="N8:N9"/>
    <mergeCell ref="O8:O9"/>
    <mergeCell ref="Q8:Q9"/>
    <mergeCell ref="A61:F61"/>
    <mergeCell ref="A12:A16"/>
    <mergeCell ref="A10:F10"/>
    <mergeCell ref="A11:C11"/>
    <mergeCell ref="AI7:AI9"/>
    <mergeCell ref="C12:C16"/>
    <mergeCell ref="B12:B16"/>
    <mergeCell ref="D7:D9"/>
    <mergeCell ref="E7:E9"/>
    <mergeCell ref="B7:B9"/>
    <mergeCell ref="B35:B41"/>
    <mergeCell ref="R7:T7"/>
    <mergeCell ref="V7:AA7"/>
    <mergeCell ref="AB7:AB9"/>
    <mergeCell ref="AC7:AC9"/>
    <mergeCell ref="AD7:AD9"/>
    <mergeCell ref="AE7:AE9"/>
    <mergeCell ref="A44:C44"/>
    <mergeCell ref="A53:F53"/>
    <mergeCell ref="A54:C54"/>
    <mergeCell ref="A55:A59"/>
    <mergeCell ref="B55:B59"/>
    <mergeCell ref="C55:C59"/>
    <mergeCell ref="A18:F18"/>
    <mergeCell ref="A19:C19"/>
    <mergeCell ref="C20:C31"/>
    <mergeCell ref="B20:B31"/>
    <mergeCell ref="A20:A31"/>
    <mergeCell ref="R8:R9"/>
    <mergeCell ref="S8:S9"/>
    <mergeCell ref="T8:T9"/>
    <mergeCell ref="A43:F43"/>
    <mergeCell ref="A80:C80"/>
    <mergeCell ref="A81:A87"/>
    <mergeCell ref="B81:B87"/>
    <mergeCell ref="C81:C87"/>
    <mergeCell ref="A62:C62"/>
    <mergeCell ref="A63:A77"/>
    <mergeCell ref="B63:B77"/>
    <mergeCell ref="C63:C77"/>
    <mergeCell ref="A79:F79"/>
  </mergeCells>
  <phoneticPr fontId="39" type="noConversion"/>
  <dataValidations count="13">
    <dataValidation type="list" allowBlank="1" showInputMessage="1" showErrorMessage="1" sqref="H6:I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200-000000000000}">
      <formula1>$DX$3:$FV$3</formula1>
    </dataValidation>
    <dataValidation type="list" allowBlank="1" showInputMessage="1" showErrorMessage="1" sqref="L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200-000001000000}">
      <formula1>$EC$5:$ED$5</formula1>
    </dataValidation>
    <dataValidation type="list" allowBlank="1" showInputMessage="1" showErrorMessage="1" sqref="H5:I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200-000002000000}">
      <formula1>$DX$2:$FX$2</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200-000003000000}">
      <formula1>$EG$5:$EH$5</formula1>
    </dataValidation>
    <dataValidation type="list" allowBlank="1" showInputMessage="1" showErrorMessage="1" sqref="L4:M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200-000004000000}">
      <formula1>$EE$5:$EF$5</formula1>
    </dataValidation>
    <dataValidation type="list" allowBlank="1" showInputMessage="1" showErrorMessage="1" sqref="WVJ4:WVK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xr:uid="{00000000-0002-0000-0200-000005000000}">
      <formula1>$DX$6:$EE$6</formula1>
    </dataValidation>
    <dataValidation type="list" allowBlank="1" showInputMessage="1" showErrorMessage="1" sqref="D4 WVG4 WLK4 WBO4 VRS4 VHW4 UYA4 UOE4 UEI4 TUM4 TKQ4 TAU4 SQY4 SHC4 RXG4 RNK4 RDO4 QTS4 QJW4 QAA4 PQE4 PGI4 OWM4 OMQ4 OCU4 NSY4 NJC4 MZG4 MPK4 MFO4 LVS4 LLW4 LCA4 KSE4 KII4 JYM4 JOQ4 JEU4 IUY4 ILC4 IBG4 HRK4 HHO4 GXS4 GNW4 GEA4 FUE4 FKI4 FAM4 EQQ4 EGU4 DWY4 DNC4 DDG4 CTK4 CJO4 BZS4 BPW4 BGA4 AWE4 AMI4 ACM4 SQ4 IU4" xr:uid="{00000000-0002-0000-0200-000006000000}">
      <formula1>$O$2:$O$5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200-000007000000}">
      <formula1>$EA$4:$FO$4</formula1>
    </dataValidation>
    <dataValidation type="list" allowBlank="1" showInputMessage="1" showErrorMessage="1" sqref="WVJ3:WVK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xr:uid="{00000000-0002-0000-0200-000008000000}">
      <formula1>$DX$5:$EA$5</formula1>
    </dataValidation>
    <dataValidation type="list" allowBlank="1" showInputMessage="1" showErrorMessage="1" sqref="H2:I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200-000009000000}">
      <formula1>$DX$4:$DY$4</formula1>
    </dataValidation>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200-00000A000000}">
      <formula1>$DI$2:$DW$2</formula1>
    </dataValidation>
    <dataValidation type="list" allowBlank="1" showInputMessage="1" showErrorMessage="1" sqref="H4:I4" xr:uid="{00000000-0002-0000-0200-00000B000000}">
      <formula1>$EA$6:$EH$6</formula1>
    </dataValidation>
    <dataValidation type="list" allowBlank="1" showInputMessage="1" showErrorMessage="1" sqref="H3:I3" xr:uid="{00000000-0002-0000-0200-00000C000000}">
      <formula1>$EA$5:$ED$5</formula1>
    </dataValidation>
  </dataValidations>
  <pageMargins left="0.75" right="0.75" top="1" bottom="1" header="0.5" footer="0.5"/>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1D1A-90A7-4931-A2D7-7FDAE3AE61D2}">
  <dimension ref="A1:D19"/>
  <sheetViews>
    <sheetView workbookViewId="0">
      <selection activeCell="D36" sqref="D36"/>
    </sheetView>
  </sheetViews>
  <sheetFormatPr defaultRowHeight="14.25" x14ac:dyDescent="0.2"/>
  <cols>
    <col min="1" max="1" width="12" style="202" customWidth="1"/>
    <col min="2" max="2" width="15.28515625" style="202" customWidth="1"/>
    <col min="3" max="3" width="14.5703125" style="202" customWidth="1"/>
    <col min="4" max="16384" width="9.140625" style="202"/>
  </cols>
  <sheetData>
    <row r="1" spans="1:4" ht="21" thickBot="1" x14ac:dyDescent="0.35">
      <c r="A1" s="306" t="s">
        <v>117</v>
      </c>
      <c r="B1" s="307"/>
      <c r="C1" s="307"/>
      <c r="D1" s="308"/>
    </row>
    <row r="2" spans="1:4" ht="15" thickBot="1" x14ac:dyDescent="0.25">
      <c r="A2" s="210" t="s">
        <v>849</v>
      </c>
      <c r="B2" s="300" t="s">
        <v>857</v>
      </c>
      <c r="C2" s="301"/>
      <c r="D2" s="302"/>
    </row>
    <row r="3" spans="1:4" ht="15" thickBot="1" x14ac:dyDescent="0.25">
      <c r="A3" s="209" t="s">
        <v>847</v>
      </c>
      <c r="B3" s="303" t="s">
        <v>856</v>
      </c>
      <c r="C3" s="304"/>
      <c r="D3" s="305"/>
    </row>
    <row r="4" spans="1:4" ht="29.25" thickBot="1" x14ac:dyDescent="0.25">
      <c r="A4" s="210" t="s">
        <v>845</v>
      </c>
      <c r="B4" s="210" t="s">
        <v>855</v>
      </c>
      <c r="C4" s="216" t="s">
        <v>854</v>
      </c>
      <c r="D4" s="210" t="s">
        <v>853</v>
      </c>
    </row>
    <row r="5" spans="1:4" ht="15" x14ac:dyDescent="0.25">
      <c r="A5" s="215" t="s">
        <v>842</v>
      </c>
      <c r="B5" s="214">
        <v>4.72</v>
      </c>
      <c r="C5" s="214">
        <v>4.25</v>
      </c>
      <c r="D5" s="213">
        <f t="shared" ref="D5:D11" si="0">+C5/B5-1</f>
        <v>-0.1</v>
      </c>
    </row>
    <row r="6" spans="1:4" ht="15" x14ac:dyDescent="0.25">
      <c r="A6" s="206" t="s">
        <v>841</v>
      </c>
      <c r="B6" s="205">
        <v>6.39</v>
      </c>
      <c r="C6" s="205">
        <v>5.75</v>
      </c>
      <c r="D6" s="212">
        <f t="shared" si="0"/>
        <v>-0.1</v>
      </c>
    </row>
    <row r="7" spans="1:4" ht="15" x14ac:dyDescent="0.25">
      <c r="A7" s="206" t="s">
        <v>840</v>
      </c>
      <c r="B7" s="205">
        <v>6.45</v>
      </c>
      <c r="C7" s="205">
        <v>5.81</v>
      </c>
      <c r="D7" s="212">
        <f t="shared" si="0"/>
        <v>-0.1</v>
      </c>
    </row>
    <row r="8" spans="1:4" ht="15" x14ac:dyDescent="0.25">
      <c r="A8" s="206" t="s">
        <v>839</v>
      </c>
      <c r="B8" s="205">
        <v>7.96</v>
      </c>
      <c r="C8" s="205">
        <v>7.16</v>
      </c>
      <c r="D8" s="212">
        <f t="shared" si="0"/>
        <v>-0.1</v>
      </c>
    </row>
    <row r="9" spans="1:4" ht="15" x14ac:dyDescent="0.25">
      <c r="A9" s="206" t="s">
        <v>852</v>
      </c>
      <c r="B9" s="205">
        <v>8.0399999999999991</v>
      </c>
      <c r="C9" s="205">
        <v>7.24</v>
      </c>
      <c r="D9" s="212">
        <f t="shared" si="0"/>
        <v>-0.1</v>
      </c>
    </row>
    <row r="10" spans="1:4" ht="15" x14ac:dyDescent="0.25">
      <c r="A10" s="206" t="s">
        <v>851</v>
      </c>
      <c r="B10" s="205">
        <v>1.21</v>
      </c>
      <c r="C10" s="205">
        <v>1.0900000000000001</v>
      </c>
      <c r="D10" s="212">
        <f t="shared" si="0"/>
        <v>-0.1</v>
      </c>
    </row>
    <row r="11" spans="1:4" ht="15.75" thickBot="1" x14ac:dyDescent="0.3">
      <c r="A11" s="204" t="s">
        <v>850</v>
      </c>
      <c r="B11" s="203">
        <v>1.38</v>
      </c>
      <c r="C11" s="203">
        <v>1.24</v>
      </c>
      <c r="D11" s="211">
        <f t="shared" si="0"/>
        <v>-0.1</v>
      </c>
    </row>
    <row r="12" spans="1:4" ht="15" thickBot="1" x14ac:dyDescent="0.25"/>
    <row r="13" spans="1:4" ht="15" thickBot="1" x14ac:dyDescent="0.25">
      <c r="A13" s="210" t="s">
        <v>849</v>
      </c>
      <c r="B13" s="309" t="s">
        <v>848</v>
      </c>
      <c r="C13" s="310"/>
    </row>
    <row r="14" spans="1:4" ht="15" thickBot="1" x14ac:dyDescent="0.25">
      <c r="A14" s="209" t="s">
        <v>847</v>
      </c>
      <c r="B14" s="303" t="s">
        <v>846</v>
      </c>
      <c r="C14" s="305"/>
    </row>
    <row r="15" spans="1:4" ht="15" thickBot="1" x14ac:dyDescent="0.25">
      <c r="A15" s="209" t="s">
        <v>845</v>
      </c>
      <c r="B15" s="209" t="s">
        <v>844</v>
      </c>
      <c r="C15" s="209" t="s">
        <v>843</v>
      </c>
    </row>
    <row r="16" spans="1:4" ht="15" x14ac:dyDescent="0.25">
      <c r="A16" s="208" t="s">
        <v>842</v>
      </c>
      <c r="B16" s="207">
        <v>7.73</v>
      </c>
      <c r="C16" s="207">
        <v>7.88</v>
      </c>
    </row>
    <row r="17" spans="1:3" ht="15" x14ac:dyDescent="0.25">
      <c r="A17" s="206" t="s">
        <v>841</v>
      </c>
      <c r="B17" s="205">
        <v>10</v>
      </c>
      <c r="C17" s="205">
        <v>10.199999999999999</v>
      </c>
    </row>
    <row r="18" spans="1:3" ht="15" x14ac:dyDescent="0.25">
      <c r="A18" s="206" t="s">
        <v>840</v>
      </c>
      <c r="B18" s="205">
        <v>0</v>
      </c>
      <c r="C18" s="205">
        <v>11.8</v>
      </c>
    </row>
    <row r="19" spans="1:3" ht="15.75" thickBot="1" x14ac:dyDescent="0.3">
      <c r="A19" s="204" t="s">
        <v>839</v>
      </c>
      <c r="B19" s="203">
        <v>0</v>
      </c>
      <c r="C19" s="203">
        <v>13.75</v>
      </c>
    </row>
  </sheetData>
  <mergeCells count="5">
    <mergeCell ref="B2:D2"/>
    <mergeCell ref="B3:D3"/>
    <mergeCell ref="A1:D1"/>
    <mergeCell ref="B13:C13"/>
    <mergeCell ref="B14:C14"/>
  </mergeCells>
  <phoneticPr fontId="2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workbookViewId="0">
      <selection activeCell="D27" sqref="D27"/>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624</v>
      </c>
      <c r="G2" t="s">
        <v>587</v>
      </c>
      <c r="I2" s="3"/>
      <c r="K2" s="3" t="s">
        <v>420</v>
      </c>
    </row>
    <row r="3" spans="1:11" x14ac:dyDescent="0.25">
      <c r="A3" s="40" t="s">
        <v>115</v>
      </c>
      <c r="B3" s="40" t="s">
        <v>80</v>
      </c>
      <c r="C3" s="40" t="s">
        <v>121</v>
      </c>
      <c r="D3" t="s">
        <v>161</v>
      </c>
      <c r="E3" t="s">
        <v>157</v>
      </c>
      <c r="F3" s="3" t="s">
        <v>625</v>
      </c>
      <c r="G3" t="s">
        <v>586</v>
      </c>
      <c r="H3" t="s">
        <v>564</v>
      </c>
      <c r="I3" t="s">
        <v>479</v>
      </c>
      <c r="J3" t="s">
        <v>574</v>
      </c>
      <c r="K3" t="s">
        <v>593</v>
      </c>
    </row>
    <row r="4" spans="1:11" x14ac:dyDescent="0.25">
      <c r="A4" s="40" t="s">
        <v>514</v>
      </c>
      <c r="B4" s="40" t="s">
        <v>514</v>
      </c>
      <c r="C4" s="40" t="s">
        <v>121</v>
      </c>
      <c r="D4" t="s">
        <v>158</v>
      </c>
      <c r="E4" t="s">
        <v>156</v>
      </c>
      <c r="F4" s="3" t="s">
        <v>626</v>
      </c>
      <c r="G4" t="s">
        <v>98</v>
      </c>
      <c r="H4" t="s">
        <v>565</v>
      </c>
      <c r="I4" t="s">
        <v>480</v>
      </c>
      <c r="J4" t="s">
        <v>477</v>
      </c>
      <c r="K4" t="s">
        <v>416</v>
      </c>
    </row>
    <row r="5" spans="1:11" x14ac:dyDescent="0.25">
      <c r="A5" s="40" t="s">
        <v>122</v>
      </c>
      <c r="B5" s="40" t="s">
        <v>81</v>
      </c>
      <c r="C5" s="40" t="s">
        <v>107</v>
      </c>
      <c r="D5" s="3" t="s">
        <v>162</v>
      </c>
      <c r="E5" t="s">
        <v>463</v>
      </c>
      <c r="F5" s="3" t="s">
        <v>627</v>
      </c>
      <c r="G5" t="s">
        <v>582</v>
      </c>
      <c r="H5" t="s">
        <v>566</v>
      </c>
      <c r="I5" t="s">
        <v>590</v>
      </c>
      <c r="J5" t="s">
        <v>575</v>
      </c>
      <c r="K5" t="s">
        <v>499</v>
      </c>
    </row>
    <row r="6" spans="1:11" x14ac:dyDescent="0.25">
      <c r="A6" s="40" t="s">
        <v>515</v>
      </c>
      <c r="B6" s="40" t="s">
        <v>516</v>
      </c>
      <c r="C6" s="40" t="s">
        <v>517</v>
      </c>
      <c r="D6" s="3" t="s">
        <v>163</v>
      </c>
      <c r="E6" t="s">
        <v>509</v>
      </c>
      <c r="F6" s="3" t="s">
        <v>628</v>
      </c>
      <c r="G6" t="s">
        <v>583</v>
      </c>
      <c r="H6" t="s">
        <v>567</v>
      </c>
      <c r="I6" t="s">
        <v>481</v>
      </c>
      <c r="J6" t="s">
        <v>576</v>
      </c>
      <c r="K6" t="s">
        <v>415</v>
      </c>
    </row>
    <row r="7" spans="1:11" x14ac:dyDescent="0.25">
      <c r="A7" s="40" t="s">
        <v>123</v>
      </c>
      <c r="B7" s="40" t="s">
        <v>82</v>
      </c>
      <c r="C7" s="40" t="s">
        <v>82</v>
      </c>
      <c r="D7" t="s">
        <v>164</v>
      </c>
      <c r="E7" t="s">
        <v>155</v>
      </c>
      <c r="F7" s="3" t="s">
        <v>629</v>
      </c>
      <c r="G7" t="s">
        <v>584</v>
      </c>
      <c r="H7" t="s">
        <v>412</v>
      </c>
      <c r="I7" t="s">
        <v>482</v>
      </c>
      <c r="J7" t="s">
        <v>577</v>
      </c>
      <c r="K7" t="s">
        <v>594</v>
      </c>
    </row>
    <row r="8" spans="1:11" x14ac:dyDescent="0.25">
      <c r="A8" s="40" t="s">
        <v>518</v>
      </c>
      <c r="B8" s="40" t="s">
        <v>519</v>
      </c>
      <c r="C8" s="40" t="s">
        <v>520</v>
      </c>
      <c r="D8" t="s">
        <v>341</v>
      </c>
      <c r="E8" t="s">
        <v>154</v>
      </c>
      <c r="F8" s="3" t="s">
        <v>630</v>
      </c>
      <c r="G8" s="3" t="s">
        <v>585</v>
      </c>
      <c r="H8" t="s">
        <v>413</v>
      </c>
      <c r="I8" t="s">
        <v>483</v>
      </c>
      <c r="J8" t="s">
        <v>476</v>
      </c>
      <c r="K8" t="s">
        <v>595</v>
      </c>
    </row>
    <row r="9" spans="1:11" x14ac:dyDescent="0.25">
      <c r="A9" s="40" t="s">
        <v>521</v>
      </c>
      <c r="B9" s="40" t="s">
        <v>522</v>
      </c>
      <c r="C9" s="40" t="s">
        <v>523</v>
      </c>
      <c r="D9" t="s">
        <v>165</v>
      </c>
      <c r="E9" t="s">
        <v>153</v>
      </c>
      <c r="F9" s="3" t="s">
        <v>631</v>
      </c>
      <c r="G9" t="s">
        <v>588</v>
      </c>
      <c r="H9" t="s">
        <v>414</v>
      </c>
      <c r="I9" t="s">
        <v>591</v>
      </c>
      <c r="J9" t="s">
        <v>474</v>
      </c>
      <c r="K9" t="s">
        <v>596</v>
      </c>
    </row>
    <row r="10" spans="1:11" x14ac:dyDescent="0.25">
      <c r="A10" s="40" t="s">
        <v>524</v>
      </c>
      <c r="B10" s="40" t="s">
        <v>525</v>
      </c>
      <c r="C10" s="40" t="s">
        <v>526</v>
      </c>
      <c r="D10" t="s">
        <v>342</v>
      </c>
      <c r="E10" t="s">
        <v>152</v>
      </c>
      <c r="F10" s="3" t="s">
        <v>632</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4000000}"/>
  <phoneticPr fontId="24" type="noConversion"/>
  <conditionalFormatting sqref="A1:A4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x14ac:dyDescent="0.2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6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633</v>
      </c>
      <c r="N3" s="3"/>
      <c r="O3" s="3"/>
      <c r="P3" s="3" t="s">
        <v>100</v>
      </c>
      <c r="Q3" s="3" t="s">
        <v>1</v>
      </c>
      <c r="R3" t="s">
        <v>6</v>
      </c>
      <c r="S3" s="41" t="s">
        <v>102</v>
      </c>
      <c r="T3" s="3" t="s">
        <v>1</v>
      </c>
    </row>
    <row r="4" spans="1:20" x14ac:dyDescent="0.25">
      <c r="B4">
        <v>2026</v>
      </c>
      <c r="C4" s="3" t="s">
        <v>70</v>
      </c>
      <c r="D4" s="3"/>
      <c r="E4" t="s">
        <v>607</v>
      </c>
      <c r="F4" s="3"/>
      <c r="G4" t="s">
        <v>572</v>
      </c>
      <c r="H4" s="3" t="s">
        <v>638</v>
      </c>
      <c r="I4" s="3" t="s">
        <v>97</v>
      </c>
      <c r="J4" s="3" t="s">
        <v>77</v>
      </c>
      <c r="K4" s="3"/>
      <c r="L4" t="s">
        <v>506</v>
      </c>
      <c r="M4" s="3" t="s">
        <v>634</v>
      </c>
      <c r="N4" s="3"/>
      <c r="O4" s="3"/>
      <c r="P4" s="3"/>
      <c r="Q4" s="3"/>
      <c r="R4" t="s">
        <v>7</v>
      </c>
      <c r="S4" s="3" t="s">
        <v>103</v>
      </c>
    </row>
    <row r="5" spans="1:20" x14ac:dyDescent="0.25">
      <c r="B5">
        <v>2027</v>
      </c>
      <c r="C5" s="3" t="s">
        <v>68</v>
      </c>
      <c r="D5" s="3"/>
      <c r="E5" t="s">
        <v>608</v>
      </c>
      <c r="F5" s="3"/>
      <c r="G5" t="s">
        <v>2</v>
      </c>
      <c r="H5" s="3" t="s">
        <v>408</v>
      </c>
      <c r="I5" t="s">
        <v>581</v>
      </c>
      <c r="K5" s="3"/>
      <c r="L5" t="s">
        <v>505</v>
      </c>
      <c r="M5" s="3" t="s">
        <v>635</v>
      </c>
      <c r="N5" s="3"/>
      <c r="O5" s="3"/>
      <c r="P5" s="3"/>
      <c r="Q5" s="3"/>
      <c r="R5" t="s">
        <v>8</v>
      </c>
      <c r="S5" s="3" t="s">
        <v>105</v>
      </c>
    </row>
    <row r="6" spans="1:20" x14ac:dyDescent="0.25">
      <c r="C6" s="3" t="s">
        <v>67</v>
      </c>
      <c r="E6" t="s">
        <v>609</v>
      </c>
      <c r="G6" t="s">
        <v>73</v>
      </c>
      <c r="H6" s="3" t="s">
        <v>409</v>
      </c>
      <c r="L6" t="s">
        <v>508</v>
      </c>
      <c r="M6" s="3" t="s">
        <v>636</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5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Commitment</vt:lpstr>
      <vt:lpstr>Internal Comimitment</vt:lpstr>
      <vt:lpstr>Ross</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2026-03-11T06:48:47Z</dcterms:modified>
</cp:coreProperties>
</file>