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20.8\涉外组\China PM Team\Fannie gu\ROSS\Serta Solid--印巴\ROSS IND On Hold\20260213 Comfy Sleep SV3 4 Containers\"/>
    </mc:Choice>
  </mc:AlternateContent>
  <xr:revisionPtr revIDLastSave="0" documentId="13_ncr:1_{95D0B7B3-2D9F-4C3F-868D-AA707F8C725E}" xr6:coauthVersionLast="47" xr6:coauthVersionMax="47" xr10:uidLastSave="{00000000-0000-0000-0000-000000000000}"/>
  <bookViews>
    <workbookView xWindow="-120" yWindow="-120" windowWidth="29040" windowHeight="17640" activeTab="1" xr2:uid="{00000000-000D-0000-FFFF-FFFF00000000}"/>
  </bookViews>
  <sheets>
    <sheet name="Commitment" sheetId="2" r:id="rId1"/>
    <sheet name="Internal Commitment" sheetId="6" r:id="rId2"/>
    <sheet name="DOMESTIC WAREHOUSE" sheetId="8" r:id="rId3"/>
    <sheet name="CHN 04-09-2025" sheetId="7" r:id="rId4"/>
    <sheet name="ValueSelect" sheetId="4" r:id="rId5"/>
    <sheet name="Data" sheetId="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5" hidden="1">Data!$A$1:$T$1</definedName>
    <definedName name="_xlnm._FilterDatabase" localSheetId="4" hidden="1">ValueSelect!$D$1:$K$293</definedName>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 localSheetId="3">[7]Sheet1!$DW$2:$DW$3</definedName>
    <definedName name="CATEGORY" localSheetId="1">[7]Sheet1!$DW$2:$DW$3</definedName>
    <definedName name="CATEGORY">[8]Sheet1!$DW$2:$DW$3</definedName>
    <definedName name="categoryfinal">'[9]Import Quote Sheet'!$A$90:$A$190</definedName>
    <definedName name="chargeback">'[1]other data'!$B$2:$B$6</definedName>
    <definedName name="color">[5]Lists!$J$6:$J$29</definedName>
    <definedName name="colour" localSheetId="3">[7]Sheet1!$EH$2:$EH$3</definedName>
    <definedName name="colour" localSheetId="1">[7]Sheet1!$EH$2:$EH$3</definedName>
    <definedName name="colour">[8]Sheet1!$EH$2:$EH$3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[10]Mapping!$AR$2:$AR$84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[11]Costs!$J$11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'[9]Import Quote Sheet'!$B$90:$B$123</definedName>
    <definedName name="foam" localSheetId="3">[7]Sheet1!$EC$2:$EC$3</definedName>
    <definedName name="foam" localSheetId="1">[7]Sheet1!$EC$2:$EC$3</definedName>
    <definedName name="foam">[8]Sheet1!$EC$2:$EC$3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[12]Mapping!$X$2:$X$5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'[13]X-LIST'!$G$2:$G$7</definedName>
    <definedName name="KD" localSheetId="3">[7]Sheet1!$DS$2:$DS$2</definedName>
    <definedName name="KD" localSheetId="1">[7]Sheet1!$DS$2:$DS$2</definedName>
    <definedName name="KD">[8]Sheet1!$DS$2:$DS$2</definedName>
    <definedName name="Kids_Bath">#REF!</definedName>
    <definedName name="Kids_or_Teen">#REF!</definedName>
    <definedName name="LGT">#REF!</definedName>
    <definedName name="LicensedProduct_Range">[4]Mapping!$AF$2:$AF$3</definedName>
    <definedName name="LIFESTYLE">'[13]X-LIST'!$C$2:$C$7</definedName>
    <definedName name="Lighting_or_Candleholders">#REF!</definedName>
    <definedName name="loctype">'[1]other data'!$BN$2:$BN$6</definedName>
    <definedName name="M" localSheetId="3">[7]Sheet1!$EA$2:$EA$3</definedName>
    <definedName name="M" localSheetId="1">[7]Sheet1!$EA$2:$EA$3</definedName>
    <definedName name="M">[8]Sheet1!$EA$2:$EA$3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 localSheetId="3">[7]Sheet1!$EE$2:$EE$3</definedName>
    <definedName name="PACK" localSheetId="1">[7]Sheet1!$EE$2:$EE$3</definedName>
    <definedName name="PACK">[8]Sheet1!$EE$2:$EE$3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 localSheetId="3">[14]a!$A$10:$B$35</definedName>
    <definedName name="PORT_IFF" localSheetId="1">[14]a!$A$10:$B$35</definedName>
    <definedName name="PORT_IFF">#N/A</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[15]Q1!$C$38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[12]Mapping!$AL$2:$AL$3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 localSheetId="3">[7]Sheet1!$EF$2:$EF$3</definedName>
    <definedName name="UNIT" localSheetId="1">[7]Sheet1!$EF$2:$EF$3</definedName>
    <definedName name="UNIT">[8]Sheet1!$EF$2:$EF$3</definedName>
    <definedName name="upc">'[1]other data'!$AH$2:$AH$10</definedName>
    <definedName name="UPC1A">'[1]other data'!$BD$2:$BD$5</definedName>
    <definedName name="UPC2A">'[1]other data'!$BF$2:$BF$5</definedName>
    <definedName name="User1Col">#REF!</definedName>
    <definedName name="User3Col">#REF!</definedName>
    <definedName name="vlook">#REF!</definedName>
    <definedName name="WAREHOUSE">'[1]other data'!$BL$2:$BL$24</definedName>
    <definedName name="WIN">#REF!</definedName>
    <definedName name="Window_Treatments_Hardware_Accessories">#REF!</definedName>
    <definedName name="Window_Treatments_Hardware_Accessories.">#REF!</definedName>
    <definedName name="wood" localSheetId="3">[7]Sheet1!$EG$2:$EG$3</definedName>
    <definedName name="wood" localSheetId="1">[7]Sheet1!$EG$2:$EG$3</definedName>
    <definedName name="wood">[8]Sheet1!$EG$2:$EG$3</definedName>
    <definedName name="World1">[5]Lists!$H$6:$H$29</definedName>
    <definedName name="YN">'[16]Page 1 Sales and Forecast'!$AA$2:$AA$3</definedName>
    <definedName name="YNE">'[1]other data'!$BB$2:$BB$5</definedName>
    <definedName name="YNES">'[1]other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52" i="6" l="1"/>
  <c r="AE50" i="6"/>
  <c r="AE49" i="6"/>
  <c r="AE41" i="6"/>
  <c r="AE39" i="6"/>
  <c r="AE38" i="6"/>
  <c r="AE30" i="6"/>
  <c r="AE28" i="6"/>
  <c r="AE27" i="6"/>
  <c r="AE19" i="6" l="1"/>
  <c r="AE17" i="6"/>
  <c r="AE16" i="6"/>
  <c r="AG55" i="6"/>
  <c r="AF53" i="6"/>
  <c r="AG52" i="6"/>
  <c r="AA52" i="6"/>
  <c r="Y52" i="6"/>
  <c r="AB52" i="6" s="1"/>
  <c r="Q52" i="6"/>
  <c r="O52" i="6"/>
  <c r="N52" i="6"/>
  <c r="AG51" i="6"/>
  <c r="AA51" i="6"/>
  <c r="Y51" i="6"/>
  <c r="N51" i="6"/>
  <c r="O51" i="6" s="1"/>
  <c r="Q51" i="6" s="1"/>
  <c r="AG50" i="6"/>
  <c r="AA50" i="6"/>
  <c r="Y50" i="6"/>
  <c r="AB50" i="6" s="1"/>
  <c r="Q50" i="6"/>
  <c r="O50" i="6"/>
  <c r="N50" i="6"/>
  <c r="AG49" i="6"/>
  <c r="AA49" i="6"/>
  <c r="AB49" i="6" s="1"/>
  <c r="Y49" i="6"/>
  <c r="N49" i="6"/>
  <c r="O49" i="6" s="1"/>
  <c r="Q49" i="6" s="1"/>
  <c r="AG48" i="6"/>
  <c r="AA48" i="6"/>
  <c r="Y48" i="6"/>
  <c r="AB48" i="6" s="1"/>
  <c r="Q48" i="6"/>
  <c r="O48" i="6"/>
  <c r="N48" i="6"/>
  <c r="AG47" i="6"/>
  <c r="AA47" i="6"/>
  <c r="Y47" i="6"/>
  <c r="N47" i="6"/>
  <c r="O47" i="6" s="1"/>
  <c r="Q47" i="6" s="1"/>
  <c r="AG46" i="6"/>
  <c r="AA46" i="6"/>
  <c r="Y46" i="6"/>
  <c r="Q46" i="6"/>
  <c r="O46" i="6"/>
  <c r="N46" i="6"/>
  <c r="A46" i="6"/>
  <c r="AF42" i="6"/>
  <c r="AG41" i="6"/>
  <c r="AA41" i="6"/>
  <c r="Y41" i="6"/>
  <c r="Q41" i="6"/>
  <c r="O41" i="6"/>
  <c r="N41" i="6"/>
  <c r="AG40" i="6"/>
  <c r="AA40" i="6"/>
  <c r="Y40" i="6"/>
  <c r="N40" i="6"/>
  <c r="O40" i="6" s="1"/>
  <c r="Q40" i="6" s="1"/>
  <c r="AG39" i="6"/>
  <c r="AA39" i="6"/>
  <c r="Y39" i="6"/>
  <c r="O39" i="6"/>
  <c r="N39" i="6"/>
  <c r="AG38" i="6"/>
  <c r="AA38" i="6"/>
  <c r="Y38" i="6"/>
  <c r="N38" i="6"/>
  <c r="O38" i="6" s="1"/>
  <c r="Q38" i="6" s="1"/>
  <c r="AG37" i="6"/>
  <c r="AA37" i="6"/>
  <c r="Y37" i="6"/>
  <c r="N37" i="6"/>
  <c r="O37" i="6" s="1"/>
  <c r="AG36" i="6"/>
  <c r="AA36" i="6"/>
  <c r="Y36" i="6"/>
  <c r="N36" i="6"/>
  <c r="O36" i="6" s="1"/>
  <c r="AG35" i="6"/>
  <c r="AA35" i="6"/>
  <c r="Y35" i="6"/>
  <c r="N35" i="6"/>
  <c r="O35" i="6" s="1"/>
  <c r="A35" i="6"/>
  <c r="AB47" i="6" l="1"/>
  <c r="AG53" i="6"/>
  <c r="AB46" i="6"/>
  <c r="AB51" i="6"/>
  <c r="AB40" i="6"/>
  <c r="AB35" i="6"/>
  <c r="AB41" i="6"/>
  <c r="AB38" i="6"/>
  <c r="Q39" i="6"/>
  <c r="AB36" i="6"/>
  <c r="Q37" i="6"/>
  <c r="AB39" i="6"/>
  <c r="Q35" i="6"/>
  <c r="Q36" i="6"/>
  <c r="AG42" i="6"/>
  <c r="AB37" i="6"/>
  <c r="G4" i="8" l="1"/>
  <c r="K4" i="8" s="1"/>
  <c r="G5" i="8"/>
  <c r="K5" i="8" s="1"/>
  <c r="G6" i="8"/>
  <c r="K6" i="8"/>
  <c r="G7" i="8"/>
  <c r="K7" i="8" s="1"/>
  <c r="G8" i="8"/>
  <c r="K8" i="8"/>
  <c r="G9" i="8"/>
  <c r="K9" i="8" s="1"/>
  <c r="G10" i="8"/>
  <c r="K10" i="8" s="1"/>
  <c r="F11" i="8"/>
  <c r="G13" i="8"/>
  <c r="K13" i="8" s="1"/>
  <c r="G14" i="8"/>
  <c r="K14" i="8"/>
  <c r="G15" i="8"/>
  <c r="K15" i="8" s="1"/>
  <c r="G16" i="8"/>
  <c r="K16" i="8"/>
  <c r="G17" i="8"/>
  <c r="K17" i="8" s="1"/>
  <c r="G18" i="8"/>
  <c r="K18" i="8" s="1"/>
  <c r="G19" i="8"/>
  <c r="K19" i="8"/>
  <c r="F20" i="8"/>
  <c r="G22" i="8"/>
  <c r="K22" i="8"/>
  <c r="G23" i="8"/>
  <c r="K23" i="8" s="1"/>
  <c r="G24" i="8"/>
  <c r="K24" i="8" s="1"/>
  <c r="G25" i="8"/>
  <c r="K25" i="8" s="1"/>
  <c r="G26" i="8"/>
  <c r="K26" i="8" s="1"/>
  <c r="F27" i="8"/>
  <c r="G28" i="8"/>
  <c r="K28" i="8"/>
  <c r="G29" i="8"/>
  <c r="K29" i="8" s="1"/>
  <c r="F30" i="8"/>
  <c r="X33" i="8"/>
  <c r="K30" i="8" l="1"/>
  <c r="K20" i="8"/>
  <c r="K27" i="8"/>
  <c r="K11" i="8"/>
  <c r="AA14" i="6"/>
  <c r="AA15" i="6"/>
  <c r="AA16" i="6"/>
  <c r="AA17" i="6"/>
  <c r="AA18" i="6"/>
  <c r="AA19" i="6"/>
  <c r="AA24" i="6"/>
  <c r="AA25" i="6"/>
  <c r="AA26" i="6"/>
  <c r="AA27" i="6"/>
  <c r="AA28" i="6"/>
  <c r="AA29" i="6"/>
  <c r="AA30" i="6"/>
  <c r="AA13" i="6"/>
  <c r="G2" i="7"/>
  <c r="H2" i="7" s="1"/>
  <c r="G3" i="7"/>
  <c r="H3" i="7"/>
  <c r="G4" i="7"/>
  <c r="G5" i="7"/>
  <c r="H5" i="7" s="1"/>
  <c r="G6" i="7"/>
  <c r="G7" i="7"/>
  <c r="G8" i="7"/>
  <c r="H8" i="7" s="1"/>
  <c r="G10" i="7"/>
  <c r="H10" i="7"/>
  <c r="G11" i="7"/>
  <c r="H11" i="7" s="1"/>
  <c r="G12" i="7"/>
  <c r="H12" i="7" s="1"/>
  <c r="G13" i="7"/>
  <c r="H13" i="7" s="1"/>
  <c r="G14" i="7"/>
  <c r="H14" i="7" s="1"/>
  <c r="G15" i="7"/>
  <c r="H15" i="7" s="1"/>
  <c r="G16" i="7"/>
  <c r="H16" i="7"/>
  <c r="G17" i="7"/>
  <c r="H17" i="7" s="1"/>
  <c r="G18" i="7"/>
  <c r="H18" i="7" s="1"/>
  <c r="D3" i="6"/>
  <c r="A13" i="6"/>
  <c r="N13" i="6"/>
  <c r="O13" i="6" s="1"/>
  <c r="Y13" i="6"/>
  <c r="AG13" i="6"/>
  <c r="N14" i="6"/>
  <c r="O14" i="6" s="1"/>
  <c r="Y14" i="6"/>
  <c r="AG14" i="6"/>
  <c r="N15" i="6"/>
  <c r="O15" i="6" s="1"/>
  <c r="Y15" i="6"/>
  <c r="AG15" i="6"/>
  <c r="N16" i="6"/>
  <c r="O16" i="6" s="1"/>
  <c r="Y16" i="6"/>
  <c r="AG16" i="6"/>
  <c r="N17" i="6"/>
  <c r="O17" i="6" s="1"/>
  <c r="Y17" i="6"/>
  <c r="AG17" i="6"/>
  <c r="N18" i="6"/>
  <c r="O18" i="6" s="1"/>
  <c r="Y18" i="6"/>
  <c r="AB18" i="6" s="1"/>
  <c r="AG18" i="6"/>
  <c r="N19" i="6"/>
  <c r="O19" i="6" s="1"/>
  <c r="Y19" i="6"/>
  <c r="AG19" i="6"/>
  <c r="AF20" i="6"/>
  <c r="A24" i="6"/>
  <c r="N24" i="6"/>
  <c r="O24" i="6" s="1"/>
  <c r="Y24" i="6"/>
  <c r="AG24" i="6"/>
  <c r="N25" i="6"/>
  <c r="O25" i="6" s="1"/>
  <c r="Y25" i="6"/>
  <c r="AG25" i="6"/>
  <c r="N26" i="6"/>
  <c r="O26" i="6" s="1"/>
  <c r="Y26" i="6"/>
  <c r="AG26" i="6"/>
  <c r="N27" i="6"/>
  <c r="O27" i="6" s="1"/>
  <c r="Y27" i="6"/>
  <c r="AG27" i="6"/>
  <c r="N28" i="6"/>
  <c r="O28" i="6" s="1"/>
  <c r="Y28" i="6"/>
  <c r="AG28" i="6"/>
  <c r="N29" i="6"/>
  <c r="O29" i="6" s="1"/>
  <c r="Y29" i="6"/>
  <c r="AG29" i="6"/>
  <c r="N30" i="6"/>
  <c r="O30" i="6" s="1"/>
  <c r="Q30" i="6"/>
  <c r="Y30" i="6"/>
  <c r="AG30" i="6"/>
  <c r="AF31" i="6"/>
  <c r="AB17" i="6" l="1"/>
  <c r="AB16" i="6"/>
  <c r="T13" i="6"/>
  <c r="H25" i="6"/>
  <c r="Q28" i="6"/>
  <c r="AB26" i="6"/>
  <c r="Q18" i="6"/>
  <c r="AB14" i="6"/>
  <c r="Q19" i="6"/>
  <c r="Q15" i="6"/>
  <c r="H7" i="7"/>
  <c r="AB29" i="6"/>
  <c r="AB28" i="6"/>
  <c r="Q17" i="6"/>
  <c r="H6" i="7"/>
  <c r="AB13" i="6"/>
  <c r="AB27" i="6"/>
  <c r="AB24" i="6"/>
  <c r="Q29" i="6"/>
  <c r="Q25" i="6"/>
  <c r="AB25" i="6"/>
  <c r="Q27" i="6"/>
  <c r="AB19" i="6"/>
  <c r="AB15" i="6"/>
  <c r="Q26" i="6"/>
  <c r="Q16" i="6"/>
  <c r="AG20" i="6"/>
  <c r="AG31" i="6"/>
  <c r="AB30" i="6"/>
  <c r="Q13" i="6"/>
  <c r="Q24" i="6"/>
  <c r="T14" i="6"/>
  <c r="Q14" i="6"/>
  <c r="H30" i="6"/>
  <c r="H41" i="6" s="1"/>
  <c r="T19" i="6"/>
  <c r="H16" i="6"/>
  <c r="H26" i="6"/>
  <c r="H37" i="6" s="1"/>
  <c r="H4" i="7"/>
  <c r="H29" i="6"/>
  <c r="H40" i="6" s="1"/>
  <c r="H24" i="6"/>
  <c r="H35" i="6" s="1"/>
  <c r="T18" i="6"/>
  <c r="T15" i="6"/>
  <c r="H17" i="6"/>
  <c r="AG56" i="6" l="1"/>
  <c r="D8" i="2" s="1"/>
  <c r="T40" i="6"/>
  <c r="U40" i="6" s="1"/>
  <c r="AC40" i="6" s="1"/>
  <c r="H51" i="6"/>
  <c r="T51" i="6" s="1"/>
  <c r="U51" i="6" s="1"/>
  <c r="AC51" i="6" s="1"/>
  <c r="T41" i="6"/>
  <c r="U41" i="6" s="1"/>
  <c r="AC41" i="6" s="1"/>
  <c r="AH41" i="6" s="1"/>
  <c r="H52" i="6"/>
  <c r="T52" i="6" s="1"/>
  <c r="U52" i="6" s="1"/>
  <c r="AC52" i="6" s="1"/>
  <c r="T37" i="6"/>
  <c r="U37" i="6" s="1"/>
  <c r="AC37" i="6" s="1"/>
  <c r="H48" i="6"/>
  <c r="T48" i="6" s="1"/>
  <c r="U48" i="6" s="1"/>
  <c r="AC48" i="6" s="1"/>
  <c r="T35" i="6"/>
  <c r="U35" i="6" s="1"/>
  <c r="AC35" i="6" s="1"/>
  <c r="AH35" i="6" s="1"/>
  <c r="H46" i="6"/>
  <c r="T46" i="6" s="1"/>
  <c r="U46" i="6" s="1"/>
  <c r="AC46" i="6" s="1"/>
  <c r="AD40" i="6"/>
  <c r="AH40" i="6"/>
  <c r="T25" i="6"/>
  <c r="U25" i="6" s="1"/>
  <c r="AC25" i="6" s="1"/>
  <c r="H36" i="6"/>
  <c r="AH37" i="6"/>
  <c r="AD37" i="6"/>
  <c r="U13" i="6"/>
  <c r="AC13" i="6" s="1"/>
  <c r="AD13" i="6" s="1"/>
  <c r="U15" i="6"/>
  <c r="AC15" i="6" s="1"/>
  <c r="U18" i="6"/>
  <c r="AC18" i="6" s="1"/>
  <c r="AD18" i="6" s="1"/>
  <c r="U19" i="6"/>
  <c r="AC19" i="6" s="1"/>
  <c r="AH19" i="6" s="1"/>
  <c r="D5" i="6"/>
  <c r="U14" i="6"/>
  <c r="AC14" i="6" s="1"/>
  <c r="AH14" i="6" s="1"/>
  <c r="T16" i="6"/>
  <c r="U16" i="6" s="1"/>
  <c r="AC16" i="6" s="1"/>
  <c r="AH16" i="6" s="1"/>
  <c r="T29" i="6"/>
  <c r="U29" i="6" s="1"/>
  <c r="AC29" i="6" s="1"/>
  <c r="T26" i="6"/>
  <c r="U26" i="6" s="1"/>
  <c r="AC26" i="6" s="1"/>
  <c r="H27" i="6"/>
  <c r="H38" i="6" s="1"/>
  <c r="T24" i="6"/>
  <c r="U24" i="6" s="1"/>
  <c r="AC24" i="6" s="1"/>
  <c r="T30" i="6"/>
  <c r="U30" i="6" s="1"/>
  <c r="AC30" i="6" s="1"/>
  <c r="T17" i="6"/>
  <c r="U17" i="6" s="1"/>
  <c r="AC17" i="6" s="1"/>
  <c r="H28" i="6"/>
  <c r="H39" i="6" s="1"/>
  <c r="AH46" i="6" l="1"/>
  <c r="AD46" i="6"/>
  <c r="AD35" i="6"/>
  <c r="AD41" i="6"/>
  <c r="AH48" i="6"/>
  <c r="AD48" i="6"/>
  <c r="AD51" i="6"/>
  <c r="AH51" i="6"/>
  <c r="T36" i="6"/>
  <c r="U36" i="6" s="1"/>
  <c r="AC36" i="6" s="1"/>
  <c r="AH36" i="6" s="1"/>
  <c r="H47" i="6"/>
  <c r="T47" i="6" s="1"/>
  <c r="U47" i="6" s="1"/>
  <c r="AC47" i="6" s="1"/>
  <c r="AH52" i="6"/>
  <c r="AD52" i="6"/>
  <c r="T39" i="6"/>
  <c r="U39" i="6" s="1"/>
  <c r="AC39" i="6" s="1"/>
  <c r="AD39" i="6" s="1"/>
  <c r="H50" i="6"/>
  <c r="T50" i="6" s="1"/>
  <c r="U50" i="6" s="1"/>
  <c r="AC50" i="6" s="1"/>
  <c r="T38" i="6"/>
  <c r="U38" i="6" s="1"/>
  <c r="AC38" i="6" s="1"/>
  <c r="AH38" i="6" s="1"/>
  <c r="H49" i="6"/>
  <c r="T49" i="6" s="1"/>
  <c r="U49" i="6" s="1"/>
  <c r="AC49" i="6" s="1"/>
  <c r="AD14" i="6"/>
  <c r="AH15" i="6"/>
  <c r="AD15" i="6"/>
  <c r="AD25" i="6"/>
  <c r="AH25" i="6"/>
  <c r="AH13" i="6"/>
  <c r="AD19" i="6"/>
  <c r="AH18" i="6"/>
  <c r="AD16" i="6"/>
  <c r="AD30" i="6"/>
  <c r="AH30" i="6"/>
  <c r="AD24" i="6"/>
  <c r="AH24" i="6"/>
  <c r="T27" i="6"/>
  <c r="U27" i="6" s="1"/>
  <c r="AC27" i="6" s="1"/>
  <c r="AD27" i="6" s="1"/>
  <c r="AD26" i="6"/>
  <c r="AH26" i="6"/>
  <c r="AD29" i="6"/>
  <c r="AH29" i="6"/>
  <c r="T28" i="6"/>
  <c r="U28" i="6" s="1"/>
  <c r="AC28" i="6" s="1"/>
  <c r="AD17" i="6"/>
  <c r="AH17" i="6"/>
  <c r="AD38" i="6" l="1"/>
  <c r="AD36" i="6"/>
  <c r="AD49" i="6"/>
  <c r="AH49" i="6"/>
  <c r="AH39" i="6"/>
  <c r="AH42" i="6" s="1"/>
  <c r="AI42" i="6" s="1"/>
  <c r="AH50" i="6"/>
  <c r="AD50" i="6"/>
  <c r="AD47" i="6"/>
  <c r="AH47" i="6"/>
  <c r="AH20" i="6"/>
  <c r="AH27" i="6"/>
  <c r="AD28" i="6"/>
  <c r="AH28" i="6"/>
  <c r="AH53" i="6" l="1"/>
  <c r="AI53" i="6" s="1"/>
  <c r="AI20" i="6"/>
  <c r="AH31" i="6"/>
  <c r="AI31" i="6" s="1"/>
  <c r="AG57" i="6" l="1"/>
  <c r="D9" i="2" s="1"/>
  <c r="D3" i="2"/>
  <c r="AG58" i="6" l="1"/>
  <c r="D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sharedStrings.xml><?xml version="1.0" encoding="utf-8"?>
<sst xmlns="http://schemas.openxmlformats.org/spreadsheetml/2006/main" count="1367" uniqueCount="1012">
  <si>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</si>
  <si>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</si>
  <si>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</si>
  <si>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</si>
  <si>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</si>
  <si>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</si>
  <si>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</si>
  <si>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</si>
  <si>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</si>
  <si>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</si>
  <si>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</si>
  <si>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</si>
  <si>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</si>
  <si>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</si>
  <si>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</si>
  <si>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</si>
  <si>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</si>
  <si>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</si>
  <si>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</si>
  <si>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</si>
  <si>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</si>
  <si>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</si>
  <si>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</si>
  <si>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</si>
  <si>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</si>
  <si>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</si>
  <si>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</si>
  <si>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</si>
  <si>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</si>
  <si>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</si>
  <si>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</si>
  <si>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</si>
  <si>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</si>
  <si>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</si>
  <si>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</si>
  <si>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</si>
  <si>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</si>
  <si>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</si>
  <si>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</si>
  <si>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</si>
  <si>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</si>
  <si>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</si>
  <si>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</si>
  <si>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</si>
  <si>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</si>
  <si>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</si>
  <si>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</si>
  <si>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</si>
  <si>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</si>
  <si>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</si>
  <si>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</si>
  <si>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</si>
  <si>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</si>
  <si>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</si>
  <si>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</si>
  <si>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</si>
  <si>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</si>
  <si>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</si>
  <si>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</si>
  <si>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</si>
  <si>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</si>
  <si>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</si>
  <si>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</si>
  <si>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</si>
  <si>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</si>
  <si>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</si>
  <si>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</si>
  <si>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</si>
  <si>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</si>
  <si>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</si>
  <si>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</si>
  <si>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</si>
  <si>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</si>
  <si>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</si>
  <si>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</si>
  <si>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</si>
  <si>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</si>
  <si>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</si>
  <si>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</si>
  <si>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</si>
  <si>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</si>
  <si>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</si>
  <si>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</si>
  <si>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</si>
  <si>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</si>
  <si>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</si>
  <si>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</si>
  <si>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</si>
  <si>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</si>
  <si>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</si>
  <si>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</si>
  <si>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</si>
  <si>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</si>
  <si>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</si>
  <si>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</si>
  <si>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</si>
  <si>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</si>
  <si>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</si>
  <si>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</si>
  <si>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</si>
  <si>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</si>
  <si>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</si>
  <si>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</si>
  <si>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</si>
  <si>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</si>
  <si>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</si>
  <si>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</si>
  <si>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</si>
  <si>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</si>
  <si>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</si>
  <si>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</si>
  <si>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</si>
  <si>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</si>
  <si>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</si>
  <si>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</si>
  <si>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</si>
  <si>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</si>
  <si>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</si>
  <si>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</si>
  <si>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</si>
  <si>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</si>
  <si>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</si>
  <si>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</si>
  <si>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</si>
  <si>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</si>
  <si>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</si>
  <si>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</si>
  <si>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</si>
  <si>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</si>
  <si>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</si>
  <si>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</si>
  <si>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</si>
  <si>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</si>
  <si>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</si>
  <si>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</si>
  <si>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</si>
  <si>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</si>
  <si>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</si>
  <si>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</si>
  <si>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</si>
  <si>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</si>
  <si>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</si>
  <si>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</si>
  <si>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</si>
  <si>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</si>
  <si>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</si>
  <si>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</si>
  <si>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</si>
  <si>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</si>
  <si>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</si>
  <si>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</si>
  <si>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</si>
  <si>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</si>
  <si>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</si>
  <si>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</si>
  <si>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</si>
  <si>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</si>
  <si>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</si>
  <si>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</si>
  <si>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</si>
  <si>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</si>
  <si>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</si>
  <si>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</si>
  <si>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</si>
  <si>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</si>
  <si>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</si>
  <si>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</si>
  <si>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</si>
  <si>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</si>
  <si>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</si>
  <si>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</si>
  <si>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</si>
  <si>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</si>
  <si>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</si>
  <si>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</si>
  <si>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</si>
  <si>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</si>
  <si>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</si>
  <si>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</si>
  <si>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</si>
  <si>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</si>
  <si>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</si>
  <si>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</si>
  <si>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</si>
  <si>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</si>
  <si>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</si>
  <si>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</si>
  <si>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</si>
  <si>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</si>
  <si>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</si>
  <si>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</si>
  <si>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</si>
  <si>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</si>
  <si>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</si>
  <si>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</si>
  <si>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</si>
  <si>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</si>
  <si>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</si>
  <si>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</si>
  <si>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</si>
  <si>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</si>
  <si>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</si>
  <si>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</si>
  <si>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</si>
  <si>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</si>
  <si>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</si>
  <si>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</si>
  <si>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</si>
  <si>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</si>
  <si>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</si>
  <si>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</si>
  <si>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</si>
  <si>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</si>
  <si>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</si>
  <si>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</si>
  <si>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</si>
  <si>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</si>
  <si>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</si>
  <si>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</si>
  <si>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</si>
  <si>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</si>
  <si>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</si>
  <si>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</si>
  <si>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</si>
  <si>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</si>
  <si>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</si>
  <si>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</si>
  <si>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</si>
  <si>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</si>
  <si>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</si>
  <si>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</si>
  <si>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</si>
  <si>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</si>
  <si>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</si>
  <si>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</si>
  <si>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</si>
  <si>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</si>
  <si>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</si>
  <si>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</si>
  <si>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</si>
  <si>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</si>
  <si>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</si>
  <si>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</si>
  <si>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</si>
  <si>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</si>
  <si>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</si>
  <si>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</si>
  <si>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</si>
  <si>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</si>
  <si>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</si>
  <si>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</si>
  <si>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</si>
  <si>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</si>
  <si>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</si>
  <si>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</si>
  <si>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</si>
  <si>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</si>
  <si>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</si>
  <si>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</si>
  <si>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</si>
  <si>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</si>
  <si>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</si>
  <si>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</si>
  <si>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</si>
  <si>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</si>
  <si>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</si>
  <si>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</si>
  <si>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</si>
  <si>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</si>
  <si>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</si>
  <si>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</si>
  <si>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</si>
  <si>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</si>
  <si>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</si>
  <si>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</si>
  <si>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</si>
  <si>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</si>
  <si>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</si>
  <si>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</si>
  <si>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</si>
  <si>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</si>
  <si>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</si>
  <si>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</si>
  <si>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</si>
  <si>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</si>
  <si>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</si>
  <si>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</si>
  <si>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</si>
  <si>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</si>
  <si>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</si>
  <si>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</si>
  <si>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</si>
  <si>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</si>
  <si>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</si>
  <si>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</si>
  <si>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</si>
  <si>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</si>
  <si>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</si>
  <si>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</si>
  <si>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</si>
  <si>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</si>
  <si>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</si>
  <si>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</si>
  <si>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</si>
  <si>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</si>
  <si>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</si>
  <si>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</si>
  <si>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</si>
  <si>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</si>
  <si>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</si>
  <si>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</si>
  <si>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</si>
  <si>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</si>
  <si>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</si>
  <si>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</si>
  <si>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</si>
  <si>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</si>
  <si>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</si>
  <si>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</si>
  <si>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</si>
  <si>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</si>
  <si>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</si>
  <si>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</si>
  <si>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</si>
  <si>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</si>
  <si>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</si>
  <si>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</si>
  <si>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</si>
  <si>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</si>
  <si>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</si>
  <si>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</si>
  <si>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</si>
  <si>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</si>
  <si>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</si>
  <si>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</si>
  <si>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</si>
  <si>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</si>
  <si>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</si>
  <si>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</si>
  <si>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</si>
  <si>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</si>
  <si>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</si>
  <si>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</si>
  <si>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</si>
  <si>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</si>
  <si>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</si>
  <si>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</si>
  <si>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</si>
  <si>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</si>
  <si>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</si>
  <si>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</si>
  <si>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</si>
  <si>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</si>
  <si>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</si>
  <si>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</si>
  <si>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</si>
  <si>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</si>
  <si>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</si>
  <si>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</si>
  <si>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</si>
  <si>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</si>
  <si>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</si>
  <si>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</si>
  <si>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</si>
  <si>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</si>
  <si>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</si>
  <si>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</si>
  <si>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</si>
  <si>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</si>
  <si>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</si>
  <si>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</si>
  <si>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</si>
  <si>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</si>
  <si>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</si>
  <si>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</si>
  <si>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</si>
  <si>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</si>
  <si>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</si>
  <si>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</si>
  <si>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</si>
  <si>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</si>
  <si>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</si>
  <si>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</si>
  <si>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</si>
  <si>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</si>
  <si>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</si>
  <si>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</si>
  <si>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</si>
  <si>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</si>
  <si>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</si>
  <si>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</si>
  <si>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</si>
  <si>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</si>
  <si>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</si>
  <si>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</si>
  <si>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</si>
  <si>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</si>
  <si>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</si>
  <si>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</si>
  <si>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</si>
  <si>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</si>
  <si>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</si>
  <si>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</si>
  <si>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</si>
  <si>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</si>
  <si>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</si>
  <si>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</si>
  <si>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</si>
  <si>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</si>
  <si>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</si>
  <si>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</si>
  <si>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</si>
  <si>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</si>
  <si>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</si>
  <si>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</si>
  <si>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</si>
  <si>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</si>
  <si>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</si>
  <si>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</si>
  <si>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</si>
  <si>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</si>
  <si>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</si>
  <si>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</si>
  <si>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</si>
  <si>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</si>
  <si>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</si>
  <si>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</si>
  <si>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</si>
  <si>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</si>
  <si>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</si>
  <si>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</si>
  <si>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</si>
  <si>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</si>
  <si>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</si>
  <si>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</si>
  <si>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</si>
  <si>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</si>
  <si>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</si>
  <si>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</si>
  <si>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</si>
  <si>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</si>
  <si>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</si>
  <si>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</si>
  <si>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</si>
  <si>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</si>
  <si>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</si>
  <si>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</si>
  <si>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</si>
  <si>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</si>
  <si>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</si>
  <si>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</si>
  <si>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</si>
  <si>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</si>
  <si>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</si>
  <si>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</si>
  <si>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</si>
  <si>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</si>
  <si>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</si>
  <si>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</si>
  <si>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</si>
  <si>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</si>
  <si>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</si>
  <si>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</si>
  <si>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</si>
  <si>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</si>
  <si>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</si>
  <si>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</si>
  <si>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</si>
  <si>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</si>
  <si>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</si>
  <si>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</si>
  <si>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</si>
  <si>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</si>
  <si>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</si>
  <si>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</si>
  <si>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</si>
  <si>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</si>
  <si>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</si>
  <si>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</si>
  <si>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</si>
  <si>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</si>
  <si>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</si>
  <si>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</si>
  <si>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</si>
  <si>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</si>
  <si>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</si>
  <si>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</si>
  <si>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</si>
  <si>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</si>
  <si>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</si>
  <si>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</si>
  <si>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</si>
  <si>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</si>
  <si>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</si>
  <si>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</si>
  <si>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</si>
  <si>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</si>
  <si>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</si>
  <si>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</si>
  <si>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</si>
  <si>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</si>
  <si>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</si>
  <si>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</si>
  <si>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</si>
  <si>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</si>
  <si>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</si>
  <si>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</si>
  <si>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</si>
  <si>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</si>
  <si>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</si>
  <si>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</si>
  <si>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</si>
  <si>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</si>
  <si>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</si>
  <si>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</si>
  <si>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</si>
  <si>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</si>
  <si>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</si>
  <si>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</si>
  <si>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</si>
  <si>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</si>
  <si>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</si>
  <si>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</si>
  <si>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</si>
  <si>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</si>
  <si>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</si>
  <si>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</si>
  <si>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</si>
  <si>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</si>
  <si>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</si>
  <si>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</si>
  <si>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</si>
  <si>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</si>
  <si>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</si>
  <si>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</si>
  <si>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</si>
  <si>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</si>
  <si>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</si>
  <si>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</si>
  <si>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</si>
  <si>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</si>
  <si>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</si>
  <si>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</si>
  <si>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</si>
  <si>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</si>
  <si>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</si>
  <si>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</si>
  <si>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</si>
  <si>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</si>
  <si>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</si>
  <si>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</si>
  <si>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</si>
  <si>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</si>
  <si>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</si>
  <si>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</si>
  <si>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</si>
  <si>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</si>
  <si>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</si>
  <si>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</si>
  <si>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</si>
  <si>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</si>
  <si>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</si>
  <si>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</si>
  <si>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</si>
  <si>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</si>
  <si>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</si>
  <si>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</si>
  <si>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</si>
  <si>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</si>
  <si>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</si>
  <si>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</si>
  <si>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</si>
  <si>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</si>
  <si>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</si>
  <si>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</si>
  <si>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</si>
  <si>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</si>
  <si>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</si>
  <si>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</si>
  <si>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</si>
  <si>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</si>
  <si>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</si>
  <si>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</si>
  <si>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</si>
  <si>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</si>
  <si>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</si>
  <si>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</si>
  <si>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</si>
  <si>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</si>
  <si>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</si>
  <si>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</si>
  <si>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</si>
  <si>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</si>
  <si>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</si>
  <si>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</si>
  <si>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</si>
  <si>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</si>
  <si>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</si>
  <si>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</si>
  <si>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</si>
  <si>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</si>
  <si>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</si>
  <si>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</si>
  <si>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</si>
  <si>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</si>
  <si>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</si>
  <si>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</si>
  <si>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</si>
  <si>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</si>
  <si>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</si>
  <si>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Duty</t>
  </si>
  <si>
    <t>Item Description</t>
  </si>
  <si>
    <t>Fabrication</t>
  </si>
  <si>
    <t>Color</t>
  </si>
  <si>
    <t>Duty Rate</t>
  </si>
  <si>
    <t>LDP Cost $</t>
  </si>
  <si>
    <t>Total Load $</t>
  </si>
  <si>
    <t>Total Sales</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</si>
  <si>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</si>
  <si>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</si>
  <si>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</si>
  <si>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</si>
  <si>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</si>
  <si>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</si>
  <si>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</si>
  <si>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</si>
  <si>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</si>
  <si>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</si>
  <si>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</si>
  <si>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</si>
  <si>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</si>
  <si>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</si>
  <si>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</si>
  <si>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2025 SHET DI</t>
  </si>
  <si>
    <t>2025 SHET POE</t>
  </si>
  <si>
    <t>2025 SHET JLA Ecomm</t>
  </si>
  <si>
    <t>2025 SHET Amazon 1P</t>
  </si>
  <si>
    <t>Margin</t>
    <phoneticPr fontId="26" type="noConversion"/>
  </si>
  <si>
    <t xml:space="preserve">                                                                                  2025 SHET Domestic Commitment Sheet</t>
  </si>
  <si>
    <t>ZPP (POE Shipments)</t>
  </si>
  <si>
    <t>6 piece set Serta Brand 85gsm Microfiber Sheets Comfy Sleep</t>
    <phoneticPr fontId="26" type="noConversion"/>
  </si>
  <si>
    <t>Margin</t>
  </si>
  <si>
    <t>Total Costs</t>
  </si>
  <si>
    <t>Total Units</t>
  </si>
  <si>
    <t>Stonewash</t>
  </si>
  <si>
    <t>SPC: 21x30"(2)</t>
  </si>
  <si>
    <t>Atmosphere</t>
  </si>
  <si>
    <t>KPC: 21x40"(2)</t>
  </si>
  <si>
    <t>6302.32.2040</t>
    <phoneticPr fontId="32" type="noConversion"/>
  </si>
  <si>
    <t>KING: 108x102"/21x40"(4)/78x80"+16"</t>
  </si>
  <si>
    <t>QUEEN: 90x102"/21x30"(4)/60x80"+16"</t>
  </si>
  <si>
    <t>FULL: 81X96"/21x30"(4)/54X75"+13"</t>
  </si>
  <si>
    <t>TWIN: 66X96"/21x30"(2)/39X75"+13"</t>
  </si>
  <si>
    <t>100% polyester</t>
  </si>
  <si>
    <t>100% polyester sheets, VZB packaging, Z hem, 1" elastic</t>
  </si>
  <si>
    <t>C-KING: 108x102"/21x40"(4)/72x84"+16"</t>
  </si>
  <si>
    <t>STONEWASH</t>
  </si>
  <si>
    <t>022164584479</t>
  </si>
  <si>
    <t>ST20-4428</t>
  </si>
  <si>
    <t>ATMOSPHERE</t>
  </si>
  <si>
    <t xml:space="preserve">Black </t>
  </si>
  <si>
    <t>022164584608</t>
  </si>
  <si>
    <t>ST20-4441</t>
  </si>
  <si>
    <t>SLATE</t>
  </si>
  <si>
    <t>022164584424</t>
  </si>
  <si>
    <t>ST20-4423</t>
  </si>
  <si>
    <t>022164584516</t>
  </si>
  <si>
    <t>ST20-4432</t>
  </si>
  <si>
    <t>022164584509</t>
  </si>
  <si>
    <t>ST20-4431</t>
  </si>
  <si>
    <t>022164584448</t>
  </si>
  <si>
    <t>ST20-4425</t>
  </si>
  <si>
    <t xml:space="preserve">White </t>
  </si>
  <si>
    <t>022164584615</t>
  </si>
  <si>
    <t>ST20-4442</t>
  </si>
  <si>
    <t>022164584585</t>
  </si>
  <si>
    <t>ST20-4439</t>
  </si>
  <si>
    <t>White</t>
  </si>
  <si>
    <t>022164633849</t>
  </si>
  <si>
    <t>SH20-0248</t>
  </si>
  <si>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</si>
  <si>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</si>
  <si>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</si>
  <si>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</si>
  <si>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</si>
  <si>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</si>
  <si>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</si>
  <si>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</si>
  <si>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</si>
  <si>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</si>
  <si>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</si>
  <si>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</si>
  <si>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</si>
  <si>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</si>
  <si>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carton</t>
  </si>
  <si>
    <t>weight (KG)</t>
    <phoneticPr fontId="32" type="noConversion"/>
  </si>
  <si>
    <t>Total Units per Carton</t>
  </si>
  <si>
    <t xml:space="preserve">Carton size </t>
  </si>
  <si>
    <t>Units</t>
    <phoneticPr fontId="32" type="noConversion"/>
  </si>
  <si>
    <t xml:space="preserve">JLA LDP Mark up </t>
  </si>
  <si>
    <t xml:space="preserve"> Cost  with Load $</t>
  </si>
  <si>
    <t>Load (AD,DA, Agent fee, Commission, Storage...)</t>
  </si>
  <si>
    <t xml:space="preserve">Freight </t>
  </si>
  <si>
    <t>F.O.B Cost $</t>
  </si>
  <si>
    <t>UPC</t>
    <phoneticPr fontId="32" type="noConversion"/>
  </si>
  <si>
    <t>ITEM</t>
    <phoneticPr fontId="32" type="noConversion"/>
  </si>
  <si>
    <t>Size / Spec.</t>
  </si>
  <si>
    <t xml:space="preserve">Fabrication </t>
  </si>
  <si>
    <t>Sample #</t>
  </si>
  <si>
    <t>Small: &lt; $100K</t>
  </si>
  <si>
    <t>Small: &lt; $50K</t>
  </si>
  <si>
    <t>Small: &lt; $150K</t>
  </si>
  <si>
    <t>Bang-1</t>
    <phoneticPr fontId="32" type="noConversion"/>
  </si>
  <si>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</si>
  <si>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</si>
  <si>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</si>
  <si>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</si>
  <si>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</si>
  <si>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</si>
  <si>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</si>
  <si>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</si>
  <si>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</si>
  <si>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</si>
  <si>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</si>
  <si>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</si>
  <si>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</si>
  <si>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</si>
  <si>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</si>
  <si>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</si>
  <si>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</si>
  <si>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</si>
  <si>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</si>
  <si>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</si>
  <si>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</si>
  <si>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</si>
  <si>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</si>
  <si>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</si>
  <si>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</si>
  <si>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</si>
  <si>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</si>
  <si>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</si>
  <si>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</si>
  <si>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</si>
  <si>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</si>
  <si>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</si>
  <si>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</si>
  <si>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</si>
  <si>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</si>
  <si>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</si>
  <si>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</si>
  <si>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</si>
  <si>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</si>
  <si>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</si>
  <si>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</si>
  <si>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</si>
  <si>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</si>
  <si>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</si>
  <si>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</si>
  <si>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</si>
  <si>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</si>
  <si>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</si>
  <si>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</si>
  <si>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</si>
  <si>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</si>
  <si>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</si>
  <si>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</si>
  <si>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</si>
  <si>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</si>
  <si>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</si>
  <si>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</si>
  <si>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</si>
  <si>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</si>
  <si>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</si>
  <si>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</si>
  <si>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</si>
  <si>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</si>
  <si>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</si>
  <si>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</si>
  <si>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</si>
  <si>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</si>
  <si>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</si>
  <si>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</si>
  <si>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</si>
  <si>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</si>
  <si>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</si>
  <si>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</si>
  <si>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</si>
  <si>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</si>
  <si>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</si>
  <si>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</si>
  <si>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A.I.M.</t>
  </si>
  <si>
    <t>Super Big: ≥ $500K</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</si>
  <si>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</si>
  <si>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</si>
  <si>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</si>
  <si>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</si>
  <si>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</si>
  <si>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</si>
  <si>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</si>
  <si>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</si>
  <si>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</si>
  <si>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</si>
  <si>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</si>
  <si>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</si>
  <si>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</si>
  <si>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</si>
  <si>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</si>
  <si>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</si>
  <si>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</si>
  <si>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</si>
  <si>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</si>
  <si>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</si>
  <si>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</si>
  <si>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</si>
  <si>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</si>
  <si>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</si>
  <si>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</si>
  <si>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</si>
  <si>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</si>
  <si>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</si>
  <si>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</si>
  <si>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</si>
  <si>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</si>
  <si>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</si>
  <si>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</si>
  <si>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</si>
  <si>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</si>
  <si>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</si>
  <si>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</si>
  <si>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</si>
  <si>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</si>
  <si>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</si>
  <si>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</si>
  <si>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</si>
  <si>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</si>
  <si>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</si>
  <si>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</si>
  <si>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</si>
  <si>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</si>
  <si>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</si>
  <si>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</si>
  <si>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</si>
  <si>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</si>
  <si>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</si>
  <si>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</si>
  <si>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</si>
  <si>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</si>
  <si>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</si>
  <si>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</si>
  <si>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</si>
  <si>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</si>
  <si>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</si>
  <si>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</si>
  <si>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</si>
  <si>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</si>
  <si>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ROSS</t>
  </si>
  <si>
    <t xml:space="preserve">                                                                              JLA HOME Commitment Sheet</t>
  </si>
  <si>
    <r>
      <rPr>
        <sz val="9"/>
        <color theme="1"/>
        <rFont val="宋体"/>
        <family val="3"/>
        <charset val="134"/>
      </rPr>
      <t>胶袋</t>
    </r>
    <r>
      <rPr>
        <sz val="9"/>
        <color theme="1"/>
        <rFont val="Calibri"/>
        <family val="2"/>
      </rPr>
      <t>1.3</t>
    </r>
    <r>
      <rPr>
        <sz val="9"/>
        <color theme="1"/>
        <rFont val="宋体"/>
        <family val="3"/>
        <charset val="134"/>
      </rPr>
      <t>，彩卡0.4</t>
    </r>
  </si>
  <si>
    <t>VZB packaging, regular hem, regular puller</t>
  </si>
  <si>
    <r>
      <rPr>
        <sz val="10.5"/>
        <color theme="1"/>
        <rFont val="Calibri"/>
        <family val="2"/>
      </rPr>
      <t xml:space="preserve">ROSS- Serta </t>
    </r>
    <r>
      <rPr>
        <sz val="10.5"/>
        <color rgb="FFFF0000"/>
        <rFont val="Calibri"/>
        <family val="2"/>
      </rPr>
      <t>100gsm Allergen Protection</t>
    </r>
    <r>
      <rPr>
        <sz val="10.5"/>
        <color theme="1"/>
        <rFont val="Calibri"/>
        <family val="2"/>
      </rPr>
      <t xml:space="preserve"> Pillowcase </t>
    </r>
    <r>
      <rPr>
        <sz val="10.5"/>
        <color rgb="FFFF0000"/>
        <rFont val="宋体"/>
        <family val="3"/>
        <charset val="134"/>
      </rPr>
      <t>防螨</t>
    </r>
  </si>
  <si>
    <r>
      <rPr>
        <sz val="10.5"/>
        <color theme="1"/>
        <rFont val="Calibri"/>
        <family val="2"/>
      </rPr>
      <t xml:space="preserve">ROSS Serta </t>
    </r>
    <r>
      <rPr>
        <sz val="10.5"/>
        <color rgb="FFFF0000"/>
        <rFont val="Calibri"/>
        <family val="2"/>
      </rPr>
      <t>85gsm Microfiber cooling</t>
    </r>
    <r>
      <rPr>
        <sz val="10.5"/>
        <color theme="1"/>
        <rFont val="Calibri"/>
        <family val="2"/>
      </rPr>
      <t xml:space="preserve"> Pillowcase </t>
    </r>
    <r>
      <rPr>
        <sz val="10.5"/>
        <color rgb="FFFF0000"/>
        <rFont val="宋体"/>
        <family val="3"/>
        <charset val="134"/>
      </rPr>
      <t>加助剂</t>
    </r>
  </si>
  <si>
    <t>胶袋2.5，彩卡0.6，小吊牌0.1</t>
  </si>
  <si>
    <t>亿家人</t>
  </si>
  <si>
    <r>
      <rPr>
        <sz val="10.5"/>
        <rFont val="Calibri"/>
        <family val="2"/>
      </rPr>
      <t xml:space="preserve">100% polyester sheets, VZB packaging, Z hem, </t>
    </r>
    <r>
      <rPr>
        <sz val="10.5"/>
        <color rgb="FFFF0000"/>
        <rFont val="Calibri"/>
        <family val="2"/>
      </rPr>
      <t>3cm elastic</t>
    </r>
    <r>
      <rPr>
        <sz val="10.5"/>
        <rFont val="Calibri"/>
        <family val="2"/>
      </rPr>
      <t>, Serta Puller</t>
    </r>
  </si>
  <si>
    <r>
      <rPr>
        <sz val="10.5"/>
        <color theme="1"/>
        <rFont val="Calibri"/>
        <family val="2"/>
      </rPr>
      <t xml:space="preserve">ROSS 6 piece set -- Serta Brand </t>
    </r>
    <r>
      <rPr>
        <sz val="10.5"/>
        <color rgb="FFFF0000"/>
        <rFont val="Calibri"/>
        <family val="2"/>
      </rPr>
      <t>85gsm Microfiber cooling</t>
    </r>
    <r>
      <rPr>
        <sz val="10.5"/>
        <color theme="1"/>
        <rFont val="Calibri"/>
        <family val="2"/>
      </rPr>
      <t xml:space="preserve"> Sheets </t>
    </r>
    <r>
      <rPr>
        <sz val="10.5"/>
        <color rgb="FFFF0000"/>
        <rFont val="宋体"/>
        <family val="3"/>
        <charset val="134"/>
      </rPr>
      <t>加助剂</t>
    </r>
  </si>
  <si>
    <t>ROSS Serta</t>
  </si>
  <si>
    <r>
      <rPr>
        <sz val="10.5"/>
        <color theme="1"/>
        <rFont val="Calibri"/>
        <family val="2"/>
      </rPr>
      <t>ROSS Serta</t>
    </r>
    <r>
      <rPr>
        <sz val="10.5"/>
        <color rgb="FFFF0000"/>
        <rFont val="Calibri"/>
        <family val="2"/>
      </rPr>
      <t xml:space="preserve"> 85gsm Microfiber</t>
    </r>
    <r>
      <rPr>
        <sz val="10.5"/>
        <color theme="1"/>
        <rFont val="Calibri"/>
        <family val="2"/>
      </rPr>
      <t xml:space="preserve"> Pillowcase </t>
    </r>
    <r>
      <rPr>
        <sz val="10.5"/>
        <color rgb="FFFF0000"/>
        <rFont val="宋体"/>
        <family val="3"/>
        <charset val="134"/>
      </rPr>
      <t>不加助剂</t>
    </r>
  </si>
  <si>
    <t>海聆梦</t>
    <phoneticPr fontId="11" type="noConversion"/>
  </si>
  <si>
    <r>
      <rPr>
        <sz val="10.5"/>
        <rFont val="Calibri"/>
        <family val="2"/>
      </rPr>
      <t xml:space="preserve">100% polyester sheets, VZB packaging, Z hem, </t>
    </r>
    <r>
      <rPr>
        <sz val="10.5"/>
        <color rgb="FFFF0000"/>
        <rFont val="Calibri"/>
        <family val="2"/>
      </rPr>
      <t>3cm elastic,</t>
    </r>
    <r>
      <rPr>
        <sz val="10.5"/>
        <rFont val="Calibri"/>
        <family val="2"/>
      </rPr>
      <t xml:space="preserve"> Serta Puller</t>
    </r>
  </si>
  <si>
    <r>
      <t xml:space="preserve">ROSS 6 piece set -- Serta Brand </t>
    </r>
    <r>
      <rPr>
        <sz val="10.5"/>
        <color rgb="FFFF0000"/>
        <rFont val="Calibri"/>
        <family val="2"/>
      </rPr>
      <t>85gsm Microfiber</t>
    </r>
    <r>
      <rPr>
        <sz val="10.5"/>
        <color theme="1"/>
        <rFont val="Calibri"/>
        <family val="2"/>
      </rPr>
      <t xml:space="preserve"> Sheets </t>
    </r>
    <r>
      <rPr>
        <sz val="10.5"/>
        <color rgb="FFFF0000"/>
        <rFont val="宋体"/>
        <family val="3"/>
        <charset val="134"/>
      </rPr>
      <t>不加助剂</t>
    </r>
    <phoneticPr fontId="47" type="noConversion"/>
  </si>
  <si>
    <r>
      <rPr>
        <b/>
        <sz val="10.5"/>
        <rFont val="宋体"/>
        <family val="3"/>
        <charset val="134"/>
      </rPr>
      <t>辅料价格</t>
    </r>
    <r>
      <rPr>
        <sz val="9"/>
        <color theme="1"/>
        <rFont val="Calibri"/>
        <family val="2"/>
      </rPr>
      <t>RMB</t>
    </r>
  </si>
  <si>
    <t>Carton Dimensions</t>
  </si>
  <si>
    <t>Case pack</t>
  </si>
  <si>
    <t>Factory</t>
  </si>
  <si>
    <t>降幅</t>
  </si>
  <si>
    <r>
      <rPr>
        <b/>
        <sz val="10.5"/>
        <color rgb="FFFF0000"/>
        <rFont val="宋体"/>
        <family val="3"/>
        <charset val="134"/>
      </rPr>
      <t xml:space="preserve">关税降价USD
</t>
    </r>
    <r>
      <rPr>
        <b/>
        <sz val="10.5"/>
        <color rgb="FFFF0000"/>
        <rFont val="Calibri"/>
        <family val="2"/>
      </rPr>
      <t>2025/3/5</t>
    </r>
  </si>
  <si>
    <t>Production Price
(USD)</t>
  </si>
  <si>
    <t>Customer/Brand</t>
  </si>
  <si>
    <t>Type</t>
  </si>
  <si>
    <t>JLA WHS Price</t>
    <phoneticPr fontId="26" type="noConversion"/>
  </si>
  <si>
    <t>MAGNET</t>
  </si>
  <si>
    <t>MONUMENT</t>
  </si>
  <si>
    <t>FLINT STONE</t>
  </si>
  <si>
    <t>SH20-0258</t>
  </si>
  <si>
    <t>022164633948</t>
  </si>
  <si>
    <t>ST20-4436</t>
  </si>
  <si>
    <t>022164584554</t>
  </si>
  <si>
    <t>ST20-4437</t>
  </si>
  <si>
    <t>022164584561</t>
  </si>
  <si>
    <t>ST20-4440</t>
  </si>
  <si>
    <t>022164584592</t>
  </si>
  <si>
    <t>SH20-0323</t>
  </si>
  <si>
    <t>Monument</t>
  </si>
  <si>
    <t>Slate</t>
  </si>
  <si>
    <t>Flint Stone</t>
  </si>
  <si>
    <t>Magnet</t>
  </si>
  <si>
    <t>Monument</t>
    <phoneticPr fontId="47" type="noConversion"/>
  </si>
  <si>
    <t>King PC</t>
  </si>
  <si>
    <t>KPC</t>
    <phoneticPr fontId="47" type="noConversion"/>
  </si>
  <si>
    <t>85gsm 2pc Microfiber Pillowcases  Comfy Sleep</t>
    <phoneticPr fontId="47" type="noConversion"/>
  </si>
  <si>
    <t>SEE BREAKDOWN</t>
  </si>
  <si>
    <t>Standard PC</t>
  </si>
  <si>
    <t>SPC</t>
    <phoneticPr fontId="47" type="noConversion"/>
  </si>
  <si>
    <t xml:space="preserve">Pillowcase Color Breakdown </t>
  </si>
  <si>
    <t>022164639599</t>
    <phoneticPr fontId="26" type="noConversion"/>
  </si>
  <si>
    <t>60659-KING</t>
  </si>
  <si>
    <t>85G 6PC SERTA COMFY SLEEP KING</t>
  </si>
  <si>
    <t>60654-QUEEN</t>
  </si>
  <si>
    <t>85G 4PC SERTA COMFY SLEEP QUEEN</t>
  </si>
  <si>
    <t>60640-FULL</t>
  </si>
  <si>
    <t>85G 4PC SERTA COMFY SLEEP FULL</t>
  </si>
  <si>
    <t>Container 3#</t>
  </si>
  <si>
    <t>60625-TWIN</t>
  </si>
  <si>
    <t>85G 4PC SERTA COMFY SLEEP TWIN</t>
  </si>
  <si>
    <t>022164633887</t>
    <phoneticPr fontId="26" type="noConversion"/>
  </si>
  <si>
    <t>SH20-0252</t>
    <phoneticPr fontId="26" type="noConversion"/>
  </si>
  <si>
    <t>60660-CA KING</t>
  </si>
  <si>
    <t>85G 4PC SERTA COMFY SLEEP CALI KING</t>
  </si>
  <si>
    <t>85G 4PC SERTA COMFY SLEEP KING</t>
  </si>
  <si>
    <t>022164633856</t>
    <phoneticPr fontId="26" type="noConversion"/>
  </si>
  <si>
    <t>SH20-0249</t>
    <phoneticPr fontId="26" type="noConversion"/>
  </si>
  <si>
    <t>Container 2#</t>
    <phoneticPr fontId="47" type="noConversion"/>
  </si>
  <si>
    <t>022164633931</t>
    <phoneticPr fontId="26" type="noConversion"/>
  </si>
  <si>
    <t>SH20-0257</t>
    <phoneticPr fontId="26" type="noConversion"/>
  </si>
  <si>
    <t>Container 1#</t>
    <phoneticPr fontId="47" type="noConversion"/>
  </si>
  <si>
    <t>022164633832</t>
    <phoneticPr fontId="26" type="noConversion"/>
  </si>
  <si>
    <t>SH20-0247</t>
    <phoneticPr fontId="26" type="noConversion"/>
  </si>
  <si>
    <t>Container Fill</t>
    <phoneticPr fontId="47" type="noConversion"/>
  </si>
  <si>
    <t>H</t>
    <phoneticPr fontId="47" type="noConversion"/>
  </si>
  <si>
    <t>W</t>
    <phoneticPr fontId="47" type="noConversion"/>
  </si>
  <si>
    <t>L</t>
    <phoneticPr fontId="47" type="noConversion"/>
  </si>
  <si>
    <t>CTN QTY</t>
    <phoneticPr fontId="47" type="noConversion"/>
  </si>
  <si>
    <t>ORDER QTY</t>
  </si>
  <si>
    <t>UPC</t>
    <phoneticPr fontId="47" type="noConversion"/>
  </si>
  <si>
    <t>Item</t>
    <phoneticPr fontId="47" type="noConversion"/>
  </si>
  <si>
    <t>SIZE</t>
  </si>
  <si>
    <t>DESCRIPTION</t>
  </si>
  <si>
    <t>JANUARY Colors</t>
  </si>
  <si>
    <t>DOMESTIC</t>
  </si>
  <si>
    <t xml:space="preserve">ROSS WAREHOUSE Serta PROJECTIONS  </t>
  </si>
  <si>
    <t>VINTAGE INDIGO</t>
  </si>
  <si>
    <t>MICROCHIP</t>
  </si>
  <si>
    <t>TAUPE GREY</t>
  </si>
  <si>
    <t>ST20-4485</t>
    <phoneticPr fontId="26" type="noConversion"/>
  </si>
  <si>
    <t>022164595253</t>
    <phoneticPr fontId="26" type="noConversion"/>
  </si>
  <si>
    <t>ST20-4486</t>
    <phoneticPr fontId="26" type="noConversion"/>
  </si>
  <si>
    <t>022164595260</t>
    <phoneticPr fontId="26" type="noConversion"/>
  </si>
  <si>
    <t>ST20-4487</t>
    <phoneticPr fontId="26" type="noConversion"/>
  </si>
  <si>
    <t>022164595277</t>
    <phoneticPr fontId="26" type="noConversion"/>
  </si>
  <si>
    <t>ST20-4488</t>
    <phoneticPr fontId="26" type="noConversion"/>
  </si>
  <si>
    <t>022164595284</t>
    <phoneticPr fontId="26" type="noConversion"/>
  </si>
  <si>
    <t>ST20-4489</t>
    <phoneticPr fontId="26" type="noConversion"/>
  </si>
  <si>
    <t>022164595291</t>
    <phoneticPr fontId="26" type="noConversion"/>
  </si>
  <si>
    <t>ST20-4490</t>
    <phoneticPr fontId="26" type="noConversion"/>
  </si>
  <si>
    <t>022164595307</t>
    <phoneticPr fontId="26" type="noConversion"/>
  </si>
  <si>
    <t>ST20-4491</t>
    <phoneticPr fontId="26" type="noConversion"/>
  </si>
  <si>
    <t>022164595314</t>
    <phoneticPr fontId="26" type="noConversion"/>
  </si>
  <si>
    <t xml:space="preserve">Monument </t>
  </si>
  <si>
    <t>Pale MaUve</t>
  </si>
  <si>
    <t>ST20-4634</t>
  </si>
  <si>
    <t>022164612516</t>
  </si>
  <si>
    <t>ST20-4635</t>
  </si>
  <si>
    <t>022164612523</t>
  </si>
  <si>
    <t>ST20-4636</t>
  </si>
  <si>
    <t>022164612530</t>
  </si>
  <si>
    <t>ST20-4637</t>
  </si>
  <si>
    <t>022164612547</t>
  </si>
  <si>
    <t>ST20-4638</t>
  </si>
  <si>
    <t>022164612554</t>
  </si>
  <si>
    <t>ST20-4639</t>
  </si>
  <si>
    <t>022164612561</t>
  </si>
  <si>
    <t>ST20-4640</t>
  </si>
  <si>
    <t>022164612578</t>
  </si>
  <si>
    <t>CastleRock</t>
  </si>
  <si>
    <t xml:space="preserve">Stone Wash </t>
  </si>
  <si>
    <t xml:space="preserve">Seagrass </t>
  </si>
  <si>
    <t>ST20-4641</t>
  </si>
  <si>
    <t>022164612585</t>
  </si>
  <si>
    <t>ST20-4642</t>
  </si>
  <si>
    <t>022164612592</t>
  </si>
  <si>
    <t>ST20-4643</t>
  </si>
  <si>
    <t>022164612608</t>
  </si>
  <si>
    <t>ST20-4644</t>
  </si>
  <si>
    <t>022164612615</t>
  </si>
  <si>
    <t>ST20-4645</t>
  </si>
  <si>
    <t>022164612622</t>
  </si>
  <si>
    <t>ST20-4646</t>
  </si>
  <si>
    <t>022164612639</t>
  </si>
  <si>
    <t>ST20-4647</t>
  </si>
  <si>
    <t>022164612646</t>
  </si>
  <si>
    <t>6 piece set -- Serta Brand 85gsm Microfiber Sheets -- Simply Comfy</t>
    <phoneticPr fontId="32" type="noConversion"/>
  </si>
  <si>
    <t>Moonbeam</t>
  </si>
  <si>
    <t>03/11/2026</t>
    <phoneticPr fontId="26" type="noConversion"/>
  </si>
  <si>
    <t>2025 SHET Domestic</t>
    <phoneticPr fontId="26" type="noConversion"/>
  </si>
  <si>
    <t>022164611663</t>
    <phoneticPr fontId="47" type="noConversion"/>
  </si>
  <si>
    <t>ST20-4550</t>
  </si>
  <si>
    <t>022164611670</t>
    <phoneticPr fontId="47" type="noConversion"/>
  </si>
  <si>
    <t>ST20-4551</t>
  </si>
  <si>
    <t>022164611687</t>
    <phoneticPr fontId="47" type="noConversion"/>
  </si>
  <si>
    <t>ST20-4552</t>
  </si>
  <si>
    <t xml:space="preserve">	022164611694</t>
    <phoneticPr fontId="47" type="noConversion"/>
  </si>
  <si>
    <t>ST20-4553</t>
  </si>
  <si>
    <t>022164611700</t>
    <phoneticPr fontId="47" type="noConversion"/>
  </si>
  <si>
    <t>ST20-4554</t>
  </si>
  <si>
    <t>022164611717</t>
    <phoneticPr fontId="47" type="noConversion"/>
  </si>
  <si>
    <t>ST20-4555</t>
  </si>
  <si>
    <t>022164611724</t>
    <phoneticPr fontId="47" type="noConversion"/>
  </si>
  <si>
    <t xml:space="preserve">Container 1#  -  EEC PO#: RS-250306, Customer PO#11233100 , Ship date: 2026/4/13, SW: 6/30-7/5/26   Orde type: Warehouse, Load: 5.5% , Note: </t>
    <phoneticPr fontId="32" type="noConversion"/>
  </si>
  <si>
    <t xml:space="preserve">Container 2#  -  EEC PO#: RS-250414, Customer PO#11324928 , Ship date: 2026/4/13, SW: 6/30-7/5/26    Orde type: Warehouse, Load: 5.5% , Note: </t>
    <phoneticPr fontId="32" type="noConversion"/>
  </si>
  <si>
    <t xml:space="preserve">Container 3#  -  EEC PO#: RS-250415, Customer PO#11324941 , Ship date: 2026/4/27, SW: 7/15-7/20/26   Orde type: Warehouse, Load: 5.5% , Note: </t>
    <phoneticPr fontId="32" type="noConversion"/>
  </si>
  <si>
    <t xml:space="preserve">Container 4#  -  EEC PO#: RS-250405, Customer PO#11353775 , Ship date: 2026/4/27, SW: 7/15-7/20/26  Orde type: Warehouse, Load: 5.5% , Note: </t>
    <phoneticPr fontId="32" type="noConversion"/>
  </si>
  <si>
    <t>ST20-4549</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</si>
</sst>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quot;¥&quot;* #,##0.00_ ;_ &quot;¥&quot;* \-#,##0.00_ ;_ &quot;¥&quot;* &quot;-&quot;??_ ;_ @_ "/>
    <numFmt numFmtId="43" formatCode="_ * #,##0.00_ ;_ * \-#,##0.00_ ;_ * &quot;-&quot;??_ ;_ @_ "/>
    <numFmt numFmtId="26" formatCode="\$#,##0.00_);[Red]\(\$#,##0.00\)"/>
    <numFmt numFmtId="176" formatCode="_(&quot;$&quot;* #,##0.00_);_(&quot;$&quot;* \(#,##0.00\);_(&quot;$&quot;* &quot;-&quot;??_);_(@_)"/>
    <numFmt numFmtId="177" formatCode="&quot;$&quot;#,##0.00"/>
    <numFmt numFmtId="178" formatCode="[$$-409]#,##0.00;\-[$$-409]#,##0.00"/>
    <numFmt numFmtId="179" formatCode="[$-409]dd/mmm/yy;@"/>
    <numFmt numFmtId="180" formatCode="0.0%"/>
    <numFmt numFmtId="181" formatCode="_([$$-409]* #,##0.00_);_([$$-409]* \(#,##0.00\);_([$$-409]* &quot;-&quot;??_);_(@_)"/>
    <numFmt numFmtId="182" formatCode="0.0000"/>
    <numFmt numFmtId="183" formatCode="&quot;$&quot;#,##0"/>
    <numFmt numFmtId="184" formatCode="\$#,##0.00;\-\$#,##0.00"/>
    <numFmt numFmtId="185" formatCode="0.00_ "/>
  </numFmts>
  <fonts count="63" x14ac:knownFonts="1">
    <font>
      <sz val="11"/>
      <name val="Calibri"/>
    </font>
    <font>
      <sz val="11"/>
      <color theme="1"/>
      <name val="等线"/>
      <family val="2"/>
      <scheme val="minor"/>
    </font>
    <font>
      <sz val="11"/>
      <color theme="1"/>
      <name val="等线"/>
      <family val="2"/>
      <scheme val="minor"/>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b/>
      <sz val="10"/>
      <color indexed="12"/>
      <name val="Arial"/>
      <family val="2"/>
    </font>
    <font>
      <sz val="11"/>
      <color theme="1"/>
      <name val="等线"/>
      <family val="2"/>
      <charset val="134"/>
      <scheme val="minor"/>
    </font>
    <font>
      <sz val="9"/>
      <name val="宋体"/>
      <family val="3"/>
      <charset val="134"/>
    </font>
    <font>
      <sz val="12"/>
      <color theme="1"/>
      <name val="等线"/>
      <family val="2"/>
      <scheme val="minor"/>
    </font>
    <font>
      <sz val="11"/>
      <color theme="1"/>
      <name val="等线"/>
      <family val="3"/>
      <charset val="134"/>
      <scheme val="minor"/>
    </font>
    <font>
      <b/>
      <sz val="10"/>
      <color indexed="10"/>
      <name val="Arial"/>
      <family val="2"/>
    </font>
    <font>
      <sz val="10"/>
      <color indexed="8"/>
      <name val="Arial"/>
      <family val="2"/>
    </font>
    <font>
      <sz val="12"/>
      <name val="宋体"/>
      <family val="3"/>
      <charset val="134"/>
    </font>
    <font>
      <sz val="8"/>
      <name val="Arial"/>
      <family val="2"/>
    </font>
    <font>
      <b/>
      <sz val="10"/>
      <color rgb="FFFF0000"/>
      <name val="Arial"/>
      <family val="2"/>
    </font>
    <font>
      <b/>
      <sz val="12"/>
      <color theme="1"/>
      <name val="Arial"/>
      <family val="2"/>
    </font>
    <font>
      <b/>
      <sz val="10"/>
      <color theme="1"/>
      <name val="Arial"/>
      <family val="2"/>
    </font>
    <font>
      <sz val="10"/>
      <color theme="0"/>
      <name val="Arial"/>
      <family val="2"/>
    </font>
    <font>
      <sz val="10"/>
      <name val="Calibri"/>
      <family val="2"/>
    </font>
    <font>
      <sz val="10.5"/>
      <color theme="1"/>
      <name val="Calibri"/>
      <family val="2"/>
    </font>
    <font>
      <sz val="9"/>
      <color theme="1"/>
      <name val="Calibri"/>
      <family val="2"/>
    </font>
    <font>
      <b/>
      <sz val="10.5"/>
      <color theme="1"/>
      <name val="Calibri"/>
      <family val="2"/>
    </font>
    <font>
      <b/>
      <sz val="10.5"/>
      <color rgb="FFFF0000"/>
      <name val="Calibri"/>
      <family val="2"/>
    </font>
    <font>
      <sz val="10.5"/>
      <color rgb="FFFF0000"/>
      <name val="Calibri"/>
      <family val="2"/>
    </font>
    <font>
      <sz val="10.5"/>
      <name val="Calibri"/>
      <family val="2"/>
    </font>
    <font>
      <sz val="9"/>
      <color theme="1"/>
      <name val="宋体"/>
      <family val="3"/>
      <charset val="134"/>
    </font>
    <font>
      <sz val="10.5"/>
      <color rgb="FFFF0000"/>
      <name val="宋体"/>
      <family val="3"/>
      <charset val="134"/>
    </font>
    <font>
      <b/>
      <sz val="10.5"/>
      <color rgb="FFFF0000"/>
      <name val="宋体"/>
      <family val="3"/>
      <charset val="134"/>
    </font>
    <font>
      <sz val="9"/>
      <name val="等线"/>
      <family val="3"/>
      <charset val="134"/>
      <scheme val="minor"/>
    </font>
    <font>
      <b/>
      <sz val="10.5"/>
      <name val="宋体"/>
      <family val="3"/>
      <charset val="134"/>
    </font>
    <font>
      <sz val="10"/>
      <color rgb="FF0000FF"/>
      <name val="Calibri"/>
      <family val="2"/>
    </font>
    <font>
      <b/>
      <sz val="11"/>
      <color rgb="FF0000FF"/>
      <name val="Calibri"/>
      <family val="2"/>
    </font>
    <font>
      <b/>
      <sz val="11"/>
      <color rgb="FF000000"/>
      <name val="Calibri"/>
      <family val="2"/>
    </font>
    <font>
      <sz val="11"/>
      <color rgb="FF000000"/>
      <name val="Calibri"/>
      <family val="2"/>
    </font>
    <font>
      <b/>
      <u/>
      <sz val="11"/>
      <color theme="1"/>
      <name val="等线"/>
      <family val="2"/>
      <scheme val="minor"/>
    </font>
    <font>
      <sz val="11"/>
      <color rgb="FFFF0000"/>
      <name val="等线"/>
      <family val="2"/>
      <scheme val="minor"/>
    </font>
    <font>
      <sz val="10"/>
      <color rgb="FFFF0000"/>
      <name val="Calibri"/>
      <family val="2"/>
    </font>
    <font>
      <sz val="11"/>
      <color rgb="FFFF0000"/>
      <name val="Calibri"/>
      <family val="2"/>
    </font>
    <font>
      <b/>
      <sz val="11"/>
      <color rgb="FF0000FF"/>
      <name val="等线"/>
      <family val="3"/>
      <charset val="134"/>
      <scheme val="minor"/>
    </font>
    <font>
      <sz val="16"/>
      <color theme="1"/>
      <name val="等线"/>
      <family val="2"/>
      <scheme val="minor"/>
    </font>
    <font>
      <b/>
      <sz val="16"/>
      <color theme="1"/>
      <name val="等线"/>
      <family val="2"/>
      <scheme val="minor"/>
    </font>
    <font>
      <sz val="16"/>
      <color rgb="FFFF0000"/>
      <name val="等线"/>
      <family val="2"/>
      <scheme val="minor"/>
    </font>
    <font>
      <strike/>
      <sz val="11"/>
      <color theme="1"/>
      <name val="等线"/>
      <family val="2"/>
      <scheme val="minor"/>
    </font>
    <font>
      <sz val="8"/>
      <color rgb="FF000000"/>
      <name val="Verdana"/>
      <family val="2"/>
    </font>
  </fonts>
  <fills count="20">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indexed="9"/>
        <bgColor indexed="64"/>
      </patternFill>
    </fill>
    <fill>
      <patternFill patternType="solid">
        <fgColor indexed="43"/>
        <bgColor indexed="64"/>
      </patternFill>
    </fill>
    <fill>
      <patternFill patternType="solid">
        <fgColor theme="3" tint="0.89999084444715716"/>
        <bgColor indexed="64"/>
      </patternFill>
    </fill>
    <fill>
      <patternFill patternType="solid">
        <fgColor indexed="13"/>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rgb="FFFFFFFF"/>
        <bgColor indexed="64"/>
      </patternFill>
    </fill>
    <fill>
      <patternFill patternType="solid">
        <fgColor rgb="FFD9D9D9"/>
        <bgColor indexed="64"/>
      </patternFill>
    </fill>
    <fill>
      <patternFill patternType="solid">
        <fgColor rgb="FFB4C6E7"/>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bottom/>
      <diagonal/>
    </border>
    <border>
      <left style="thin">
        <color auto="1"/>
      </left>
      <right style="thin">
        <color auto="1"/>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000000"/>
      </left>
      <right style="medium">
        <color rgb="FF000000"/>
      </right>
      <top/>
      <bottom style="medium">
        <color rgb="FF000000"/>
      </bottom>
      <diagonal/>
    </border>
  </borders>
  <cellStyleXfs count="41">
    <xf numFmtId="0" fontId="0" fillId="0" borderId="0"/>
    <xf numFmtId="0" fontId="6" fillId="0" borderId="0"/>
    <xf numFmtId="0" fontId="6" fillId="0" borderId="0"/>
    <xf numFmtId="0" fontId="6" fillId="0" borderId="0"/>
    <xf numFmtId="0" fontId="5" fillId="0" borderId="0"/>
    <xf numFmtId="9" fontId="5" fillId="0" borderId="0" applyFont="0" applyFill="0" applyBorder="0" applyAlignment="0" applyProtection="0"/>
    <xf numFmtId="179" fontId="6" fillId="0" borderId="0"/>
    <xf numFmtId="9" fontId="6" fillId="0" borderId="0" applyFont="0" applyFill="0" applyBorder="0" applyAlignment="0" applyProtection="0"/>
    <xf numFmtId="176" fontId="6" fillId="0" borderId="0" applyFont="0" applyFill="0" applyBorder="0" applyAlignment="0" applyProtection="0"/>
    <xf numFmtId="179" fontId="6" fillId="0" borderId="0"/>
    <xf numFmtId="0" fontId="25" fillId="0" borderId="0">
      <alignment vertical="center"/>
    </xf>
    <xf numFmtId="9" fontId="25" fillId="0" borderId="0" applyFon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alignment vertical="center"/>
    </xf>
    <xf numFmtId="9" fontId="6" fillId="0" borderId="0" applyFont="0" applyFill="0" applyBorder="0" applyAlignment="0" applyProtection="0"/>
    <xf numFmtId="179" fontId="6" fillId="0" borderId="0"/>
    <xf numFmtId="0" fontId="3" fillId="0" borderId="0"/>
    <xf numFmtId="9" fontId="3" fillId="0" borderId="0" applyFont="0" applyFill="0" applyBorder="0" applyAlignment="0" applyProtection="0"/>
    <xf numFmtId="0" fontId="27" fillId="0" borderId="0"/>
    <xf numFmtId="0" fontId="6" fillId="0" borderId="0"/>
    <xf numFmtId="176" fontId="28" fillId="0" borderId="0" applyFont="0" applyFill="0" applyBorder="0" applyAlignment="0" applyProtection="0"/>
    <xf numFmtId="9" fontId="28" fillId="0" borderId="0" applyFont="0" applyFill="0" applyBorder="0" applyAlignment="0" applyProtection="0"/>
    <xf numFmtId="0" fontId="28" fillId="0" borderId="0"/>
    <xf numFmtId="176" fontId="6" fillId="0" borderId="0" applyFont="0" applyFill="0" applyBorder="0" applyAlignment="0" applyProtection="0"/>
    <xf numFmtId="0" fontId="6" fillId="0" borderId="0"/>
    <xf numFmtId="176"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176" fontId="6" fillId="0" borderId="0" applyFont="0" applyFill="0" applyBorder="0" applyAlignment="0" applyProtection="0"/>
    <xf numFmtId="44" fontId="31" fillId="0" borderId="0" applyFont="0" applyFill="0" applyBorder="0" applyAlignment="0" applyProtection="0">
      <alignment vertical="center"/>
    </xf>
    <xf numFmtId="0" fontId="6" fillId="0" borderId="0"/>
    <xf numFmtId="0" fontId="6" fillId="0" borderId="0"/>
    <xf numFmtId="0" fontId="6" fillId="0" borderId="0"/>
    <xf numFmtId="0" fontId="6" fillId="0" borderId="0"/>
    <xf numFmtId="0" fontId="2" fillId="0" borderId="0"/>
    <xf numFmtId="0" fontId="28" fillId="0" borderId="0"/>
    <xf numFmtId="178" fontId="6" fillId="0" borderId="0"/>
    <xf numFmtId="0" fontId="1" fillId="0" borderId="0"/>
  </cellStyleXfs>
  <cellXfs count="336">
    <xf numFmtId="0" fontId="0" fillId="0" borderId="0" xfId="0"/>
    <xf numFmtId="9" fontId="0" fillId="0" borderId="0" xfId="0" applyNumberFormat="1"/>
    <xf numFmtId="0" fontId="8" fillId="0" borderId="0" xfId="0" applyFont="1"/>
    <xf numFmtId="0" fontId="5" fillId="0" borderId="0" xfId="0" applyFont="1"/>
    <xf numFmtId="0" fontId="9" fillId="0" borderId="0" xfId="2" applyFont="1" applyProtection="1">
      <protection locked="0"/>
    </xf>
    <xf numFmtId="0" fontId="10" fillId="0" borderId="0" xfId="2" applyFont="1" applyProtection="1">
      <protection locked="0"/>
    </xf>
    <xf numFmtId="0" fontId="6" fillId="0" borderId="0" xfId="3" applyAlignment="1" applyProtection="1">
      <alignment horizontal="left"/>
      <protection locked="0"/>
    </xf>
    <xf numFmtId="0" fontId="11" fillId="0" borderId="0" xfId="3" applyFont="1" applyAlignment="1" applyProtection="1">
      <alignment horizontal="left"/>
      <protection locked="0"/>
    </xf>
    <xf numFmtId="0" fontId="12" fillId="0" borderId="0" xfId="3" applyFont="1" applyAlignment="1" applyProtection="1">
      <alignment horizontal="left"/>
      <protection locked="0"/>
    </xf>
    <xf numFmtId="0" fontId="13" fillId="0" borderId="0" xfId="3" applyFont="1" applyAlignment="1" applyProtection="1">
      <alignment horizontal="left"/>
      <protection locked="0"/>
    </xf>
    <xf numFmtId="177" fontId="6" fillId="0" borderId="0" xfId="3" applyNumberFormat="1" applyAlignment="1" applyProtection="1">
      <alignment horizontal="left"/>
      <protection locked="0"/>
    </xf>
    <xf numFmtId="0" fontId="15" fillId="0" borderId="1" xfId="2" applyFont="1" applyBorder="1" applyAlignment="1" applyProtection="1">
      <alignment horizontal="left"/>
      <protection locked="0"/>
    </xf>
    <xf numFmtId="0" fontId="6" fillId="0" borderId="1" xfId="3" applyBorder="1" applyAlignment="1" applyProtection="1">
      <alignment horizontal="left"/>
      <protection locked="0"/>
    </xf>
    <xf numFmtId="0" fontId="6" fillId="0" borderId="0" xfId="3" applyAlignment="1" applyProtection="1">
      <alignment horizontal="center"/>
      <protection locked="0"/>
    </xf>
    <xf numFmtId="0" fontId="6" fillId="0" borderId="0" xfId="3" applyAlignment="1" applyProtection="1">
      <alignment horizontal="center" vertical="center" wrapText="1"/>
      <protection locked="0"/>
    </xf>
    <xf numFmtId="9" fontId="6" fillId="0" borderId="0" xfId="3" applyNumberFormat="1" applyAlignment="1" applyProtection="1">
      <alignment horizontal="center" wrapText="1"/>
      <protection locked="0"/>
    </xf>
    <xf numFmtId="0" fontId="16" fillId="0" borderId="0" xfId="3" applyFont="1" applyAlignment="1" applyProtection="1">
      <alignment horizontal="left"/>
      <protection locked="0"/>
    </xf>
    <xf numFmtId="0" fontId="14" fillId="5" borderId="1" xfId="2" applyFont="1" applyFill="1" applyBorder="1" applyAlignment="1" applyProtection="1">
      <alignment horizontal="left"/>
      <protection locked="0"/>
    </xf>
    <xf numFmtId="0" fontId="16" fillId="0" borderId="0" xfId="3" applyFont="1" applyAlignment="1">
      <alignment horizontal="left"/>
    </xf>
    <xf numFmtId="0" fontId="16" fillId="0" borderId="0" xfId="3" applyFont="1" applyAlignment="1">
      <alignment horizontal="left" wrapText="1"/>
    </xf>
    <xf numFmtId="9" fontId="6" fillId="0" borderId="0" xfId="3" applyNumberFormat="1" applyAlignment="1" applyProtection="1">
      <alignment horizontal="center"/>
      <protection locked="0"/>
    </xf>
    <xf numFmtId="9" fontId="12" fillId="0" borderId="0" xfId="3" applyNumberFormat="1" applyFont="1" applyAlignment="1" applyProtection="1">
      <alignment horizontal="center" wrapText="1"/>
      <protection locked="0"/>
    </xf>
    <xf numFmtId="9" fontId="13" fillId="0" borderId="0" xfId="3" applyNumberFormat="1" applyFont="1" applyAlignment="1">
      <alignment horizontal="center" wrapText="1"/>
    </xf>
    <xf numFmtId="0" fontId="6" fillId="0" borderId="0" xfId="3" applyAlignment="1">
      <alignment horizontal="left"/>
    </xf>
    <xf numFmtId="0" fontId="6" fillId="0" borderId="0" xfId="3" applyAlignment="1">
      <alignment horizontal="left" wrapText="1"/>
    </xf>
    <xf numFmtId="177" fontId="6" fillId="0" borderId="0" xfId="3" applyNumberFormat="1" applyAlignment="1">
      <alignment horizontal="left"/>
    </xf>
    <xf numFmtId="0" fontId="16" fillId="0" borderId="0" xfId="3" applyFont="1"/>
    <xf numFmtId="14" fontId="16" fillId="0" borderId="0" xfId="3" applyNumberFormat="1" applyFont="1"/>
    <xf numFmtId="0" fontId="16" fillId="0" borderId="0" xfId="3" applyFont="1" applyAlignment="1">
      <alignment wrapText="1"/>
    </xf>
    <xf numFmtId="177" fontId="16" fillId="0" borderId="0" xfId="3" applyNumberFormat="1" applyFont="1" applyAlignment="1">
      <alignment horizontal="left"/>
    </xf>
    <xf numFmtId="0" fontId="17" fillId="5" borderId="1" xfId="3" applyFont="1" applyFill="1" applyBorder="1" applyAlignment="1" applyProtection="1">
      <alignment horizontal="left"/>
      <protection locked="0"/>
    </xf>
    <xf numFmtId="9" fontId="6" fillId="0" borderId="0" xfId="3" applyNumberFormat="1" applyAlignment="1" applyProtection="1">
      <alignment horizontal="center" vertical="center" wrapText="1"/>
      <protection locked="0"/>
    </xf>
    <xf numFmtId="0" fontId="6" fillId="0" borderId="0" xfId="3"/>
    <xf numFmtId="14" fontId="6" fillId="0" borderId="0" xfId="3" applyNumberFormat="1"/>
    <xf numFmtId="0" fontId="6" fillId="0" borderId="0" xfId="3" applyAlignment="1">
      <alignment wrapText="1"/>
    </xf>
    <xf numFmtId="0" fontId="16" fillId="0" borderId="0" xfId="3" applyFont="1" applyAlignment="1">
      <alignment horizontal="right" wrapText="1"/>
    </xf>
    <xf numFmtId="0" fontId="15" fillId="0" borderId="4" xfId="2" applyFont="1" applyBorder="1" applyAlignment="1" applyProtection="1">
      <alignment horizontal="left"/>
      <protection locked="0"/>
    </xf>
    <xf numFmtId="0" fontId="0" fillId="0" borderId="1" xfId="0" applyBorder="1"/>
    <xf numFmtId="0" fontId="4" fillId="0" borderId="0" xfId="0" applyFont="1" applyAlignment="1">
      <alignment vertical="center" wrapText="1"/>
    </xf>
    <xf numFmtId="0" fontId="7" fillId="0" borderId="0" xfId="0" applyFont="1" applyAlignment="1">
      <alignment vertical="center" wrapText="1"/>
    </xf>
    <xf numFmtId="0" fontId="18" fillId="0" borderId="0" xfId="0" applyFont="1"/>
    <xf numFmtId="177" fontId="6" fillId="0" borderId="0" xfId="2" applyNumberFormat="1" applyAlignment="1" applyProtection="1">
      <alignment wrapText="1"/>
      <protection locked="0"/>
    </xf>
    <xf numFmtId="0" fontId="14" fillId="0" borderId="1" xfId="2" applyFont="1" applyBorder="1" applyAlignment="1" applyProtection="1">
      <alignment horizontal="left"/>
      <protection locked="0"/>
    </xf>
    <xf numFmtId="0" fontId="14" fillId="0" borderId="1" xfId="2" applyFont="1" applyBorder="1" applyProtection="1">
      <protection locked="0"/>
    </xf>
    <xf numFmtId="0" fontId="4" fillId="0" borderId="0" xfId="0" applyFont="1" applyAlignment="1">
      <alignment horizontal="center" vertical="center" wrapText="1"/>
    </xf>
    <xf numFmtId="0" fontId="4" fillId="0" borderId="0" xfId="0" applyFont="1" applyAlignment="1">
      <alignment horizontal="center" vertical="center"/>
    </xf>
    <xf numFmtId="0" fontId="4" fillId="3" borderId="0" xfId="0" applyFont="1" applyFill="1" applyAlignment="1">
      <alignment vertical="center" wrapText="1"/>
    </xf>
    <xf numFmtId="0" fontId="15" fillId="0" borderId="0" xfId="2" applyFont="1" applyAlignment="1" applyProtection="1">
      <alignment horizontal="left"/>
      <protection locked="0"/>
    </xf>
    <xf numFmtId="0" fontId="15" fillId="0" borderId="1" xfId="2" applyFont="1" applyBorder="1" applyAlignment="1" applyProtection="1">
      <alignment horizontal="left" vertical="center"/>
      <protection locked="0"/>
    </xf>
    <xf numFmtId="0" fontId="14" fillId="4" borderId="1" xfId="2" applyFont="1" applyFill="1" applyBorder="1" applyAlignment="1" applyProtection="1">
      <alignment horizontal="left" vertical="center"/>
      <protection locked="0"/>
    </xf>
    <xf numFmtId="0" fontId="6" fillId="0" borderId="1" xfId="3" applyBorder="1" applyAlignment="1" applyProtection="1">
      <alignment horizontal="left" vertical="center"/>
      <protection locked="0"/>
    </xf>
    <xf numFmtId="0" fontId="6" fillId="0" borderId="0" xfId="3" applyAlignment="1" applyProtection="1">
      <alignment horizontal="left" vertical="center"/>
      <protection locked="0"/>
    </xf>
    <xf numFmtId="0" fontId="11" fillId="0" borderId="0" xfId="3" applyFont="1" applyAlignment="1" applyProtection="1">
      <alignment horizontal="left" vertical="center"/>
      <protection locked="0"/>
    </xf>
    <xf numFmtId="0" fontId="6" fillId="0" borderId="0" xfId="3" applyAlignment="1" applyProtection="1">
      <alignment horizontal="center" vertical="center"/>
      <protection locked="0"/>
    </xf>
    <xf numFmtId="0" fontId="12" fillId="0" borderId="0" xfId="3" applyFont="1" applyAlignment="1" applyProtection="1">
      <alignment horizontal="left" vertical="center"/>
      <protection locked="0"/>
    </xf>
    <xf numFmtId="0" fontId="13" fillId="0" borderId="0" xfId="3" applyFont="1" applyAlignment="1" applyProtection="1">
      <alignment horizontal="left" vertical="center"/>
      <protection locked="0"/>
    </xf>
    <xf numFmtId="177" fontId="6" fillId="0" borderId="0" xfId="3" applyNumberFormat="1" applyAlignment="1" applyProtection="1">
      <alignment horizontal="left" vertical="center"/>
      <protection locked="0"/>
    </xf>
    <xf numFmtId="0" fontId="16" fillId="0" borderId="0" xfId="3" applyFont="1" applyAlignment="1" applyProtection="1">
      <alignment horizontal="left" vertical="center"/>
      <protection locked="0"/>
    </xf>
    <xf numFmtId="0" fontId="14" fillId="5" borderId="1" xfId="2" applyFont="1" applyFill="1" applyBorder="1" applyAlignment="1" applyProtection="1">
      <alignment horizontal="left" vertical="center"/>
      <protection locked="0"/>
    </xf>
    <xf numFmtId="0" fontId="14" fillId="0" borderId="1" xfId="2" applyFont="1" applyBorder="1" applyAlignment="1" applyProtection="1">
      <alignment vertical="center"/>
      <protection locked="0"/>
    </xf>
    <xf numFmtId="0" fontId="16" fillId="0" borderId="0" xfId="3" applyFont="1" applyAlignment="1">
      <alignment horizontal="left" vertical="center"/>
    </xf>
    <xf numFmtId="0" fontId="16" fillId="0" borderId="0" xfId="3" applyFont="1" applyAlignment="1">
      <alignment horizontal="left" vertical="center" wrapText="1"/>
    </xf>
    <xf numFmtId="0" fontId="14" fillId="0" borderId="5" xfId="2" applyFont="1" applyBorder="1" applyAlignment="1" applyProtection="1">
      <alignment horizontal="left"/>
      <protection locked="0"/>
    </xf>
    <xf numFmtId="0" fontId="15" fillId="0" borderId="6" xfId="2" applyFont="1" applyBorder="1" applyAlignment="1" applyProtection="1">
      <alignment horizontal="left"/>
      <protection locked="0"/>
    </xf>
    <xf numFmtId="0" fontId="14" fillId="0" borderId="1" xfId="2" applyFont="1" applyBorder="1" applyAlignment="1" applyProtection="1">
      <alignment horizontal="left" vertical="center"/>
      <protection locked="0"/>
    </xf>
    <xf numFmtId="0" fontId="19" fillId="0" borderId="1" xfId="2" applyFont="1" applyBorder="1" applyAlignment="1" applyProtection="1">
      <alignment horizontal="left" vertical="center"/>
      <protection locked="0"/>
    </xf>
    <xf numFmtId="0" fontId="19" fillId="5" borderId="1" xfId="2" applyFont="1" applyFill="1" applyBorder="1" applyAlignment="1" applyProtection="1">
      <alignment horizontal="left"/>
      <protection locked="0"/>
    </xf>
    <xf numFmtId="0" fontId="14" fillId="0" borderId="2" xfId="2" applyFont="1" applyBorder="1" applyProtection="1">
      <protection locked="0"/>
    </xf>
    <xf numFmtId="0" fontId="14" fillId="0" borderId="7" xfId="2" applyFont="1" applyBorder="1" applyProtection="1">
      <protection locked="0"/>
    </xf>
    <xf numFmtId="0" fontId="6" fillId="0" borderId="3" xfId="3" applyBorder="1" applyAlignment="1" applyProtection="1">
      <alignment horizontal="left"/>
      <protection locked="0"/>
    </xf>
    <xf numFmtId="0" fontId="22" fillId="0" borderId="0" xfId="0" applyFont="1" applyAlignment="1">
      <alignment vertical="center" wrapText="1"/>
    </xf>
    <xf numFmtId="0" fontId="14" fillId="0" borderId="7" xfId="2" applyFont="1" applyBorder="1" applyAlignment="1" applyProtection="1">
      <alignment horizontal="left"/>
      <protection locked="0"/>
    </xf>
    <xf numFmtId="177" fontId="24" fillId="0" borderId="1" xfId="1" applyNumberFormat="1" applyFont="1" applyBorder="1" applyAlignment="1">
      <alignment wrapText="1"/>
    </xf>
    <xf numFmtId="177" fontId="15" fillId="8" borderId="1" xfId="2" applyNumberFormat="1" applyFont="1" applyFill="1" applyBorder="1" applyAlignment="1" applyProtection="1">
      <alignment horizontal="left"/>
      <protection locked="0"/>
    </xf>
    <xf numFmtId="0" fontId="15" fillId="2" borderId="1" xfId="0" applyFont="1" applyFill="1" applyBorder="1" applyAlignment="1">
      <alignment vertical="center" wrapText="1"/>
    </xf>
    <xf numFmtId="0" fontId="14" fillId="0" borderId="0" xfId="2" applyFont="1" applyAlignment="1" applyProtection="1">
      <alignment horizontal="left"/>
      <protection locked="0"/>
    </xf>
    <xf numFmtId="10" fontId="0" fillId="0" borderId="0" xfId="0" applyNumberFormat="1"/>
    <xf numFmtId="0" fontId="6" fillId="0" borderId="0" xfId="25"/>
    <xf numFmtId="0" fontId="13" fillId="0" borderId="0" xfId="25" applyFont="1"/>
    <xf numFmtId="181" fontId="13" fillId="0" borderId="0" xfId="26" applyNumberFormat="1" applyFont="1"/>
    <xf numFmtId="0" fontId="6" fillId="0" borderId="0" xfId="25" applyAlignment="1">
      <alignment wrapText="1"/>
    </xf>
    <xf numFmtId="10" fontId="13" fillId="0" borderId="0" xfId="27" applyNumberFormat="1" applyFont="1"/>
    <xf numFmtId="0" fontId="13" fillId="0" borderId="0" xfId="27" applyFont="1"/>
    <xf numFmtId="26" fontId="13" fillId="0" borderId="0" xfId="27" applyNumberFormat="1" applyFont="1"/>
    <xf numFmtId="1" fontId="13" fillId="0" borderId="0" xfId="27" applyNumberFormat="1" applyFont="1"/>
    <xf numFmtId="176" fontId="13" fillId="0" borderId="0" xfId="26" applyFont="1" applyBorder="1"/>
    <xf numFmtId="1" fontId="13" fillId="0" borderId="0" xfId="25" applyNumberFormat="1" applyFont="1"/>
    <xf numFmtId="0" fontId="6" fillId="5" borderId="0" xfId="25" applyFill="1"/>
    <xf numFmtId="0" fontId="6" fillId="5" borderId="0" xfId="25" applyFill="1" applyAlignment="1">
      <alignment wrapText="1"/>
    </xf>
    <xf numFmtId="0" fontId="17" fillId="5" borderId="0" xfId="25" applyFont="1" applyFill="1"/>
    <xf numFmtId="0" fontId="6" fillId="0" borderId="0" xfId="29" applyAlignment="1">
      <alignment wrapText="1"/>
    </xf>
    <xf numFmtId="177" fontId="13" fillId="0" borderId="11" xfId="30" applyNumberFormat="1" applyFont="1" applyBorder="1"/>
    <xf numFmtId="1" fontId="13" fillId="0" borderId="11" xfId="30" applyNumberFormat="1" applyFont="1" applyBorder="1" applyAlignment="1">
      <alignment horizontal="center"/>
    </xf>
    <xf numFmtId="10" fontId="30" fillId="9" borderId="11" xfId="31" applyNumberFormat="1" applyFont="1" applyFill="1" applyBorder="1" applyAlignment="1"/>
    <xf numFmtId="177" fontId="13" fillId="0" borderId="11" xfId="32" applyNumberFormat="1" applyFont="1" applyFill="1" applyBorder="1" applyAlignment="1"/>
    <xf numFmtId="176" fontId="6" fillId="0" borderId="11" xfId="25" applyNumberFormat="1" applyBorder="1"/>
    <xf numFmtId="176" fontId="13" fillId="0" borderId="11" xfId="33" applyNumberFormat="1" applyFont="1" applyBorder="1"/>
    <xf numFmtId="176" fontId="13" fillId="0" borderId="11" xfId="29" applyNumberFormat="1" applyFont="1" applyBorder="1"/>
    <xf numFmtId="176" fontId="13" fillId="9" borderId="11" xfId="30" applyNumberFormat="1" applyFont="1" applyFill="1" applyBorder="1"/>
    <xf numFmtId="180" fontId="13" fillId="9" borderId="11" xfId="34" applyNumberFormat="1" applyFont="1" applyFill="1" applyBorder="1"/>
    <xf numFmtId="0" fontId="13" fillId="9" borderId="11" xfId="34" applyFont="1" applyFill="1" applyBorder="1" applyAlignment="1">
      <alignment horizontal="right"/>
    </xf>
    <xf numFmtId="177" fontId="13" fillId="9" borderId="11" xfId="29" applyNumberFormat="1" applyFont="1" applyFill="1" applyBorder="1" applyAlignment="1">
      <alignment wrapText="1"/>
    </xf>
    <xf numFmtId="177" fontId="6" fillId="0" borderId="11" xfId="32" applyNumberFormat="1" applyFont="1" applyFill="1" applyBorder="1" applyAlignment="1">
      <alignment wrapText="1"/>
    </xf>
    <xf numFmtId="3" fontId="13" fillId="9" borderId="11" xfId="29" applyNumberFormat="1" applyFont="1" applyFill="1" applyBorder="1"/>
    <xf numFmtId="182" fontId="13" fillId="9" borderId="11" xfId="29" applyNumberFormat="1" applyFont="1" applyFill="1" applyBorder="1"/>
    <xf numFmtId="0" fontId="6" fillId="9" borderId="11" xfId="30" applyFill="1" applyBorder="1" applyAlignment="1">
      <alignment wrapText="1"/>
    </xf>
    <xf numFmtId="1" fontId="6" fillId="9" borderId="11" xfId="30" applyNumberFormat="1" applyFill="1" applyBorder="1" applyAlignment="1">
      <alignment wrapText="1"/>
    </xf>
    <xf numFmtId="0" fontId="6" fillId="0" borderId="11" xfId="30" applyBorder="1" applyAlignment="1">
      <alignment wrapText="1"/>
    </xf>
    <xf numFmtId="177" fontId="13" fillId="0" borderId="11" xfId="32" applyNumberFormat="1" applyFont="1" applyFill="1" applyBorder="1" applyAlignment="1">
      <alignment horizontal="center" wrapText="1"/>
    </xf>
    <xf numFmtId="0" fontId="6" fillId="0" borderId="11" xfId="35" applyBorder="1" applyAlignment="1">
      <alignment wrapText="1"/>
    </xf>
    <xf numFmtId="181" fontId="29" fillId="10" borderId="11" xfId="26" applyNumberFormat="1" applyFont="1" applyFill="1" applyBorder="1" applyAlignment="1"/>
    <xf numFmtId="0" fontId="6" fillId="0" borderId="0" xfId="30" applyAlignment="1">
      <alignment wrapText="1"/>
    </xf>
    <xf numFmtId="177" fontId="12" fillId="7" borderId="11" xfId="30" applyNumberFormat="1" applyFont="1" applyFill="1" applyBorder="1"/>
    <xf numFmtId="181" fontId="33" fillId="7" borderId="11" xfId="26" applyNumberFormat="1" applyFont="1" applyFill="1" applyBorder="1" applyAlignment="1">
      <alignment horizontal="center" vertical="center"/>
    </xf>
    <xf numFmtId="10" fontId="12" fillId="7" borderId="11" xfId="31" applyNumberFormat="1" applyFont="1" applyFill="1" applyBorder="1" applyAlignment="1"/>
    <xf numFmtId="177" fontId="12" fillId="7" borderId="11" xfId="32" applyNumberFormat="1" applyFont="1" applyFill="1" applyBorder="1" applyAlignment="1"/>
    <xf numFmtId="176" fontId="12" fillId="7" borderId="11" xfId="25" applyNumberFormat="1" applyFont="1" applyFill="1" applyBorder="1"/>
    <xf numFmtId="176" fontId="12" fillId="7" borderId="11" xfId="30" applyNumberFormat="1" applyFont="1" applyFill="1" applyBorder="1"/>
    <xf numFmtId="180" fontId="12" fillId="7" borderId="11" xfId="30" applyNumberFormat="1" applyFont="1" applyFill="1" applyBorder="1"/>
    <xf numFmtId="0" fontId="12" fillId="7" borderId="11" xfId="30" applyFont="1" applyFill="1" applyBorder="1" applyAlignment="1">
      <alignment horizontal="center"/>
    </xf>
    <xf numFmtId="177" fontId="12" fillId="7" borderId="11" xfId="30" applyNumberFormat="1" applyFont="1" applyFill="1" applyBorder="1" applyAlignment="1">
      <alignment wrapText="1"/>
    </xf>
    <xf numFmtId="3" fontId="12" fillId="7" borderId="11" xfId="30" applyNumberFormat="1" applyFont="1" applyFill="1" applyBorder="1" applyAlignment="1">
      <alignment wrapText="1"/>
    </xf>
    <xf numFmtId="3" fontId="12" fillId="7" borderId="11" xfId="30" applyNumberFormat="1" applyFont="1" applyFill="1" applyBorder="1"/>
    <xf numFmtId="182" fontId="12" fillId="7" borderId="11" xfId="30" applyNumberFormat="1" applyFont="1" applyFill="1" applyBorder="1"/>
    <xf numFmtId="0" fontId="12" fillId="7" borderId="11" xfId="30" applyFont="1" applyFill="1" applyBorder="1" applyAlignment="1">
      <alignment wrapText="1"/>
    </xf>
    <xf numFmtId="2" fontId="12" fillId="7" borderId="11" xfId="30" applyNumberFormat="1" applyFont="1" applyFill="1" applyBorder="1" applyAlignment="1">
      <alignment horizontal="center" wrapText="1"/>
    </xf>
    <xf numFmtId="0" fontId="12" fillId="7" borderId="11" xfId="30" applyFont="1" applyFill="1" applyBorder="1" applyAlignment="1">
      <alignment vertical="center" wrapText="1"/>
    </xf>
    <xf numFmtId="0" fontId="33" fillId="7" borderId="7" xfId="25" applyFont="1" applyFill="1" applyBorder="1"/>
    <xf numFmtId="0" fontId="33" fillId="7" borderId="9" xfId="25" applyFont="1" applyFill="1" applyBorder="1"/>
    <xf numFmtId="0" fontId="33" fillId="7" borderId="12" xfId="25" applyFont="1" applyFill="1" applyBorder="1"/>
    <xf numFmtId="0" fontId="7" fillId="11" borderId="10" xfId="37" applyFont="1" applyFill="1" applyBorder="1"/>
    <xf numFmtId="0" fontId="7" fillId="11" borderId="8" xfId="37" applyFont="1" applyFill="1" applyBorder="1"/>
    <xf numFmtId="0" fontId="7" fillId="11" borderId="13" xfId="37" applyFont="1" applyFill="1" applyBorder="1"/>
    <xf numFmtId="0" fontId="7" fillId="11" borderId="0" xfId="37" applyFont="1" applyFill="1"/>
    <xf numFmtId="0" fontId="35" fillId="11" borderId="0" xfId="37" applyFont="1" applyFill="1"/>
    <xf numFmtId="180" fontId="12" fillId="0" borderId="0" xfId="13" applyNumberFormat="1" applyFont="1"/>
    <xf numFmtId="181" fontId="13" fillId="0" borderId="0" xfId="26" applyNumberFormat="1" applyFont="1" applyBorder="1"/>
    <xf numFmtId="176" fontId="13" fillId="0" borderId="0" xfId="26" applyFont="1"/>
    <xf numFmtId="0" fontId="6" fillId="0" borderId="0" xfId="25" applyAlignment="1">
      <alignment vertical="center" wrapText="1"/>
    </xf>
    <xf numFmtId="9" fontId="17" fillId="0" borderId="11" xfId="25" applyNumberFormat="1" applyFont="1" applyBorder="1" applyAlignment="1">
      <alignment vertical="center" wrapText="1"/>
    </xf>
    <xf numFmtId="10" fontId="17" fillId="0" borderId="11" xfId="25" applyNumberFormat="1" applyFont="1" applyBorder="1" applyAlignment="1">
      <alignment vertical="center" wrapText="1"/>
    </xf>
    <xf numFmtId="180" fontId="17" fillId="0" borderId="11" xfId="25" applyNumberFormat="1" applyFont="1" applyBorder="1" applyAlignment="1">
      <alignment vertical="center" wrapText="1"/>
    </xf>
    <xf numFmtId="0" fontId="17" fillId="0" borderId="11" xfId="25" applyFont="1" applyBorder="1" applyAlignment="1">
      <alignment horizontal="center" vertical="center" wrapText="1"/>
    </xf>
    <xf numFmtId="183" fontId="17" fillId="0" borderId="11" xfId="25" applyNumberFormat="1" applyFont="1" applyBorder="1" applyAlignment="1">
      <alignment horizontal="center" vertical="center" wrapText="1"/>
    </xf>
    <xf numFmtId="0" fontId="17" fillId="0" borderId="11" xfId="25" applyFont="1" applyBorder="1" applyAlignment="1">
      <alignment horizontal="left" vertical="center" wrapText="1"/>
    </xf>
    <xf numFmtId="0" fontId="6" fillId="0" borderId="0" xfId="25" applyAlignment="1">
      <alignment vertical="center"/>
    </xf>
    <xf numFmtId="0" fontId="17" fillId="0" borderId="11" xfId="25" applyFont="1" applyBorder="1" applyAlignment="1">
      <alignment horizontal="right" vertical="center" wrapText="1"/>
    </xf>
    <xf numFmtId="0" fontId="17" fillId="0" borderId="11" xfId="25" applyFont="1" applyBorder="1" applyAlignment="1">
      <alignment horizontal="center" vertical="center"/>
    </xf>
    <xf numFmtId="0" fontId="6" fillId="0" borderId="0" xfId="2" applyAlignment="1" applyProtection="1">
      <alignment horizontal="left"/>
      <protection locked="0"/>
    </xf>
    <xf numFmtId="0" fontId="6" fillId="0" borderId="0" xfId="2" applyAlignment="1">
      <alignment horizontal="left"/>
    </xf>
    <xf numFmtId="0" fontId="6" fillId="0" borderId="0" xfId="2" applyAlignment="1" applyProtection="1">
      <alignment horizontal="center"/>
      <protection locked="0"/>
    </xf>
    <xf numFmtId="9" fontId="6" fillId="0" borderId="0" xfId="2" applyNumberFormat="1" applyAlignment="1">
      <alignment horizontal="center" wrapText="1"/>
    </xf>
    <xf numFmtId="9" fontId="6" fillId="0" borderId="0" xfId="2" applyNumberFormat="1" applyAlignment="1" applyProtection="1">
      <alignment horizontal="center" wrapText="1"/>
      <protection locked="0"/>
    </xf>
    <xf numFmtId="9" fontId="6" fillId="0" borderId="0" xfId="2" applyNumberFormat="1" applyAlignment="1" applyProtection="1">
      <alignment horizontal="center"/>
      <protection locked="0"/>
    </xf>
    <xf numFmtId="0" fontId="11" fillId="0" borderId="0" xfId="2" applyFont="1" applyAlignment="1" applyProtection="1">
      <alignment horizontal="left"/>
      <protection locked="0"/>
    </xf>
    <xf numFmtId="0" fontId="15" fillId="0" borderId="0" xfId="2" applyFont="1" applyAlignment="1" applyProtection="1">
      <alignment horizontal="left" wrapText="1"/>
      <protection locked="0"/>
    </xf>
    <xf numFmtId="0" fontId="14" fillId="0" borderId="0" xfId="2" applyFont="1" applyAlignment="1" applyProtection="1">
      <alignment wrapText="1"/>
      <protection locked="0"/>
    </xf>
    <xf numFmtId="0" fontId="14" fillId="0" borderId="16" xfId="2" applyFont="1" applyBorder="1" applyAlignment="1" applyProtection="1">
      <alignment horizontal="left"/>
      <protection locked="0"/>
    </xf>
    <xf numFmtId="0" fontId="15" fillId="0" borderId="16" xfId="2" applyFont="1" applyBorder="1" applyAlignment="1" applyProtection="1">
      <alignment horizontal="left"/>
      <protection locked="0"/>
    </xf>
    <xf numFmtId="14" fontId="15" fillId="0" borderId="16" xfId="2" applyNumberFormat="1" applyFont="1" applyBorder="1" applyAlignment="1" applyProtection="1">
      <alignment horizontal="left"/>
      <protection locked="0"/>
    </xf>
    <xf numFmtId="0" fontId="14" fillId="0" borderId="19" xfId="2" applyFont="1" applyBorder="1" applyAlignment="1" applyProtection="1">
      <alignment horizontal="left"/>
      <protection locked="0"/>
    </xf>
    <xf numFmtId="177" fontId="6" fillId="0" borderId="0" xfId="2" applyNumberFormat="1" applyAlignment="1">
      <alignment horizontal="left"/>
    </xf>
    <xf numFmtId="0" fontId="6" fillId="0" borderId="0" xfId="2"/>
    <xf numFmtId="14" fontId="6" fillId="0" borderId="0" xfId="2" applyNumberFormat="1"/>
    <xf numFmtId="9" fontId="6" fillId="0" borderId="0" xfId="2" applyNumberFormat="1" applyAlignment="1" applyProtection="1">
      <alignment horizontal="center" vertical="center" wrapText="1"/>
      <protection locked="0"/>
    </xf>
    <xf numFmtId="0" fontId="6" fillId="0" borderId="0" xfId="2" applyAlignment="1" applyProtection="1">
      <alignment horizontal="center" vertical="center" wrapText="1"/>
      <protection locked="0"/>
    </xf>
    <xf numFmtId="0" fontId="36" fillId="0" borderId="0" xfId="2" applyFont="1" applyAlignment="1" applyProtection="1">
      <alignment horizontal="left"/>
      <protection locked="0"/>
    </xf>
    <xf numFmtId="0" fontId="14" fillId="0" borderId="11" xfId="2" applyFont="1" applyBorder="1" applyAlignment="1" applyProtection="1">
      <alignment horizontal="left"/>
      <protection locked="0"/>
    </xf>
    <xf numFmtId="0" fontId="15" fillId="0" borderId="11" xfId="2" applyFont="1" applyBorder="1" applyAlignment="1" applyProtection="1">
      <alignment horizontal="left"/>
      <protection locked="0"/>
    </xf>
    <xf numFmtId="183" fontId="15" fillId="0" borderId="11" xfId="2" applyNumberFormat="1" applyFont="1" applyBorder="1" applyAlignment="1" applyProtection="1">
      <alignment horizontal="left"/>
      <protection locked="0"/>
    </xf>
    <xf numFmtId="0" fontId="14" fillId="0" borderId="21" xfId="2" applyFont="1" applyBorder="1" applyAlignment="1" applyProtection="1">
      <alignment horizontal="left"/>
      <protection locked="0"/>
    </xf>
    <xf numFmtId="14" fontId="15" fillId="0" borderId="0" xfId="2" applyNumberFormat="1" applyFont="1" applyAlignment="1" applyProtection="1">
      <alignment horizontal="left"/>
      <protection locked="0"/>
    </xf>
    <xf numFmtId="0" fontId="15" fillId="0" borderId="0" xfId="27" applyFont="1"/>
    <xf numFmtId="0" fontId="37" fillId="0" borderId="0" xfId="35" applyFont="1"/>
    <xf numFmtId="0" fontId="14" fillId="0" borderId="23" xfId="2" applyFont="1" applyBorder="1" applyAlignment="1" applyProtection="1">
      <alignment horizontal="left"/>
      <protection locked="0"/>
    </xf>
    <xf numFmtId="0" fontId="15" fillId="0" borderId="23" xfId="2" applyFont="1" applyBorder="1" applyAlignment="1" applyProtection="1">
      <alignment horizontal="left"/>
      <protection locked="0"/>
    </xf>
    <xf numFmtId="0" fontId="14" fillId="0" borderId="26" xfId="2" applyFont="1" applyBorder="1" applyAlignment="1" applyProtection="1">
      <alignment horizontal="left"/>
      <protection locked="0"/>
    </xf>
    <xf numFmtId="177" fontId="6" fillId="0" borderId="0" xfId="2" applyNumberFormat="1" applyAlignment="1" applyProtection="1">
      <alignment horizontal="left"/>
      <protection locked="0"/>
    </xf>
    <xf numFmtId="177" fontId="17" fillId="0" borderId="0" xfId="2" applyNumberFormat="1" applyFont="1" applyAlignment="1" applyProtection="1">
      <alignment horizontal="left"/>
      <protection locked="0"/>
    </xf>
    <xf numFmtId="0" fontId="38" fillId="0" borderId="0" xfId="38" applyFont="1" applyAlignment="1">
      <alignment horizontal="center" vertical="center"/>
    </xf>
    <xf numFmtId="0" fontId="39" fillId="0" borderId="0" xfId="38" applyFont="1" applyAlignment="1">
      <alignment horizontal="center" vertical="center" wrapText="1"/>
    </xf>
    <xf numFmtId="0" fontId="38" fillId="13" borderId="0" xfId="38" applyFont="1" applyFill="1" applyAlignment="1">
      <alignment horizontal="center" vertical="center"/>
    </xf>
    <xf numFmtId="0" fontId="38" fillId="0" borderId="0" xfId="38" applyFont="1" applyAlignment="1">
      <alignment horizontal="center" vertical="center" wrapText="1"/>
    </xf>
    <xf numFmtId="0" fontId="40" fillId="0" borderId="0" xfId="38" applyFont="1" applyAlignment="1">
      <alignment horizontal="center" vertical="center"/>
    </xf>
    <xf numFmtId="180" fontId="38" fillId="0" borderId="0" xfId="38" applyNumberFormat="1" applyFont="1" applyAlignment="1">
      <alignment horizontal="center" vertical="center"/>
    </xf>
    <xf numFmtId="184" fontId="38" fillId="0" borderId="0" xfId="38" applyNumberFormat="1" applyFont="1" applyAlignment="1">
      <alignment horizontal="center" vertical="center"/>
    </xf>
    <xf numFmtId="0" fontId="38" fillId="0" borderId="0" xfId="38" applyFont="1" applyAlignment="1">
      <alignment horizontal="left" vertical="center"/>
    </xf>
    <xf numFmtId="0" fontId="39" fillId="14" borderId="11" xfId="38" applyFont="1" applyFill="1" applyBorder="1" applyAlignment="1">
      <alignment horizontal="center" vertical="center" wrapText="1"/>
    </xf>
    <xf numFmtId="0" fontId="38" fillId="13" borderId="11" xfId="38" applyFont="1" applyFill="1" applyBorder="1" applyAlignment="1">
      <alignment horizontal="center" vertical="center"/>
    </xf>
    <xf numFmtId="0" fontId="38" fillId="0" borderId="11" xfId="38" applyFont="1" applyBorder="1" applyAlignment="1">
      <alignment horizontal="center" vertical="center" wrapText="1"/>
    </xf>
    <xf numFmtId="180" fontId="38" fillId="0" borderId="3" xfId="38" applyNumberFormat="1" applyFont="1" applyBorder="1" applyAlignment="1">
      <alignment horizontal="center" vertical="center"/>
    </xf>
    <xf numFmtId="184" fontId="42" fillId="15" borderId="11" xfId="38" applyNumberFormat="1" applyFont="1" applyFill="1" applyBorder="1" applyAlignment="1">
      <alignment horizontal="center" vertical="center"/>
    </xf>
    <xf numFmtId="184" fontId="38" fillId="0" borderId="11" xfId="38" applyNumberFormat="1" applyFont="1" applyBorder="1" applyAlignment="1">
      <alignment horizontal="center" vertical="center"/>
    </xf>
    <xf numFmtId="0" fontId="43" fillId="0" borderId="11" xfId="38" applyFont="1" applyBorder="1" applyAlignment="1">
      <alignment horizontal="left" vertical="center" wrapText="1"/>
    </xf>
    <xf numFmtId="0" fontId="38" fillId="16" borderId="11" xfId="38" applyFont="1" applyFill="1" applyBorder="1" applyAlignment="1">
      <alignment horizontal="center" vertical="center"/>
    </xf>
    <xf numFmtId="0" fontId="38" fillId="16" borderId="11" xfId="38" applyFont="1" applyFill="1" applyBorder="1" applyAlignment="1">
      <alignment horizontal="center" vertical="center" wrapText="1"/>
    </xf>
    <xf numFmtId="0" fontId="41" fillId="16" borderId="4" xfId="38" applyFont="1" applyFill="1" applyBorder="1" applyAlignment="1">
      <alignment horizontal="center" vertical="center"/>
    </xf>
    <xf numFmtId="180" fontId="38" fillId="16" borderId="3" xfId="38" applyNumberFormat="1" applyFont="1" applyFill="1" applyBorder="1" applyAlignment="1">
      <alignment horizontal="center" vertical="center"/>
    </xf>
    <xf numFmtId="184" fontId="42" fillId="16" borderId="11" xfId="38" applyNumberFormat="1" applyFont="1" applyFill="1" applyBorder="1" applyAlignment="1">
      <alignment horizontal="center" vertical="center"/>
    </xf>
    <xf numFmtId="178" fontId="46" fillId="16" borderId="11" xfId="39" applyFont="1" applyFill="1" applyBorder="1" applyAlignment="1">
      <alignment horizontal="center" vertical="center" wrapText="1"/>
    </xf>
    <xf numFmtId="0" fontId="43" fillId="16" borderId="11" xfId="38" applyFont="1" applyFill="1" applyBorder="1" applyAlignment="1">
      <alignment horizontal="left" vertical="center" wrapText="1"/>
    </xf>
    <xf numFmtId="0" fontId="43" fillId="16" borderId="11" xfId="38" applyFont="1" applyFill="1" applyBorder="1" applyAlignment="1">
      <alignment horizontal="center" vertical="center" wrapText="1"/>
    </xf>
    <xf numFmtId="0" fontId="40" fillId="16" borderId="13" xfId="38" applyFont="1" applyFill="1" applyBorder="1" applyAlignment="1">
      <alignment horizontal="center" vertical="center" wrapText="1"/>
    </xf>
    <xf numFmtId="180" fontId="48" fillId="14" borderId="11" xfId="38" applyNumberFormat="1" applyFont="1" applyFill="1" applyBorder="1" applyAlignment="1">
      <alignment horizontal="center" vertical="center" wrapText="1"/>
    </xf>
    <xf numFmtId="0" fontId="40" fillId="0" borderId="11" xfId="38" applyFont="1" applyBorder="1" applyAlignment="1">
      <alignment horizontal="center" vertical="center" wrapText="1"/>
    </xf>
    <xf numFmtId="184" fontId="40" fillId="0" borderId="11" xfId="38" applyNumberFormat="1" applyFont="1" applyBorder="1" applyAlignment="1">
      <alignment horizontal="center" vertical="center" wrapText="1"/>
    </xf>
    <xf numFmtId="180" fontId="48" fillId="13" borderId="11" xfId="38" applyNumberFormat="1" applyFont="1" applyFill="1" applyBorder="1" applyAlignment="1">
      <alignment horizontal="center" vertical="center" wrapText="1"/>
    </xf>
    <xf numFmtId="184" fontId="46" fillId="15" borderId="11" xfId="38" applyNumberFormat="1" applyFont="1" applyFill="1" applyBorder="1" applyAlignment="1">
      <alignment horizontal="center" vertical="center" wrapText="1"/>
    </xf>
    <xf numFmtId="0" fontId="40" fillId="0" borderId="11" xfId="38" applyFont="1" applyBorder="1" applyAlignment="1">
      <alignment horizontal="center" vertical="center"/>
    </xf>
    <xf numFmtId="0" fontId="6" fillId="9" borderId="11" xfId="30" applyFill="1" applyBorder="1" applyAlignment="1">
      <alignment horizontal="center" wrapText="1"/>
    </xf>
    <xf numFmtId="0" fontId="2" fillId="0" borderId="0" xfId="37"/>
    <xf numFmtId="0" fontId="2" fillId="0" borderId="0" xfId="37" applyAlignment="1">
      <alignment horizontal="center"/>
    </xf>
    <xf numFmtId="0" fontId="7" fillId="0" borderId="0" xfId="37" applyFont="1"/>
    <xf numFmtId="0" fontId="7" fillId="0" borderId="0" xfId="37" applyFont="1" applyAlignment="1">
      <alignment horizontal="center"/>
    </xf>
    <xf numFmtId="0" fontId="2" fillId="8" borderId="28" xfId="37" applyFill="1" applyBorder="1" applyAlignment="1">
      <alignment horizontal="center"/>
    </xf>
    <xf numFmtId="0" fontId="2" fillId="8" borderId="29" xfId="37" applyFill="1" applyBorder="1" applyAlignment="1">
      <alignment horizontal="center"/>
    </xf>
    <xf numFmtId="0" fontId="2" fillId="8" borderId="30" xfId="37" applyFill="1" applyBorder="1" applyAlignment="1">
      <alignment horizontal="center"/>
    </xf>
    <xf numFmtId="0" fontId="2" fillId="8" borderId="31" xfId="37" applyFill="1" applyBorder="1" applyAlignment="1">
      <alignment horizontal="center"/>
    </xf>
    <xf numFmtId="0" fontId="2" fillId="8" borderId="0" xfId="37" applyFill="1" applyAlignment="1">
      <alignment horizontal="center"/>
    </xf>
    <xf numFmtId="0" fontId="2" fillId="8" borderId="32" xfId="37" applyFill="1" applyBorder="1" applyAlignment="1">
      <alignment horizontal="center"/>
    </xf>
    <xf numFmtId="0" fontId="2" fillId="0" borderId="13" xfId="37" applyBorder="1"/>
    <xf numFmtId="185" fontId="49" fillId="17" borderId="11" xfId="37" applyNumberFormat="1" applyFont="1" applyFill="1" applyBorder="1" applyAlignment="1">
      <alignment horizontal="center" vertical="center"/>
    </xf>
    <xf numFmtId="3" fontId="50" fillId="0" borderId="33" xfId="37" applyNumberFormat="1" applyFont="1" applyBorder="1" applyAlignment="1">
      <alignment horizontal="center" vertical="center"/>
    </xf>
    <xf numFmtId="0" fontId="2" fillId="0" borderId="11" xfId="37" applyBorder="1" applyAlignment="1">
      <alignment horizontal="center"/>
    </xf>
    <xf numFmtId="0" fontId="2" fillId="0" borderId="4" xfId="37" applyBorder="1"/>
    <xf numFmtId="185" fontId="37" fillId="17" borderId="11" xfId="37" applyNumberFormat="1" applyFont="1" applyFill="1" applyBorder="1" applyAlignment="1">
      <alignment horizontal="center" vertical="center"/>
    </xf>
    <xf numFmtId="3" fontId="51" fillId="0" borderId="34" xfId="37" applyNumberFormat="1" applyFont="1" applyBorder="1" applyAlignment="1">
      <alignment horizontal="center" vertical="center"/>
    </xf>
    <xf numFmtId="0" fontId="52" fillId="0" borderId="34" xfId="37" applyFont="1" applyBorder="1" applyAlignment="1">
      <alignment horizontal="left" vertical="center"/>
    </xf>
    <xf numFmtId="0" fontId="52" fillId="0" borderId="35" xfId="37" applyFont="1" applyBorder="1" applyAlignment="1">
      <alignment horizontal="left" vertical="center"/>
    </xf>
    <xf numFmtId="0" fontId="2" fillId="6" borderId="11" xfId="37" applyFill="1" applyBorder="1" applyAlignment="1">
      <alignment horizontal="center"/>
    </xf>
    <xf numFmtId="3" fontId="51" fillId="0" borderId="35" xfId="37" applyNumberFormat="1" applyFont="1" applyBorder="1" applyAlignment="1">
      <alignment horizontal="center" vertical="center"/>
    </xf>
    <xf numFmtId="0" fontId="2" fillId="8" borderId="36" xfId="37" applyFill="1" applyBorder="1" applyAlignment="1">
      <alignment horizontal="center"/>
    </xf>
    <xf numFmtId="0" fontId="2" fillId="8" borderId="37" xfId="37" applyFill="1" applyBorder="1" applyAlignment="1">
      <alignment horizontal="center"/>
    </xf>
    <xf numFmtId="0" fontId="53" fillId="8" borderId="38" xfId="37" applyFont="1" applyFill="1" applyBorder="1" applyAlignment="1">
      <alignment horizontal="center"/>
    </xf>
    <xf numFmtId="3" fontId="50" fillId="0" borderId="34" xfId="37" applyNumberFormat="1" applyFont="1" applyBorder="1" applyAlignment="1">
      <alignment horizontal="center" vertical="center"/>
    </xf>
    <xf numFmtId="0" fontId="54" fillId="0" borderId="0" xfId="37" applyFont="1"/>
    <xf numFmtId="0" fontId="54" fillId="0" borderId="0" xfId="37" applyFont="1" applyAlignment="1">
      <alignment horizontal="center"/>
    </xf>
    <xf numFmtId="185" fontId="55" fillId="17" borderId="11" xfId="37" applyNumberFormat="1" applyFont="1" applyFill="1" applyBorder="1" applyAlignment="1">
      <alignment horizontal="center" vertical="center"/>
    </xf>
    <xf numFmtId="3" fontId="4" fillId="0" borderId="34" xfId="37" applyNumberFormat="1" applyFont="1" applyBorder="1" applyAlignment="1">
      <alignment horizontal="center" vertical="center"/>
    </xf>
    <xf numFmtId="0" fontId="5" fillId="0" borderId="11" xfId="35" applyFont="1" applyBorder="1" applyAlignment="1">
      <alignment wrapText="1"/>
    </xf>
    <xf numFmtId="0" fontId="5" fillId="0" borderId="34" xfId="37" applyFont="1" applyBorder="1" applyAlignment="1">
      <alignment horizontal="left" vertical="center"/>
    </xf>
    <xf numFmtId="0" fontId="8" fillId="6" borderId="11" xfId="37" applyFont="1" applyFill="1" applyBorder="1" applyAlignment="1">
      <alignment horizontal="center"/>
    </xf>
    <xf numFmtId="0" fontId="6" fillId="0" borderId="11" xfId="37" applyFont="1" applyBorder="1" applyAlignment="1">
      <alignment wrapText="1"/>
    </xf>
    <xf numFmtId="0" fontId="51" fillId="0" borderId="34" xfId="37" applyFont="1" applyBorder="1" applyAlignment="1">
      <alignment horizontal="center" vertical="center"/>
    </xf>
    <xf numFmtId="0" fontId="7" fillId="0" borderId="3" xfId="37" applyFont="1" applyBorder="1" applyAlignment="1">
      <alignment vertical="center"/>
    </xf>
    <xf numFmtId="0" fontId="56" fillId="6" borderId="39" xfId="37" applyFont="1" applyFill="1" applyBorder="1" applyAlignment="1">
      <alignment horizontal="left" vertical="center"/>
    </xf>
    <xf numFmtId="0" fontId="52" fillId="6" borderId="39" xfId="37" applyFont="1" applyFill="1" applyBorder="1" applyAlignment="1">
      <alignment horizontal="left" vertical="center"/>
    </xf>
    <xf numFmtId="0" fontId="7" fillId="0" borderId="11" xfId="37" applyFont="1" applyBorder="1" applyAlignment="1">
      <alignment vertical="center"/>
    </xf>
    <xf numFmtId="0" fontId="51" fillId="18" borderId="31" xfId="37" applyFont="1" applyFill="1" applyBorder="1" applyAlignment="1">
      <alignment horizontal="center" vertical="center" wrapText="1"/>
    </xf>
    <xf numFmtId="0" fontId="51" fillId="18" borderId="36" xfId="37" applyFont="1" applyFill="1" applyBorder="1" applyAlignment="1">
      <alignment horizontal="center" vertical="center" wrapText="1"/>
    </xf>
    <xf numFmtId="0" fontId="51" fillId="19" borderId="0" xfId="37" applyFont="1" applyFill="1" applyAlignment="1">
      <alignment horizontal="center" vertical="center" wrapText="1"/>
    </xf>
    <xf numFmtId="0" fontId="51" fillId="19" borderId="35" xfId="37" applyFont="1" applyFill="1" applyBorder="1" applyAlignment="1">
      <alignment horizontal="center" vertical="center" wrapText="1"/>
    </xf>
    <xf numFmtId="0" fontId="51" fillId="18" borderId="35" xfId="37" applyFont="1" applyFill="1" applyBorder="1" applyAlignment="1">
      <alignment horizontal="center" vertical="center" wrapText="1"/>
    </xf>
    <xf numFmtId="0" fontId="51" fillId="6" borderId="11" xfId="37" applyFont="1" applyFill="1" applyBorder="1" applyAlignment="1">
      <alignment horizontal="center" vertical="center" wrapText="1"/>
    </xf>
    <xf numFmtId="0" fontId="57" fillId="0" borderId="0" xfId="37" applyFont="1"/>
    <xf numFmtId="0" fontId="58" fillId="0" borderId="0" xfId="37" applyFont="1"/>
    <xf numFmtId="0" fontId="58" fillId="0" borderId="0" xfId="37" applyFont="1" applyAlignment="1">
      <alignment horizontal="center"/>
    </xf>
    <xf numFmtId="0" fontId="59" fillId="0" borderId="0" xfId="37" applyFont="1"/>
    <xf numFmtId="0" fontId="59" fillId="0" borderId="0" xfId="37" applyFont="1" applyAlignment="1">
      <alignment horizontal="center"/>
    </xf>
    <xf numFmtId="0" fontId="60" fillId="0" borderId="0" xfId="37" applyFont="1"/>
    <xf numFmtId="0" fontId="58" fillId="6" borderId="0" xfId="37" applyFont="1" applyFill="1"/>
    <xf numFmtId="0" fontId="0" fillId="7" borderId="32" xfId="0" applyFill="1" applyBorder="1" applyAlignment="1">
      <alignment horizontal="center"/>
    </xf>
    <xf numFmtId="0" fontId="0" fillId="8" borderId="0" xfId="0" applyFill="1" applyAlignment="1">
      <alignment horizontal="center"/>
    </xf>
    <xf numFmtId="185" fontId="61" fillId="8" borderId="0" xfId="0" applyNumberFormat="1" applyFont="1" applyFill="1" applyAlignment="1">
      <alignment horizontal="center"/>
    </xf>
    <xf numFmtId="0" fontId="0" fillId="7" borderId="0" xfId="0" applyFill="1" applyAlignment="1">
      <alignment horizontal="center"/>
    </xf>
    <xf numFmtId="0" fontId="0" fillId="8" borderId="0" xfId="0" applyFill="1" applyAlignment="1">
      <alignment horizontal="center" wrapText="1"/>
    </xf>
    <xf numFmtId="0" fontId="0" fillId="0" borderId="0" xfId="0" applyAlignment="1">
      <alignment horizontal="center"/>
    </xf>
    <xf numFmtId="0" fontId="43" fillId="0" borderId="11" xfId="40" applyFont="1" applyBorder="1" applyAlignment="1">
      <alignment horizontal="left" vertical="center" wrapText="1"/>
    </xf>
    <xf numFmtId="0" fontId="6" fillId="0" borderId="11" xfId="0" applyFont="1" applyBorder="1" applyAlignment="1">
      <alignment wrapText="1"/>
    </xf>
    <xf numFmtId="0" fontId="5" fillId="0" borderId="1" xfId="0" applyFont="1" applyBorder="1"/>
    <xf numFmtId="0" fontId="6" fillId="0" borderId="11" xfId="0" quotePrefix="1" applyFont="1" applyBorder="1" applyAlignment="1">
      <alignment wrapText="1"/>
    </xf>
    <xf numFmtId="0" fontId="62" fillId="0" borderId="0" xfId="0" quotePrefix="1" applyFont="1"/>
    <xf numFmtId="0" fontId="34" fillId="11" borderId="8" xfId="37" applyFont="1" applyFill="1" applyBorder="1" applyAlignment="1">
      <alignment horizontal="left"/>
    </xf>
    <xf numFmtId="0" fontId="6" fillId="0" borderId="3" xfId="36" applyBorder="1" applyAlignment="1">
      <alignment horizontal="center" vertical="center" wrapText="1"/>
    </xf>
    <xf numFmtId="0" fontId="6" fillId="0" borderId="4" xfId="36" applyBorder="1" applyAlignment="1">
      <alignment horizontal="center" vertical="center" wrapText="1"/>
    </xf>
    <xf numFmtId="0" fontId="6" fillId="0" borderId="6" xfId="36" applyBorder="1" applyAlignment="1">
      <alignment horizontal="center" vertical="center" wrapText="1"/>
    </xf>
    <xf numFmtId="0" fontId="6" fillId="0" borderId="3" xfId="25" applyBorder="1" applyAlignment="1">
      <alignment horizontal="center" vertical="center" wrapText="1"/>
    </xf>
    <xf numFmtId="0" fontId="6" fillId="0" borderId="4" xfId="25" applyBorder="1" applyAlignment="1">
      <alignment horizontal="center" vertical="center" wrapText="1"/>
    </xf>
    <xf numFmtId="0" fontId="6" fillId="0" borderId="6" xfId="25" applyBorder="1" applyAlignment="1">
      <alignment horizontal="center" vertical="center" wrapText="1"/>
    </xf>
    <xf numFmtId="0" fontId="17" fillId="0" borderId="11" xfId="25" applyFont="1" applyBorder="1" applyAlignment="1">
      <alignment horizontal="center" vertical="center" wrapText="1"/>
    </xf>
    <xf numFmtId="0" fontId="17" fillId="0" borderId="14" xfId="25" applyFont="1" applyBorder="1" applyAlignment="1">
      <alignment horizontal="center" vertical="center" wrapText="1"/>
    </xf>
    <xf numFmtId="0" fontId="17" fillId="0" borderId="4" xfId="25" applyFont="1" applyBorder="1" applyAlignment="1">
      <alignment horizontal="center" vertical="center" wrapText="1"/>
    </xf>
    <xf numFmtId="0" fontId="17" fillId="0" borderId="6" xfId="25" applyFont="1" applyBorder="1" applyAlignment="1">
      <alignment horizontal="center" vertical="center" wrapText="1"/>
    </xf>
    <xf numFmtId="0" fontId="17" fillId="0" borderId="11" xfId="25" applyFont="1" applyBorder="1" applyAlignment="1">
      <alignment horizontal="left" vertical="center" wrapText="1"/>
    </xf>
    <xf numFmtId="0" fontId="24" fillId="0" borderId="11" xfId="25" applyFont="1" applyBorder="1" applyAlignment="1">
      <alignment horizontal="center" vertical="center" wrapText="1"/>
    </xf>
    <xf numFmtId="0" fontId="14" fillId="0" borderId="18" xfId="2" applyFont="1" applyBorder="1" applyAlignment="1" applyProtection="1">
      <alignment horizontal="left"/>
      <protection locked="0"/>
    </xf>
    <xf numFmtId="0" fontId="14" fillId="0" borderId="17" xfId="2" applyFont="1" applyBorder="1" applyAlignment="1" applyProtection="1">
      <alignment horizontal="left"/>
      <protection locked="0"/>
    </xf>
    <xf numFmtId="177" fontId="15" fillId="0" borderId="16" xfId="2" applyNumberFormat="1" applyFont="1" applyBorder="1" applyAlignment="1" applyProtection="1">
      <alignment horizontal="left"/>
      <protection locked="0"/>
    </xf>
    <xf numFmtId="177" fontId="15" fillId="0" borderId="15" xfId="2" applyNumberFormat="1" applyFont="1" applyBorder="1" applyAlignment="1" applyProtection="1">
      <alignment horizontal="left"/>
      <protection locked="0"/>
    </xf>
    <xf numFmtId="0" fontId="15" fillId="0" borderId="16" xfId="2" applyFont="1" applyBorder="1" applyAlignment="1" applyProtection="1">
      <alignment horizontal="left"/>
      <protection locked="0"/>
    </xf>
    <xf numFmtId="0" fontId="14" fillId="0" borderId="16" xfId="2" applyFont="1" applyBorder="1" applyAlignment="1" applyProtection="1">
      <alignment horizontal="left"/>
      <protection locked="0"/>
    </xf>
    <xf numFmtId="0" fontId="17" fillId="0" borderId="11" xfId="25" applyFont="1" applyBorder="1" applyAlignment="1">
      <alignment horizontal="center" vertical="center"/>
    </xf>
    <xf numFmtId="0" fontId="24" fillId="0" borderId="3" xfId="25" applyFont="1" applyBorder="1" applyAlignment="1">
      <alignment horizontal="center" vertical="center" wrapText="1"/>
    </xf>
    <xf numFmtId="0" fontId="24" fillId="0" borderId="4" xfId="25" applyFont="1" applyBorder="1" applyAlignment="1">
      <alignment horizontal="center" vertical="center" wrapText="1"/>
    </xf>
    <xf numFmtId="0" fontId="24" fillId="0" borderId="6" xfId="25" applyFont="1" applyBorder="1" applyAlignment="1">
      <alignment horizontal="center" vertical="center" wrapText="1"/>
    </xf>
    <xf numFmtId="181" fontId="29" fillId="12" borderId="11" xfId="26" applyNumberFormat="1" applyFont="1" applyFill="1" applyBorder="1" applyAlignment="1">
      <alignment horizontal="center" vertical="center" wrapText="1"/>
    </xf>
    <xf numFmtId="0" fontId="24" fillId="7" borderId="11" xfId="25" applyFont="1" applyFill="1" applyBorder="1" applyAlignment="1">
      <alignment horizontal="center" vertical="center" wrapText="1"/>
    </xf>
    <xf numFmtId="0" fontId="17" fillId="0" borderId="12" xfId="25" applyFont="1" applyBorder="1" applyAlignment="1">
      <alignment horizontal="center" vertical="center"/>
    </xf>
    <xf numFmtId="0" fontId="17" fillId="0" borderId="9" xfId="25" applyFont="1" applyBorder="1" applyAlignment="1">
      <alignment horizontal="center" vertical="center"/>
    </xf>
    <xf numFmtId="0" fontId="17" fillId="0" borderId="7" xfId="25" applyFont="1" applyBorder="1" applyAlignment="1">
      <alignment horizontal="center" vertical="center"/>
    </xf>
    <xf numFmtId="177" fontId="15" fillId="0" borderId="11" xfId="2" applyNumberFormat="1" applyFont="1" applyBorder="1" applyAlignment="1" applyProtection="1">
      <alignment horizontal="left"/>
      <protection locked="0"/>
    </xf>
    <xf numFmtId="177" fontId="15" fillId="0" borderId="20" xfId="2" applyNumberFormat="1" applyFont="1" applyBorder="1" applyAlignment="1" applyProtection="1">
      <alignment horizontal="left"/>
      <protection locked="0"/>
    </xf>
    <xf numFmtId="0" fontId="14" fillId="0" borderId="25" xfId="2" applyFont="1" applyBorder="1" applyAlignment="1" applyProtection="1">
      <alignment horizontal="left"/>
      <protection locked="0"/>
    </xf>
    <xf numFmtId="0" fontId="14" fillId="0" borderId="24" xfId="2" applyFont="1" applyBorder="1" applyAlignment="1" applyProtection="1">
      <alignment horizontal="left"/>
      <protection locked="0"/>
    </xf>
    <xf numFmtId="0" fontId="14" fillId="0" borderId="12" xfId="2" applyFont="1" applyBorder="1" applyAlignment="1" applyProtection="1">
      <alignment horizontal="left"/>
      <protection locked="0"/>
    </xf>
    <xf numFmtId="0" fontId="14" fillId="0" borderId="9" xfId="2" applyFont="1" applyBorder="1" applyAlignment="1" applyProtection="1">
      <alignment horizontal="left"/>
      <protection locked="0"/>
    </xf>
    <xf numFmtId="0" fontId="14" fillId="0" borderId="11" xfId="2" applyFont="1" applyBorder="1" applyAlignment="1" applyProtection="1">
      <alignment horizontal="left"/>
      <protection locked="0"/>
    </xf>
    <xf numFmtId="0" fontId="15" fillId="0" borderId="11" xfId="2" applyFont="1" applyBorder="1" applyAlignment="1" applyProtection="1">
      <alignment horizontal="left"/>
      <protection locked="0"/>
    </xf>
    <xf numFmtId="0" fontId="15" fillId="0" borderId="20" xfId="2" applyFont="1" applyBorder="1" applyAlignment="1" applyProtection="1">
      <alignment horizontal="left"/>
      <protection locked="0"/>
    </xf>
    <xf numFmtId="0" fontId="14" fillId="0" borderId="23" xfId="2" applyFont="1" applyBorder="1" applyAlignment="1" applyProtection="1">
      <alignment horizontal="left"/>
      <protection locked="0"/>
    </xf>
    <xf numFmtId="177" fontId="15" fillId="0" borderId="23" xfId="2" applyNumberFormat="1" applyFont="1" applyBorder="1" applyAlignment="1" applyProtection="1">
      <alignment horizontal="left"/>
      <protection locked="0"/>
    </xf>
    <xf numFmtId="177" fontId="15" fillId="0" borderId="22" xfId="2" applyNumberFormat="1" applyFont="1" applyBorder="1" applyAlignment="1" applyProtection="1">
      <alignment horizontal="left"/>
      <protection locked="0"/>
    </xf>
    <xf numFmtId="0" fontId="15" fillId="0" borderId="23" xfId="2" applyFont="1" applyBorder="1" applyAlignment="1" applyProtection="1">
      <alignment horizontal="left"/>
      <protection locked="0"/>
    </xf>
    <xf numFmtId="0" fontId="7" fillId="0" borderId="3" xfId="37" applyFont="1" applyBorder="1" applyAlignment="1">
      <alignment horizontal="center" vertical="center"/>
    </xf>
    <xf numFmtId="0" fontId="7" fillId="0" borderId="4" xfId="37" applyFont="1" applyBorder="1" applyAlignment="1">
      <alignment horizontal="center" vertical="center"/>
    </xf>
    <xf numFmtId="0" fontId="7" fillId="0" borderId="6" xfId="37" applyFont="1" applyBorder="1" applyAlignment="1">
      <alignment horizontal="center" vertical="center"/>
    </xf>
    <xf numFmtId="0" fontId="7" fillId="0" borderId="11" xfId="37" applyFont="1" applyBorder="1" applyAlignment="1">
      <alignment horizontal="center" vertical="center"/>
    </xf>
    <xf numFmtId="0" fontId="43" fillId="0" borderId="11" xfId="38" applyFont="1" applyBorder="1" applyAlignment="1">
      <alignment horizontal="center" vertical="center" wrapText="1"/>
    </xf>
    <xf numFmtId="0" fontId="38" fillId="0" borderId="11" xfId="38" applyFont="1" applyBorder="1" applyAlignment="1">
      <alignment horizontal="center" vertical="center" wrapText="1"/>
    </xf>
    <xf numFmtId="0" fontId="38" fillId="0" borderId="3" xfId="38" applyFont="1" applyBorder="1" applyAlignment="1">
      <alignment horizontal="center" vertical="center" wrapText="1"/>
    </xf>
    <xf numFmtId="0" fontId="38" fillId="0" borderId="6" xfId="38" applyFont="1" applyBorder="1" applyAlignment="1">
      <alignment horizontal="center" vertical="center" wrapText="1"/>
    </xf>
    <xf numFmtId="0" fontId="40" fillId="0" borderId="3" xfId="38" applyFont="1" applyBorder="1" applyAlignment="1">
      <alignment horizontal="center" vertical="center"/>
    </xf>
    <xf numFmtId="0" fontId="40" fillId="0" borderId="4" xfId="38" applyFont="1" applyBorder="1" applyAlignment="1">
      <alignment horizontal="center" vertical="center"/>
    </xf>
    <xf numFmtId="0" fontId="40" fillId="16" borderId="4" xfId="38" applyFont="1" applyFill="1" applyBorder="1" applyAlignment="1">
      <alignment horizontal="center" vertical="center"/>
    </xf>
    <xf numFmtId="0" fontId="43" fillId="0" borderId="3" xfId="38" applyFont="1" applyBorder="1" applyAlignment="1">
      <alignment horizontal="center" vertical="center" wrapText="1"/>
    </xf>
    <xf numFmtId="0" fontId="43" fillId="0" borderId="6" xfId="38" applyFont="1" applyBorder="1" applyAlignment="1">
      <alignment horizontal="center" vertical="center" wrapText="1"/>
    </xf>
    <xf numFmtId="0" fontId="40" fillId="0" borderId="7" xfId="38" applyFont="1" applyBorder="1" applyAlignment="1">
      <alignment horizontal="center" vertical="center" wrapText="1"/>
    </xf>
    <xf numFmtId="0" fontId="40" fillId="0" borderId="27" xfId="38" applyFont="1" applyBorder="1" applyAlignment="1">
      <alignment horizontal="center" vertical="center" wrapText="1"/>
    </xf>
    <xf numFmtId="0" fontId="40" fillId="0" borderId="13" xfId="38" applyFont="1" applyBorder="1" applyAlignment="1">
      <alignment horizontal="center" vertical="center" wrapText="1"/>
    </xf>
    <xf numFmtId="0" fontId="40" fillId="0" borderId="10" xfId="38" applyFont="1" applyBorder="1" applyAlignment="1">
      <alignment horizontal="center" vertical="center" wrapText="1"/>
    </xf>
    <xf numFmtId="0" fontId="40" fillId="0" borderId="11" xfId="38" applyFont="1" applyBorder="1" applyAlignment="1">
      <alignment horizontal="center" vertical="center" wrapText="1"/>
    </xf>
    <xf numFmtId="0" fontId="46" fillId="0" borderId="3" xfId="38" applyFont="1" applyBorder="1" applyAlignment="1">
      <alignment horizontal="center" vertical="center"/>
    </xf>
    <xf numFmtId="0" fontId="41" fillId="0" borderId="4" xfId="38" applyFont="1" applyBorder="1" applyAlignment="1">
      <alignment horizontal="center" vertical="center"/>
    </xf>
    <xf numFmtId="0" fontId="41" fillId="0" borderId="6" xfId="38" applyFont="1" applyBorder="1" applyAlignment="1">
      <alignment horizontal="center" vertical="center"/>
    </xf>
    <xf numFmtId="0" fontId="44" fillId="14" borderId="11" xfId="38" applyFont="1" applyFill="1" applyBorder="1" applyAlignment="1">
      <alignment horizontal="center" vertical="center" wrapText="1"/>
    </xf>
    <xf numFmtId="0" fontId="39" fillId="14" borderId="11" xfId="38" applyFont="1" applyFill="1" applyBorder="1" applyAlignment="1">
      <alignment horizontal="center" vertical="center" wrapText="1"/>
    </xf>
  </cellXfs>
  <cellStyles count="41">
    <cellStyle name="Currency 2" xfId="32" xr:uid="{00000000-0005-0000-0000-000000000000}"/>
    <cellStyle name="Currency 2 2 2" xfId="8" xr:uid="{00000000-0005-0000-0000-000001000000}"/>
    <cellStyle name="Currency_JCP soft spun and fleece 092310" xfId="31" xr:uid="{00000000-0005-0000-0000-000002000000}"/>
    <cellStyle name="Normal 1 2" xfId="20" xr:uid="{00000000-0005-0000-0000-000003000000}"/>
    <cellStyle name="Normal 2" xfId="4" xr:uid="{00000000-0005-0000-0000-000004000000}"/>
    <cellStyle name="Normal 2 18 2" xfId="1" xr:uid="{00000000-0005-0000-0000-000005000000}"/>
    <cellStyle name="Normal 3 2 15" xfId="19" xr:uid="{00000000-0005-0000-0000-000006000000}"/>
    <cellStyle name="Normal 35" xfId="6" xr:uid="{00000000-0005-0000-0000-000007000000}"/>
    <cellStyle name="Normal 38" xfId="40" xr:uid="{BDD4FBDB-34C1-47A6-BA5E-9D09F3BB7DAA}"/>
    <cellStyle name="Normal 52" xfId="17" xr:uid="{00000000-0005-0000-0000-000008000000}"/>
    <cellStyle name="Normal_2010 NY-showroom sheet set for JCP 0330" xfId="30" xr:uid="{00000000-0005-0000-0000-000009000000}"/>
    <cellStyle name="Normal_HE micro fiber Sheets 08252010" xfId="34" xr:uid="{00000000-0005-0000-0000-00000A000000}"/>
    <cellStyle name="Normal_jcp duet sheet and reversible sheet 09-27-2010 2" xfId="27" xr:uid="{00000000-0005-0000-0000-00000B000000}"/>
    <cellStyle name="Normal_Kohl's 600TC sheets price requote Oct 30 09" xfId="33" xr:uid="{00000000-0005-0000-0000-00000C000000}"/>
    <cellStyle name="Normal_March 2011 Macys market quote" xfId="25" xr:uid="{00000000-0005-0000-0000-00000D000000}"/>
    <cellStyle name="Normal_March 2011 Macys market quote 2" xfId="39" xr:uid="{00000000-0005-0000-0000-00000E000000}"/>
    <cellStyle name="Normal_Quote sheet of  E-Commerce   sheet updated 11-30-2010" xfId="29" xr:uid="{00000000-0005-0000-0000-00000F000000}"/>
    <cellStyle name="Normal_Sheet1" xfId="36" xr:uid="{00000000-0005-0000-0000-000010000000}"/>
    <cellStyle name="Percent 10" xfId="28" xr:uid="{00000000-0005-0000-0000-000011000000}"/>
    <cellStyle name="Percent 17" xfId="18" xr:uid="{00000000-0005-0000-0000-000012000000}"/>
    <cellStyle name="Percent 2" xfId="5" xr:uid="{00000000-0005-0000-0000-000013000000}"/>
    <cellStyle name="Percent 2 2 2" xfId="7" xr:uid="{00000000-0005-0000-0000-000014000000}"/>
    <cellStyle name="Style 1" xfId="3" xr:uid="{00000000-0005-0000-0000-000015000000}"/>
    <cellStyle name="百分比 2" xfId="11" xr:uid="{00000000-0005-0000-0000-000016000000}"/>
    <cellStyle name="百分比 2 2" xfId="13" xr:uid="{00000000-0005-0000-0000-000017000000}"/>
    <cellStyle name="百分比 3" xfId="22" xr:uid="{00000000-0005-0000-0000-000018000000}"/>
    <cellStyle name="百分比 5" xfId="15" xr:uid="{00000000-0005-0000-0000-000019000000}"/>
    <cellStyle name="常规" xfId="0" builtinId="0"/>
    <cellStyle name="常规 16" xfId="37" xr:uid="{00000000-0005-0000-0000-00001B000000}"/>
    <cellStyle name="常规 18" xfId="12" xr:uid="{00000000-0005-0000-0000-00001C000000}"/>
    <cellStyle name="常规 2" xfId="10" xr:uid="{00000000-0005-0000-0000-00001D000000}"/>
    <cellStyle name="常规 2 2" xfId="35" xr:uid="{00000000-0005-0000-0000-00001E000000}"/>
    <cellStyle name="常规 3" xfId="23" xr:uid="{00000000-0005-0000-0000-00001F000000}"/>
    <cellStyle name="常规 3 5" xfId="38" xr:uid="{00000000-0005-0000-0000-000020000000}"/>
    <cellStyle name="货币 2" xfId="21" xr:uid="{00000000-0005-0000-0000-000021000000}"/>
    <cellStyle name="货币 2 2" xfId="26" xr:uid="{00000000-0005-0000-0000-000022000000}"/>
    <cellStyle name="货币 3" xfId="24" xr:uid="{00000000-0005-0000-0000-000023000000}"/>
    <cellStyle name="千位分隔 4" xfId="14" xr:uid="{00000000-0005-0000-0000-000024000000}"/>
    <cellStyle name="样式 1 2" xfId="2" xr:uid="{00000000-0005-0000-0000-000025000000}"/>
    <cellStyle name="样式 1 2 2" xfId="16" xr:uid="{00000000-0005-0000-0000-000026000000}"/>
    <cellStyle name="样式 1 5" xfId="9" xr:uid="{00000000-0005-0000-0000-000027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12</xdr:col>
      <xdr:colOff>97719</xdr:colOff>
      <xdr:row>3</xdr:row>
      <xdr:rowOff>188736</xdr:rowOff>
    </xdr:from>
    <xdr:ext cx="860185" cy="1124107"/>
    <xdr:pic>
      <xdr:nvPicPr>
        <xdr:cNvPr id="2" name="Picture 9">
          <a:extLst>
            <a:ext uri="{FF2B5EF4-FFF2-40B4-BE49-F238E27FC236}">
              <a16:creationId xmlns:a16="http://schemas.microsoft.com/office/drawing/2014/main" id="{F96CAF48-707B-429F-8DFC-D4F59A56B824}"/>
            </a:ext>
          </a:extLst>
        </xdr:cNvPr>
        <xdr:cNvPicPr>
          <a:picLocks noChangeAspect="1"/>
        </xdr:cNvPicPr>
      </xdr:nvPicPr>
      <xdr:blipFill>
        <a:blip xmlns:r="http://schemas.openxmlformats.org/officeDocument/2006/relationships" r:embed="rId1"/>
        <a:stretch>
          <a:fillRect/>
        </a:stretch>
      </xdr:blipFill>
      <xdr:spPr>
        <a:xfrm>
          <a:off x="8022519" y="709436"/>
          <a:ext cx="860185" cy="1124107"/>
        </a:xfrm>
        <a:prstGeom prst="rect">
          <a:avLst/>
        </a:prstGeom>
      </xdr:spPr>
    </xdr:pic>
    <xdr:clientData/>
  </xdr:oneCellAnchor>
  <xdr:oneCellAnchor>
    <xdr:from>
      <xdr:col>12</xdr:col>
      <xdr:colOff>46214</xdr:colOff>
      <xdr:row>12</xdr:row>
      <xdr:rowOff>122414</xdr:rowOff>
    </xdr:from>
    <xdr:ext cx="898290" cy="1133633"/>
    <xdr:pic>
      <xdr:nvPicPr>
        <xdr:cNvPr id="3" name="Picture 10">
          <a:extLst>
            <a:ext uri="{FF2B5EF4-FFF2-40B4-BE49-F238E27FC236}">
              <a16:creationId xmlns:a16="http://schemas.microsoft.com/office/drawing/2014/main" id="{CAF962F2-554F-4CF7-9D72-9B61C324782A}"/>
            </a:ext>
          </a:extLst>
        </xdr:cNvPr>
        <xdr:cNvPicPr>
          <a:picLocks noChangeAspect="1"/>
        </xdr:cNvPicPr>
      </xdr:nvPicPr>
      <xdr:blipFill>
        <a:blip xmlns:r="http://schemas.openxmlformats.org/officeDocument/2006/relationships" r:embed="rId2"/>
        <a:stretch>
          <a:fillRect/>
        </a:stretch>
      </xdr:blipFill>
      <xdr:spPr>
        <a:xfrm>
          <a:off x="7971014" y="2256014"/>
          <a:ext cx="898290" cy="1133633"/>
        </a:xfrm>
        <a:prstGeom prst="rect">
          <a:avLst/>
        </a:prstGeom>
      </xdr:spPr>
    </xdr:pic>
    <xdr:clientData/>
  </xdr:oneCellAnchor>
  <xdr:oneCellAnchor>
    <xdr:from>
      <xdr:col>12</xdr:col>
      <xdr:colOff>35278</xdr:colOff>
      <xdr:row>20</xdr:row>
      <xdr:rowOff>21168</xdr:rowOff>
    </xdr:from>
    <xdr:ext cx="701010" cy="851078"/>
    <xdr:pic>
      <xdr:nvPicPr>
        <xdr:cNvPr id="4" name="Picture 16">
          <a:extLst>
            <a:ext uri="{FF2B5EF4-FFF2-40B4-BE49-F238E27FC236}">
              <a16:creationId xmlns:a16="http://schemas.microsoft.com/office/drawing/2014/main" id="{9293A270-F06E-4D8A-A7A8-AA48A0A668DC}"/>
            </a:ext>
          </a:extLst>
        </xdr:cNvPr>
        <xdr:cNvPicPr>
          <a:picLocks noChangeAspect="1"/>
        </xdr:cNvPicPr>
      </xdr:nvPicPr>
      <xdr:blipFill>
        <a:blip xmlns:r="http://schemas.openxmlformats.org/officeDocument/2006/relationships" r:embed="rId3"/>
        <a:stretch>
          <a:fillRect/>
        </a:stretch>
      </xdr:blipFill>
      <xdr:spPr>
        <a:xfrm>
          <a:off x="7960078" y="3577168"/>
          <a:ext cx="701010" cy="851078"/>
        </a:xfrm>
        <a:prstGeom prst="rect">
          <a:avLst/>
        </a:prstGeom>
      </xdr:spPr>
    </xdr:pic>
    <xdr:clientData/>
  </xdr:oneCellAnchor>
  <xdr:oneCellAnchor>
    <xdr:from>
      <xdr:col>13</xdr:col>
      <xdr:colOff>282223</xdr:colOff>
      <xdr:row>12</xdr:row>
      <xdr:rowOff>119945</xdr:rowOff>
    </xdr:from>
    <xdr:ext cx="798698" cy="1178278"/>
    <xdr:pic>
      <xdr:nvPicPr>
        <xdr:cNvPr id="5" name="Picture 18">
          <a:extLst>
            <a:ext uri="{FF2B5EF4-FFF2-40B4-BE49-F238E27FC236}">
              <a16:creationId xmlns:a16="http://schemas.microsoft.com/office/drawing/2014/main" id="{4BEFBC39-3DF0-4843-83F4-31858C246AA0}"/>
            </a:ext>
          </a:extLst>
        </xdr:cNvPr>
        <xdr:cNvPicPr>
          <a:picLocks noChangeAspect="1"/>
        </xdr:cNvPicPr>
      </xdr:nvPicPr>
      <xdr:blipFill>
        <a:blip xmlns:r="http://schemas.openxmlformats.org/officeDocument/2006/relationships" r:embed="rId4"/>
        <a:stretch>
          <a:fillRect/>
        </a:stretch>
      </xdr:blipFill>
      <xdr:spPr>
        <a:xfrm>
          <a:off x="8867423" y="2253545"/>
          <a:ext cx="798698" cy="1178278"/>
        </a:xfrm>
        <a:prstGeom prst="rect">
          <a:avLst/>
        </a:prstGeom>
      </xdr:spPr>
    </xdr:pic>
    <xdr:clientData/>
  </xdr:oneCellAnchor>
  <xdr:oneCellAnchor>
    <xdr:from>
      <xdr:col>13</xdr:col>
      <xdr:colOff>289277</xdr:colOff>
      <xdr:row>3</xdr:row>
      <xdr:rowOff>176390</xdr:rowOff>
    </xdr:from>
    <xdr:ext cx="968375" cy="1291166"/>
    <xdr:pic>
      <xdr:nvPicPr>
        <xdr:cNvPr id="6" name="Picture 19">
          <a:extLst>
            <a:ext uri="{FF2B5EF4-FFF2-40B4-BE49-F238E27FC236}">
              <a16:creationId xmlns:a16="http://schemas.microsoft.com/office/drawing/2014/main" id="{38992FB1-7C6D-44A0-B5FE-5FDF2B9E5AD1}"/>
            </a:ext>
          </a:extLst>
        </xdr:cNvPr>
        <xdr:cNvPicPr>
          <a:picLocks noChangeAspect="1"/>
        </xdr:cNvPicPr>
      </xdr:nvPicPr>
      <xdr:blipFill>
        <a:blip xmlns:r="http://schemas.openxmlformats.org/officeDocument/2006/relationships" r:embed="rId5"/>
        <a:stretch>
          <a:fillRect/>
        </a:stretch>
      </xdr:blipFill>
      <xdr:spPr>
        <a:xfrm>
          <a:off x="8874477" y="709790"/>
          <a:ext cx="968375" cy="1291166"/>
        </a:xfrm>
        <a:prstGeom prst="rect">
          <a:avLst/>
        </a:prstGeom>
      </xdr:spPr>
    </xdr:pic>
    <xdr:clientData/>
  </xdr:oneCellAnchor>
  <xdr:oneCellAnchor>
    <xdr:from>
      <xdr:col>13</xdr:col>
      <xdr:colOff>1213555</xdr:colOff>
      <xdr:row>3</xdr:row>
      <xdr:rowOff>169333</xdr:rowOff>
    </xdr:from>
    <xdr:ext cx="1077325" cy="1277055"/>
    <xdr:pic>
      <xdr:nvPicPr>
        <xdr:cNvPr id="7" name="Picture 20">
          <a:extLst>
            <a:ext uri="{FF2B5EF4-FFF2-40B4-BE49-F238E27FC236}">
              <a16:creationId xmlns:a16="http://schemas.microsoft.com/office/drawing/2014/main" id="{CA5DC84F-FD32-4690-9011-2F2FCB13905F}"/>
            </a:ext>
          </a:extLst>
        </xdr:cNvPr>
        <xdr:cNvPicPr>
          <a:picLocks noChangeAspect="1"/>
        </xdr:cNvPicPr>
      </xdr:nvPicPr>
      <xdr:blipFill>
        <a:blip xmlns:r="http://schemas.openxmlformats.org/officeDocument/2006/relationships" r:embed="rId6"/>
        <a:stretch>
          <a:fillRect/>
        </a:stretch>
      </xdr:blipFill>
      <xdr:spPr>
        <a:xfrm>
          <a:off x="9246305" y="702733"/>
          <a:ext cx="1077325" cy="1277055"/>
        </a:xfrm>
        <a:prstGeom prst="rect">
          <a:avLst/>
        </a:prstGeom>
      </xdr:spPr>
    </xdr:pic>
    <xdr:clientData/>
  </xdr:oneCellAnchor>
  <xdr:oneCellAnchor>
    <xdr:from>
      <xdr:col>13</xdr:col>
      <xdr:colOff>1150057</xdr:colOff>
      <xdr:row>12</xdr:row>
      <xdr:rowOff>112887</xdr:rowOff>
    </xdr:from>
    <xdr:ext cx="1029149" cy="1128891"/>
    <xdr:pic>
      <xdr:nvPicPr>
        <xdr:cNvPr id="8" name="Picture 21">
          <a:extLst>
            <a:ext uri="{FF2B5EF4-FFF2-40B4-BE49-F238E27FC236}">
              <a16:creationId xmlns:a16="http://schemas.microsoft.com/office/drawing/2014/main" id="{35A5E89B-5EED-41FD-8F79-2D2BD9092183}"/>
            </a:ext>
          </a:extLst>
        </xdr:cNvPr>
        <xdr:cNvPicPr>
          <a:picLocks noChangeAspect="1"/>
        </xdr:cNvPicPr>
      </xdr:nvPicPr>
      <xdr:blipFill>
        <a:blip xmlns:r="http://schemas.openxmlformats.org/officeDocument/2006/relationships" r:embed="rId7"/>
        <a:stretch>
          <a:fillRect/>
        </a:stretch>
      </xdr:blipFill>
      <xdr:spPr>
        <a:xfrm>
          <a:off x="9246307" y="2246487"/>
          <a:ext cx="1029149" cy="1128891"/>
        </a:xfrm>
        <a:prstGeom prst="rect">
          <a:avLst/>
        </a:prstGeom>
      </xdr:spPr>
    </xdr:pic>
    <xdr:clientData/>
  </xdr:oneCellAnchor>
  <xdr:oneCellAnchor>
    <xdr:from>
      <xdr:col>13</xdr:col>
      <xdr:colOff>119945</xdr:colOff>
      <xdr:row>19</xdr:row>
      <xdr:rowOff>181427</xdr:rowOff>
    </xdr:from>
    <xdr:ext cx="613833" cy="876903"/>
    <xdr:pic>
      <xdr:nvPicPr>
        <xdr:cNvPr id="9" name="Picture 22">
          <a:extLst>
            <a:ext uri="{FF2B5EF4-FFF2-40B4-BE49-F238E27FC236}">
              <a16:creationId xmlns:a16="http://schemas.microsoft.com/office/drawing/2014/main" id="{054BEF0E-734E-4579-A624-B92966A521D1}"/>
            </a:ext>
          </a:extLst>
        </xdr:cNvPr>
        <xdr:cNvPicPr>
          <a:picLocks noChangeAspect="1"/>
        </xdr:cNvPicPr>
      </xdr:nvPicPr>
      <xdr:blipFill>
        <a:blip xmlns:r="http://schemas.openxmlformats.org/officeDocument/2006/relationships" r:embed="rId8"/>
        <a:stretch>
          <a:fillRect/>
        </a:stretch>
      </xdr:blipFill>
      <xdr:spPr>
        <a:xfrm>
          <a:off x="8705145" y="3553277"/>
          <a:ext cx="613833" cy="876903"/>
        </a:xfrm>
        <a:prstGeom prst="rect">
          <a:avLst/>
        </a:prstGeom>
      </xdr:spPr>
    </xdr:pic>
    <xdr:clientData/>
  </xdr:oneCellAnchor>
  <xdr:twoCellAnchor editAs="oneCell">
    <xdr:from>
      <xdr:col>13</xdr:col>
      <xdr:colOff>10583</xdr:colOff>
      <xdr:row>35</xdr:row>
      <xdr:rowOff>95250</xdr:rowOff>
    </xdr:from>
    <xdr:to>
      <xdr:col>18</xdr:col>
      <xdr:colOff>591856</xdr:colOff>
      <xdr:row>45</xdr:row>
      <xdr:rowOff>172273</xdr:rowOff>
    </xdr:to>
    <xdr:pic>
      <xdr:nvPicPr>
        <xdr:cNvPr id="10" name="图片 9">
          <a:extLst>
            <a:ext uri="{FF2B5EF4-FFF2-40B4-BE49-F238E27FC236}">
              <a16:creationId xmlns:a16="http://schemas.microsoft.com/office/drawing/2014/main" id="{B70ED42D-19DE-42C8-A411-F6DD7C1E425D}"/>
            </a:ext>
          </a:extLst>
        </xdr:cNvPr>
        <xdr:cNvPicPr>
          <a:picLocks noChangeAspect="1"/>
        </xdr:cNvPicPr>
      </xdr:nvPicPr>
      <xdr:blipFill>
        <a:blip xmlns:r="http://schemas.openxmlformats.org/officeDocument/2006/relationships" r:embed="rId9"/>
        <a:stretch>
          <a:fillRect/>
        </a:stretch>
      </xdr:blipFill>
      <xdr:spPr>
        <a:xfrm>
          <a:off x="13536083" y="7048500"/>
          <a:ext cx="6476190" cy="18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Users/sarah.chen/AppData/Local/Microsoft/Windows/Temporary%20Internet%20Files/Content.Outlook/RBUPAN03/Window%20Panels.xls" TargetMode="External"/><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ocuments%20and%20Settings/chrissys/Local%20Settings/Temporary%20Internet%20Files/Content.Outlook/N7IN4LHD/PO%20Worksheet%20Matrix%20with%20Attribute%20Tab.xls" TargetMode="External"/><Relationship Id="rId1" Type="http://schemas.openxmlformats.org/officeDocument/2006/relationships/externalLinkPath" Target="/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Documents%20and%20Settings/chenlihui/Local%20Settings/Temporary%20Internet%20Files/OLK9A/Import%20Product%20Data%20Sheet%204%209.xls" TargetMode="External"/><Relationship Id="rId1" Type="http://schemas.openxmlformats.org/officeDocument/2006/relationships/externalLinkPath" Target="/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Users/rya00039/AppData/Local/Microsoft/Windows/Temporary%20Internet%20Files/Content.Outlook/SNCPC6UK/file:/192.168.20.8/&#23478;&#32442;&#20845;&#37096;/joyce/customer/CS/CS%20stock%20list(ET)-081030.xls" TargetMode="External"/><Relationship Id="rId1" Type="http://schemas.openxmlformats.org/officeDocument/2006/relationships/externalLinkPath" Target="/Users/rya00039/AppData/Local/Microsoft/Windows/Temporary%20Internet%20Files/Content.Outlook/SNCPC6UK/file:/192.168.20.8/&#23478;&#32442;&#20845;&#37096;/joyce/customer/CS/CS%20stock%20list(ET)-0810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workbookViewId="0">
      <selection activeCell="E17" sqref="E17"/>
    </sheetView>
  </sheetViews>
  <sheetFormatPr defaultRowHeight="15" x14ac:dyDescent="0.25"/>
  <cols>
    <col min="1" max="1" width="18.7109375" customWidth="1"/>
    <col min="2" max="2" width="30.85546875" customWidth="1"/>
    <col min="3" max="3" width="21.140625" customWidth="1"/>
    <col min="4" max="4" width="27.140625" customWidth="1"/>
    <col min="5" max="5" width="27.85546875" customWidth="1"/>
    <col min="6" max="6" width="19.42578125" customWidth="1"/>
    <col min="7" max="7" width="20.5703125" customWidth="1"/>
    <col min="8" max="8" width="14.5703125" customWidth="1"/>
  </cols>
  <sheetData>
    <row r="2" spans="1:224" s="6" customFormat="1" ht="20.25" x14ac:dyDescent="0.3">
      <c r="A2" s="4" t="s">
        <v>638</v>
      </c>
      <c r="B2" s="5"/>
      <c r="C2" s="4"/>
      <c r="D2" s="5"/>
      <c r="E2" s="4"/>
      <c r="F2" s="5"/>
      <c r="G2" s="4"/>
      <c r="H2" s="5"/>
      <c r="O2" s="7"/>
      <c r="R2" s="6" t="s">
        <v>21</v>
      </c>
      <c r="W2" s="8"/>
      <c r="Y2" s="9"/>
      <c r="Z2" s="9"/>
      <c r="AA2" s="9"/>
      <c r="HF2" s="10"/>
    </row>
    <row r="3" spans="1:224" s="51" customFormat="1" ht="43.5" customHeight="1" x14ac:dyDescent="0.25">
      <c r="A3" s="64" t="s">
        <v>19</v>
      </c>
      <c r="B3" s="48" t="s">
        <v>510</v>
      </c>
      <c r="C3" s="49" t="s">
        <v>22</v>
      </c>
      <c r="D3" s="74" t="str">
        <f>_xlfn.TEXTJOIN(" ",TRUE,B5,D5,D6,B6,D4,D7)</f>
        <v>Ross Serta 6 piece set Serta Brand 85gsm Microfiber Sheets Comfy Sleep SHEET/SHEET SET</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3.950000000000003" customHeight="1" x14ac:dyDescent="0.25">
      <c r="A4" s="65" t="s">
        <v>18</v>
      </c>
      <c r="B4" s="48" t="s">
        <v>92</v>
      </c>
      <c r="C4" s="58" t="s">
        <v>33</v>
      </c>
      <c r="D4" s="48" t="s">
        <v>640</v>
      </c>
      <c r="E4" s="59" t="s">
        <v>34</v>
      </c>
      <c r="F4" s="50" t="s">
        <v>2</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x14ac:dyDescent="0.25">
      <c r="A5" s="66" t="s">
        <v>41</v>
      </c>
      <c r="B5" s="11" t="s">
        <v>117</v>
      </c>
      <c r="C5" s="17" t="s">
        <v>42</v>
      </c>
      <c r="D5" s="11"/>
      <c r="E5" s="43" t="s">
        <v>43</v>
      </c>
      <c r="F5" s="12" t="s">
        <v>409</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x14ac:dyDescent="0.25">
      <c r="A6" s="66" t="s">
        <v>3</v>
      </c>
      <c r="B6" s="11" t="s">
        <v>296</v>
      </c>
      <c r="C6" s="17" t="s">
        <v>45</v>
      </c>
      <c r="D6" s="11"/>
      <c r="E6" s="43" t="s">
        <v>46</v>
      </c>
      <c r="F6" s="69" t="s">
        <v>96</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x14ac:dyDescent="0.25">
      <c r="A7" s="42" t="s">
        <v>20</v>
      </c>
      <c r="B7" s="11" t="s">
        <v>459</v>
      </c>
      <c r="C7" s="30" t="s">
        <v>51</v>
      </c>
      <c r="D7" s="12" t="s">
        <v>624</v>
      </c>
      <c r="E7" s="67" t="s">
        <v>52</v>
      </c>
      <c r="F7" s="12" t="s">
        <v>412</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x14ac:dyDescent="0.25">
      <c r="A8" s="62" t="s">
        <v>62</v>
      </c>
      <c r="B8" s="63"/>
      <c r="C8" s="72" t="s">
        <v>63</v>
      </c>
      <c r="D8" s="73">
        <f>'Internal Commitment'!AG56</f>
        <v>344846.24</v>
      </c>
      <c r="E8" s="42" t="s">
        <v>465</v>
      </c>
      <c r="F8" s="11"/>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x14ac:dyDescent="0.25">
      <c r="A9" s="42" t="s">
        <v>468</v>
      </c>
      <c r="B9" s="37"/>
      <c r="C9" s="72" t="s">
        <v>618</v>
      </c>
      <c r="D9" s="73">
        <f>'Internal Commitment'!AG57</f>
        <v>311218.24</v>
      </c>
      <c r="E9" s="42" t="s">
        <v>466</v>
      </c>
      <c r="F9" s="37"/>
    </row>
    <row r="10" spans="1:224" x14ac:dyDescent="0.25">
      <c r="C10" s="42" t="s">
        <v>64</v>
      </c>
      <c r="D10" s="36" t="s">
        <v>607</v>
      </c>
      <c r="E10" s="42" t="s">
        <v>467</v>
      </c>
      <c r="F10" s="269" t="s">
        <v>993</v>
      </c>
    </row>
    <row r="11" spans="1:224" x14ac:dyDescent="0.25">
      <c r="C11" s="42" t="s">
        <v>65</v>
      </c>
      <c r="D11" s="11" t="s">
        <v>992</v>
      </c>
    </row>
    <row r="12" spans="1:224" x14ac:dyDescent="0.25">
      <c r="C12" s="42" t="s">
        <v>66</v>
      </c>
      <c r="D12" s="37" t="s">
        <v>1</v>
      </c>
    </row>
    <row r="13" spans="1:224" x14ac:dyDescent="0.25">
      <c r="D13" s="47"/>
    </row>
    <row r="14" spans="1:224" x14ac:dyDescent="0.25">
      <c r="C14" s="75" t="s">
        <v>637</v>
      </c>
      <c r="D14" s="76">
        <f>'Internal Commitment'!AG58</f>
        <v>9.7500000000000003E-2</v>
      </c>
    </row>
    <row r="15" spans="1:224" x14ac:dyDescent="0.25">
      <c r="A15" t="s">
        <v>468</v>
      </c>
      <c r="D15" s="47"/>
    </row>
    <row r="16" spans="1:224" x14ac:dyDescent="0.25">
      <c r="A16" s="3" t="s">
        <v>619</v>
      </c>
    </row>
    <row r="17" spans="1:1" x14ac:dyDescent="0.25">
      <c r="A17" s="3" t="s">
        <v>620</v>
      </c>
    </row>
    <row r="18" spans="1:1" x14ac:dyDescent="0.25">
      <c r="A18" t="s">
        <v>621</v>
      </c>
    </row>
    <row r="19" spans="1:1" x14ac:dyDescent="0.25">
      <c r="A19" s="3" t="s">
        <v>622</v>
      </c>
    </row>
    <row r="20" spans="1:1" x14ac:dyDescent="0.25">
      <c r="A20" s="3" t="s">
        <v>623</v>
      </c>
    </row>
  </sheetData>
  <protectedRanges>
    <protectedRange password="F78C" sqref="HB4:HC8 HH4:HH8 HD6:HG8 GT6:GZ8" name="区域1_1"/>
  </protectedRanges>
  <phoneticPr fontId="26"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HO58"/>
  <sheetViews>
    <sheetView tabSelected="1" topLeftCell="G37" zoomScaleNormal="100" workbookViewId="0">
      <selection activeCell="O58" sqref="O58"/>
    </sheetView>
  </sheetViews>
  <sheetFormatPr defaultColWidth="9.140625" defaultRowHeight="12.75" outlineLevelCol="4" x14ac:dyDescent="0.2"/>
  <cols>
    <col min="1" max="1" width="22.42578125" style="77" customWidth="1"/>
    <col min="2" max="2" width="27.5703125" style="77" customWidth="1"/>
    <col min="3" max="3" width="18.5703125" style="80" customWidth="1"/>
    <col min="4" max="4" width="36.7109375" style="77" customWidth="1"/>
    <col min="5" max="5" width="20.28515625" style="77" customWidth="1"/>
    <col min="6" max="6" width="15.7109375" style="77" customWidth="1"/>
    <col min="7" max="7" width="18.5703125" style="77" customWidth="1"/>
    <col min="8" max="8" width="8.140625" style="77" customWidth="1" outlineLevel="1"/>
    <col min="9" max="9" width="7.7109375" style="78" customWidth="1" outlineLevel="1" collapsed="1"/>
    <col min="10" max="10" width="6.7109375" style="77" customWidth="1" outlineLevel="2"/>
    <col min="11" max="11" width="8" style="77" customWidth="1" outlineLevel="2"/>
    <col min="12" max="13" width="7.7109375" style="77" customWidth="1" outlineLevel="2"/>
    <col min="14" max="14" width="7.5703125" style="77" customWidth="1" outlineLevel="2"/>
    <col min="15" max="15" width="10" style="78" customWidth="1" outlineLevel="2"/>
    <col min="16" max="16" width="10.85546875" style="78" customWidth="1" outlineLevel="2"/>
    <col min="17" max="17" width="9.140625" style="77" customWidth="1" outlineLevel="2"/>
    <col min="18" max="18" width="13" style="78" customWidth="1" outlineLevel="1"/>
    <col min="19" max="19" width="8.5703125" style="77" customWidth="1" outlineLevel="2"/>
    <col min="20" max="20" width="10.7109375" style="77" customWidth="1" outlineLevel="2"/>
    <col min="21" max="21" width="9.140625" style="78" customWidth="1" outlineLevel="1"/>
    <col min="22" max="23" width="6.28515625" style="78" customWidth="1" outlineLevel="3"/>
    <col min="24" max="24" width="6.28515625" style="77" customWidth="1" outlineLevel="4"/>
    <col min="25" max="25" width="7.5703125" style="77" customWidth="1" outlineLevel="4"/>
    <col min="26" max="26" width="6.28515625" style="77" customWidth="1" outlineLevel="4"/>
    <col min="27" max="27" width="7.85546875" style="77" customWidth="1" outlineLevel="4"/>
    <col min="28" max="28" width="8.140625" style="77" customWidth="1" outlineLevel="2"/>
    <col min="29" max="29" width="16.5703125" style="78" customWidth="1" outlineLevel="1"/>
    <col min="30" max="30" width="16.140625" style="78" customWidth="1" outlineLevel="1"/>
    <col min="31" max="31" width="8.28515625" style="79" customWidth="1" outlineLevel="1"/>
    <col min="32" max="32" width="9.140625" style="78" customWidth="1" outlineLevel="1"/>
    <col min="33" max="33" width="14.5703125" style="78" customWidth="1" outlineLevel="1"/>
    <col min="34" max="34" width="12.42578125" style="78" customWidth="1" outlineLevel="1"/>
    <col min="35" max="196" width="9.140625" style="77"/>
    <col min="197" max="197" width="26.42578125" style="77" customWidth="1"/>
    <col min="198" max="198" width="32.140625" style="77" customWidth="1"/>
    <col min="199" max="199" width="30.140625" style="77" customWidth="1"/>
    <col min="200" max="200" width="36.5703125" style="77" customWidth="1"/>
    <col min="201" max="201" width="9.140625" style="77"/>
    <col min="202" max="202" width="7.7109375" style="77" customWidth="1"/>
    <col min="203" max="203" width="6.7109375" style="77" customWidth="1"/>
    <col min="204" max="204" width="8" style="77" customWidth="1"/>
    <col min="205" max="206" width="7.7109375" style="77" customWidth="1"/>
    <col min="207" max="207" width="7.5703125" style="77" customWidth="1"/>
    <col min="208" max="208" width="11" style="77" customWidth="1"/>
    <col min="209" max="209" width="10.140625" style="77" customWidth="1"/>
    <col min="210" max="210" width="9.140625" style="77"/>
    <col min="211" max="211" width="13" style="77" customWidth="1"/>
    <col min="212" max="212" width="8.5703125" style="77" customWidth="1"/>
    <col min="213" max="213" width="14.5703125" style="77" customWidth="1"/>
    <col min="214" max="214" width="9.140625" style="77"/>
    <col min="215" max="216" width="12" style="77" customWidth="1"/>
    <col min="217" max="218" width="9.85546875" style="77" customWidth="1"/>
    <col min="219" max="219" width="11.7109375" style="77" customWidth="1"/>
    <col min="220" max="220" width="12.5703125" style="77" customWidth="1"/>
    <col min="221" max="221" width="10.85546875" style="77" customWidth="1"/>
    <col min="222" max="222" width="9.140625" style="77"/>
    <col min="223" max="223" width="10.85546875" style="77" customWidth="1"/>
    <col min="224" max="224" width="11.7109375" style="77" customWidth="1"/>
    <col min="225" max="225" width="10.85546875" style="77" customWidth="1"/>
    <col min="226" max="226" width="11.7109375" style="77" customWidth="1"/>
    <col min="227" max="227" width="12.7109375" style="77" customWidth="1"/>
    <col min="228" max="228" width="15.5703125" style="77" customWidth="1"/>
    <col min="229" max="229" width="14.28515625" style="77" customWidth="1"/>
    <col min="230" max="230" width="13.85546875" style="77" customWidth="1"/>
    <col min="231" max="232" width="11.85546875" style="77" customWidth="1"/>
    <col min="233" max="233" width="13.85546875" style="77" customWidth="1"/>
    <col min="234" max="236" width="9.140625" style="77"/>
    <col min="237" max="237" width="3.140625" style="77" customWidth="1"/>
    <col min="238" max="238" width="12" style="77" bestFit="1" customWidth="1"/>
    <col min="239" max="239" width="2" style="77" customWidth="1"/>
    <col min="240" max="241" width="9.140625" style="77"/>
    <col min="242" max="242" width="11.7109375" style="77" customWidth="1"/>
    <col min="243" max="452" width="9.140625" style="77"/>
    <col min="453" max="453" width="26.42578125" style="77" customWidth="1"/>
    <col min="454" max="454" width="32.140625" style="77" customWidth="1"/>
    <col min="455" max="455" width="30.140625" style="77" customWidth="1"/>
    <col min="456" max="456" width="36.5703125" style="77" customWidth="1"/>
    <col min="457" max="457" width="9.140625" style="77"/>
    <col min="458" max="458" width="7.7109375" style="77" customWidth="1"/>
    <col min="459" max="459" width="6.7109375" style="77" customWidth="1"/>
    <col min="460" max="460" width="8" style="77" customWidth="1"/>
    <col min="461" max="462" width="7.7109375" style="77" customWidth="1"/>
    <col min="463" max="463" width="7.5703125" style="77" customWidth="1"/>
    <col min="464" max="464" width="11" style="77" customWidth="1"/>
    <col min="465" max="465" width="10.140625" style="77" customWidth="1"/>
    <col min="466" max="466" width="9.140625" style="77"/>
    <col min="467" max="467" width="13" style="77" customWidth="1"/>
    <col min="468" max="468" width="8.5703125" style="77" customWidth="1"/>
    <col min="469" max="469" width="14.5703125" style="77" customWidth="1"/>
    <col min="470" max="470" width="9.140625" style="77"/>
    <col min="471" max="472" width="12" style="77" customWidth="1"/>
    <col min="473" max="474" width="9.85546875" style="77" customWidth="1"/>
    <col min="475" max="475" width="11.7109375" style="77" customWidth="1"/>
    <col min="476" max="476" width="12.5703125" style="77" customWidth="1"/>
    <col min="477" max="477" width="10.85546875" style="77" customWidth="1"/>
    <col min="478" max="478" width="9.140625" style="77"/>
    <col min="479" max="479" width="10.85546875" style="77" customWidth="1"/>
    <col min="480" max="480" width="11.7109375" style="77" customWidth="1"/>
    <col min="481" max="481" width="10.85546875" style="77" customWidth="1"/>
    <col min="482" max="482" width="11.7109375" style="77" customWidth="1"/>
    <col min="483" max="483" width="12.7109375" style="77" customWidth="1"/>
    <col min="484" max="484" width="15.5703125" style="77" customWidth="1"/>
    <col min="485" max="485" width="14.28515625" style="77" customWidth="1"/>
    <col min="486" max="486" width="13.85546875" style="77" customWidth="1"/>
    <col min="487" max="488" width="11.85546875" style="77" customWidth="1"/>
    <col min="489" max="489" width="13.85546875" style="77" customWidth="1"/>
    <col min="490" max="492" width="9.140625" style="77"/>
    <col min="493" max="493" width="3.140625" style="77" customWidth="1"/>
    <col min="494" max="494" width="12" style="77" bestFit="1" customWidth="1"/>
    <col min="495" max="495" width="2" style="77" customWidth="1"/>
    <col min="496" max="497" width="9.140625" style="77"/>
    <col min="498" max="498" width="11.7109375" style="77" customWidth="1"/>
    <col min="499" max="708" width="9.140625" style="77"/>
    <col min="709" max="709" width="26.42578125" style="77" customWidth="1"/>
    <col min="710" max="710" width="32.140625" style="77" customWidth="1"/>
    <col min="711" max="711" width="30.140625" style="77" customWidth="1"/>
    <col min="712" max="712" width="36.5703125" style="77" customWidth="1"/>
    <col min="713" max="713" width="9.140625" style="77"/>
    <col min="714" max="714" width="7.7109375" style="77" customWidth="1"/>
    <col min="715" max="715" width="6.7109375" style="77" customWidth="1"/>
    <col min="716" max="716" width="8" style="77" customWidth="1"/>
    <col min="717" max="718" width="7.7109375" style="77" customWidth="1"/>
    <col min="719" max="719" width="7.5703125" style="77" customWidth="1"/>
    <col min="720" max="720" width="11" style="77" customWidth="1"/>
    <col min="721" max="721" width="10.140625" style="77" customWidth="1"/>
    <col min="722" max="722" width="9.140625" style="77"/>
    <col min="723" max="723" width="13" style="77" customWidth="1"/>
    <col min="724" max="724" width="8.5703125" style="77" customWidth="1"/>
    <col min="725" max="725" width="14.5703125" style="77" customWidth="1"/>
    <col min="726" max="726" width="9.140625" style="77"/>
    <col min="727" max="728" width="12" style="77" customWidth="1"/>
    <col min="729" max="730" width="9.85546875" style="77" customWidth="1"/>
    <col min="731" max="731" width="11.7109375" style="77" customWidth="1"/>
    <col min="732" max="732" width="12.5703125" style="77" customWidth="1"/>
    <col min="733" max="733" width="10.85546875" style="77" customWidth="1"/>
    <col min="734" max="734" width="9.140625" style="77"/>
    <col min="735" max="735" width="10.85546875" style="77" customWidth="1"/>
    <col min="736" max="736" width="11.7109375" style="77" customWidth="1"/>
    <col min="737" max="737" width="10.85546875" style="77" customWidth="1"/>
    <col min="738" max="738" width="11.7109375" style="77" customWidth="1"/>
    <col min="739" max="739" width="12.7109375" style="77" customWidth="1"/>
    <col min="740" max="740" width="15.5703125" style="77" customWidth="1"/>
    <col min="741" max="741" width="14.28515625" style="77" customWidth="1"/>
    <col min="742" max="742" width="13.85546875" style="77" customWidth="1"/>
    <col min="743" max="744" width="11.85546875" style="77" customWidth="1"/>
    <col min="745" max="745" width="13.85546875" style="77" customWidth="1"/>
    <col min="746" max="748" width="9.140625" style="77"/>
    <col min="749" max="749" width="3.140625" style="77" customWidth="1"/>
    <col min="750" max="750" width="12" style="77" bestFit="1" customWidth="1"/>
    <col min="751" max="751" width="2" style="77" customWidth="1"/>
    <col min="752" max="753" width="9.140625" style="77"/>
    <col min="754" max="754" width="11.7109375" style="77" customWidth="1"/>
    <col min="755" max="964" width="9.140625" style="77"/>
    <col min="965" max="965" width="26.42578125" style="77" customWidth="1"/>
    <col min="966" max="966" width="32.140625" style="77" customWidth="1"/>
    <col min="967" max="967" width="30.140625" style="77" customWidth="1"/>
    <col min="968" max="968" width="36.5703125" style="77" customWidth="1"/>
    <col min="969" max="969" width="9.140625" style="77"/>
    <col min="970" max="970" width="7.7109375" style="77" customWidth="1"/>
    <col min="971" max="971" width="6.7109375" style="77" customWidth="1"/>
    <col min="972" max="972" width="8" style="77" customWidth="1"/>
    <col min="973" max="974" width="7.7109375" style="77" customWidth="1"/>
    <col min="975" max="975" width="7.5703125" style="77" customWidth="1"/>
    <col min="976" max="976" width="11" style="77" customWidth="1"/>
    <col min="977" max="977" width="10.140625" style="77" customWidth="1"/>
    <col min="978" max="978" width="9.140625" style="77"/>
    <col min="979" max="979" width="13" style="77" customWidth="1"/>
    <col min="980" max="980" width="8.5703125" style="77" customWidth="1"/>
    <col min="981" max="981" width="14.5703125" style="77" customWidth="1"/>
    <col min="982" max="982" width="9.140625" style="77"/>
    <col min="983" max="984" width="12" style="77" customWidth="1"/>
    <col min="985" max="986" width="9.85546875" style="77" customWidth="1"/>
    <col min="987" max="987" width="11.7109375" style="77" customWidth="1"/>
    <col min="988" max="988" width="12.5703125" style="77" customWidth="1"/>
    <col min="989" max="989" width="10.85546875" style="77" customWidth="1"/>
    <col min="990" max="990" width="9.140625" style="77"/>
    <col min="991" max="991" width="10.85546875" style="77" customWidth="1"/>
    <col min="992" max="992" width="11.7109375" style="77" customWidth="1"/>
    <col min="993" max="993" width="10.85546875" style="77" customWidth="1"/>
    <col min="994" max="994" width="11.7109375" style="77" customWidth="1"/>
    <col min="995" max="995" width="12.7109375" style="77" customWidth="1"/>
    <col min="996" max="996" width="15.5703125" style="77" customWidth="1"/>
    <col min="997" max="997" width="14.28515625" style="77" customWidth="1"/>
    <col min="998" max="998" width="13.85546875" style="77" customWidth="1"/>
    <col min="999" max="1000" width="11.85546875" style="77" customWidth="1"/>
    <col min="1001" max="1001" width="13.85546875" style="77" customWidth="1"/>
    <col min="1002" max="1004" width="9.140625" style="77"/>
    <col min="1005" max="1005" width="3.140625" style="77" customWidth="1"/>
    <col min="1006" max="1006" width="12" style="77" bestFit="1" customWidth="1"/>
    <col min="1007" max="1007" width="2" style="77" customWidth="1"/>
    <col min="1008" max="1009" width="9.140625" style="77"/>
    <col min="1010" max="1010" width="11.7109375" style="77" customWidth="1"/>
    <col min="1011" max="1220" width="9.140625" style="77"/>
    <col min="1221" max="1221" width="26.42578125" style="77" customWidth="1"/>
    <col min="1222" max="1222" width="32.140625" style="77" customWidth="1"/>
    <col min="1223" max="1223" width="30.140625" style="77" customWidth="1"/>
    <col min="1224" max="1224" width="36.5703125" style="77" customWidth="1"/>
    <col min="1225" max="1225" width="9.140625" style="77"/>
    <col min="1226" max="1226" width="7.7109375" style="77" customWidth="1"/>
    <col min="1227" max="1227" width="6.7109375" style="77" customWidth="1"/>
    <col min="1228" max="1228" width="8" style="77" customWidth="1"/>
    <col min="1229" max="1230" width="7.7109375" style="77" customWidth="1"/>
    <col min="1231" max="1231" width="7.5703125" style="77" customWidth="1"/>
    <col min="1232" max="1232" width="11" style="77" customWidth="1"/>
    <col min="1233" max="1233" width="10.140625" style="77" customWidth="1"/>
    <col min="1234" max="1234" width="9.140625" style="77"/>
    <col min="1235" max="1235" width="13" style="77" customWidth="1"/>
    <col min="1236" max="1236" width="8.5703125" style="77" customWidth="1"/>
    <col min="1237" max="1237" width="14.5703125" style="77" customWidth="1"/>
    <col min="1238" max="1238" width="9.140625" style="77"/>
    <col min="1239" max="1240" width="12" style="77" customWidth="1"/>
    <col min="1241" max="1242" width="9.85546875" style="77" customWidth="1"/>
    <col min="1243" max="1243" width="11.7109375" style="77" customWidth="1"/>
    <col min="1244" max="1244" width="12.5703125" style="77" customWidth="1"/>
    <col min="1245" max="1245" width="10.85546875" style="77" customWidth="1"/>
    <col min="1246" max="1246" width="9.140625" style="77"/>
    <col min="1247" max="1247" width="10.85546875" style="77" customWidth="1"/>
    <col min="1248" max="1248" width="11.7109375" style="77" customWidth="1"/>
    <col min="1249" max="1249" width="10.85546875" style="77" customWidth="1"/>
    <col min="1250" max="1250" width="11.7109375" style="77" customWidth="1"/>
    <col min="1251" max="1251" width="12.7109375" style="77" customWidth="1"/>
    <col min="1252" max="1252" width="15.5703125" style="77" customWidth="1"/>
    <col min="1253" max="1253" width="14.28515625" style="77" customWidth="1"/>
    <col min="1254" max="1254" width="13.85546875" style="77" customWidth="1"/>
    <col min="1255" max="1256" width="11.85546875" style="77" customWidth="1"/>
    <col min="1257" max="1257" width="13.85546875" style="77" customWidth="1"/>
    <col min="1258" max="1260" width="9.140625" style="77"/>
    <col min="1261" max="1261" width="3.140625" style="77" customWidth="1"/>
    <col min="1262" max="1262" width="12" style="77" bestFit="1" customWidth="1"/>
    <col min="1263" max="1263" width="2" style="77" customWidth="1"/>
    <col min="1264" max="1265" width="9.140625" style="77"/>
    <col min="1266" max="1266" width="11.7109375" style="77" customWidth="1"/>
    <col min="1267" max="1476" width="9.140625" style="77"/>
    <col min="1477" max="1477" width="26.42578125" style="77" customWidth="1"/>
    <col min="1478" max="1478" width="32.140625" style="77" customWidth="1"/>
    <col min="1479" max="1479" width="30.140625" style="77" customWidth="1"/>
    <col min="1480" max="1480" width="36.5703125" style="77" customWidth="1"/>
    <col min="1481" max="1481" width="9.140625" style="77"/>
    <col min="1482" max="1482" width="7.7109375" style="77" customWidth="1"/>
    <col min="1483" max="1483" width="6.7109375" style="77" customWidth="1"/>
    <col min="1484" max="1484" width="8" style="77" customWidth="1"/>
    <col min="1485" max="1486" width="7.7109375" style="77" customWidth="1"/>
    <col min="1487" max="1487" width="7.5703125" style="77" customWidth="1"/>
    <col min="1488" max="1488" width="11" style="77" customWidth="1"/>
    <col min="1489" max="1489" width="10.140625" style="77" customWidth="1"/>
    <col min="1490" max="1490" width="9.140625" style="77"/>
    <col min="1491" max="1491" width="13" style="77" customWidth="1"/>
    <col min="1492" max="1492" width="8.5703125" style="77" customWidth="1"/>
    <col min="1493" max="1493" width="14.5703125" style="77" customWidth="1"/>
    <col min="1494" max="1494" width="9.140625" style="77"/>
    <col min="1495" max="1496" width="12" style="77" customWidth="1"/>
    <col min="1497" max="1498" width="9.85546875" style="77" customWidth="1"/>
    <col min="1499" max="1499" width="11.7109375" style="77" customWidth="1"/>
    <col min="1500" max="1500" width="12.5703125" style="77" customWidth="1"/>
    <col min="1501" max="1501" width="10.85546875" style="77" customWidth="1"/>
    <col min="1502" max="1502" width="9.140625" style="77"/>
    <col min="1503" max="1503" width="10.85546875" style="77" customWidth="1"/>
    <col min="1504" max="1504" width="11.7109375" style="77" customWidth="1"/>
    <col min="1505" max="1505" width="10.85546875" style="77" customWidth="1"/>
    <col min="1506" max="1506" width="11.7109375" style="77" customWidth="1"/>
    <col min="1507" max="1507" width="12.7109375" style="77" customWidth="1"/>
    <col min="1508" max="1508" width="15.5703125" style="77" customWidth="1"/>
    <col min="1509" max="1509" width="14.28515625" style="77" customWidth="1"/>
    <col min="1510" max="1510" width="13.85546875" style="77" customWidth="1"/>
    <col min="1511" max="1512" width="11.85546875" style="77" customWidth="1"/>
    <col min="1513" max="1513" width="13.85546875" style="77" customWidth="1"/>
    <col min="1514" max="1516" width="9.140625" style="77"/>
    <col min="1517" max="1517" width="3.140625" style="77" customWidth="1"/>
    <col min="1518" max="1518" width="12" style="77" bestFit="1" customWidth="1"/>
    <col min="1519" max="1519" width="2" style="77" customWidth="1"/>
    <col min="1520" max="1521" width="9.140625" style="77"/>
    <col min="1522" max="1522" width="11.7109375" style="77" customWidth="1"/>
    <col min="1523" max="1732" width="9.140625" style="77"/>
    <col min="1733" max="1733" width="26.42578125" style="77" customWidth="1"/>
    <col min="1734" max="1734" width="32.140625" style="77" customWidth="1"/>
    <col min="1735" max="1735" width="30.140625" style="77" customWidth="1"/>
    <col min="1736" max="1736" width="36.5703125" style="77" customWidth="1"/>
    <col min="1737" max="1737" width="9.140625" style="77"/>
    <col min="1738" max="1738" width="7.7109375" style="77" customWidth="1"/>
    <col min="1739" max="1739" width="6.7109375" style="77" customWidth="1"/>
    <col min="1740" max="1740" width="8" style="77" customWidth="1"/>
    <col min="1741" max="1742" width="7.7109375" style="77" customWidth="1"/>
    <col min="1743" max="1743" width="7.5703125" style="77" customWidth="1"/>
    <col min="1744" max="1744" width="11" style="77" customWidth="1"/>
    <col min="1745" max="1745" width="10.140625" style="77" customWidth="1"/>
    <col min="1746" max="1746" width="9.140625" style="77"/>
    <col min="1747" max="1747" width="13" style="77" customWidth="1"/>
    <col min="1748" max="1748" width="8.5703125" style="77" customWidth="1"/>
    <col min="1749" max="1749" width="14.5703125" style="77" customWidth="1"/>
    <col min="1750" max="1750" width="9.140625" style="77"/>
    <col min="1751" max="1752" width="12" style="77" customWidth="1"/>
    <col min="1753" max="1754" width="9.85546875" style="77" customWidth="1"/>
    <col min="1755" max="1755" width="11.7109375" style="77" customWidth="1"/>
    <col min="1756" max="1756" width="12.5703125" style="77" customWidth="1"/>
    <col min="1757" max="1757" width="10.85546875" style="77" customWidth="1"/>
    <col min="1758" max="1758" width="9.140625" style="77"/>
    <col min="1759" max="1759" width="10.85546875" style="77" customWidth="1"/>
    <col min="1760" max="1760" width="11.7109375" style="77" customWidth="1"/>
    <col min="1761" max="1761" width="10.85546875" style="77" customWidth="1"/>
    <col min="1762" max="1762" width="11.7109375" style="77" customWidth="1"/>
    <col min="1763" max="1763" width="12.7109375" style="77" customWidth="1"/>
    <col min="1764" max="1764" width="15.5703125" style="77" customWidth="1"/>
    <col min="1765" max="1765" width="14.28515625" style="77" customWidth="1"/>
    <col min="1766" max="1766" width="13.85546875" style="77" customWidth="1"/>
    <col min="1767" max="1768" width="11.85546875" style="77" customWidth="1"/>
    <col min="1769" max="1769" width="13.85546875" style="77" customWidth="1"/>
    <col min="1770" max="1772" width="9.140625" style="77"/>
    <col min="1773" max="1773" width="3.140625" style="77" customWidth="1"/>
    <col min="1774" max="1774" width="12" style="77" bestFit="1" customWidth="1"/>
    <col min="1775" max="1775" width="2" style="77" customWidth="1"/>
    <col min="1776" max="1777" width="9.140625" style="77"/>
    <col min="1778" max="1778" width="11.7109375" style="77" customWidth="1"/>
    <col min="1779" max="1988" width="9.140625" style="77"/>
    <col min="1989" max="1989" width="26.42578125" style="77" customWidth="1"/>
    <col min="1990" max="1990" width="32.140625" style="77" customWidth="1"/>
    <col min="1991" max="1991" width="30.140625" style="77" customWidth="1"/>
    <col min="1992" max="1992" width="36.5703125" style="77" customWidth="1"/>
    <col min="1993" max="1993" width="9.140625" style="77"/>
    <col min="1994" max="1994" width="7.7109375" style="77" customWidth="1"/>
    <col min="1995" max="1995" width="6.7109375" style="77" customWidth="1"/>
    <col min="1996" max="1996" width="8" style="77" customWidth="1"/>
    <col min="1997" max="1998" width="7.7109375" style="77" customWidth="1"/>
    <col min="1999" max="1999" width="7.5703125" style="77" customWidth="1"/>
    <col min="2000" max="2000" width="11" style="77" customWidth="1"/>
    <col min="2001" max="2001" width="10.140625" style="77" customWidth="1"/>
    <col min="2002" max="2002" width="9.140625" style="77"/>
    <col min="2003" max="2003" width="13" style="77" customWidth="1"/>
    <col min="2004" max="2004" width="8.5703125" style="77" customWidth="1"/>
    <col min="2005" max="2005" width="14.5703125" style="77" customWidth="1"/>
    <col min="2006" max="2006" width="9.140625" style="77"/>
    <col min="2007" max="2008" width="12" style="77" customWidth="1"/>
    <col min="2009" max="2010" width="9.85546875" style="77" customWidth="1"/>
    <col min="2011" max="2011" width="11.7109375" style="77" customWidth="1"/>
    <col min="2012" max="2012" width="12.5703125" style="77" customWidth="1"/>
    <col min="2013" max="2013" width="10.85546875" style="77" customWidth="1"/>
    <col min="2014" max="2014" width="9.140625" style="77"/>
    <col min="2015" max="2015" width="10.85546875" style="77" customWidth="1"/>
    <col min="2016" max="2016" width="11.7109375" style="77" customWidth="1"/>
    <col min="2017" max="2017" width="10.85546875" style="77" customWidth="1"/>
    <col min="2018" max="2018" width="11.7109375" style="77" customWidth="1"/>
    <col min="2019" max="2019" width="12.7109375" style="77" customWidth="1"/>
    <col min="2020" max="2020" width="15.5703125" style="77" customWidth="1"/>
    <col min="2021" max="2021" width="14.28515625" style="77" customWidth="1"/>
    <col min="2022" max="2022" width="13.85546875" style="77" customWidth="1"/>
    <col min="2023" max="2024" width="11.85546875" style="77" customWidth="1"/>
    <col min="2025" max="2025" width="13.85546875" style="77" customWidth="1"/>
    <col min="2026" max="2028" width="9.140625" style="77"/>
    <col min="2029" max="2029" width="3.140625" style="77" customWidth="1"/>
    <col min="2030" max="2030" width="12" style="77" bestFit="1" customWidth="1"/>
    <col min="2031" max="2031" width="2" style="77" customWidth="1"/>
    <col min="2032" max="2033" width="9.140625" style="77"/>
    <col min="2034" max="2034" width="11.7109375" style="77" customWidth="1"/>
    <col min="2035" max="2244" width="9.140625" style="77"/>
    <col min="2245" max="2245" width="26.42578125" style="77" customWidth="1"/>
    <col min="2246" max="2246" width="32.140625" style="77" customWidth="1"/>
    <col min="2247" max="2247" width="30.140625" style="77" customWidth="1"/>
    <col min="2248" max="2248" width="36.5703125" style="77" customWidth="1"/>
    <col min="2249" max="2249" width="9.140625" style="77"/>
    <col min="2250" max="2250" width="7.7109375" style="77" customWidth="1"/>
    <col min="2251" max="2251" width="6.7109375" style="77" customWidth="1"/>
    <col min="2252" max="2252" width="8" style="77" customWidth="1"/>
    <col min="2253" max="2254" width="7.7109375" style="77" customWidth="1"/>
    <col min="2255" max="2255" width="7.5703125" style="77" customWidth="1"/>
    <col min="2256" max="2256" width="11" style="77" customWidth="1"/>
    <col min="2257" max="2257" width="10.140625" style="77" customWidth="1"/>
    <col min="2258" max="2258" width="9.140625" style="77"/>
    <col min="2259" max="2259" width="13" style="77" customWidth="1"/>
    <col min="2260" max="2260" width="8.5703125" style="77" customWidth="1"/>
    <col min="2261" max="2261" width="14.5703125" style="77" customWidth="1"/>
    <col min="2262" max="2262" width="9.140625" style="77"/>
    <col min="2263" max="2264" width="12" style="77" customWidth="1"/>
    <col min="2265" max="2266" width="9.85546875" style="77" customWidth="1"/>
    <col min="2267" max="2267" width="11.7109375" style="77" customWidth="1"/>
    <col min="2268" max="2268" width="12.5703125" style="77" customWidth="1"/>
    <col min="2269" max="2269" width="10.85546875" style="77" customWidth="1"/>
    <col min="2270" max="2270" width="9.140625" style="77"/>
    <col min="2271" max="2271" width="10.85546875" style="77" customWidth="1"/>
    <col min="2272" max="2272" width="11.7109375" style="77" customWidth="1"/>
    <col min="2273" max="2273" width="10.85546875" style="77" customWidth="1"/>
    <col min="2274" max="2274" width="11.7109375" style="77" customWidth="1"/>
    <col min="2275" max="2275" width="12.7109375" style="77" customWidth="1"/>
    <col min="2276" max="2276" width="15.5703125" style="77" customWidth="1"/>
    <col min="2277" max="2277" width="14.28515625" style="77" customWidth="1"/>
    <col min="2278" max="2278" width="13.85546875" style="77" customWidth="1"/>
    <col min="2279" max="2280" width="11.85546875" style="77" customWidth="1"/>
    <col min="2281" max="2281" width="13.85546875" style="77" customWidth="1"/>
    <col min="2282" max="2284" width="9.140625" style="77"/>
    <col min="2285" max="2285" width="3.140625" style="77" customWidth="1"/>
    <col min="2286" max="2286" width="12" style="77" bestFit="1" customWidth="1"/>
    <col min="2287" max="2287" width="2" style="77" customWidth="1"/>
    <col min="2288" max="2289" width="9.140625" style="77"/>
    <col min="2290" max="2290" width="11.7109375" style="77" customWidth="1"/>
    <col min="2291" max="2500" width="9.140625" style="77"/>
    <col min="2501" max="2501" width="26.42578125" style="77" customWidth="1"/>
    <col min="2502" max="2502" width="32.140625" style="77" customWidth="1"/>
    <col min="2503" max="2503" width="30.140625" style="77" customWidth="1"/>
    <col min="2504" max="2504" width="36.5703125" style="77" customWidth="1"/>
    <col min="2505" max="2505" width="9.140625" style="77"/>
    <col min="2506" max="2506" width="7.7109375" style="77" customWidth="1"/>
    <col min="2507" max="2507" width="6.7109375" style="77" customWidth="1"/>
    <col min="2508" max="2508" width="8" style="77" customWidth="1"/>
    <col min="2509" max="2510" width="7.7109375" style="77" customWidth="1"/>
    <col min="2511" max="2511" width="7.5703125" style="77" customWidth="1"/>
    <col min="2512" max="2512" width="11" style="77" customWidth="1"/>
    <col min="2513" max="2513" width="10.140625" style="77" customWidth="1"/>
    <col min="2514" max="2514" width="9.140625" style="77"/>
    <col min="2515" max="2515" width="13" style="77" customWidth="1"/>
    <col min="2516" max="2516" width="8.5703125" style="77" customWidth="1"/>
    <col min="2517" max="2517" width="14.5703125" style="77" customWidth="1"/>
    <col min="2518" max="2518" width="9.140625" style="77"/>
    <col min="2519" max="2520" width="12" style="77" customWidth="1"/>
    <col min="2521" max="2522" width="9.85546875" style="77" customWidth="1"/>
    <col min="2523" max="2523" width="11.7109375" style="77" customWidth="1"/>
    <col min="2524" max="2524" width="12.5703125" style="77" customWidth="1"/>
    <col min="2525" max="2525" width="10.85546875" style="77" customWidth="1"/>
    <col min="2526" max="2526" width="9.140625" style="77"/>
    <col min="2527" max="2527" width="10.85546875" style="77" customWidth="1"/>
    <col min="2528" max="2528" width="11.7109375" style="77" customWidth="1"/>
    <col min="2529" max="2529" width="10.85546875" style="77" customWidth="1"/>
    <col min="2530" max="2530" width="11.7109375" style="77" customWidth="1"/>
    <col min="2531" max="2531" width="12.7109375" style="77" customWidth="1"/>
    <col min="2532" max="2532" width="15.5703125" style="77" customWidth="1"/>
    <col min="2533" max="2533" width="14.28515625" style="77" customWidth="1"/>
    <col min="2534" max="2534" width="13.85546875" style="77" customWidth="1"/>
    <col min="2535" max="2536" width="11.85546875" style="77" customWidth="1"/>
    <col min="2537" max="2537" width="13.85546875" style="77" customWidth="1"/>
    <col min="2538" max="2540" width="9.140625" style="77"/>
    <col min="2541" max="2541" width="3.140625" style="77" customWidth="1"/>
    <col min="2542" max="2542" width="12" style="77" bestFit="1" customWidth="1"/>
    <col min="2543" max="2543" width="2" style="77" customWidth="1"/>
    <col min="2544" max="2545" width="9.140625" style="77"/>
    <col min="2546" max="2546" width="11.7109375" style="77" customWidth="1"/>
    <col min="2547" max="2756" width="9.140625" style="77"/>
    <col min="2757" max="2757" width="26.42578125" style="77" customWidth="1"/>
    <col min="2758" max="2758" width="32.140625" style="77" customWidth="1"/>
    <col min="2759" max="2759" width="30.140625" style="77" customWidth="1"/>
    <col min="2760" max="2760" width="36.5703125" style="77" customWidth="1"/>
    <col min="2761" max="2761" width="9.140625" style="77"/>
    <col min="2762" max="2762" width="7.7109375" style="77" customWidth="1"/>
    <col min="2763" max="2763" width="6.7109375" style="77" customWidth="1"/>
    <col min="2764" max="2764" width="8" style="77" customWidth="1"/>
    <col min="2765" max="2766" width="7.7109375" style="77" customWidth="1"/>
    <col min="2767" max="2767" width="7.5703125" style="77" customWidth="1"/>
    <col min="2768" max="2768" width="11" style="77" customWidth="1"/>
    <col min="2769" max="2769" width="10.140625" style="77" customWidth="1"/>
    <col min="2770" max="2770" width="9.140625" style="77"/>
    <col min="2771" max="2771" width="13" style="77" customWidth="1"/>
    <col min="2772" max="2772" width="8.5703125" style="77" customWidth="1"/>
    <col min="2773" max="2773" width="14.5703125" style="77" customWidth="1"/>
    <col min="2774" max="2774" width="9.140625" style="77"/>
    <col min="2775" max="2776" width="12" style="77" customWidth="1"/>
    <col min="2777" max="2778" width="9.85546875" style="77" customWidth="1"/>
    <col min="2779" max="2779" width="11.7109375" style="77" customWidth="1"/>
    <col min="2780" max="2780" width="12.5703125" style="77" customWidth="1"/>
    <col min="2781" max="2781" width="10.85546875" style="77" customWidth="1"/>
    <col min="2782" max="2782" width="9.140625" style="77"/>
    <col min="2783" max="2783" width="10.85546875" style="77" customWidth="1"/>
    <col min="2784" max="2784" width="11.7109375" style="77" customWidth="1"/>
    <col min="2785" max="2785" width="10.85546875" style="77" customWidth="1"/>
    <col min="2786" max="2786" width="11.7109375" style="77" customWidth="1"/>
    <col min="2787" max="2787" width="12.7109375" style="77" customWidth="1"/>
    <col min="2788" max="2788" width="15.5703125" style="77" customWidth="1"/>
    <col min="2789" max="2789" width="14.28515625" style="77" customWidth="1"/>
    <col min="2790" max="2790" width="13.85546875" style="77" customWidth="1"/>
    <col min="2791" max="2792" width="11.85546875" style="77" customWidth="1"/>
    <col min="2793" max="2793" width="13.85546875" style="77" customWidth="1"/>
    <col min="2794" max="2796" width="9.140625" style="77"/>
    <col min="2797" max="2797" width="3.140625" style="77" customWidth="1"/>
    <col min="2798" max="2798" width="12" style="77" bestFit="1" customWidth="1"/>
    <col min="2799" max="2799" width="2" style="77" customWidth="1"/>
    <col min="2800" max="2801" width="9.140625" style="77"/>
    <col min="2802" max="2802" width="11.7109375" style="77" customWidth="1"/>
    <col min="2803" max="3012" width="9.140625" style="77"/>
    <col min="3013" max="3013" width="26.42578125" style="77" customWidth="1"/>
    <col min="3014" max="3014" width="32.140625" style="77" customWidth="1"/>
    <col min="3015" max="3015" width="30.140625" style="77" customWidth="1"/>
    <col min="3016" max="3016" width="36.5703125" style="77" customWidth="1"/>
    <col min="3017" max="3017" width="9.140625" style="77"/>
    <col min="3018" max="3018" width="7.7109375" style="77" customWidth="1"/>
    <col min="3019" max="3019" width="6.7109375" style="77" customWidth="1"/>
    <col min="3020" max="3020" width="8" style="77" customWidth="1"/>
    <col min="3021" max="3022" width="7.7109375" style="77" customWidth="1"/>
    <col min="3023" max="3023" width="7.5703125" style="77" customWidth="1"/>
    <col min="3024" max="3024" width="11" style="77" customWidth="1"/>
    <col min="3025" max="3025" width="10.140625" style="77" customWidth="1"/>
    <col min="3026" max="3026" width="9.140625" style="77"/>
    <col min="3027" max="3027" width="13" style="77" customWidth="1"/>
    <col min="3028" max="3028" width="8.5703125" style="77" customWidth="1"/>
    <col min="3029" max="3029" width="14.5703125" style="77" customWidth="1"/>
    <col min="3030" max="3030" width="9.140625" style="77"/>
    <col min="3031" max="3032" width="12" style="77" customWidth="1"/>
    <col min="3033" max="3034" width="9.85546875" style="77" customWidth="1"/>
    <col min="3035" max="3035" width="11.7109375" style="77" customWidth="1"/>
    <col min="3036" max="3036" width="12.5703125" style="77" customWidth="1"/>
    <col min="3037" max="3037" width="10.85546875" style="77" customWidth="1"/>
    <col min="3038" max="3038" width="9.140625" style="77"/>
    <col min="3039" max="3039" width="10.85546875" style="77" customWidth="1"/>
    <col min="3040" max="3040" width="11.7109375" style="77" customWidth="1"/>
    <col min="3041" max="3041" width="10.85546875" style="77" customWidth="1"/>
    <col min="3042" max="3042" width="11.7109375" style="77" customWidth="1"/>
    <col min="3043" max="3043" width="12.7109375" style="77" customWidth="1"/>
    <col min="3044" max="3044" width="15.5703125" style="77" customWidth="1"/>
    <col min="3045" max="3045" width="14.28515625" style="77" customWidth="1"/>
    <col min="3046" max="3046" width="13.85546875" style="77" customWidth="1"/>
    <col min="3047" max="3048" width="11.85546875" style="77" customWidth="1"/>
    <col min="3049" max="3049" width="13.85546875" style="77" customWidth="1"/>
    <col min="3050" max="3052" width="9.140625" style="77"/>
    <col min="3053" max="3053" width="3.140625" style="77" customWidth="1"/>
    <col min="3054" max="3054" width="12" style="77" bestFit="1" customWidth="1"/>
    <col min="3055" max="3055" width="2" style="77" customWidth="1"/>
    <col min="3056" max="3057" width="9.140625" style="77"/>
    <col min="3058" max="3058" width="11.7109375" style="77" customWidth="1"/>
    <col min="3059" max="3268" width="9.140625" style="77"/>
    <col min="3269" max="3269" width="26.42578125" style="77" customWidth="1"/>
    <col min="3270" max="3270" width="32.140625" style="77" customWidth="1"/>
    <col min="3271" max="3271" width="30.140625" style="77" customWidth="1"/>
    <col min="3272" max="3272" width="36.5703125" style="77" customWidth="1"/>
    <col min="3273" max="3273" width="9.140625" style="77"/>
    <col min="3274" max="3274" width="7.7109375" style="77" customWidth="1"/>
    <col min="3275" max="3275" width="6.7109375" style="77" customWidth="1"/>
    <col min="3276" max="3276" width="8" style="77" customWidth="1"/>
    <col min="3277" max="3278" width="7.7109375" style="77" customWidth="1"/>
    <col min="3279" max="3279" width="7.5703125" style="77" customWidth="1"/>
    <col min="3280" max="3280" width="11" style="77" customWidth="1"/>
    <col min="3281" max="3281" width="10.140625" style="77" customWidth="1"/>
    <col min="3282" max="3282" width="9.140625" style="77"/>
    <col min="3283" max="3283" width="13" style="77" customWidth="1"/>
    <col min="3284" max="3284" width="8.5703125" style="77" customWidth="1"/>
    <col min="3285" max="3285" width="14.5703125" style="77" customWidth="1"/>
    <col min="3286" max="3286" width="9.140625" style="77"/>
    <col min="3287" max="3288" width="12" style="77" customWidth="1"/>
    <col min="3289" max="3290" width="9.85546875" style="77" customWidth="1"/>
    <col min="3291" max="3291" width="11.7109375" style="77" customWidth="1"/>
    <col min="3292" max="3292" width="12.5703125" style="77" customWidth="1"/>
    <col min="3293" max="3293" width="10.85546875" style="77" customWidth="1"/>
    <col min="3294" max="3294" width="9.140625" style="77"/>
    <col min="3295" max="3295" width="10.85546875" style="77" customWidth="1"/>
    <col min="3296" max="3296" width="11.7109375" style="77" customWidth="1"/>
    <col min="3297" max="3297" width="10.85546875" style="77" customWidth="1"/>
    <col min="3298" max="3298" width="11.7109375" style="77" customWidth="1"/>
    <col min="3299" max="3299" width="12.7109375" style="77" customWidth="1"/>
    <col min="3300" max="3300" width="15.5703125" style="77" customWidth="1"/>
    <col min="3301" max="3301" width="14.28515625" style="77" customWidth="1"/>
    <col min="3302" max="3302" width="13.85546875" style="77" customWidth="1"/>
    <col min="3303" max="3304" width="11.85546875" style="77" customWidth="1"/>
    <col min="3305" max="3305" width="13.85546875" style="77" customWidth="1"/>
    <col min="3306" max="3308" width="9.140625" style="77"/>
    <col min="3309" max="3309" width="3.140625" style="77" customWidth="1"/>
    <col min="3310" max="3310" width="12" style="77" bestFit="1" customWidth="1"/>
    <col min="3311" max="3311" width="2" style="77" customWidth="1"/>
    <col min="3312" max="3313" width="9.140625" style="77"/>
    <col min="3314" max="3314" width="11.7109375" style="77" customWidth="1"/>
    <col min="3315" max="3524" width="9.140625" style="77"/>
    <col min="3525" max="3525" width="26.42578125" style="77" customWidth="1"/>
    <col min="3526" max="3526" width="32.140625" style="77" customWidth="1"/>
    <col min="3527" max="3527" width="30.140625" style="77" customWidth="1"/>
    <col min="3528" max="3528" width="36.5703125" style="77" customWidth="1"/>
    <col min="3529" max="3529" width="9.140625" style="77"/>
    <col min="3530" max="3530" width="7.7109375" style="77" customWidth="1"/>
    <col min="3531" max="3531" width="6.7109375" style="77" customWidth="1"/>
    <col min="3532" max="3532" width="8" style="77" customWidth="1"/>
    <col min="3533" max="3534" width="7.7109375" style="77" customWidth="1"/>
    <col min="3535" max="3535" width="7.5703125" style="77" customWidth="1"/>
    <col min="3536" max="3536" width="11" style="77" customWidth="1"/>
    <col min="3537" max="3537" width="10.140625" style="77" customWidth="1"/>
    <col min="3538" max="3538" width="9.140625" style="77"/>
    <col min="3539" max="3539" width="13" style="77" customWidth="1"/>
    <col min="3540" max="3540" width="8.5703125" style="77" customWidth="1"/>
    <col min="3541" max="3541" width="14.5703125" style="77" customWidth="1"/>
    <col min="3542" max="3542" width="9.140625" style="77"/>
    <col min="3543" max="3544" width="12" style="77" customWidth="1"/>
    <col min="3545" max="3546" width="9.85546875" style="77" customWidth="1"/>
    <col min="3547" max="3547" width="11.7109375" style="77" customWidth="1"/>
    <col min="3548" max="3548" width="12.5703125" style="77" customWidth="1"/>
    <col min="3549" max="3549" width="10.85546875" style="77" customWidth="1"/>
    <col min="3550" max="3550" width="9.140625" style="77"/>
    <col min="3551" max="3551" width="10.85546875" style="77" customWidth="1"/>
    <col min="3552" max="3552" width="11.7109375" style="77" customWidth="1"/>
    <col min="3553" max="3553" width="10.85546875" style="77" customWidth="1"/>
    <col min="3554" max="3554" width="11.7109375" style="77" customWidth="1"/>
    <col min="3555" max="3555" width="12.7109375" style="77" customWidth="1"/>
    <col min="3556" max="3556" width="15.5703125" style="77" customWidth="1"/>
    <col min="3557" max="3557" width="14.28515625" style="77" customWidth="1"/>
    <col min="3558" max="3558" width="13.85546875" style="77" customWidth="1"/>
    <col min="3559" max="3560" width="11.85546875" style="77" customWidth="1"/>
    <col min="3561" max="3561" width="13.85546875" style="77" customWidth="1"/>
    <col min="3562" max="3564" width="9.140625" style="77"/>
    <col min="3565" max="3565" width="3.140625" style="77" customWidth="1"/>
    <col min="3566" max="3566" width="12" style="77" bestFit="1" customWidth="1"/>
    <col min="3567" max="3567" width="2" style="77" customWidth="1"/>
    <col min="3568" max="3569" width="9.140625" style="77"/>
    <col min="3570" max="3570" width="11.7109375" style="77" customWidth="1"/>
    <col min="3571" max="3780" width="9.140625" style="77"/>
    <col min="3781" max="3781" width="26.42578125" style="77" customWidth="1"/>
    <col min="3782" max="3782" width="32.140625" style="77" customWidth="1"/>
    <col min="3783" max="3783" width="30.140625" style="77" customWidth="1"/>
    <col min="3784" max="3784" width="36.5703125" style="77" customWidth="1"/>
    <col min="3785" max="3785" width="9.140625" style="77"/>
    <col min="3786" max="3786" width="7.7109375" style="77" customWidth="1"/>
    <col min="3787" max="3787" width="6.7109375" style="77" customWidth="1"/>
    <col min="3788" max="3788" width="8" style="77" customWidth="1"/>
    <col min="3789" max="3790" width="7.7109375" style="77" customWidth="1"/>
    <col min="3791" max="3791" width="7.5703125" style="77" customWidth="1"/>
    <col min="3792" max="3792" width="11" style="77" customWidth="1"/>
    <col min="3793" max="3793" width="10.140625" style="77" customWidth="1"/>
    <col min="3794" max="3794" width="9.140625" style="77"/>
    <col min="3795" max="3795" width="13" style="77" customWidth="1"/>
    <col min="3796" max="3796" width="8.5703125" style="77" customWidth="1"/>
    <col min="3797" max="3797" width="14.5703125" style="77" customWidth="1"/>
    <col min="3798" max="3798" width="9.140625" style="77"/>
    <col min="3799" max="3800" width="12" style="77" customWidth="1"/>
    <col min="3801" max="3802" width="9.85546875" style="77" customWidth="1"/>
    <col min="3803" max="3803" width="11.7109375" style="77" customWidth="1"/>
    <col min="3804" max="3804" width="12.5703125" style="77" customWidth="1"/>
    <col min="3805" max="3805" width="10.85546875" style="77" customWidth="1"/>
    <col min="3806" max="3806" width="9.140625" style="77"/>
    <col min="3807" max="3807" width="10.85546875" style="77" customWidth="1"/>
    <col min="3808" max="3808" width="11.7109375" style="77" customWidth="1"/>
    <col min="3809" max="3809" width="10.85546875" style="77" customWidth="1"/>
    <col min="3810" max="3810" width="11.7109375" style="77" customWidth="1"/>
    <col min="3811" max="3811" width="12.7109375" style="77" customWidth="1"/>
    <col min="3812" max="3812" width="15.5703125" style="77" customWidth="1"/>
    <col min="3813" max="3813" width="14.28515625" style="77" customWidth="1"/>
    <col min="3814" max="3814" width="13.85546875" style="77" customWidth="1"/>
    <col min="3815" max="3816" width="11.85546875" style="77" customWidth="1"/>
    <col min="3817" max="3817" width="13.85546875" style="77" customWidth="1"/>
    <col min="3818" max="3820" width="9.140625" style="77"/>
    <col min="3821" max="3821" width="3.140625" style="77" customWidth="1"/>
    <col min="3822" max="3822" width="12" style="77" bestFit="1" customWidth="1"/>
    <col min="3823" max="3823" width="2" style="77" customWidth="1"/>
    <col min="3824" max="3825" width="9.140625" style="77"/>
    <col min="3826" max="3826" width="11.7109375" style="77" customWidth="1"/>
    <col min="3827" max="4036" width="9.140625" style="77"/>
    <col min="4037" max="4037" width="26.42578125" style="77" customWidth="1"/>
    <col min="4038" max="4038" width="32.140625" style="77" customWidth="1"/>
    <col min="4039" max="4039" width="30.140625" style="77" customWidth="1"/>
    <col min="4040" max="4040" width="36.5703125" style="77" customWidth="1"/>
    <col min="4041" max="4041" width="9.140625" style="77"/>
    <col min="4042" max="4042" width="7.7109375" style="77" customWidth="1"/>
    <col min="4043" max="4043" width="6.7109375" style="77" customWidth="1"/>
    <col min="4044" max="4044" width="8" style="77" customWidth="1"/>
    <col min="4045" max="4046" width="7.7109375" style="77" customWidth="1"/>
    <col min="4047" max="4047" width="7.5703125" style="77" customWidth="1"/>
    <col min="4048" max="4048" width="11" style="77" customWidth="1"/>
    <col min="4049" max="4049" width="10.140625" style="77" customWidth="1"/>
    <col min="4050" max="4050" width="9.140625" style="77"/>
    <col min="4051" max="4051" width="13" style="77" customWidth="1"/>
    <col min="4052" max="4052" width="8.5703125" style="77" customWidth="1"/>
    <col min="4053" max="4053" width="14.5703125" style="77" customWidth="1"/>
    <col min="4054" max="4054" width="9.140625" style="77"/>
    <col min="4055" max="4056" width="12" style="77" customWidth="1"/>
    <col min="4057" max="4058" width="9.85546875" style="77" customWidth="1"/>
    <col min="4059" max="4059" width="11.7109375" style="77" customWidth="1"/>
    <col min="4060" max="4060" width="12.5703125" style="77" customWidth="1"/>
    <col min="4061" max="4061" width="10.85546875" style="77" customWidth="1"/>
    <col min="4062" max="4062" width="9.140625" style="77"/>
    <col min="4063" max="4063" width="10.85546875" style="77" customWidth="1"/>
    <col min="4064" max="4064" width="11.7109375" style="77" customWidth="1"/>
    <col min="4065" max="4065" width="10.85546875" style="77" customWidth="1"/>
    <col min="4066" max="4066" width="11.7109375" style="77" customWidth="1"/>
    <col min="4067" max="4067" width="12.7109375" style="77" customWidth="1"/>
    <col min="4068" max="4068" width="15.5703125" style="77" customWidth="1"/>
    <col min="4069" max="4069" width="14.28515625" style="77" customWidth="1"/>
    <col min="4070" max="4070" width="13.85546875" style="77" customWidth="1"/>
    <col min="4071" max="4072" width="11.85546875" style="77" customWidth="1"/>
    <col min="4073" max="4073" width="13.85546875" style="77" customWidth="1"/>
    <col min="4074" max="4076" width="9.140625" style="77"/>
    <col min="4077" max="4077" width="3.140625" style="77" customWidth="1"/>
    <col min="4078" max="4078" width="12" style="77" bestFit="1" customWidth="1"/>
    <col min="4079" max="4079" width="2" style="77" customWidth="1"/>
    <col min="4080" max="4081" width="9.140625" style="77"/>
    <col min="4082" max="4082" width="11.7109375" style="77" customWidth="1"/>
    <col min="4083" max="4292" width="9.140625" style="77"/>
    <col min="4293" max="4293" width="26.42578125" style="77" customWidth="1"/>
    <col min="4294" max="4294" width="32.140625" style="77" customWidth="1"/>
    <col min="4295" max="4295" width="30.140625" style="77" customWidth="1"/>
    <col min="4296" max="4296" width="36.5703125" style="77" customWidth="1"/>
    <col min="4297" max="4297" width="9.140625" style="77"/>
    <col min="4298" max="4298" width="7.7109375" style="77" customWidth="1"/>
    <col min="4299" max="4299" width="6.7109375" style="77" customWidth="1"/>
    <col min="4300" max="4300" width="8" style="77" customWidth="1"/>
    <col min="4301" max="4302" width="7.7109375" style="77" customWidth="1"/>
    <col min="4303" max="4303" width="7.5703125" style="77" customWidth="1"/>
    <col min="4304" max="4304" width="11" style="77" customWidth="1"/>
    <col min="4305" max="4305" width="10.140625" style="77" customWidth="1"/>
    <col min="4306" max="4306" width="9.140625" style="77"/>
    <col min="4307" max="4307" width="13" style="77" customWidth="1"/>
    <col min="4308" max="4308" width="8.5703125" style="77" customWidth="1"/>
    <col min="4309" max="4309" width="14.5703125" style="77" customWidth="1"/>
    <col min="4310" max="4310" width="9.140625" style="77"/>
    <col min="4311" max="4312" width="12" style="77" customWidth="1"/>
    <col min="4313" max="4314" width="9.85546875" style="77" customWidth="1"/>
    <col min="4315" max="4315" width="11.7109375" style="77" customWidth="1"/>
    <col min="4316" max="4316" width="12.5703125" style="77" customWidth="1"/>
    <col min="4317" max="4317" width="10.85546875" style="77" customWidth="1"/>
    <col min="4318" max="4318" width="9.140625" style="77"/>
    <col min="4319" max="4319" width="10.85546875" style="77" customWidth="1"/>
    <col min="4320" max="4320" width="11.7109375" style="77" customWidth="1"/>
    <col min="4321" max="4321" width="10.85546875" style="77" customWidth="1"/>
    <col min="4322" max="4322" width="11.7109375" style="77" customWidth="1"/>
    <col min="4323" max="4323" width="12.7109375" style="77" customWidth="1"/>
    <col min="4324" max="4324" width="15.5703125" style="77" customWidth="1"/>
    <col min="4325" max="4325" width="14.28515625" style="77" customWidth="1"/>
    <col min="4326" max="4326" width="13.85546875" style="77" customWidth="1"/>
    <col min="4327" max="4328" width="11.85546875" style="77" customWidth="1"/>
    <col min="4329" max="4329" width="13.85546875" style="77" customWidth="1"/>
    <col min="4330" max="4332" width="9.140625" style="77"/>
    <col min="4333" max="4333" width="3.140625" style="77" customWidth="1"/>
    <col min="4334" max="4334" width="12" style="77" bestFit="1" customWidth="1"/>
    <col min="4335" max="4335" width="2" style="77" customWidth="1"/>
    <col min="4336" max="4337" width="9.140625" style="77"/>
    <col min="4338" max="4338" width="11.7109375" style="77" customWidth="1"/>
    <col min="4339" max="4548" width="9.140625" style="77"/>
    <col min="4549" max="4549" width="26.42578125" style="77" customWidth="1"/>
    <col min="4550" max="4550" width="32.140625" style="77" customWidth="1"/>
    <col min="4551" max="4551" width="30.140625" style="77" customWidth="1"/>
    <col min="4552" max="4552" width="36.5703125" style="77" customWidth="1"/>
    <col min="4553" max="4553" width="9.140625" style="77"/>
    <col min="4554" max="4554" width="7.7109375" style="77" customWidth="1"/>
    <col min="4555" max="4555" width="6.7109375" style="77" customWidth="1"/>
    <col min="4556" max="4556" width="8" style="77" customWidth="1"/>
    <col min="4557" max="4558" width="7.7109375" style="77" customWidth="1"/>
    <col min="4559" max="4559" width="7.5703125" style="77" customWidth="1"/>
    <col min="4560" max="4560" width="11" style="77" customWidth="1"/>
    <col min="4561" max="4561" width="10.140625" style="77" customWidth="1"/>
    <col min="4562" max="4562" width="9.140625" style="77"/>
    <col min="4563" max="4563" width="13" style="77" customWidth="1"/>
    <col min="4564" max="4564" width="8.5703125" style="77" customWidth="1"/>
    <col min="4565" max="4565" width="14.5703125" style="77" customWidth="1"/>
    <col min="4566" max="4566" width="9.140625" style="77"/>
    <col min="4567" max="4568" width="12" style="77" customWidth="1"/>
    <col min="4569" max="4570" width="9.85546875" style="77" customWidth="1"/>
    <col min="4571" max="4571" width="11.7109375" style="77" customWidth="1"/>
    <col min="4572" max="4572" width="12.5703125" style="77" customWidth="1"/>
    <col min="4573" max="4573" width="10.85546875" style="77" customWidth="1"/>
    <col min="4574" max="4574" width="9.140625" style="77"/>
    <col min="4575" max="4575" width="10.85546875" style="77" customWidth="1"/>
    <col min="4576" max="4576" width="11.7109375" style="77" customWidth="1"/>
    <col min="4577" max="4577" width="10.85546875" style="77" customWidth="1"/>
    <col min="4578" max="4578" width="11.7109375" style="77" customWidth="1"/>
    <col min="4579" max="4579" width="12.7109375" style="77" customWidth="1"/>
    <col min="4580" max="4580" width="15.5703125" style="77" customWidth="1"/>
    <col min="4581" max="4581" width="14.28515625" style="77" customWidth="1"/>
    <col min="4582" max="4582" width="13.85546875" style="77" customWidth="1"/>
    <col min="4583" max="4584" width="11.85546875" style="77" customWidth="1"/>
    <col min="4585" max="4585" width="13.85546875" style="77" customWidth="1"/>
    <col min="4586" max="4588" width="9.140625" style="77"/>
    <col min="4589" max="4589" width="3.140625" style="77" customWidth="1"/>
    <col min="4590" max="4590" width="12" style="77" bestFit="1" customWidth="1"/>
    <col min="4591" max="4591" width="2" style="77" customWidth="1"/>
    <col min="4592" max="4593" width="9.140625" style="77"/>
    <col min="4594" max="4594" width="11.7109375" style="77" customWidth="1"/>
    <col min="4595" max="4804" width="9.140625" style="77"/>
    <col min="4805" max="4805" width="26.42578125" style="77" customWidth="1"/>
    <col min="4806" max="4806" width="32.140625" style="77" customWidth="1"/>
    <col min="4807" max="4807" width="30.140625" style="77" customWidth="1"/>
    <col min="4808" max="4808" width="36.5703125" style="77" customWidth="1"/>
    <col min="4809" max="4809" width="9.140625" style="77"/>
    <col min="4810" max="4810" width="7.7109375" style="77" customWidth="1"/>
    <col min="4811" max="4811" width="6.7109375" style="77" customWidth="1"/>
    <col min="4812" max="4812" width="8" style="77" customWidth="1"/>
    <col min="4813" max="4814" width="7.7109375" style="77" customWidth="1"/>
    <col min="4815" max="4815" width="7.5703125" style="77" customWidth="1"/>
    <col min="4816" max="4816" width="11" style="77" customWidth="1"/>
    <col min="4817" max="4817" width="10.140625" style="77" customWidth="1"/>
    <col min="4818" max="4818" width="9.140625" style="77"/>
    <col min="4819" max="4819" width="13" style="77" customWidth="1"/>
    <col min="4820" max="4820" width="8.5703125" style="77" customWidth="1"/>
    <col min="4821" max="4821" width="14.5703125" style="77" customWidth="1"/>
    <col min="4822" max="4822" width="9.140625" style="77"/>
    <col min="4823" max="4824" width="12" style="77" customWidth="1"/>
    <col min="4825" max="4826" width="9.85546875" style="77" customWidth="1"/>
    <col min="4827" max="4827" width="11.7109375" style="77" customWidth="1"/>
    <col min="4828" max="4828" width="12.5703125" style="77" customWidth="1"/>
    <col min="4829" max="4829" width="10.85546875" style="77" customWidth="1"/>
    <col min="4830" max="4830" width="9.140625" style="77"/>
    <col min="4831" max="4831" width="10.85546875" style="77" customWidth="1"/>
    <col min="4832" max="4832" width="11.7109375" style="77" customWidth="1"/>
    <col min="4833" max="4833" width="10.85546875" style="77" customWidth="1"/>
    <col min="4834" max="4834" width="11.7109375" style="77" customWidth="1"/>
    <col min="4835" max="4835" width="12.7109375" style="77" customWidth="1"/>
    <col min="4836" max="4836" width="15.5703125" style="77" customWidth="1"/>
    <col min="4837" max="4837" width="14.28515625" style="77" customWidth="1"/>
    <col min="4838" max="4838" width="13.85546875" style="77" customWidth="1"/>
    <col min="4839" max="4840" width="11.85546875" style="77" customWidth="1"/>
    <col min="4841" max="4841" width="13.85546875" style="77" customWidth="1"/>
    <col min="4842" max="4844" width="9.140625" style="77"/>
    <col min="4845" max="4845" width="3.140625" style="77" customWidth="1"/>
    <col min="4846" max="4846" width="12" style="77" bestFit="1" customWidth="1"/>
    <col min="4847" max="4847" width="2" style="77" customWidth="1"/>
    <col min="4848" max="4849" width="9.140625" style="77"/>
    <col min="4850" max="4850" width="11.7109375" style="77" customWidth="1"/>
    <col min="4851" max="5060" width="9.140625" style="77"/>
    <col min="5061" max="5061" width="26.42578125" style="77" customWidth="1"/>
    <col min="5062" max="5062" width="32.140625" style="77" customWidth="1"/>
    <col min="5063" max="5063" width="30.140625" style="77" customWidth="1"/>
    <col min="5064" max="5064" width="36.5703125" style="77" customWidth="1"/>
    <col min="5065" max="5065" width="9.140625" style="77"/>
    <col min="5066" max="5066" width="7.7109375" style="77" customWidth="1"/>
    <col min="5067" max="5067" width="6.7109375" style="77" customWidth="1"/>
    <col min="5068" max="5068" width="8" style="77" customWidth="1"/>
    <col min="5069" max="5070" width="7.7109375" style="77" customWidth="1"/>
    <col min="5071" max="5071" width="7.5703125" style="77" customWidth="1"/>
    <col min="5072" max="5072" width="11" style="77" customWidth="1"/>
    <col min="5073" max="5073" width="10.140625" style="77" customWidth="1"/>
    <col min="5074" max="5074" width="9.140625" style="77"/>
    <col min="5075" max="5075" width="13" style="77" customWidth="1"/>
    <col min="5076" max="5076" width="8.5703125" style="77" customWidth="1"/>
    <col min="5077" max="5077" width="14.5703125" style="77" customWidth="1"/>
    <col min="5078" max="5078" width="9.140625" style="77"/>
    <col min="5079" max="5080" width="12" style="77" customWidth="1"/>
    <col min="5081" max="5082" width="9.85546875" style="77" customWidth="1"/>
    <col min="5083" max="5083" width="11.7109375" style="77" customWidth="1"/>
    <col min="5084" max="5084" width="12.5703125" style="77" customWidth="1"/>
    <col min="5085" max="5085" width="10.85546875" style="77" customWidth="1"/>
    <col min="5086" max="5086" width="9.140625" style="77"/>
    <col min="5087" max="5087" width="10.85546875" style="77" customWidth="1"/>
    <col min="5088" max="5088" width="11.7109375" style="77" customWidth="1"/>
    <col min="5089" max="5089" width="10.85546875" style="77" customWidth="1"/>
    <col min="5090" max="5090" width="11.7109375" style="77" customWidth="1"/>
    <col min="5091" max="5091" width="12.7109375" style="77" customWidth="1"/>
    <col min="5092" max="5092" width="15.5703125" style="77" customWidth="1"/>
    <col min="5093" max="5093" width="14.28515625" style="77" customWidth="1"/>
    <col min="5094" max="5094" width="13.85546875" style="77" customWidth="1"/>
    <col min="5095" max="5096" width="11.85546875" style="77" customWidth="1"/>
    <col min="5097" max="5097" width="13.85546875" style="77" customWidth="1"/>
    <col min="5098" max="5100" width="9.140625" style="77"/>
    <col min="5101" max="5101" width="3.140625" style="77" customWidth="1"/>
    <col min="5102" max="5102" width="12" style="77" bestFit="1" customWidth="1"/>
    <col min="5103" max="5103" width="2" style="77" customWidth="1"/>
    <col min="5104" max="5105" width="9.140625" style="77"/>
    <col min="5106" max="5106" width="11.7109375" style="77" customWidth="1"/>
    <col min="5107" max="5316" width="9.140625" style="77"/>
    <col min="5317" max="5317" width="26.42578125" style="77" customWidth="1"/>
    <col min="5318" max="5318" width="32.140625" style="77" customWidth="1"/>
    <col min="5319" max="5319" width="30.140625" style="77" customWidth="1"/>
    <col min="5320" max="5320" width="36.5703125" style="77" customWidth="1"/>
    <col min="5321" max="5321" width="9.140625" style="77"/>
    <col min="5322" max="5322" width="7.7109375" style="77" customWidth="1"/>
    <col min="5323" max="5323" width="6.7109375" style="77" customWidth="1"/>
    <col min="5324" max="5324" width="8" style="77" customWidth="1"/>
    <col min="5325" max="5326" width="7.7109375" style="77" customWidth="1"/>
    <col min="5327" max="5327" width="7.5703125" style="77" customWidth="1"/>
    <col min="5328" max="5328" width="11" style="77" customWidth="1"/>
    <col min="5329" max="5329" width="10.140625" style="77" customWidth="1"/>
    <col min="5330" max="5330" width="9.140625" style="77"/>
    <col min="5331" max="5331" width="13" style="77" customWidth="1"/>
    <col min="5332" max="5332" width="8.5703125" style="77" customWidth="1"/>
    <col min="5333" max="5333" width="14.5703125" style="77" customWidth="1"/>
    <col min="5334" max="5334" width="9.140625" style="77"/>
    <col min="5335" max="5336" width="12" style="77" customWidth="1"/>
    <col min="5337" max="5338" width="9.85546875" style="77" customWidth="1"/>
    <col min="5339" max="5339" width="11.7109375" style="77" customWidth="1"/>
    <col min="5340" max="5340" width="12.5703125" style="77" customWidth="1"/>
    <col min="5341" max="5341" width="10.85546875" style="77" customWidth="1"/>
    <col min="5342" max="5342" width="9.140625" style="77"/>
    <col min="5343" max="5343" width="10.85546875" style="77" customWidth="1"/>
    <col min="5344" max="5344" width="11.7109375" style="77" customWidth="1"/>
    <col min="5345" max="5345" width="10.85546875" style="77" customWidth="1"/>
    <col min="5346" max="5346" width="11.7109375" style="77" customWidth="1"/>
    <col min="5347" max="5347" width="12.7109375" style="77" customWidth="1"/>
    <col min="5348" max="5348" width="15.5703125" style="77" customWidth="1"/>
    <col min="5349" max="5349" width="14.28515625" style="77" customWidth="1"/>
    <col min="5350" max="5350" width="13.85546875" style="77" customWidth="1"/>
    <col min="5351" max="5352" width="11.85546875" style="77" customWidth="1"/>
    <col min="5353" max="5353" width="13.85546875" style="77" customWidth="1"/>
    <col min="5354" max="5356" width="9.140625" style="77"/>
    <col min="5357" max="5357" width="3.140625" style="77" customWidth="1"/>
    <col min="5358" max="5358" width="12" style="77" bestFit="1" customWidth="1"/>
    <col min="5359" max="5359" width="2" style="77" customWidth="1"/>
    <col min="5360" max="5361" width="9.140625" style="77"/>
    <col min="5362" max="5362" width="11.7109375" style="77" customWidth="1"/>
    <col min="5363" max="5572" width="9.140625" style="77"/>
    <col min="5573" max="5573" width="26.42578125" style="77" customWidth="1"/>
    <col min="5574" max="5574" width="32.140625" style="77" customWidth="1"/>
    <col min="5575" max="5575" width="30.140625" style="77" customWidth="1"/>
    <col min="5576" max="5576" width="36.5703125" style="77" customWidth="1"/>
    <col min="5577" max="5577" width="9.140625" style="77"/>
    <col min="5578" max="5578" width="7.7109375" style="77" customWidth="1"/>
    <col min="5579" max="5579" width="6.7109375" style="77" customWidth="1"/>
    <col min="5580" max="5580" width="8" style="77" customWidth="1"/>
    <col min="5581" max="5582" width="7.7109375" style="77" customWidth="1"/>
    <col min="5583" max="5583" width="7.5703125" style="77" customWidth="1"/>
    <col min="5584" max="5584" width="11" style="77" customWidth="1"/>
    <col min="5585" max="5585" width="10.140625" style="77" customWidth="1"/>
    <col min="5586" max="5586" width="9.140625" style="77"/>
    <col min="5587" max="5587" width="13" style="77" customWidth="1"/>
    <col min="5588" max="5588" width="8.5703125" style="77" customWidth="1"/>
    <col min="5589" max="5589" width="14.5703125" style="77" customWidth="1"/>
    <col min="5590" max="5590" width="9.140625" style="77"/>
    <col min="5591" max="5592" width="12" style="77" customWidth="1"/>
    <col min="5593" max="5594" width="9.85546875" style="77" customWidth="1"/>
    <col min="5595" max="5595" width="11.7109375" style="77" customWidth="1"/>
    <col min="5596" max="5596" width="12.5703125" style="77" customWidth="1"/>
    <col min="5597" max="5597" width="10.85546875" style="77" customWidth="1"/>
    <col min="5598" max="5598" width="9.140625" style="77"/>
    <col min="5599" max="5599" width="10.85546875" style="77" customWidth="1"/>
    <col min="5600" max="5600" width="11.7109375" style="77" customWidth="1"/>
    <col min="5601" max="5601" width="10.85546875" style="77" customWidth="1"/>
    <col min="5602" max="5602" width="11.7109375" style="77" customWidth="1"/>
    <col min="5603" max="5603" width="12.7109375" style="77" customWidth="1"/>
    <col min="5604" max="5604" width="15.5703125" style="77" customWidth="1"/>
    <col min="5605" max="5605" width="14.28515625" style="77" customWidth="1"/>
    <col min="5606" max="5606" width="13.85546875" style="77" customWidth="1"/>
    <col min="5607" max="5608" width="11.85546875" style="77" customWidth="1"/>
    <col min="5609" max="5609" width="13.85546875" style="77" customWidth="1"/>
    <col min="5610" max="5612" width="9.140625" style="77"/>
    <col min="5613" max="5613" width="3.140625" style="77" customWidth="1"/>
    <col min="5614" max="5614" width="12" style="77" bestFit="1" customWidth="1"/>
    <col min="5615" max="5615" width="2" style="77" customWidth="1"/>
    <col min="5616" max="5617" width="9.140625" style="77"/>
    <col min="5618" max="5618" width="11.7109375" style="77" customWidth="1"/>
    <col min="5619" max="5828" width="9.140625" style="77"/>
    <col min="5829" max="5829" width="26.42578125" style="77" customWidth="1"/>
    <col min="5830" max="5830" width="32.140625" style="77" customWidth="1"/>
    <col min="5831" max="5831" width="30.140625" style="77" customWidth="1"/>
    <col min="5832" max="5832" width="36.5703125" style="77" customWidth="1"/>
    <col min="5833" max="5833" width="9.140625" style="77"/>
    <col min="5834" max="5834" width="7.7109375" style="77" customWidth="1"/>
    <col min="5835" max="5835" width="6.7109375" style="77" customWidth="1"/>
    <col min="5836" max="5836" width="8" style="77" customWidth="1"/>
    <col min="5837" max="5838" width="7.7109375" style="77" customWidth="1"/>
    <col min="5839" max="5839" width="7.5703125" style="77" customWidth="1"/>
    <col min="5840" max="5840" width="11" style="77" customWidth="1"/>
    <col min="5841" max="5841" width="10.140625" style="77" customWidth="1"/>
    <col min="5842" max="5842" width="9.140625" style="77"/>
    <col min="5843" max="5843" width="13" style="77" customWidth="1"/>
    <col min="5844" max="5844" width="8.5703125" style="77" customWidth="1"/>
    <col min="5845" max="5845" width="14.5703125" style="77" customWidth="1"/>
    <col min="5846" max="5846" width="9.140625" style="77"/>
    <col min="5847" max="5848" width="12" style="77" customWidth="1"/>
    <col min="5849" max="5850" width="9.85546875" style="77" customWidth="1"/>
    <col min="5851" max="5851" width="11.7109375" style="77" customWidth="1"/>
    <col min="5852" max="5852" width="12.5703125" style="77" customWidth="1"/>
    <col min="5853" max="5853" width="10.85546875" style="77" customWidth="1"/>
    <col min="5854" max="5854" width="9.140625" style="77"/>
    <col min="5855" max="5855" width="10.85546875" style="77" customWidth="1"/>
    <col min="5856" max="5856" width="11.7109375" style="77" customWidth="1"/>
    <col min="5857" max="5857" width="10.85546875" style="77" customWidth="1"/>
    <col min="5858" max="5858" width="11.7109375" style="77" customWidth="1"/>
    <col min="5859" max="5859" width="12.7109375" style="77" customWidth="1"/>
    <col min="5860" max="5860" width="15.5703125" style="77" customWidth="1"/>
    <col min="5861" max="5861" width="14.28515625" style="77" customWidth="1"/>
    <col min="5862" max="5862" width="13.85546875" style="77" customWidth="1"/>
    <col min="5863" max="5864" width="11.85546875" style="77" customWidth="1"/>
    <col min="5865" max="5865" width="13.85546875" style="77" customWidth="1"/>
    <col min="5866" max="5868" width="9.140625" style="77"/>
    <col min="5869" max="5869" width="3.140625" style="77" customWidth="1"/>
    <col min="5870" max="5870" width="12" style="77" bestFit="1" customWidth="1"/>
    <col min="5871" max="5871" width="2" style="77" customWidth="1"/>
    <col min="5872" max="5873" width="9.140625" style="77"/>
    <col min="5874" max="5874" width="11.7109375" style="77" customWidth="1"/>
    <col min="5875" max="6084" width="9.140625" style="77"/>
    <col min="6085" max="6085" width="26.42578125" style="77" customWidth="1"/>
    <col min="6086" max="6086" width="32.140625" style="77" customWidth="1"/>
    <col min="6087" max="6087" width="30.140625" style="77" customWidth="1"/>
    <col min="6088" max="6088" width="36.5703125" style="77" customWidth="1"/>
    <col min="6089" max="6089" width="9.140625" style="77"/>
    <col min="6090" max="6090" width="7.7109375" style="77" customWidth="1"/>
    <col min="6091" max="6091" width="6.7109375" style="77" customWidth="1"/>
    <col min="6092" max="6092" width="8" style="77" customWidth="1"/>
    <col min="6093" max="6094" width="7.7109375" style="77" customWidth="1"/>
    <col min="6095" max="6095" width="7.5703125" style="77" customWidth="1"/>
    <col min="6096" max="6096" width="11" style="77" customWidth="1"/>
    <col min="6097" max="6097" width="10.140625" style="77" customWidth="1"/>
    <col min="6098" max="6098" width="9.140625" style="77"/>
    <col min="6099" max="6099" width="13" style="77" customWidth="1"/>
    <col min="6100" max="6100" width="8.5703125" style="77" customWidth="1"/>
    <col min="6101" max="6101" width="14.5703125" style="77" customWidth="1"/>
    <col min="6102" max="6102" width="9.140625" style="77"/>
    <col min="6103" max="6104" width="12" style="77" customWidth="1"/>
    <col min="6105" max="6106" width="9.85546875" style="77" customWidth="1"/>
    <col min="6107" max="6107" width="11.7109375" style="77" customWidth="1"/>
    <col min="6108" max="6108" width="12.5703125" style="77" customWidth="1"/>
    <col min="6109" max="6109" width="10.85546875" style="77" customWidth="1"/>
    <col min="6110" max="6110" width="9.140625" style="77"/>
    <col min="6111" max="6111" width="10.85546875" style="77" customWidth="1"/>
    <col min="6112" max="6112" width="11.7109375" style="77" customWidth="1"/>
    <col min="6113" max="6113" width="10.85546875" style="77" customWidth="1"/>
    <col min="6114" max="6114" width="11.7109375" style="77" customWidth="1"/>
    <col min="6115" max="6115" width="12.7109375" style="77" customWidth="1"/>
    <col min="6116" max="6116" width="15.5703125" style="77" customWidth="1"/>
    <col min="6117" max="6117" width="14.28515625" style="77" customWidth="1"/>
    <col min="6118" max="6118" width="13.85546875" style="77" customWidth="1"/>
    <col min="6119" max="6120" width="11.85546875" style="77" customWidth="1"/>
    <col min="6121" max="6121" width="13.85546875" style="77" customWidth="1"/>
    <col min="6122" max="6124" width="9.140625" style="77"/>
    <col min="6125" max="6125" width="3.140625" style="77" customWidth="1"/>
    <col min="6126" max="6126" width="12" style="77" bestFit="1" customWidth="1"/>
    <col min="6127" max="6127" width="2" style="77" customWidth="1"/>
    <col min="6128" max="6129" width="9.140625" style="77"/>
    <col min="6130" max="6130" width="11.7109375" style="77" customWidth="1"/>
    <col min="6131" max="6340" width="9.140625" style="77"/>
    <col min="6341" max="6341" width="26.42578125" style="77" customWidth="1"/>
    <col min="6342" max="6342" width="32.140625" style="77" customWidth="1"/>
    <col min="6343" max="6343" width="30.140625" style="77" customWidth="1"/>
    <col min="6344" max="6344" width="36.5703125" style="77" customWidth="1"/>
    <col min="6345" max="6345" width="9.140625" style="77"/>
    <col min="6346" max="6346" width="7.7109375" style="77" customWidth="1"/>
    <col min="6347" max="6347" width="6.7109375" style="77" customWidth="1"/>
    <col min="6348" max="6348" width="8" style="77" customWidth="1"/>
    <col min="6349" max="6350" width="7.7109375" style="77" customWidth="1"/>
    <col min="6351" max="6351" width="7.5703125" style="77" customWidth="1"/>
    <col min="6352" max="6352" width="11" style="77" customWidth="1"/>
    <col min="6353" max="6353" width="10.140625" style="77" customWidth="1"/>
    <col min="6354" max="6354" width="9.140625" style="77"/>
    <col min="6355" max="6355" width="13" style="77" customWidth="1"/>
    <col min="6356" max="6356" width="8.5703125" style="77" customWidth="1"/>
    <col min="6357" max="6357" width="14.5703125" style="77" customWidth="1"/>
    <col min="6358" max="6358" width="9.140625" style="77"/>
    <col min="6359" max="6360" width="12" style="77" customWidth="1"/>
    <col min="6361" max="6362" width="9.85546875" style="77" customWidth="1"/>
    <col min="6363" max="6363" width="11.7109375" style="77" customWidth="1"/>
    <col min="6364" max="6364" width="12.5703125" style="77" customWidth="1"/>
    <col min="6365" max="6365" width="10.85546875" style="77" customWidth="1"/>
    <col min="6366" max="6366" width="9.140625" style="77"/>
    <col min="6367" max="6367" width="10.85546875" style="77" customWidth="1"/>
    <col min="6368" max="6368" width="11.7109375" style="77" customWidth="1"/>
    <col min="6369" max="6369" width="10.85546875" style="77" customWidth="1"/>
    <col min="6370" max="6370" width="11.7109375" style="77" customWidth="1"/>
    <col min="6371" max="6371" width="12.7109375" style="77" customWidth="1"/>
    <col min="6372" max="6372" width="15.5703125" style="77" customWidth="1"/>
    <col min="6373" max="6373" width="14.28515625" style="77" customWidth="1"/>
    <col min="6374" max="6374" width="13.85546875" style="77" customWidth="1"/>
    <col min="6375" max="6376" width="11.85546875" style="77" customWidth="1"/>
    <col min="6377" max="6377" width="13.85546875" style="77" customWidth="1"/>
    <col min="6378" max="6380" width="9.140625" style="77"/>
    <col min="6381" max="6381" width="3.140625" style="77" customWidth="1"/>
    <col min="6382" max="6382" width="12" style="77" bestFit="1" customWidth="1"/>
    <col min="6383" max="6383" width="2" style="77" customWidth="1"/>
    <col min="6384" max="6385" width="9.140625" style="77"/>
    <col min="6386" max="6386" width="11.7109375" style="77" customWidth="1"/>
    <col min="6387" max="6596" width="9.140625" style="77"/>
    <col min="6597" max="6597" width="26.42578125" style="77" customWidth="1"/>
    <col min="6598" max="6598" width="32.140625" style="77" customWidth="1"/>
    <col min="6599" max="6599" width="30.140625" style="77" customWidth="1"/>
    <col min="6600" max="6600" width="36.5703125" style="77" customWidth="1"/>
    <col min="6601" max="6601" width="9.140625" style="77"/>
    <col min="6602" max="6602" width="7.7109375" style="77" customWidth="1"/>
    <col min="6603" max="6603" width="6.7109375" style="77" customWidth="1"/>
    <col min="6604" max="6604" width="8" style="77" customWidth="1"/>
    <col min="6605" max="6606" width="7.7109375" style="77" customWidth="1"/>
    <col min="6607" max="6607" width="7.5703125" style="77" customWidth="1"/>
    <col min="6608" max="6608" width="11" style="77" customWidth="1"/>
    <col min="6609" max="6609" width="10.140625" style="77" customWidth="1"/>
    <col min="6610" max="6610" width="9.140625" style="77"/>
    <col min="6611" max="6611" width="13" style="77" customWidth="1"/>
    <col min="6612" max="6612" width="8.5703125" style="77" customWidth="1"/>
    <col min="6613" max="6613" width="14.5703125" style="77" customWidth="1"/>
    <col min="6614" max="6614" width="9.140625" style="77"/>
    <col min="6615" max="6616" width="12" style="77" customWidth="1"/>
    <col min="6617" max="6618" width="9.85546875" style="77" customWidth="1"/>
    <col min="6619" max="6619" width="11.7109375" style="77" customWidth="1"/>
    <col min="6620" max="6620" width="12.5703125" style="77" customWidth="1"/>
    <col min="6621" max="6621" width="10.85546875" style="77" customWidth="1"/>
    <col min="6622" max="6622" width="9.140625" style="77"/>
    <col min="6623" max="6623" width="10.85546875" style="77" customWidth="1"/>
    <col min="6624" max="6624" width="11.7109375" style="77" customWidth="1"/>
    <col min="6625" max="6625" width="10.85546875" style="77" customWidth="1"/>
    <col min="6626" max="6626" width="11.7109375" style="77" customWidth="1"/>
    <col min="6627" max="6627" width="12.7109375" style="77" customWidth="1"/>
    <col min="6628" max="6628" width="15.5703125" style="77" customWidth="1"/>
    <col min="6629" max="6629" width="14.28515625" style="77" customWidth="1"/>
    <col min="6630" max="6630" width="13.85546875" style="77" customWidth="1"/>
    <col min="6631" max="6632" width="11.85546875" style="77" customWidth="1"/>
    <col min="6633" max="6633" width="13.85546875" style="77" customWidth="1"/>
    <col min="6634" max="6636" width="9.140625" style="77"/>
    <col min="6637" max="6637" width="3.140625" style="77" customWidth="1"/>
    <col min="6638" max="6638" width="12" style="77" bestFit="1" customWidth="1"/>
    <col min="6639" max="6639" width="2" style="77" customWidth="1"/>
    <col min="6640" max="6641" width="9.140625" style="77"/>
    <col min="6642" max="6642" width="11.7109375" style="77" customWidth="1"/>
    <col min="6643" max="6852" width="9.140625" style="77"/>
    <col min="6853" max="6853" width="26.42578125" style="77" customWidth="1"/>
    <col min="6854" max="6854" width="32.140625" style="77" customWidth="1"/>
    <col min="6855" max="6855" width="30.140625" style="77" customWidth="1"/>
    <col min="6856" max="6856" width="36.5703125" style="77" customWidth="1"/>
    <col min="6857" max="6857" width="9.140625" style="77"/>
    <col min="6858" max="6858" width="7.7109375" style="77" customWidth="1"/>
    <col min="6859" max="6859" width="6.7109375" style="77" customWidth="1"/>
    <col min="6860" max="6860" width="8" style="77" customWidth="1"/>
    <col min="6861" max="6862" width="7.7109375" style="77" customWidth="1"/>
    <col min="6863" max="6863" width="7.5703125" style="77" customWidth="1"/>
    <col min="6864" max="6864" width="11" style="77" customWidth="1"/>
    <col min="6865" max="6865" width="10.140625" style="77" customWidth="1"/>
    <col min="6866" max="6866" width="9.140625" style="77"/>
    <col min="6867" max="6867" width="13" style="77" customWidth="1"/>
    <col min="6868" max="6868" width="8.5703125" style="77" customWidth="1"/>
    <col min="6869" max="6869" width="14.5703125" style="77" customWidth="1"/>
    <col min="6870" max="6870" width="9.140625" style="77"/>
    <col min="6871" max="6872" width="12" style="77" customWidth="1"/>
    <col min="6873" max="6874" width="9.85546875" style="77" customWidth="1"/>
    <col min="6875" max="6875" width="11.7109375" style="77" customWidth="1"/>
    <col min="6876" max="6876" width="12.5703125" style="77" customWidth="1"/>
    <col min="6877" max="6877" width="10.85546875" style="77" customWidth="1"/>
    <col min="6878" max="6878" width="9.140625" style="77"/>
    <col min="6879" max="6879" width="10.85546875" style="77" customWidth="1"/>
    <col min="6880" max="6880" width="11.7109375" style="77" customWidth="1"/>
    <col min="6881" max="6881" width="10.85546875" style="77" customWidth="1"/>
    <col min="6882" max="6882" width="11.7109375" style="77" customWidth="1"/>
    <col min="6883" max="6883" width="12.7109375" style="77" customWidth="1"/>
    <col min="6884" max="6884" width="15.5703125" style="77" customWidth="1"/>
    <col min="6885" max="6885" width="14.28515625" style="77" customWidth="1"/>
    <col min="6886" max="6886" width="13.85546875" style="77" customWidth="1"/>
    <col min="6887" max="6888" width="11.85546875" style="77" customWidth="1"/>
    <col min="6889" max="6889" width="13.85546875" style="77" customWidth="1"/>
    <col min="6890" max="6892" width="9.140625" style="77"/>
    <col min="6893" max="6893" width="3.140625" style="77" customWidth="1"/>
    <col min="6894" max="6894" width="12" style="77" bestFit="1" customWidth="1"/>
    <col min="6895" max="6895" width="2" style="77" customWidth="1"/>
    <col min="6896" max="6897" width="9.140625" style="77"/>
    <col min="6898" max="6898" width="11.7109375" style="77" customWidth="1"/>
    <col min="6899" max="7108" width="9.140625" style="77"/>
    <col min="7109" max="7109" width="26.42578125" style="77" customWidth="1"/>
    <col min="7110" max="7110" width="32.140625" style="77" customWidth="1"/>
    <col min="7111" max="7111" width="30.140625" style="77" customWidth="1"/>
    <col min="7112" max="7112" width="36.5703125" style="77" customWidth="1"/>
    <col min="7113" max="7113" width="9.140625" style="77"/>
    <col min="7114" max="7114" width="7.7109375" style="77" customWidth="1"/>
    <col min="7115" max="7115" width="6.7109375" style="77" customWidth="1"/>
    <col min="7116" max="7116" width="8" style="77" customWidth="1"/>
    <col min="7117" max="7118" width="7.7109375" style="77" customWidth="1"/>
    <col min="7119" max="7119" width="7.5703125" style="77" customWidth="1"/>
    <col min="7120" max="7120" width="11" style="77" customWidth="1"/>
    <col min="7121" max="7121" width="10.140625" style="77" customWidth="1"/>
    <col min="7122" max="7122" width="9.140625" style="77"/>
    <col min="7123" max="7123" width="13" style="77" customWidth="1"/>
    <col min="7124" max="7124" width="8.5703125" style="77" customWidth="1"/>
    <col min="7125" max="7125" width="14.5703125" style="77" customWidth="1"/>
    <col min="7126" max="7126" width="9.140625" style="77"/>
    <col min="7127" max="7128" width="12" style="77" customWidth="1"/>
    <col min="7129" max="7130" width="9.85546875" style="77" customWidth="1"/>
    <col min="7131" max="7131" width="11.7109375" style="77" customWidth="1"/>
    <col min="7132" max="7132" width="12.5703125" style="77" customWidth="1"/>
    <col min="7133" max="7133" width="10.85546875" style="77" customWidth="1"/>
    <col min="7134" max="7134" width="9.140625" style="77"/>
    <col min="7135" max="7135" width="10.85546875" style="77" customWidth="1"/>
    <col min="7136" max="7136" width="11.7109375" style="77" customWidth="1"/>
    <col min="7137" max="7137" width="10.85546875" style="77" customWidth="1"/>
    <col min="7138" max="7138" width="11.7109375" style="77" customWidth="1"/>
    <col min="7139" max="7139" width="12.7109375" style="77" customWidth="1"/>
    <col min="7140" max="7140" width="15.5703125" style="77" customWidth="1"/>
    <col min="7141" max="7141" width="14.28515625" style="77" customWidth="1"/>
    <col min="7142" max="7142" width="13.85546875" style="77" customWidth="1"/>
    <col min="7143" max="7144" width="11.85546875" style="77" customWidth="1"/>
    <col min="7145" max="7145" width="13.85546875" style="77" customWidth="1"/>
    <col min="7146" max="7148" width="9.140625" style="77"/>
    <col min="7149" max="7149" width="3.140625" style="77" customWidth="1"/>
    <col min="7150" max="7150" width="12" style="77" bestFit="1" customWidth="1"/>
    <col min="7151" max="7151" width="2" style="77" customWidth="1"/>
    <col min="7152" max="7153" width="9.140625" style="77"/>
    <col min="7154" max="7154" width="11.7109375" style="77" customWidth="1"/>
    <col min="7155" max="7364" width="9.140625" style="77"/>
    <col min="7365" max="7365" width="26.42578125" style="77" customWidth="1"/>
    <col min="7366" max="7366" width="32.140625" style="77" customWidth="1"/>
    <col min="7367" max="7367" width="30.140625" style="77" customWidth="1"/>
    <col min="7368" max="7368" width="36.5703125" style="77" customWidth="1"/>
    <col min="7369" max="7369" width="9.140625" style="77"/>
    <col min="7370" max="7370" width="7.7109375" style="77" customWidth="1"/>
    <col min="7371" max="7371" width="6.7109375" style="77" customWidth="1"/>
    <col min="7372" max="7372" width="8" style="77" customWidth="1"/>
    <col min="7373" max="7374" width="7.7109375" style="77" customWidth="1"/>
    <col min="7375" max="7375" width="7.5703125" style="77" customWidth="1"/>
    <col min="7376" max="7376" width="11" style="77" customWidth="1"/>
    <col min="7377" max="7377" width="10.140625" style="77" customWidth="1"/>
    <col min="7378" max="7378" width="9.140625" style="77"/>
    <col min="7379" max="7379" width="13" style="77" customWidth="1"/>
    <col min="7380" max="7380" width="8.5703125" style="77" customWidth="1"/>
    <col min="7381" max="7381" width="14.5703125" style="77" customWidth="1"/>
    <col min="7382" max="7382" width="9.140625" style="77"/>
    <col min="7383" max="7384" width="12" style="77" customWidth="1"/>
    <col min="7385" max="7386" width="9.85546875" style="77" customWidth="1"/>
    <col min="7387" max="7387" width="11.7109375" style="77" customWidth="1"/>
    <col min="7388" max="7388" width="12.5703125" style="77" customWidth="1"/>
    <col min="7389" max="7389" width="10.85546875" style="77" customWidth="1"/>
    <col min="7390" max="7390" width="9.140625" style="77"/>
    <col min="7391" max="7391" width="10.85546875" style="77" customWidth="1"/>
    <col min="7392" max="7392" width="11.7109375" style="77" customWidth="1"/>
    <col min="7393" max="7393" width="10.85546875" style="77" customWidth="1"/>
    <col min="7394" max="7394" width="11.7109375" style="77" customWidth="1"/>
    <col min="7395" max="7395" width="12.7109375" style="77" customWidth="1"/>
    <col min="7396" max="7396" width="15.5703125" style="77" customWidth="1"/>
    <col min="7397" max="7397" width="14.28515625" style="77" customWidth="1"/>
    <col min="7398" max="7398" width="13.85546875" style="77" customWidth="1"/>
    <col min="7399" max="7400" width="11.85546875" style="77" customWidth="1"/>
    <col min="7401" max="7401" width="13.85546875" style="77" customWidth="1"/>
    <col min="7402" max="7404" width="9.140625" style="77"/>
    <col min="7405" max="7405" width="3.140625" style="77" customWidth="1"/>
    <col min="7406" max="7406" width="12" style="77" bestFit="1" customWidth="1"/>
    <col min="7407" max="7407" width="2" style="77" customWidth="1"/>
    <col min="7408" max="7409" width="9.140625" style="77"/>
    <col min="7410" max="7410" width="11.7109375" style="77" customWidth="1"/>
    <col min="7411" max="7620" width="9.140625" style="77"/>
    <col min="7621" max="7621" width="26.42578125" style="77" customWidth="1"/>
    <col min="7622" max="7622" width="32.140625" style="77" customWidth="1"/>
    <col min="7623" max="7623" width="30.140625" style="77" customWidth="1"/>
    <col min="7624" max="7624" width="36.5703125" style="77" customWidth="1"/>
    <col min="7625" max="7625" width="9.140625" style="77"/>
    <col min="7626" max="7626" width="7.7109375" style="77" customWidth="1"/>
    <col min="7627" max="7627" width="6.7109375" style="77" customWidth="1"/>
    <col min="7628" max="7628" width="8" style="77" customWidth="1"/>
    <col min="7629" max="7630" width="7.7109375" style="77" customWidth="1"/>
    <col min="7631" max="7631" width="7.5703125" style="77" customWidth="1"/>
    <col min="7632" max="7632" width="11" style="77" customWidth="1"/>
    <col min="7633" max="7633" width="10.140625" style="77" customWidth="1"/>
    <col min="7634" max="7634" width="9.140625" style="77"/>
    <col min="7635" max="7635" width="13" style="77" customWidth="1"/>
    <col min="7636" max="7636" width="8.5703125" style="77" customWidth="1"/>
    <col min="7637" max="7637" width="14.5703125" style="77" customWidth="1"/>
    <col min="7638" max="7638" width="9.140625" style="77"/>
    <col min="7639" max="7640" width="12" style="77" customWidth="1"/>
    <col min="7641" max="7642" width="9.85546875" style="77" customWidth="1"/>
    <col min="7643" max="7643" width="11.7109375" style="77" customWidth="1"/>
    <col min="7644" max="7644" width="12.5703125" style="77" customWidth="1"/>
    <col min="7645" max="7645" width="10.85546875" style="77" customWidth="1"/>
    <col min="7646" max="7646" width="9.140625" style="77"/>
    <col min="7647" max="7647" width="10.85546875" style="77" customWidth="1"/>
    <col min="7648" max="7648" width="11.7109375" style="77" customWidth="1"/>
    <col min="7649" max="7649" width="10.85546875" style="77" customWidth="1"/>
    <col min="7650" max="7650" width="11.7109375" style="77" customWidth="1"/>
    <col min="7651" max="7651" width="12.7109375" style="77" customWidth="1"/>
    <col min="7652" max="7652" width="15.5703125" style="77" customWidth="1"/>
    <col min="7653" max="7653" width="14.28515625" style="77" customWidth="1"/>
    <col min="7654" max="7654" width="13.85546875" style="77" customWidth="1"/>
    <col min="7655" max="7656" width="11.85546875" style="77" customWidth="1"/>
    <col min="7657" max="7657" width="13.85546875" style="77" customWidth="1"/>
    <col min="7658" max="7660" width="9.140625" style="77"/>
    <col min="7661" max="7661" width="3.140625" style="77" customWidth="1"/>
    <col min="7662" max="7662" width="12" style="77" bestFit="1" customWidth="1"/>
    <col min="7663" max="7663" width="2" style="77" customWidth="1"/>
    <col min="7664" max="7665" width="9.140625" style="77"/>
    <col min="7666" max="7666" width="11.7109375" style="77" customWidth="1"/>
    <col min="7667" max="7876" width="9.140625" style="77"/>
    <col min="7877" max="7877" width="26.42578125" style="77" customWidth="1"/>
    <col min="7878" max="7878" width="32.140625" style="77" customWidth="1"/>
    <col min="7879" max="7879" width="30.140625" style="77" customWidth="1"/>
    <col min="7880" max="7880" width="36.5703125" style="77" customWidth="1"/>
    <col min="7881" max="7881" width="9.140625" style="77"/>
    <col min="7882" max="7882" width="7.7109375" style="77" customWidth="1"/>
    <col min="7883" max="7883" width="6.7109375" style="77" customWidth="1"/>
    <col min="7884" max="7884" width="8" style="77" customWidth="1"/>
    <col min="7885" max="7886" width="7.7109375" style="77" customWidth="1"/>
    <col min="7887" max="7887" width="7.5703125" style="77" customWidth="1"/>
    <col min="7888" max="7888" width="11" style="77" customWidth="1"/>
    <col min="7889" max="7889" width="10.140625" style="77" customWidth="1"/>
    <col min="7890" max="7890" width="9.140625" style="77"/>
    <col min="7891" max="7891" width="13" style="77" customWidth="1"/>
    <col min="7892" max="7892" width="8.5703125" style="77" customWidth="1"/>
    <col min="7893" max="7893" width="14.5703125" style="77" customWidth="1"/>
    <col min="7894" max="7894" width="9.140625" style="77"/>
    <col min="7895" max="7896" width="12" style="77" customWidth="1"/>
    <col min="7897" max="7898" width="9.85546875" style="77" customWidth="1"/>
    <col min="7899" max="7899" width="11.7109375" style="77" customWidth="1"/>
    <col min="7900" max="7900" width="12.5703125" style="77" customWidth="1"/>
    <col min="7901" max="7901" width="10.85546875" style="77" customWidth="1"/>
    <col min="7902" max="7902" width="9.140625" style="77"/>
    <col min="7903" max="7903" width="10.85546875" style="77" customWidth="1"/>
    <col min="7904" max="7904" width="11.7109375" style="77" customWidth="1"/>
    <col min="7905" max="7905" width="10.85546875" style="77" customWidth="1"/>
    <col min="7906" max="7906" width="11.7109375" style="77" customWidth="1"/>
    <col min="7907" max="7907" width="12.7109375" style="77" customWidth="1"/>
    <col min="7908" max="7908" width="15.5703125" style="77" customWidth="1"/>
    <col min="7909" max="7909" width="14.28515625" style="77" customWidth="1"/>
    <col min="7910" max="7910" width="13.85546875" style="77" customWidth="1"/>
    <col min="7911" max="7912" width="11.85546875" style="77" customWidth="1"/>
    <col min="7913" max="7913" width="13.85546875" style="77" customWidth="1"/>
    <col min="7914" max="7916" width="9.140625" style="77"/>
    <col min="7917" max="7917" width="3.140625" style="77" customWidth="1"/>
    <col min="7918" max="7918" width="12" style="77" bestFit="1" customWidth="1"/>
    <col min="7919" max="7919" width="2" style="77" customWidth="1"/>
    <col min="7920" max="7921" width="9.140625" style="77"/>
    <col min="7922" max="7922" width="11.7109375" style="77" customWidth="1"/>
    <col min="7923" max="8132" width="9.140625" style="77"/>
    <col min="8133" max="8133" width="26.42578125" style="77" customWidth="1"/>
    <col min="8134" max="8134" width="32.140625" style="77" customWidth="1"/>
    <col min="8135" max="8135" width="30.140625" style="77" customWidth="1"/>
    <col min="8136" max="8136" width="36.5703125" style="77" customWidth="1"/>
    <col min="8137" max="8137" width="9.140625" style="77"/>
    <col min="8138" max="8138" width="7.7109375" style="77" customWidth="1"/>
    <col min="8139" max="8139" width="6.7109375" style="77" customWidth="1"/>
    <col min="8140" max="8140" width="8" style="77" customWidth="1"/>
    <col min="8141" max="8142" width="7.7109375" style="77" customWidth="1"/>
    <col min="8143" max="8143" width="7.5703125" style="77" customWidth="1"/>
    <col min="8144" max="8144" width="11" style="77" customWidth="1"/>
    <col min="8145" max="8145" width="10.140625" style="77" customWidth="1"/>
    <col min="8146" max="8146" width="9.140625" style="77"/>
    <col min="8147" max="8147" width="13" style="77" customWidth="1"/>
    <col min="8148" max="8148" width="8.5703125" style="77" customWidth="1"/>
    <col min="8149" max="8149" width="14.5703125" style="77" customWidth="1"/>
    <col min="8150" max="8150" width="9.140625" style="77"/>
    <col min="8151" max="8152" width="12" style="77" customWidth="1"/>
    <col min="8153" max="8154" width="9.85546875" style="77" customWidth="1"/>
    <col min="8155" max="8155" width="11.7109375" style="77" customWidth="1"/>
    <col min="8156" max="8156" width="12.5703125" style="77" customWidth="1"/>
    <col min="8157" max="8157" width="10.85546875" style="77" customWidth="1"/>
    <col min="8158" max="8158" width="9.140625" style="77"/>
    <col min="8159" max="8159" width="10.85546875" style="77" customWidth="1"/>
    <col min="8160" max="8160" width="11.7109375" style="77" customWidth="1"/>
    <col min="8161" max="8161" width="10.85546875" style="77" customWidth="1"/>
    <col min="8162" max="8162" width="11.7109375" style="77" customWidth="1"/>
    <col min="8163" max="8163" width="12.7109375" style="77" customWidth="1"/>
    <col min="8164" max="8164" width="15.5703125" style="77" customWidth="1"/>
    <col min="8165" max="8165" width="14.28515625" style="77" customWidth="1"/>
    <col min="8166" max="8166" width="13.85546875" style="77" customWidth="1"/>
    <col min="8167" max="8168" width="11.85546875" style="77" customWidth="1"/>
    <col min="8169" max="8169" width="13.85546875" style="77" customWidth="1"/>
    <col min="8170" max="8172" width="9.140625" style="77"/>
    <col min="8173" max="8173" width="3.140625" style="77" customWidth="1"/>
    <col min="8174" max="8174" width="12" style="77" bestFit="1" customWidth="1"/>
    <col min="8175" max="8175" width="2" style="77" customWidth="1"/>
    <col min="8176" max="8177" width="9.140625" style="77"/>
    <col min="8178" max="8178" width="11.7109375" style="77" customWidth="1"/>
    <col min="8179" max="8388" width="9.140625" style="77"/>
    <col min="8389" max="8389" width="26.42578125" style="77" customWidth="1"/>
    <col min="8390" max="8390" width="32.140625" style="77" customWidth="1"/>
    <col min="8391" max="8391" width="30.140625" style="77" customWidth="1"/>
    <col min="8392" max="8392" width="36.5703125" style="77" customWidth="1"/>
    <col min="8393" max="8393" width="9.140625" style="77"/>
    <col min="8394" max="8394" width="7.7109375" style="77" customWidth="1"/>
    <col min="8395" max="8395" width="6.7109375" style="77" customWidth="1"/>
    <col min="8396" max="8396" width="8" style="77" customWidth="1"/>
    <col min="8397" max="8398" width="7.7109375" style="77" customWidth="1"/>
    <col min="8399" max="8399" width="7.5703125" style="77" customWidth="1"/>
    <col min="8400" max="8400" width="11" style="77" customWidth="1"/>
    <col min="8401" max="8401" width="10.140625" style="77" customWidth="1"/>
    <col min="8402" max="8402" width="9.140625" style="77"/>
    <col min="8403" max="8403" width="13" style="77" customWidth="1"/>
    <col min="8404" max="8404" width="8.5703125" style="77" customWidth="1"/>
    <col min="8405" max="8405" width="14.5703125" style="77" customWidth="1"/>
    <col min="8406" max="8406" width="9.140625" style="77"/>
    <col min="8407" max="8408" width="12" style="77" customWidth="1"/>
    <col min="8409" max="8410" width="9.85546875" style="77" customWidth="1"/>
    <col min="8411" max="8411" width="11.7109375" style="77" customWidth="1"/>
    <col min="8412" max="8412" width="12.5703125" style="77" customWidth="1"/>
    <col min="8413" max="8413" width="10.85546875" style="77" customWidth="1"/>
    <col min="8414" max="8414" width="9.140625" style="77"/>
    <col min="8415" max="8415" width="10.85546875" style="77" customWidth="1"/>
    <col min="8416" max="8416" width="11.7109375" style="77" customWidth="1"/>
    <col min="8417" max="8417" width="10.85546875" style="77" customWidth="1"/>
    <col min="8418" max="8418" width="11.7109375" style="77" customWidth="1"/>
    <col min="8419" max="8419" width="12.7109375" style="77" customWidth="1"/>
    <col min="8420" max="8420" width="15.5703125" style="77" customWidth="1"/>
    <col min="8421" max="8421" width="14.28515625" style="77" customWidth="1"/>
    <col min="8422" max="8422" width="13.85546875" style="77" customWidth="1"/>
    <col min="8423" max="8424" width="11.85546875" style="77" customWidth="1"/>
    <col min="8425" max="8425" width="13.85546875" style="77" customWidth="1"/>
    <col min="8426" max="8428" width="9.140625" style="77"/>
    <col min="8429" max="8429" width="3.140625" style="77" customWidth="1"/>
    <col min="8430" max="8430" width="12" style="77" bestFit="1" customWidth="1"/>
    <col min="8431" max="8431" width="2" style="77" customWidth="1"/>
    <col min="8432" max="8433" width="9.140625" style="77"/>
    <col min="8434" max="8434" width="11.7109375" style="77" customWidth="1"/>
    <col min="8435" max="8644" width="9.140625" style="77"/>
    <col min="8645" max="8645" width="26.42578125" style="77" customWidth="1"/>
    <col min="8646" max="8646" width="32.140625" style="77" customWidth="1"/>
    <col min="8647" max="8647" width="30.140625" style="77" customWidth="1"/>
    <col min="8648" max="8648" width="36.5703125" style="77" customWidth="1"/>
    <col min="8649" max="8649" width="9.140625" style="77"/>
    <col min="8650" max="8650" width="7.7109375" style="77" customWidth="1"/>
    <col min="8651" max="8651" width="6.7109375" style="77" customWidth="1"/>
    <col min="8652" max="8652" width="8" style="77" customWidth="1"/>
    <col min="8653" max="8654" width="7.7109375" style="77" customWidth="1"/>
    <col min="8655" max="8655" width="7.5703125" style="77" customWidth="1"/>
    <col min="8656" max="8656" width="11" style="77" customWidth="1"/>
    <col min="8657" max="8657" width="10.140625" style="77" customWidth="1"/>
    <col min="8658" max="8658" width="9.140625" style="77"/>
    <col min="8659" max="8659" width="13" style="77" customWidth="1"/>
    <col min="8660" max="8660" width="8.5703125" style="77" customWidth="1"/>
    <col min="8661" max="8661" width="14.5703125" style="77" customWidth="1"/>
    <col min="8662" max="8662" width="9.140625" style="77"/>
    <col min="8663" max="8664" width="12" style="77" customWidth="1"/>
    <col min="8665" max="8666" width="9.85546875" style="77" customWidth="1"/>
    <col min="8667" max="8667" width="11.7109375" style="77" customWidth="1"/>
    <col min="8668" max="8668" width="12.5703125" style="77" customWidth="1"/>
    <col min="8669" max="8669" width="10.85546875" style="77" customWidth="1"/>
    <col min="8670" max="8670" width="9.140625" style="77"/>
    <col min="8671" max="8671" width="10.85546875" style="77" customWidth="1"/>
    <col min="8672" max="8672" width="11.7109375" style="77" customWidth="1"/>
    <col min="8673" max="8673" width="10.85546875" style="77" customWidth="1"/>
    <col min="8674" max="8674" width="11.7109375" style="77" customWidth="1"/>
    <col min="8675" max="8675" width="12.7109375" style="77" customWidth="1"/>
    <col min="8676" max="8676" width="15.5703125" style="77" customWidth="1"/>
    <col min="8677" max="8677" width="14.28515625" style="77" customWidth="1"/>
    <col min="8678" max="8678" width="13.85546875" style="77" customWidth="1"/>
    <col min="8679" max="8680" width="11.85546875" style="77" customWidth="1"/>
    <col min="8681" max="8681" width="13.85546875" style="77" customWidth="1"/>
    <col min="8682" max="8684" width="9.140625" style="77"/>
    <col min="8685" max="8685" width="3.140625" style="77" customWidth="1"/>
    <col min="8686" max="8686" width="12" style="77" bestFit="1" customWidth="1"/>
    <col min="8687" max="8687" width="2" style="77" customWidth="1"/>
    <col min="8688" max="8689" width="9.140625" style="77"/>
    <col min="8690" max="8690" width="11.7109375" style="77" customWidth="1"/>
    <col min="8691" max="8900" width="9.140625" style="77"/>
    <col min="8901" max="8901" width="26.42578125" style="77" customWidth="1"/>
    <col min="8902" max="8902" width="32.140625" style="77" customWidth="1"/>
    <col min="8903" max="8903" width="30.140625" style="77" customWidth="1"/>
    <col min="8904" max="8904" width="36.5703125" style="77" customWidth="1"/>
    <col min="8905" max="8905" width="9.140625" style="77"/>
    <col min="8906" max="8906" width="7.7109375" style="77" customWidth="1"/>
    <col min="8907" max="8907" width="6.7109375" style="77" customWidth="1"/>
    <col min="8908" max="8908" width="8" style="77" customWidth="1"/>
    <col min="8909" max="8910" width="7.7109375" style="77" customWidth="1"/>
    <col min="8911" max="8911" width="7.5703125" style="77" customWidth="1"/>
    <col min="8912" max="8912" width="11" style="77" customWidth="1"/>
    <col min="8913" max="8913" width="10.140625" style="77" customWidth="1"/>
    <col min="8914" max="8914" width="9.140625" style="77"/>
    <col min="8915" max="8915" width="13" style="77" customWidth="1"/>
    <col min="8916" max="8916" width="8.5703125" style="77" customWidth="1"/>
    <col min="8917" max="8917" width="14.5703125" style="77" customWidth="1"/>
    <col min="8918" max="8918" width="9.140625" style="77"/>
    <col min="8919" max="8920" width="12" style="77" customWidth="1"/>
    <col min="8921" max="8922" width="9.85546875" style="77" customWidth="1"/>
    <col min="8923" max="8923" width="11.7109375" style="77" customWidth="1"/>
    <col min="8924" max="8924" width="12.5703125" style="77" customWidth="1"/>
    <col min="8925" max="8925" width="10.85546875" style="77" customWidth="1"/>
    <col min="8926" max="8926" width="9.140625" style="77"/>
    <col min="8927" max="8927" width="10.85546875" style="77" customWidth="1"/>
    <col min="8928" max="8928" width="11.7109375" style="77" customWidth="1"/>
    <col min="8929" max="8929" width="10.85546875" style="77" customWidth="1"/>
    <col min="8930" max="8930" width="11.7109375" style="77" customWidth="1"/>
    <col min="8931" max="8931" width="12.7109375" style="77" customWidth="1"/>
    <col min="8932" max="8932" width="15.5703125" style="77" customWidth="1"/>
    <col min="8933" max="8933" width="14.28515625" style="77" customWidth="1"/>
    <col min="8934" max="8934" width="13.85546875" style="77" customWidth="1"/>
    <col min="8935" max="8936" width="11.85546875" style="77" customWidth="1"/>
    <col min="8937" max="8937" width="13.85546875" style="77" customWidth="1"/>
    <col min="8938" max="8940" width="9.140625" style="77"/>
    <col min="8941" max="8941" width="3.140625" style="77" customWidth="1"/>
    <col min="8942" max="8942" width="12" style="77" bestFit="1" customWidth="1"/>
    <col min="8943" max="8943" width="2" style="77" customWidth="1"/>
    <col min="8944" max="8945" width="9.140625" style="77"/>
    <col min="8946" max="8946" width="11.7109375" style="77" customWidth="1"/>
    <col min="8947" max="9156" width="9.140625" style="77"/>
    <col min="9157" max="9157" width="26.42578125" style="77" customWidth="1"/>
    <col min="9158" max="9158" width="32.140625" style="77" customWidth="1"/>
    <col min="9159" max="9159" width="30.140625" style="77" customWidth="1"/>
    <col min="9160" max="9160" width="36.5703125" style="77" customWidth="1"/>
    <col min="9161" max="9161" width="9.140625" style="77"/>
    <col min="9162" max="9162" width="7.7109375" style="77" customWidth="1"/>
    <col min="9163" max="9163" width="6.7109375" style="77" customWidth="1"/>
    <col min="9164" max="9164" width="8" style="77" customWidth="1"/>
    <col min="9165" max="9166" width="7.7109375" style="77" customWidth="1"/>
    <col min="9167" max="9167" width="7.5703125" style="77" customWidth="1"/>
    <col min="9168" max="9168" width="11" style="77" customWidth="1"/>
    <col min="9169" max="9169" width="10.140625" style="77" customWidth="1"/>
    <col min="9170" max="9170" width="9.140625" style="77"/>
    <col min="9171" max="9171" width="13" style="77" customWidth="1"/>
    <col min="9172" max="9172" width="8.5703125" style="77" customWidth="1"/>
    <col min="9173" max="9173" width="14.5703125" style="77" customWidth="1"/>
    <col min="9174" max="9174" width="9.140625" style="77"/>
    <col min="9175" max="9176" width="12" style="77" customWidth="1"/>
    <col min="9177" max="9178" width="9.85546875" style="77" customWidth="1"/>
    <col min="9179" max="9179" width="11.7109375" style="77" customWidth="1"/>
    <col min="9180" max="9180" width="12.5703125" style="77" customWidth="1"/>
    <col min="9181" max="9181" width="10.85546875" style="77" customWidth="1"/>
    <col min="9182" max="9182" width="9.140625" style="77"/>
    <col min="9183" max="9183" width="10.85546875" style="77" customWidth="1"/>
    <col min="9184" max="9184" width="11.7109375" style="77" customWidth="1"/>
    <col min="9185" max="9185" width="10.85546875" style="77" customWidth="1"/>
    <col min="9186" max="9186" width="11.7109375" style="77" customWidth="1"/>
    <col min="9187" max="9187" width="12.7109375" style="77" customWidth="1"/>
    <col min="9188" max="9188" width="15.5703125" style="77" customWidth="1"/>
    <col min="9189" max="9189" width="14.28515625" style="77" customWidth="1"/>
    <col min="9190" max="9190" width="13.85546875" style="77" customWidth="1"/>
    <col min="9191" max="9192" width="11.85546875" style="77" customWidth="1"/>
    <col min="9193" max="9193" width="13.85546875" style="77" customWidth="1"/>
    <col min="9194" max="9196" width="9.140625" style="77"/>
    <col min="9197" max="9197" width="3.140625" style="77" customWidth="1"/>
    <col min="9198" max="9198" width="12" style="77" bestFit="1" customWidth="1"/>
    <col min="9199" max="9199" width="2" style="77" customWidth="1"/>
    <col min="9200" max="9201" width="9.140625" style="77"/>
    <col min="9202" max="9202" width="11.7109375" style="77" customWidth="1"/>
    <col min="9203" max="9412" width="9.140625" style="77"/>
    <col min="9413" max="9413" width="26.42578125" style="77" customWidth="1"/>
    <col min="9414" max="9414" width="32.140625" style="77" customWidth="1"/>
    <col min="9415" max="9415" width="30.140625" style="77" customWidth="1"/>
    <col min="9416" max="9416" width="36.5703125" style="77" customWidth="1"/>
    <col min="9417" max="9417" width="9.140625" style="77"/>
    <col min="9418" max="9418" width="7.7109375" style="77" customWidth="1"/>
    <col min="9419" max="9419" width="6.7109375" style="77" customWidth="1"/>
    <col min="9420" max="9420" width="8" style="77" customWidth="1"/>
    <col min="9421" max="9422" width="7.7109375" style="77" customWidth="1"/>
    <col min="9423" max="9423" width="7.5703125" style="77" customWidth="1"/>
    <col min="9424" max="9424" width="11" style="77" customWidth="1"/>
    <col min="9425" max="9425" width="10.140625" style="77" customWidth="1"/>
    <col min="9426" max="9426" width="9.140625" style="77"/>
    <col min="9427" max="9427" width="13" style="77" customWidth="1"/>
    <col min="9428" max="9428" width="8.5703125" style="77" customWidth="1"/>
    <col min="9429" max="9429" width="14.5703125" style="77" customWidth="1"/>
    <col min="9430" max="9430" width="9.140625" style="77"/>
    <col min="9431" max="9432" width="12" style="77" customWidth="1"/>
    <col min="9433" max="9434" width="9.85546875" style="77" customWidth="1"/>
    <col min="9435" max="9435" width="11.7109375" style="77" customWidth="1"/>
    <col min="9436" max="9436" width="12.5703125" style="77" customWidth="1"/>
    <col min="9437" max="9437" width="10.85546875" style="77" customWidth="1"/>
    <col min="9438" max="9438" width="9.140625" style="77"/>
    <col min="9439" max="9439" width="10.85546875" style="77" customWidth="1"/>
    <col min="9440" max="9440" width="11.7109375" style="77" customWidth="1"/>
    <col min="9441" max="9441" width="10.85546875" style="77" customWidth="1"/>
    <col min="9442" max="9442" width="11.7109375" style="77" customWidth="1"/>
    <col min="9443" max="9443" width="12.7109375" style="77" customWidth="1"/>
    <col min="9444" max="9444" width="15.5703125" style="77" customWidth="1"/>
    <col min="9445" max="9445" width="14.28515625" style="77" customWidth="1"/>
    <col min="9446" max="9446" width="13.85546875" style="77" customWidth="1"/>
    <col min="9447" max="9448" width="11.85546875" style="77" customWidth="1"/>
    <col min="9449" max="9449" width="13.85546875" style="77" customWidth="1"/>
    <col min="9450" max="9452" width="9.140625" style="77"/>
    <col min="9453" max="9453" width="3.140625" style="77" customWidth="1"/>
    <col min="9454" max="9454" width="12" style="77" bestFit="1" customWidth="1"/>
    <col min="9455" max="9455" width="2" style="77" customWidth="1"/>
    <col min="9456" max="9457" width="9.140625" style="77"/>
    <col min="9458" max="9458" width="11.7109375" style="77" customWidth="1"/>
    <col min="9459" max="9668" width="9.140625" style="77"/>
    <col min="9669" max="9669" width="26.42578125" style="77" customWidth="1"/>
    <col min="9670" max="9670" width="32.140625" style="77" customWidth="1"/>
    <col min="9671" max="9671" width="30.140625" style="77" customWidth="1"/>
    <col min="9672" max="9672" width="36.5703125" style="77" customWidth="1"/>
    <col min="9673" max="9673" width="9.140625" style="77"/>
    <col min="9674" max="9674" width="7.7109375" style="77" customWidth="1"/>
    <col min="9675" max="9675" width="6.7109375" style="77" customWidth="1"/>
    <col min="9676" max="9676" width="8" style="77" customWidth="1"/>
    <col min="9677" max="9678" width="7.7109375" style="77" customWidth="1"/>
    <col min="9679" max="9679" width="7.5703125" style="77" customWidth="1"/>
    <col min="9680" max="9680" width="11" style="77" customWidth="1"/>
    <col min="9681" max="9681" width="10.140625" style="77" customWidth="1"/>
    <col min="9682" max="9682" width="9.140625" style="77"/>
    <col min="9683" max="9683" width="13" style="77" customWidth="1"/>
    <col min="9684" max="9684" width="8.5703125" style="77" customWidth="1"/>
    <col min="9685" max="9685" width="14.5703125" style="77" customWidth="1"/>
    <col min="9686" max="9686" width="9.140625" style="77"/>
    <col min="9687" max="9688" width="12" style="77" customWidth="1"/>
    <col min="9689" max="9690" width="9.85546875" style="77" customWidth="1"/>
    <col min="9691" max="9691" width="11.7109375" style="77" customWidth="1"/>
    <col min="9692" max="9692" width="12.5703125" style="77" customWidth="1"/>
    <col min="9693" max="9693" width="10.85546875" style="77" customWidth="1"/>
    <col min="9694" max="9694" width="9.140625" style="77"/>
    <col min="9695" max="9695" width="10.85546875" style="77" customWidth="1"/>
    <col min="9696" max="9696" width="11.7109375" style="77" customWidth="1"/>
    <col min="9697" max="9697" width="10.85546875" style="77" customWidth="1"/>
    <col min="9698" max="9698" width="11.7109375" style="77" customWidth="1"/>
    <col min="9699" max="9699" width="12.7109375" style="77" customWidth="1"/>
    <col min="9700" max="9700" width="15.5703125" style="77" customWidth="1"/>
    <col min="9701" max="9701" width="14.28515625" style="77" customWidth="1"/>
    <col min="9702" max="9702" width="13.85546875" style="77" customWidth="1"/>
    <col min="9703" max="9704" width="11.85546875" style="77" customWidth="1"/>
    <col min="9705" max="9705" width="13.85546875" style="77" customWidth="1"/>
    <col min="9706" max="9708" width="9.140625" style="77"/>
    <col min="9709" max="9709" width="3.140625" style="77" customWidth="1"/>
    <col min="9710" max="9710" width="12" style="77" bestFit="1" customWidth="1"/>
    <col min="9711" max="9711" width="2" style="77" customWidth="1"/>
    <col min="9712" max="9713" width="9.140625" style="77"/>
    <col min="9714" max="9714" width="11.7109375" style="77" customWidth="1"/>
    <col min="9715" max="9924" width="9.140625" style="77"/>
    <col min="9925" max="9925" width="26.42578125" style="77" customWidth="1"/>
    <col min="9926" max="9926" width="32.140625" style="77" customWidth="1"/>
    <col min="9927" max="9927" width="30.140625" style="77" customWidth="1"/>
    <col min="9928" max="9928" width="36.5703125" style="77" customWidth="1"/>
    <col min="9929" max="9929" width="9.140625" style="77"/>
    <col min="9930" max="9930" width="7.7109375" style="77" customWidth="1"/>
    <col min="9931" max="9931" width="6.7109375" style="77" customWidth="1"/>
    <col min="9932" max="9932" width="8" style="77" customWidth="1"/>
    <col min="9933" max="9934" width="7.7109375" style="77" customWidth="1"/>
    <col min="9935" max="9935" width="7.5703125" style="77" customWidth="1"/>
    <col min="9936" max="9936" width="11" style="77" customWidth="1"/>
    <col min="9937" max="9937" width="10.140625" style="77" customWidth="1"/>
    <col min="9938" max="9938" width="9.140625" style="77"/>
    <col min="9939" max="9939" width="13" style="77" customWidth="1"/>
    <col min="9940" max="9940" width="8.5703125" style="77" customWidth="1"/>
    <col min="9941" max="9941" width="14.5703125" style="77" customWidth="1"/>
    <col min="9942" max="9942" width="9.140625" style="77"/>
    <col min="9943" max="9944" width="12" style="77" customWidth="1"/>
    <col min="9945" max="9946" width="9.85546875" style="77" customWidth="1"/>
    <col min="9947" max="9947" width="11.7109375" style="77" customWidth="1"/>
    <col min="9948" max="9948" width="12.5703125" style="77" customWidth="1"/>
    <col min="9949" max="9949" width="10.85546875" style="77" customWidth="1"/>
    <col min="9950" max="9950" width="9.140625" style="77"/>
    <col min="9951" max="9951" width="10.85546875" style="77" customWidth="1"/>
    <col min="9952" max="9952" width="11.7109375" style="77" customWidth="1"/>
    <col min="9953" max="9953" width="10.85546875" style="77" customWidth="1"/>
    <col min="9954" max="9954" width="11.7109375" style="77" customWidth="1"/>
    <col min="9955" max="9955" width="12.7109375" style="77" customWidth="1"/>
    <col min="9956" max="9956" width="15.5703125" style="77" customWidth="1"/>
    <col min="9957" max="9957" width="14.28515625" style="77" customWidth="1"/>
    <col min="9958" max="9958" width="13.85546875" style="77" customWidth="1"/>
    <col min="9959" max="9960" width="11.85546875" style="77" customWidth="1"/>
    <col min="9961" max="9961" width="13.85546875" style="77" customWidth="1"/>
    <col min="9962" max="9964" width="9.140625" style="77"/>
    <col min="9965" max="9965" width="3.140625" style="77" customWidth="1"/>
    <col min="9966" max="9966" width="12" style="77" bestFit="1" customWidth="1"/>
    <col min="9967" max="9967" width="2" style="77" customWidth="1"/>
    <col min="9968" max="9969" width="9.140625" style="77"/>
    <col min="9970" max="9970" width="11.7109375" style="77" customWidth="1"/>
    <col min="9971" max="10180" width="9.140625" style="77"/>
    <col min="10181" max="10181" width="26.42578125" style="77" customWidth="1"/>
    <col min="10182" max="10182" width="32.140625" style="77" customWidth="1"/>
    <col min="10183" max="10183" width="30.140625" style="77" customWidth="1"/>
    <col min="10184" max="10184" width="36.5703125" style="77" customWidth="1"/>
    <col min="10185" max="10185" width="9.140625" style="77"/>
    <col min="10186" max="10186" width="7.7109375" style="77" customWidth="1"/>
    <col min="10187" max="10187" width="6.7109375" style="77" customWidth="1"/>
    <col min="10188" max="10188" width="8" style="77" customWidth="1"/>
    <col min="10189" max="10190" width="7.7109375" style="77" customWidth="1"/>
    <col min="10191" max="10191" width="7.5703125" style="77" customWidth="1"/>
    <col min="10192" max="10192" width="11" style="77" customWidth="1"/>
    <col min="10193" max="10193" width="10.140625" style="77" customWidth="1"/>
    <col min="10194" max="10194" width="9.140625" style="77"/>
    <col min="10195" max="10195" width="13" style="77" customWidth="1"/>
    <col min="10196" max="10196" width="8.5703125" style="77" customWidth="1"/>
    <col min="10197" max="10197" width="14.5703125" style="77" customWidth="1"/>
    <col min="10198" max="10198" width="9.140625" style="77"/>
    <col min="10199" max="10200" width="12" style="77" customWidth="1"/>
    <col min="10201" max="10202" width="9.85546875" style="77" customWidth="1"/>
    <col min="10203" max="10203" width="11.7109375" style="77" customWidth="1"/>
    <col min="10204" max="10204" width="12.5703125" style="77" customWidth="1"/>
    <col min="10205" max="10205" width="10.85546875" style="77" customWidth="1"/>
    <col min="10206" max="10206" width="9.140625" style="77"/>
    <col min="10207" max="10207" width="10.85546875" style="77" customWidth="1"/>
    <col min="10208" max="10208" width="11.7109375" style="77" customWidth="1"/>
    <col min="10209" max="10209" width="10.85546875" style="77" customWidth="1"/>
    <col min="10210" max="10210" width="11.7109375" style="77" customWidth="1"/>
    <col min="10211" max="10211" width="12.7109375" style="77" customWidth="1"/>
    <col min="10212" max="10212" width="15.5703125" style="77" customWidth="1"/>
    <col min="10213" max="10213" width="14.28515625" style="77" customWidth="1"/>
    <col min="10214" max="10214" width="13.85546875" style="77" customWidth="1"/>
    <col min="10215" max="10216" width="11.85546875" style="77" customWidth="1"/>
    <col min="10217" max="10217" width="13.85546875" style="77" customWidth="1"/>
    <col min="10218" max="10220" width="9.140625" style="77"/>
    <col min="10221" max="10221" width="3.140625" style="77" customWidth="1"/>
    <col min="10222" max="10222" width="12" style="77" bestFit="1" customWidth="1"/>
    <col min="10223" max="10223" width="2" style="77" customWidth="1"/>
    <col min="10224" max="10225" width="9.140625" style="77"/>
    <col min="10226" max="10226" width="11.7109375" style="77" customWidth="1"/>
    <col min="10227" max="10436" width="9.140625" style="77"/>
    <col min="10437" max="10437" width="26.42578125" style="77" customWidth="1"/>
    <col min="10438" max="10438" width="32.140625" style="77" customWidth="1"/>
    <col min="10439" max="10439" width="30.140625" style="77" customWidth="1"/>
    <col min="10440" max="10440" width="36.5703125" style="77" customWidth="1"/>
    <col min="10441" max="10441" width="9.140625" style="77"/>
    <col min="10442" max="10442" width="7.7109375" style="77" customWidth="1"/>
    <col min="10443" max="10443" width="6.7109375" style="77" customWidth="1"/>
    <col min="10444" max="10444" width="8" style="77" customWidth="1"/>
    <col min="10445" max="10446" width="7.7109375" style="77" customWidth="1"/>
    <col min="10447" max="10447" width="7.5703125" style="77" customWidth="1"/>
    <col min="10448" max="10448" width="11" style="77" customWidth="1"/>
    <col min="10449" max="10449" width="10.140625" style="77" customWidth="1"/>
    <col min="10450" max="10450" width="9.140625" style="77"/>
    <col min="10451" max="10451" width="13" style="77" customWidth="1"/>
    <col min="10452" max="10452" width="8.5703125" style="77" customWidth="1"/>
    <col min="10453" max="10453" width="14.5703125" style="77" customWidth="1"/>
    <col min="10454" max="10454" width="9.140625" style="77"/>
    <col min="10455" max="10456" width="12" style="77" customWidth="1"/>
    <col min="10457" max="10458" width="9.85546875" style="77" customWidth="1"/>
    <col min="10459" max="10459" width="11.7109375" style="77" customWidth="1"/>
    <col min="10460" max="10460" width="12.5703125" style="77" customWidth="1"/>
    <col min="10461" max="10461" width="10.85546875" style="77" customWidth="1"/>
    <col min="10462" max="10462" width="9.140625" style="77"/>
    <col min="10463" max="10463" width="10.85546875" style="77" customWidth="1"/>
    <col min="10464" max="10464" width="11.7109375" style="77" customWidth="1"/>
    <col min="10465" max="10465" width="10.85546875" style="77" customWidth="1"/>
    <col min="10466" max="10466" width="11.7109375" style="77" customWidth="1"/>
    <col min="10467" max="10467" width="12.7109375" style="77" customWidth="1"/>
    <col min="10468" max="10468" width="15.5703125" style="77" customWidth="1"/>
    <col min="10469" max="10469" width="14.28515625" style="77" customWidth="1"/>
    <col min="10470" max="10470" width="13.85546875" style="77" customWidth="1"/>
    <col min="10471" max="10472" width="11.85546875" style="77" customWidth="1"/>
    <col min="10473" max="10473" width="13.85546875" style="77" customWidth="1"/>
    <col min="10474" max="10476" width="9.140625" style="77"/>
    <col min="10477" max="10477" width="3.140625" style="77" customWidth="1"/>
    <col min="10478" max="10478" width="12" style="77" bestFit="1" customWidth="1"/>
    <col min="10479" max="10479" width="2" style="77" customWidth="1"/>
    <col min="10480" max="10481" width="9.140625" style="77"/>
    <col min="10482" max="10482" width="11.7109375" style="77" customWidth="1"/>
    <col min="10483" max="10692" width="9.140625" style="77"/>
    <col min="10693" max="10693" width="26.42578125" style="77" customWidth="1"/>
    <col min="10694" max="10694" width="32.140625" style="77" customWidth="1"/>
    <col min="10695" max="10695" width="30.140625" style="77" customWidth="1"/>
    <col min="10696" max="10696" width="36.5703125" style="77" customWidth="1"/>
    <col min="10697" max="10697" width="9.140625" style="77"/>
    <col min="10698" max="10698" width="7.7109375" style="77" customWidth="1"/>
    <col min="10699" max="10699" width="6.7109375" style="77" customWidth="1"/>
    <col min="10700" max="10700" width="8" style="77" customWidth="1"/>
    <col min="10701" max="10702" width="7.7109375" style="77" customWidth="1"/>
    <col min="10703" max="10703" width="7.5703125" style="77" customWidth="1"/>
    <col min="10704" max="10704" width="11" style="77" customWidth="1"/>
    <col min="10705" max="10705" width="10.140625" style="77" customWidth="1"/>
    <col min="10706" max="10706" width="9.140625" style="77"/>
    <col min="10707" max="10707" width="13" style="77" customWidth="1"/>
    <col min="10708" max="10708" width="8.5703125" style="77" customWidth="1"/>
    <col min="10709" max="10709" width="14.5703125" style="77" customWidth="1"/>
    <col min="10710" max="10710" width="9.140625" style="77"/>
    <col min="10711" max="10712" width="12" style="77" customWidth="1"/>
    <col min="10713" max="10714" width="9.85546875" style="77" customWidth="1"/>
    <col min="10715" max="10715" width="11.7109375" style="77" customWidth="1"/>
    <col min="10716" max="10716" width="12.5703125" style="77" customWidth="1"/>
    <col min="10717" max="10717" width="10.85546875" style="77" customWidth="1"/>
    <col min="10718" max="10718" width="9.140625" style="77"/>
    <col min="10719" max="10719" width="10.85546875" style="77" customWidth="1"/>
    <col min="10720" max="10720" width="11.7109375" style="77" customWidth="1"/>
    <col min="10721" max="10721" width="10.85546875" style="77" customWidth="1"/>
    <col min="10722" max="10722" width="11.7109375" style="77" customWidth="1"/>
    <col min="10723" max="10723" width="12.7109375" style="77" customWidth="1"/>
    <col min="10724" max="10724" width="15.5703125" style="77" customWidth="1"/>
    <col min="10725" max="10725" width="14.28515625" style="77" customWidth="1"/>
    <col min="10726" max="10726" width="13.85546875" style="77" customWidth="1"/>
    <col min="10727" max="10728" width="11.85546875" style="77" customWidth="1"/>
    <col min="10729" max="10729" width="13.85546875" style="77" customWidth="1"/>
    <col min="10730" max="10732" width="9.140625" style="77"/>
    <col min="10733" max="10733" width="3.140625" style="77" customWidth="1"/>
    <col min="10734" max="10734" width="12" style="77" bestFit="1" customWidth="1"/>
    <col min="10735" max="10735" width="2" style="77" customWidth="1"/>
    <col min="10736" max="10737" width="9.140625" style="77"/>
    <col min="10738" max="10738" width="11.7109375" style="77" customWidth="1"/>
    <col min="10739" max="10948" width="9.140625" style="77"/>
    <col min="10949" max="10949" width="26.42578125" style="77" customWidth="1"/>
    <col min="10950" max="10950" width="32.140625" style="77" customWidth="1"/>
    <col min="10951" max="10951" width="30.140625" style="77" customWidth="1"/>
    <col min="10952" max="10952" width="36.5703125" style="77" customWidth="1"/>
    <col min="10953" max="10953" width="9.140625" style="77"/>
    <col min="10954" max="10954" width="7.7109375" style="77" customWidth="1"/>
    <col min="10955" max="10955" width="6.7109375" style="77" customWidth="1"/>
    <col min="10956" max="10956" width="8" style="77" customWidth="1"/>
    <col min="10957" max="10958" width="7.7109375" style="77" customWidth="1"/>
    <col min="10959" max="10959" width="7.5703125" style="77" customWidth="1"/>
    <col min="10960" max="10960" width="11" style="77" customWidth="1"/>
    <col min="10961" max="10961" width="10.140625" style="77" customWidth="1"/>
    <col min="10962" max="10962" width="9.140625" style="77"/>
    <col min="10963" max="10963" width="13" style="77" customWidth="1"/>
    <col min="10964" max="10964" width="8.5703125" style="77" customWidth="1"/>
    <col min="10965" max="10965" width="14.5703125" style="77" customWidth="1"/>
    <col min="10966" max="10966" width="9.140625" style="77"/>
    <col min="10967" max="10968" width="12" style="77" customWidth="1"/>
    <col min="10969" max="10970" width="9.85546875" style="77" customWidth="1"/>
    <col min="10971" max="10971" width="11.7109375" style="77" customWidth="1"/>
    <col min="10972" max="10972" width="12.5703125" style="77" customWidth="1"/>
    <col min="10973" max="10973" width="10.85546875" style="77" customWidth="1"/>
    <col min="10974" max="10974" width="9.140625" style="77"/>
    <col min="10975" max="10975" width="10.85546875" style="77" customWidth="1"/>
    <col min="10976" max="10976" width="11.7109375" style="77" customWidth="1"/>
    <col min="10977" max="10977" width="10.85546875" style="77" customWidth="1"/>
    <col min="10978" max="10978" width="11.7109375" style="77" customWidth="1"/>
    <col min="10979" max="10979" width="12.7109375" style="77" customWidth="1"/>
    <col min="10980" max="10980" width="15.5703125" style="77" customWidth="1"/>
    <col min="10981" max="10981" width="14.28515625" style="77" customWidth="1"/>
    <col min="10982" max="10982" width="13.85546875" style="77" customWidth="1"/>
    <col min="10983" max="10984" width="11.85546875" style="77" customWidth="1"/>
    <col min="10985" max="10985" width="13.85546875" style="77" customWidth="1"/>
    <col min="10986" max="10988" width="9.140625" style="77"/>
    <col min="10989" max="10989" width="3.140625" style="77" customWidth="1"/>
    <col min="10990" max="10990" width="12" style="77" bestFit="1" customWidth="1"/>
    <col min="10991" max="10991" width="2" style="77" customWidth="1"/>
    <col min="10992" max="10993" width="9.140625" style="77"/>
    <col min="10994" max="10994" width="11.7109375" style="77" customWidth="1"/>
    <col min="10995" max="11204" width="9.140625" style="77"/>
    <col min="11205" max="11205" width="26.42578125" style="77" customWidth="1"/>
    <col min="11206" max="11206" width="32.140625" style="77" customWidth="1"/>
    <col min="11207" max="11207" width="30.140625" style="77" customWidth="1"/>
    <col min="11208" max="11208" width="36.5703125" style="77" customWidth="1"/>
    <col min="11209" max="11209" width="9.140625" style="77"/>
    <col min="11210" max="11210" width="7.7109375" style="77" customWidth="1"/>
    <col min="11211" max="11211" width="6.7109375" style="77" customWidth="1"/>
    <col min="11212" max="11212" width="8" style="77" customWidth="1"/>
    <col min="11213" max="11214" width="7.7109375" style="77" customWidth="1"/>
    <col min="11215" max="11215" width="7.5703125" style="77" customWidth="1"/>
    <col min="11216" max="11216" width="11" style="77" customWidth="1"/>
    <col min="11217" max="11217" width="10.140625" style="77" customWidth="1"/>
    <col min="11218" max="11218" width="9.140625" style="77"/>
    <col min="11219" max="11219" width="13" style="77" customWidth="1"/>
    <col min="11220" max="11220" width="8.5703125" style="77" customWidth="1"/>
    <col min="11221" max="11221" width="14.5703125" style="77" customWidth="1"/>
    <col min="11222" max="11222" width="9.140625" style="77"/>
    <col min="11223" max="11224" width="12" style="77" customWidth="1"/>
    <col min="11225" max="11226" width="9.85546875" style="77" customWidth="1"/>
    <col min="11227" max="11227" width="11.7109375" style="77" customWidth="1"/>
    <col min="11228" max="11228" width="12.5703125" style="77" customWidth="1"/>
    <col min="11229" max="11229" width="10.85546875" style="77" customWidth="1"/>
    <col min="11230" max="11230" width="9.140625" style="77"/>
    <col min="11231" max="11231" width="10.85546875" style="77" customWidth="1"/>
    <col min="11232" max="11232" width="11.7109375" style="77" customWidth="1"/>
    <col min="11233" max="11233" width="10.85546875" style="77" customWidth="1"/>
    <col min="11234" max="11234" width="11.7109375" style="77" customWidth="1"/>
    <col min="11235" max="11235" width="12.7109375" style="77" customWidth="1"/>
    <col min="11236" max="11236" width="15.5703125" style="77" customWidth="1"/>
    <col min="11237" max="11237" width="14.28515625" style="77" customWidth="1"/>
    <col min="11238" max="11238" width="13.85546875" style="77" customWidth="1"/>
    <col min="11239" max="11240" width="11.85546875" style="77" customWidth="1"/>
    <col min="11241" max="11241" width="13.85546875" style="77" customWidth="1"/>
    <col min="11242" max="11244" width="9.140625" style="77"/>
    <col min="11245" max="11245" width="3.140625" style="77" customWidth="1"/>
    <col min="11246" max="11246" width="12" style="77" bestFit="1" customWidth="1"/>
    <col min="11247" max="11247" width="2" style="77" customWidth="1"/>
    <col min="11248" max="11249" width="9.140625" style="77"/>
    <col min="11250" max="11250" width="11.7109375" style="77" customWidth="1"/>
    <col min="11251" max="11460" width="9.140625" style="77"/>
    <col min="11461" max="11461" width="26.42578125" style="77" customWidth="1"/>
    <col min="11462" max="11462" width="32.140625" style="77" customWidth="1"/>
    <col min="11463" max="11463" width="30.140625" style="77" customWidth="1"/>
    <col min="11464" max="11464" width="36.5703125" style="77" customWidth="1"/>
    <col min="11465" max="11465" width="9.140625" style="77"/>
    <col min="11466" max="11466" width="7.7109375" style="77" customWidth="1"/>
    <col min="11467" max="11467" width="6.7109375" style="77" customWidth="1"/>
    <col min="11468" max="11468" width="8" style="77" customWidth="1"/>
    <col min="11469" max="11470" width="7.7109375" style="77" customWidth="1"/>
    <col min="11471" max="11471" width="7.5703125" style="77" customWidth="1"/>
    <col min="11472" max="11472" width="11" style="77" customWidth="1"/>
    <col min="11473" max="11473" width="10.140625" style="77" customWidth="1"/>
    <col min="11474" max="11474" width="9.140625" style="77"/>
    <col min="11475" max="11475" width="13" style="77" customWidth="1"/>
    <col min="11476" max="11476" width="8.5703125" style="77" customWidth="1"/>
    <col min="11477" max="11477" width="14.5703125" style="77" customWidth="1"/>
    <col min="11478" max="11478" width="9.140625" style="77"/>
    <col min="11479" max="11480" width="12" style="77" customWidth="1"/>
    <col min="11481" max="11482" width="9.85546875" style="77" customWidth="1"/>
    <col min="11483" max="11483" width="11.7109375" style="77" customWidth="1"/>
    <col min="11484" max="11484" width="12.5703125" style="77" customWidth="1"/>
    <col min="11485" max="11485" width="10.85546875" style="77" customWidth="1"/>
    <col min="11486" max="11486" width="9.140625" style="77"/>
    <col min="11487" max="11487" width="10.85546875" style="77" customWidth="1"/>
    <col min="11488" max="11488" width="11.7109375" style="77" customWidth="1"/>
    <col min="11489" max="11489" width="10.85546875" style="77" customWidth="1"/>
    <col min="11490" max="11490" width="11.7109375" style="77" customWidth="1"/>
    <col min="11491" max="11491" width="12.7109375" style="77" customWidth="1"/>
    <col min="11492" max="11492" width="15.5703125" style="77" customWidth="1"/>
    <col min="11493" max="11493" width="14.28515625" style="77" customWidth="1"/>
    <col min="11494" max="11494" width="13.85546875" style="77" customWidth="1"/>
    <col min="11495" max="11496" width="11.85546875" style="77" customWidth="1"/>
    <col min="11497" max="11497" width="13.85546875" style="77" customWidth="1"/>
    <col min="11498" max="11500" width="9.140625" style="77"/>
    <col min="11501" max="11501" width="3.140625" style="77" customWidth="1"/>
    <col min="11502" max="11502" width="12" style="77" bestFit="1" customWidth="1"/>
    <col min="11503" max="11503" width="2" style="77" customWidth="1"/>
    <col min="11504" max="11505" width="9.140625" style="77"/>
    <col min="11506" max="11506" width="11.7109375" style="77" customWidth="1"/>
    <col min="11507" max="11716" width="9.140625" style="77"/>
    <col min="11717" max="11717" width="26.42578125" style="77" customWidth="1"/>
    <col min="11718" max="11718" width="32.140625" style="77" customWidth="1"/>
    <col min="11719" max="11719" width="30.140625" style="77" customWidth="1"/>
    <col min="11720" max="11720" width="36.5703125" style="77" customWidth="1"/>
    <col min="11721" max="11721" width="9.140625" style="77"/>
    <col min="11722" max="11722" width="7.7109375" style="77" customWidth="1"/>
    <col min="11723" max="11723" width="6.7109375" style="77" customWidth="1"/>
    <col min="11724" max="11724" width="8" style="77" customWidth="1"/>
    <col min="11725" max="11726" width="7.7109375" style="77" customWidth="1"/>
    <col min="11727" max="11727" width="7.5703125" style="77" customWidth="1"/>
    <col min="11728" max="11728" width="11" style="77" customWidth="1"/>
    <col min="11729" max="11729" width="10.140625" style="77" customWidth="1"/>
    <col min="11730" max="11730" width="9.140625" style="77"/>
    <col min="11731" max="11731" width="13" style="77" customWidth="1"/>
    <col min="11732" max="11732" width="8.5703125" style="77" customWidth="1"/>
    <col min="11733" max="11733" width="14.5703125" style="77" customWidth="1"/>
    <col min="11734" max="11734" width="9.140625" style="77"/>
    <col min="11735" max="11736" width="12" style="77" customWidth="1"/>
    <col min="11737" max="11738" width="9.85546875" style="77" customWidth="1"/>
    <col min="11739" max="11739" width="11.7109375" style="77" customWidth="1"/>
    <col min="11740" max="11740" width="12.5703125" style="77" customWidth="1"/>
    <col min="11741" max="11741" width="10.85546875" style="77" customWidth="1"/>
    <col min="11742" max="11742" width="9.140625" style="77"/>
    <col min="11743" max="11743" width="10.85546875" style="77" customWidth="1"/>
    <col min="11744" max="11744" width="11.7109375" style="77" customWidth="1"/>
    <col min="11745" max="11745" width="10.85546875" style="77" customWidth="1"/>
    <col min="11746" max="11746" width="11.7109375" style="77" customWidth="1"/>
    <col min="11747" max="11747" width="12.7109375" style="77" customWidth="1"/>
    <col min="11748" max="11748" width="15.5703125" style="77" customWidth="1"/>
    <col min="11749" max="11749" width="14.28515625" style="77" customWidth="1"/>
    <col min="11750" max="11750" width="13.85546875" style="77" customWidth="1"/>
    <col min="11751" max="11752" width="11.85546875" style="77" customWidth="1"/>
    <col min="11753" max="11753" width="13.85546875" style="77" customWidth="1"/>
    <col min="11754" max="11756" width="9.140625" style="77"/>
    <col min="11757" max="11757" width="3.140625" style="77" customWidth="1"/>
    <col min="11758" max="11758" width="12" style="77" bestFit="1" customWidth="1"/>
    <col min="11759" max="11759" width="2" style="77" customWidth="1"/>
    <col min="11760" max="11761" width="9.140625" style="77"/>
    <col min="11762" max="11762" width="11.7109375" style="77" customWidth="1"/>
    <col min="11763" max="11972" width="9.140625" style="77"/>
    <col min="11973" max="11973" width="26.42578125" style="77" customWidth="1"/>
    <col min="11974" max="11974" width="32.140625" style="77" customWidth="1"/>
    <col min="11975" max="11975" width="30.140625" style="77" customWidth="1"/>
    <col min="11976" max="11976" width="36.5703125" style="77" customWidth="1"/>
    <col min="11977" max="11977" width="9.140625" style="77"/>
    <col min="11978" max="11978" width="7.7109375" style="77" customWidth="1"/>
    <col min="11979" max="11979" width="6.7109375" style="77" customWidth="1"/>
    <col min="11980" max="11980" width="8" style="77" customWidth="1"/>
    <col min="11981" max="11982" width="7.7109375" style="77" customWidth="1"/>
    <col min="11983" max="11983" width="7.5703125" style="77" customWidth="1"/>
    <col min="11984" max="11984" width="11" style="77" customWidth="1"/>
    <col min="11985" max="11985" width="10.140625" style="77" customWidth="1"/>
    <col min="11986" max="11986" width="9.140625" style="77"/>
    <col min="11987" max="11987" width="13" style="77" customWidth="1"/>
    <col min="11988" max="11988" width="8.5703125" style="77" customWidth="1"/>
    <col min="11989" max="11989" width="14.5703125" style="77" customWidth="1"/>
    <col min="11990" max="11990" width="9.140625" style="77"/>
    <col min="11991" max="11992" width="12" style="77" customWidth="1"/>
    <col min="11993" max="11994" width="9.85546875" style="77" customWidth="1"/>
    <col min="11995" max="11995" width="11.7109375" style="77" customWidth="1"/>
    <col min="11996" max="11996" width="12.5703125" style="77" customWidth="1"/>
    <col min="11997" max="11997" width="10.85546875" style="77" customWidth="1"/>
    <col min="11998" max="11998" width="9.140625" style="77"/>
    <col min="11999" max="11999" width="10.85546875" style="77" customWidth="1"/>
    <col min="12000" max="12000" width="11.7109375" style="77" customWidth="1"/>
    <col min="12001" max="12001" width="10.85546875" style="77" customWidth="1"/>
    <col min="12002" max="12002" width="11.7109375" style="77" customWidth="1"/>
    <col min="12003" max="12003" width="12.7109375" style="77" customWidth="1"/>
    <col min="12004" max="12004" width="15.5703125" style="77" customWidth="1"/>
    <col min="12005" max="12005" width="14.28515625" style="77" customWidth="1"/>
    <col min="12006" max="12006" width="13.85546875" style="77" customWidth="1"/>
    <col min="12007" max="12008" width="11.85546875" style="77" customWidth="1"/>
    <col min="12009" max="12009" width="13.85546875" style="77" customWidth="1"/>
    <col min="12010" max="12012" width="9.140625" style="77"/>
    <col min="12013" max="12013" width="3.140625" style="77" customWidth="1"/>
    <col min="12014" max="12014" width="12" style="77" bestFit="1" customWidth="1"/>
    <col min="12015" max="12015" width="2" style="77" customWidth="1"/>
    <col min="12016" max="12017" width="9.140625" style="77"/>
    <col min="12018" max="12018" width="11.7109375" style="77" customWidth="1"/>
    <col min="12019" max="12228" width="9.140625" style="77"/>
    <col min="12229" max="12229" width="26.42578125" style="77" customWidth="1"/>
    <col min="12230" max="12230" width="32.140625" style="77" customWidth="1"/>
    <col min="12231" max="12231" width="30.140625" style="77" customWidth="1"/>
    <col min="12232" max="12232" width="36.5703125" style="77" customWidth="1"/>
    <col min="12233" max="12233" width="9.140625" style="77"/>
    <col min="12234" max="12234" width="7.7109375" style="77" customWidth="1"/>
    <col min="12235" max="12235" width="6.7109375" style="77" customWidth="1"/>
    <col min="12236" max="12236" width="8" style="77" customWidth="1"/>
    <col min="12237" max="12238" width="7.7109375" style="77" customWidth="1"/>
    <col min="12239" max="12239" width="7.5703125" style="77" customWidth="1"/>
    <col min="12240" max="12240" width="11" style="77" customWidth="1"/>
    <col min="12241" max="12241" width="10.140625" style="77" customWidth="1"/>
    <col min="12242" max="12242" width="9.140625" style="77"/>
    <col min="12243" max="12243" width="13" style="77" customWidth="1"/>
    <col min="12244" max="12244" width="8.5703125" style="77" customWidth="1"/>
    <col min="12245" max="12245" width="14.5703125" style="77" customWidth="1"/>
    <col min="12246" max="12246" width="9.140625" style="77"/>
    <col min="12247" max="12248" width="12" style="77" customWidth="1"/>
    <col min="12249" max="12250" width="9.85546875" style="77" customWidth="1"/>
    <col min="12251" max="12251" width="11.7109375" style="77" customWidth="1"/>
    <col min="12252" max="12252" width="12.5703125" style="77" customWidth="1"/>
    <col min="12253" max="12253" width="10.85546875" style="77" customWidth="1"/>
    <col min="12254" max="12254" width="9.140625" style="77"/>
    <col min="12255" max="12255" width="10.85546875" style="77" customWidth="1"/>
    <col min="12256" max="12256" width="11.7109375" style="77" customWidth="1"/>
    <col min="12257" max="12257" width="10.85546875" style="77" customWidth="1"/>
    <col min="12258" max="12258" width="11.7109375" style="77" customWidth="1"/>
    <col min="12259" max="12259" width="12.7109375" style="77" customWidth="1"/>
    <col min="12260" max="12260" width="15.5703125" style="77" customWidth="1"/>
    <col min="12261" max="12261" width="14.28515625" style="77" customWidth="1"/>
    <col min="12262" max="12262" width="13.85546875" style="77" customWidth="1"/>
    <col min="12263" max="12264" width="11.85546875" style="77" customWidth="1"/>
    <col min="12265" max="12265" width="13.85546875" style="77" customWidth="1"/>
    <col min="12266" max="12268" width="9.140625" style="77"/>
    <col min="12269" max="12269" width="3.140625" style="77" customWidth="1"/>
    <col min="12270" max="12270" width="12" style="77" bestFit="1" customWidth="1"/>
    <col min="12271" max="12271" width="2" style="77" customWidth="1"/>
    <col min="12272" max="12273" width="9.140625" style="77"/>
    <col min="12274" max="12274" width="11.7109375" style="77" customWidth="1"/>
    <col min="12275" max="12484" width="9.140625" style="77"/>
    <col min="12485" max="12485" width="26.42578125" style="77" customWidth="1"/>
    <col min="12486" max="12486" width="32.140625" style="77" customWidth="1"/>
    <col min="12487" max="12487" width="30.140625" style="77" customWidth="1"/>
    <col min="12488" max="12488" width="36.5703125" style="77" customWidth="1"/>
    <col min="12489" max="12489" width="9.140625" style="77"/>
    <col min="12490" max="12490" width="7.7109375" style="77" customWidth="1"/>
    <col min="12491" max="12491" width="6.7109375" style="77" customWidth="1"/>
    <col min="12492" max="12492" width="8" style="77" customWidth="1"/>
    <col min="12493" max="12494" width="7.7109375" style="77" customWidth="1"/>
    <col min="12495" max="12495" width="7.5703125" style="77" customWidth="1"/>
    <col min="12496" max="12496" width="11" style="77" customWidth="1"/>
    <col min="12497" max="12497" width="10.140625" style="77" customWidth="1"/>
    <col min="12498" max="12498" width="9.140625" style="77"/>
    <col min="12499" max="12499" width="13" style="77" customWidth="1"/>
    <col min="12500" max="12500" width="8.5703125" style="77" customWidth="1"/>
    <col min="12501" max="12501" width="14.5703125" style="77" customWidth="1"/>
    <col min="12502" max="12502" width="9.140625" style="77"/>
    <col min="12503" max="12504" width="12" style="77" customWidth="1"/>
    <col min="12505" max="12506" width="9.85546875" style="77" customWidth="1"/>
    <col min="12507" max="12507" width="11.7109375" style="77" customWidth="1"/>
    <col min="12508" max="12508" width="12.5703125" style="77" customWidth="1"/>
    <col min="12509" max="12509" width="10.85546875" style="77" customWidth="1"/>
    <col min="12510" max="12510" width="9.140625" style="77"/>
    <col min="12511" max="12511" width="10.85546875" style="77" customWidth="1"/>
    <col min="12512" max="12512" width="11.7109375" style="77" customWidth="1"/>
    <col min="12513" max="12513" width="10.85546875" style="77" customWidth="1"/>
    <col min="12514" max="12514" width="11.7109375" style="77" customWidth="1"/>
    <col min="12515" max="12515" width="12.7109375" style="77" customWidth="1"/>
    <col min="12516" max="12516" width="15.5703125" style="77" customWidth="1"/>
    <col min="12517" max="12517" width="14.28515625" style="77" customWidth="1"/>
    <col min="12518" max="12518" width="13.85546875" style="77" customWidth="1"/>
    <col min="12519" max="12520" width="11.85546875" style="77" customWidth="1"/>
    <col min="12521" max="12521" width="13.85546875" style="77" customWidth="1"/>
    <col min="12522" max="12524" width="9.140625" style="77"/>
    <col min="12525" max="12525" width="3.140625" style="77" customWidth="1"/>
    <col min="12526" max="12526" width="12" style="77" bestFit="1" customWidth="1"/>
    <col min="12527" max="12527" width="2" style="77" customWidth="1"/>
    <col min="12528" max="12529" width="9.140625" style="77"/>
    <col min="12530" max="12530" width="11.7109375" style="77" customWidth="1"/>
    <col min="12531" max="12740" width="9.140625" style="77"/>
    <col min="12741" max="12741" width="26.42578125" style="77" customWidth="1"/>
    <col min="12742" max="12742" width="32.140625" style="77" customWidth="1"/>
    <col min="12743" max="12743" width="30.140625" style="77" customWidth="1"/>
    <col min="12744" max="12744" width="36.5703125" style="77" customWidth="1"/>
    <col min="12745" max="12745" width="9.140625" style="77"/>
    <col min="12746" max="12746" width="7.7109375" style="77" customWidth="1"/>
    <col min="12747" max="12747" width="6.7109375" style="77" customWidth="1"/>
    <col min="12748" max="12748" width="8" style="77" customWidth="1"/>
    <col min="12749" max="12750" width="7.7109375" style="77" customWidth="1"/>
    <col min="12751" max="12751" width="7.5703125" style="77" customWidth="1"/>
    <col min="12752" max="12752" width="11" style="77" customWidth="1"/>
    <col min="12753" max="12753" width="10.140625" style="77" customWidth="1"/>
    <col min="12754" max="12754" width="9.140625" style="77"/>
    <col min="12755" max="12755" width="13" style="77" customWidth="1"/>
    <col min="12756" max="12756" width="8.5703125" style="77" customWidth="1"/>
    <col min="12757" max="12757" width="14.5703125" style="77" customWidth="1"/>
    <col min="12758" max="12758" width="9.140625" style="77"/>
    <col min="12759" max="12760" width="12" style="77" customWidth="1"/>
    <col min="12761" max="12762" width="9.85546875" style="77" customWidth="1"/>
    <col min="12763" max="12763" width="11.7109375" style="77" customWidth="1"/>
    <col min="12764" max="12764" width="12.5703125" style="77" customWidth="1"/>
    <col min="12765" max="12765" width="10.85546875" style="77" customWidth="1"/>
    <col min="12766" max="12766" width="9.140625" style="77"/>
    <col min="12767" max="12767" width="10.85546875" style="77" customWidth="1"/>
    <col min="12768" max="12768" width="11.7109375" style="77" customWidth="1"/>
    <col min="12769" max="12769" width="10.85546875" style="77" customWidth="1"/>
    <col min="12770" max="12770" width="11.7109375" style="77" customWidth="1"/>
    <col min="12771" max="12771" width="12.7109375" style="77" customWidth="1"/>
    <col min="12772" max="12772" width="15.5703125" style="77" customWidth="1"/>
    <col min="12773" max="12773" width="14.28515625" style="77" customWidth="1"/>
    <col min="12774" max="12774" width="13.85546875" style="77" customWidth="1"/>
    <col min="12775" max="12776" width="11.85546875" style="77" customWidth="1"/>
    <col min="12777" max="12777" width="13.85546875" style="77" customWidth="1"/>
    <col min="12778" max="12780" width="9.140625" style="77"/>
    <col min="12781" max="12781" width="3.140625" style="77" customWidth="1"/>
    <col min="12782" max="12782" width="12" style="77" bestFit="1" customWidth="1"/>
    <col min="12783" max="12783" width="2" style="77" customWidth="1"/>
    <col min="12784" max="12785" width="9.140625" style="77"/>
    <col min="12786" max="12786" width="11.7109375" style="77" customWidth="1"/>
    <col min="12787" max="12996" width="9.140625" style="77"/>
    <col min="12997" max="12997" width="26.42578125" style="77" customWidth="1"/>
    <col min="12998" max="12998" width="32.140625" style="77" customWidth="1"/>
    <col min="12999" max="12999" width="30.140625" style="77" customWidth="1"/>
    <col min="13000" max="13000" width="36.5703125" style="77" customWidth="1"/>
    <col min="13001" max="13001" width="9.140625" style="77"/>
    <col min="13002" max="13002" width="7.7109375" style="77" customWidth="1"/>
    <col min="13003" max="13003" width="6.7109375" style="77" customWidth="1"/>
    <col min="13004" max="13004" width="8" style="77" customWidth="1"/>
    <col min="13005" max="13006" width="7.7109375" style="77" customWidth="1"/>
    <col min="13007" max="13007" width="7.5703125" style="77" customWidth="1"/>
    <col min="13008" max="13008" width="11" style="77" customWidth="1"/>
    <col min="13009" max="13009" width="10.140625" style="77" customWidth="1"/>
    <col min="13010" max="13010" width="9.140625" style="77"/>
    <col min="13011" max="13011" width="13" style="77" customWidth="1"/>
    <col min="13012" max="13012" width="8.5703125" style="77" customWidth="1"/>
    <col min="13013" max="13013" width="14.5703125" style="77" customWidth="1"/>
    <col min="13014" max="13014" width="9.140625" style="77"/>
    <col min="13015" max="13016" width="12" style="77" customWidth="1"/>
    <col min="13017" max="13018" width="9.85546875" style="77" customWidth="1"/>
    <col min="13019" max="13019" width="11.7109375" style="77" customWidth="1"/>
    <col min="13020" max="13020" width="12.5703125" style="77" customWidth="1"/>
    <col min="13021" max="13021" width="10.85546875" style="77" customWidth="1"/>
    <col min="13022" max="13022" width="9.140625" style="77"/>
    <col min="13023" max="13023" width="10.85546875" style="77" customWidth="1"/>
    <col min="13024" max="13024" width="11.7109375" style="77" customWidth="1"/>
    <col min="13025" max="13025" width="10.85546875" style="77" customWidth="1"/>
    <col min="13026" max="13026" width="11.7109375" style="77" customWidth="1"/>
    <col min="13027" max="13027" width="12.7109375" style="77" customWidth="1"/>
    <col min="13028" max="13028" width="15.5703125" style="77" customWidth="1"/>
    <col min="13029" max="13029" width="14.28515625" style="77" customWidth="1"/>
    <col min="13030" max="13030" width="13.85546875" style="77" customWidth="1"/>
    <col min="13031" max="13032" width="11.85546875" style="77" customWidth="1"/>
    <col min="13033" max="13033" width="13.85546875" style="77" customWidth="1"/>
    <col min="13034" max="13036" width="9.140625" style="77"/>
    <col min="13037" max="13037" width="3.140625" style="77" customWidth="1"/>
    <col min="13038" max="13038" width="12" style="77" bestFit="1" customWidth="1"/>
    <col min="13039" max="13039" width="2" style="77" customWidth="1"/>
    <col min="13040" max="13041" width="9.140625" style="77"/>
    <col min="13042" max="13042" width="11.7109375" style="77" customWidth="1"/>
    <col min="13043" max="13252" width="9.140625" style="77"/>
    <col min="13253" max="13253" width="26.42578125" style="77" customWidth="1"/>
    <col min="13254" max="13254" width="32.140625" style="77" customWidth="1"/>
    <col min="13255" max="13255" width="30.140625" style="77" customWidth="1"/>
    <col min="13256" max="13256" width="36.5703125" style="77" customWidth="1"/>
    <col min="13257" max="13257" width="9.140625" style="77"/>
    <col min="13258" max="13258" width="7.7109375" style="77" customWidth="1"/>
    <col min="13259" max="13259" width="6.7109375" style="77" customWidth="1"/>
    <col min="13260" max="13260" width="8" style="77" customWidth="1"/>
    <col min="13261" max="13262" width="7.7109375" style="77" customWidth="1"/>
    <col min="13263" max="13263" width="7.5703125" style="77" customWidth="1"/>
    <col min="13264" max="13264" width="11" style="77" customWidth="1"/>
    <col min="13265" max="13265" width="10.140625" style="77" customWidth="1"/>
    <col min="13266" max="13266" width="9.140625" style="77"/>
    <col min="13267" max="13267" width="13" style="77" customWidth="1"/>
    <col min="13268" max="13268" width="8.5703125" style="77" customWidth="1"/>
    <col min="13269" max="13269" width="14.5703125" style="77" customWidth="1"/>
    <col min="13270" max="13270" width="9.140625" style="77"/>
    <col min="13271" max="13272" width="12" style="77" customWidth="1"/>
    <col min="13273" max="13274" width="9.85546875" style="77" customWidth="1"/>
    <col min="13275" max="13275" width="11.7109375" style="77" customWidth="1"/>
    <col min="13276" max="13276" width="12.5703125" style="77" customWidth="1"/>
    <col min="13277" max="13277" width="10.85546875" style="77" customWidth="1"/>
    <col min="13278" max="13278" width="9.140625" style="77"/>
    <col min="13279" max="13279" width="10.85546875" style="77" customWidth="1"/>
    <col min="13280" max="13280" width="11.7109375" style="77" customWidth="1"/>
    <col min="13281" max="13281" width="10.85546875" style="77" customWidth="1"/>
    <col min="13282" max="13282" width="11.7109375" style="77" customWidth="1"/>
    <col min="13283" max="13283" width="12.7109375" style="77" customWidth="1"/>
    <col min="13284" max="13284" width="15.5703125" style="77" customWidth="1"/>
    <col min="13285" max="13285" width="14.28515625" style="77" customWidth="1"/>
    <col min="13286" max="13286" width="13.85546875" style="77" customWidth="1"/>
    <col min="13287" max="13288" width="11.85546875" style="77" customWidth="1"/>
    <col min="13289" max="13289" width="13.85546875" style="77" customWidth="1"/>
    <col min="13290" max="13292" width="9.140625" style="77"/>
    <col min="13293" max="13293" width="3.140625" style="77" customWidth="1"/>
    <col min="13294" max="13294" width="12" style="77" bestFit="1" customWidth="1"/>
    <col min="13295" max="13295" width="2" style="77" customWidth="1"/>
    <col min="13296" max="13297" width="9.140625" style="77"/>
    <col min="13298" max="13298" width="11.7109375" style="77" customWidth="1"/>
    <col min="13299" max="13508" width="9.140625" style="77"/>
    <col min="13509" max="13509" width="26.42578125" style="77" customWidth="1"/>
    <col min="13510" max="13510" width="32.140625" style="77" customWidth="1"/>
    <col min="13511" max="13511" width="30.140625" style="77" customWidth="1"/>
    <col min="13512" max="13512" width="36.5703125" style="77" customWidth="1"/>
    <col min="13513" max="13513" width="9.140625" style="77"/>
    <col min="13514" max="13514" width="7.7109375" style="77" customWidth="1"/>
    <col min="13515" max="13515" width="6.7109375" style="77" customWidth="1"/>
    <col min="13516" max="13516" width="8" style="77" customWidth="1"/>
    <col min="13517" max="13518" width="7.7109375" style="77" customWidth="1"/>
    <col min="13519" max="13519" width="7.5703125" style="77" customWidth="1"/>
    <col min="13520" max="13520" width="11" style="77" customWidth="1"/>
    <col min="13521" max="13521" width="10.140625" style="77" customWidth="1"/>
    <col min="13522" max="13522" width="9.140625" style="77"/>
    <col min="13523" max="13523" width="13" style="77" customWidth="1"/>
    <col min="13524" max="13524" width="8.5703125" style="77" customWidth="1"/>
    <col min="13525" max="13525" width="14.5703125" style="77" customWidth="1"/>
    <col min="13526" max="13526" width="9.140625" style="77"/>
    <col min="13527" max="13528" width="12" style="77" customWidth="1"/>
    <col min="13529" max="13530" width="9.85546875" style="77" customWidth="1"/>
    <col min="13531" max="13531" width="11.7109375" style="77" customWidth="1"/>
    <col min="13532" max="13532" width="12.5703125" style="77" customWidth="1"/>
    <col min="13533" max="13533" width="10.85546875" style="77" customWidth="1"/>
    <col min="13534" max="13534" width="9.140625" style="77"/>
    <col min="13535" max="13535" width="10.85546875" style="77" customWidth="1"/>
    <col min="13536" max="13536" width="11.7109375" style="77" customWidth="1"/>
    <col min="13537" max="13537" width="10.85546875" style="77" customWidth="1"/>
    <col min="13538" max="13538" width="11.7109375" style="77" customWidth="1"/>
    <col min="13539" max="13539" width="12.7109375" style="77" customWidth="1"/>
    <col min="13540" max="13540" width="15.5703125" style="77" customWidth="1"/>
    <col min="13541" max="13541" width="14.28515625" style="77" customWidth="1"/>
    <col min="13542" max="13542" width="13.85546875" style="77" customWidth="1"/>
    <col min="13543" max="13544" width="11.85546875" style="77" customWidth="1"/>
    <col min="13545" max="13545" width="13.85546875" style="77" customWidth="1"/>
    <col min="13546" max="13548" width="9.140625" style="77"/>
    <col min="13549" max="13549" width="3.140625" style="77" customWidth="1"/>
    <col min="13550" max="13550" width="12" style="77" bestFit="1" customWidth="1"/>
    <col min="13551" max="13551" width="2" style="77" customWidth="1"/>
    <col min="13552" max="13553" width="9.140625" style="77"/>
    <col min="13554" max="13554" width="11.7109375" style="77" customWidth="1"/>
    <col min="13555" max="13764" width="9.140625" style="77"/>
    <col min="13765" max="13765" width="26.42578125" style="77" customWidth="1"/>
    <col min="13766" max="13766" width="32.140625" style="77" customWidth="1"/>
    <col min="13767" max="13767" width="30.140625" style="77" customWidth="1"/>
    <col min="13768" max="13768" width="36.5703125" style="77" customWidth="1"/>
    <col min="13769" max="13769" width="9.140625" style="77"/>
    <col min="13770" max="13770" width="7.7109375" style="77" customWidth="1"/>
    <col min="13771" max="13771" width="6.7109375" style="77" customWidth="1"/>
    <col min="13772" max="13772" width="8" style="77" customWidth="1"/>
    <col min="13773" max="13774" width="7.7109375" style="77" customWidth="1"/>
    <col min="13775" max="13775" width="7.5703125" style="77" customWidth="1"/>
    <col min="13776" max="13776" width="11" style="77" customWidth="1"/>
    <col min="13777" max="13777" width="10.140625" style="77" customWidth="1"/>
    <col min="13778" max="13778" width="9.140625" style="77"/>
    <col min="13779" max="13779" width="13" style="77" customWidth="1"/>
    <col min="13780" max="13780" width="8.5703125" style="77" customWidth="1"/>
    <col min="13781" max="13781" width="14.5703125" style="77" customWidth="1"/>
    <col min="13782" max="13782" width="9.140625" style="77"/>
    <col min="13783" max="13784" width="12" style="77" customWidth="1"/>
    <col min="13785" max="13786" width="9.85546875" style="77" customWidth="1"/>
    <col min="13787" max="13787" width="11.7109375" style="77" customWidth="1"/>
    <col min="13788" max="13788" width="12.5703125" style="77" customWidth="1"/>
    <col min="13789" max="13789" width="10.85546875" style="77" customWidth="1"/>
    <col min="13790" max="13790" width="9.140625" style="77"/>
    <col min="13791" max="13791" width="10.85546875" style="77" customWidth="1"/>
    <col min="13792" max="13792" width="11.7109375" style="77" customWidth="1"/>
    <col min="13793" max="13793" width="10.85546875" style="77" customWidth="1"/>
    <col min="13794" max="13794" width="11.7109375" style="77" customWidth="1"/>
    <col min="13795" max="13795" width="12.7109375" style="77" customWidth="1"/>
    <col min="13796" max="13796" width="15.5703125" style="77" customWidth="1"/>
    <col min="13797" max="13797" width="14.28515625" style="77" customWidth="1"/>
    <col min="13798" max="13798" width="13.85546875" style="77" customWidth="1"/>
    <col min="13799" max="13800" width="11.85546875" style="77" customWidth="1"/>
    <col min="13801" max="13801" width="13.85546875" style="77" customWidth="1"/>
    <col min="13802" max="13804" width="9.140625" style="77"/>
    <col min="13805" max="13805" width="3.140625" style="77" customWidth="1"/>
    <col min="13806" max="13806" width="12" style="77" bestFit="1" customWidth="1"/>
    <col min="13807" max="13807" width="2" style="77" customWidth="1"/>
    <col min="13808" max="13809" width="9.140625" style="77"/>
    <col min="13810" max="13810" width="11.7109375" style="77" customWidth="1"/>
    <col min="13811" max="14020" width="9.140625" style="77"/>
    <col min="14021" max="14021" width="26.42578125" style="77" customWidth="1"/>
    <col min="14022" max="14022" width="32.140625" style="77" customWidth="1"/>
    <col min="14023" max="14023" width="30.140625" style="77" customWidth="1"/>
    <col min="14024" max="14024" width="36.5703125" style="77" customWidth="1"/>
    <col min="14025" max="14025" width="9.140625" style="77"/>
    <col min="14026" max="14026" width="7.7109375" style="77" customWidth="1"/>
    <col min="14027" max="14027" width="6.7109375" style="77" customWidth="1"/>
    <col min="14028" max="14028" width="8" style="77" customWidth="1"/>
    <col min="14029" max="14030" width="7.7109375" style="77" customWidth="1"/>
    <col min="14031" max="14031" width="7.5703125" style="77" customWidth="1"/>
    <col min="14032" max="14032" width="11" style="77" customWidth="1"/>
    <col min="14033" max="14033" width="10.140625" style="77" customWidth="1"/>
    <col min="14034" max="14034" width="9.140625" style="77"/>
    <col min="14035" max="14035" width="13" style="77" customWidth="1"/>
    <col min="14036" max="14036" width="8.5703125" style="77" customWidth="1"/>
    <col min="14037" max="14037" width="14.5703125" style="77" customWidth="1"/>
    <col min="14038" max="14038" width="9.140625" style="77"/>
    <col min="14039" max="14040" width="12" style="77" customWidth="1"/>
    <col min="14041" max="14042" width="9.85546875" style="77" customWidth="1"/>
    <col min="14043" max="14043" width="11.7109375" style="77" customWidth="1"/>
    <col min="14044" max="14044" width="12.5703125" style="77" customWidth="1"/>
    <col min="14045" max="14045" width="10.85546875" style="77" customWidth="1"/>
    <col min="14046" max="14046" width="9.140625" style="77"/>
    <col min="14047" max="14047" width="10.85546875" style="77" customWidth="1"/>
    <col min="14048" max="14048" width="11.7109375" style="77" customWidth="1"/>
    <col min="14049" max="14049" width="10.85546875" style="77" customWidth="1"/>
    <col min="14050" max="14050" width="11.7109375" style="77" customWidth="1"/>
    <col min="14051" max="14051" width="12.7109375" style="77" customWidth="1"/>
    <col min="14052" max="14052" width="15.5703125" style="77" customWidth="1"/>
    <col min="14053" max="14053" width="14.28515625" style="77" customWidth="1"/>
    <col min="14054" max="14054" width="13.85546875" style="77" customWidth="1"/>
    <col min="14055" max="14056" width="11.85546875" style="77" customWidth="1"/>
    <col min="14057" max="14057" width="13.85546875" style="77" customWidth="1"/>
    <col min="14058" max="14060" width="9.140625" style="77"/>
    <col min="14061" max="14061" width="3.140625" style="77" customWidth="1"/>
    <col min="14062" max="14062" width="12" style="77" bestFit="1" customWidth="1"/>
    <col min="14063" max="14063" width="2" style="77" customWidth="1"/>
    <col min="14064" max="14065" width="9.140625" style="77"/>
    <col min="14066" max="14066" width="11.7109375" style="77" customWidth="1"/>
    <col min="14067" max="14276" width="9.140625" style="77"/>
    <col min="14277" max="14277" width="26.42578125" style="77" customWidth="1"/>
    <col min="14278" max="14278" width="32.140625" style="77" customWidth="1"/>
    <col min="14279" max="14279" width="30.140625" style="77" customWidth="1"/>
    <col min="14280" max="14280" width="36.5703125" style="77" customWidth="1"/>
    <col min="14281" max="14281" width="9.140625" style="77"/>
    <col min="14282" max="14282" width="7.7109375" style="77" customWidth="1"/>
    <col min="14283" max="14283" width="6.7109375" style="77" customWidth="1"/>
    <col min="14284" max="14284" width="8" style="77" customWidth="1"/>
    <col min="14285" max="14286" width="7.7109375" style="77" customWidth="1"/>
    <col min="14287" max="14287" width="7.5703125" style="77" customWidth="1"/>
    <col min="14288" max="14288" width="11" style="77" customWidth="1"/>
    <col min="14289" max="14289" width="10.140625" style="77" customWidth="1"/>
    <col min="14290" max="14290" width="9.140625" style="77"/>
    <col min="14291" max="14291" width="13" style="77" customWidth="1"/>
    <col min="14292" max="14292" width="8.5703125" style="77" customWidth="1"/>
    <col min="14293" max="14293" width="14.5703125" style="77" customWidth="1"/>
    <col min="14294" max="14294" width="9.140625" style="77"/>
    <col min="14295" max="14296" width="12" style="77" customWidth="1"/>
    <col min="14297" max="14298" width="9.85546875" style="77" customWidth="1"/>
    <col min="14299" max="14299" width="11.7109375" style="77" customWidth="1"/>
    <col min="14300" max="14300" width="12.5703125" style="77" customWidth="1"/>
    <col min="14301" max="14301" width="10.85546875" style="77" customWidth="1"/>
    <col min="14302" max="14302" width="9.140625" style="77"/>
    <col min="14303" max="14303" width="10.85546875" style="77" customWidth="1"/>
    <col min="14304" max="14304" width="11.7109375" style="77" customWidth="1"/>
    <col min="14305" max="14305" width="10.85546875" style="77" customWidth="1"/>
    <col min="14306" max="14306" width="11.7109375" style="77" customWidth="1"/>
    <col min="14307" max="14307" width="12.7109375" style="77" customWidth="1"/>
    <col min="14308" max="14308" width="15.5703125" style="77" customWidth="1"/>
    <col min="14309" max="14309" width="14.28515625" style="77" customWidth="1"/>
    <col min="14310" max="14310" width="13.85546875" style="77" customWidth="1"/>
    <col min="14311" max="14312" width="11.85546875" style="77" customWidth="1"/>
    <col min="14313" max="14313" width="13.85546875" style="77" customWidth="1"/>
    <col min="14314" max="14316" width="9.140625" style="77"/>
    <col min="14317" max="14317" width="3.140625" style="77" customWidth="1"/>
    <col min="14318" max="14318" width="12" style="77" bestFit="1" customWidth="1"/>
    <col min="14319" max="14319" width="2" style="77" customWidth="1"/>
    <col min="14320" max="14321" width="9.140625" style="77"/>
    <col min="14322" max="14322" width="11.7109375" style="77" customWidth="1"/>
    <col min="14323" max="14532" width="9.140625" style="77"/>
    <col min="14533" max="14533" width="26.42578125" style="77" customWidth="1"/>
    <col min="14534" max="14534" width="32.140625" style="77" customWidth="1"/>
    <col min="14535" max="14535" width="30.140625" style="77" customWidth="1"/>
    <col min="14536" max="14536" width="36.5703125" style="77" customWidth="1"/>
    <col min="14537" max="14537" width="9.140625" style="77"/>
    <col min="14538" max="14538" width="7.7109375" style="77" customWidth="1"/>
    <col min="14539" max="14539" width="6.7109375" style="77" customWidth="1"/>
    <col min="14540" max="14540" width="8" style="77" customWidth="1"/>
    <col min="14541" max="14542" width="7.7109375" style="77" customWidth="1"/>
    <col min="14543" max="14543" width="7.5703125" style="77" customWidth="1"/>
    <col min="14544" max="14544" width="11" style="77" customWidth="1"/>
    <col min="14545" max="14545" width="10.140625" style="77" customWidth="1"/>
    <col min="14546" max="14546" width="9.140625" style="77"/>
    <col min="14547" max="14547" width="13" style="77" customWidth="1"/>
    <col min="14548" max="14548" width="8.5703125" style="77" customWidth="1"/>
    <col min="14549" max="14549" width="14.5703125" style="77" customWidth="1"/>
    <col min="14550" max="14550" width="9.140625" style="77"/>
    <col min="14551" max="14552" width="12" style="77" customWidth="1"/>
    <col min="14553" max="14554" width="9.85546875" style="77" customWidth="1"/>
    <col min="14555" max="14555" width="11.7109375" style="77" customWidth="1"/>
    <col min="14556" max="14556" width="12.5703125" style="77" customWidth="1"/>
    <col min="14557" max="14557" width="10.85546875" style="77" customWidth="1"/>
    <col min="14558" max="14558" width="9.140625" style="77"/>
    <col min="14559" max="14559" width="10.85546875" style="77" customWidth="1"/>
    <col min="14560" max="14560" width="11.7109375" style="77" customWidth="1"/>
    <col min="14561" max="14561" width="10.85546875" style="77" customWidth="1"/>
    <col min="14562" max="14562" width="11.7109375" style="77" customWidth="1"/>
    <col min="14563" max="14563" width="12.7109375" style="77" customWidth="1"/>
    <col min="14564" max="14564" width="15.5703125" style="77" customWidth="1"/>
    <col min="14565" max="14565" width="14.28515625" style="77" customWidth="1"/>
    <col min="14566" max="14566" width="13.85546875" style="77" customWidth="1"/>
    <col min="14567" max="14568" width="11.85546875" style="77" customWidth="1"/>
    <col min="14569" max="14569" width="13.85546875" style="77" customWidth="1"/>
    <col min="14570" max="14572" width="9.140625" style="77"/>
    <col min="14573" max="14573" width="3.140625" style="77" customWidth="1"/>
    <col min="14574" max="14574" width="12" style="77" bestFit="1" customWidth="1"/>
    <col min="14575" max="14575" width="2" style="77" customWidth="1"/>
    <col min="14576" max="14577" width="9.140625" style="77"/>
    <col min="14578" max="14578" width="11.7109375" style="77" customWidth="1"/>
    <col min="14579" max="14788" width="9.140625" style="77"/>
    <col min="14789" max="14789" width="26.42578125" style="77" customWidth="1"/>
    <col min="14790" max="14790" width="32.140625" style="77" customWidth="1"/>
    <col min="14791" max="14791" width="30.140625" style="77" customWidth="1"/>
    <col min="14792" max="14792" width="36.5703125" style="77" customWidth="1"/>
    <col min="14793" max="14793" width="9.140625" style="77"/>
    <col min="14794" max="14794" width="7.7109375" style="77" customWidth="1"/>
    <col min="14795" max="14795" width="6.7109375" style="77" customWidth="1"/>
    <col min="14796" max="14796" width="8" style="77" customWidth="1"/>
    <col min="14797" max="14798" width="7.7109375" style="77" customWidth="1"/>
    <col min="14799" max="14799" width="7.5703125" style="77" customWidth="1"/>
    <col min="14800" max="14800" width="11" style="77" customWidth="1"/>
    <col min="14801" max="14801" width="10.140625" style="77" customWidth="1"/>
    <col min="14802" max="14802" width="9.140625" style="77"/>
    <col min="14803" max="14803" width="13" style="77" customWidth="1"/>
    <col min="14804" max="14804" width="8.5703125" style="77" customWidth="1"/>
    <col min="14805" max="14805" width="14.5703125" style="77" customWidth="1"/>
    <col min="14806" max="14806" width="9.140625" style="77"/>
    <col min="14807" max="14808" width="12" style="77" customWidth="1"/>
    <col min="14809" max="14810" width="9.85546875" style="77" customWidth="1"/>
    <col min="14811" max="14811" width="11.7109375" style="77" customWidth="1"/>
    <col min="14812" max="14812" width="12.5703125" style="77" customWidth="1"/>
    <col min="14813" max="14813" width="10.85546875" style="77" customWidth="1"/>
    <col min="14814" max="14814" width="9.140625" style="77"/>
    <col min="14815" max="14815" width="10.85546875" style="77" customWidth="1"/>
    <col min="14816" max="14816" width="11.7109375" style="77" customWidth="1"/>
    <col min="14817" max="14817" width="10.85546875" style="77" customWidth="1"/>
    <col min="14818" max="14818" width="11.7109375" style="77" customWidth="1"/>
    <col min="14819" max="14819" width="12.7109375" style="77" customWidth="1"/>
    <col min="14820" max="14820" width="15.5703125" style="77" customWidth="1"/>
    <col min="14821" max="14821" width="14.28515625" style="77" customWidth="1"/>
    <col min="14822" max="14822" width="13.85546875" style="77" customWidth="1"/>
    <col min="14823" max="14824" width="11.85546875" style="77" customWidth="1"/>
    <col min="14825" max="14825" width="13.85546875" style="77" customWidth="1"/>
    <col min="14826" max="14828" width="9.140625" style="77"/>
    <col min="14829" max="14829" width="3.140625" style="77" customWidth="1"/>
    <col min="14830" max="14830" width="12" style="77" bestFit="1" customWidth="1"/>
    <col min="14831" max="14831" width="2" style="77" customWidth="1"/>
    <col min="14832" max="14833" width="9.140625" style="77"/>
    <col min="14834" max="14834" width="11.7109375" style="77" customWidth="1"/>
    <col min="14835" max="15044" width="9.140625" style="77"/>
    <col min="15045" max="15045" width="26.42578125" style="77" customWidth="1"/>
    <col min="15046" max="15046" width="32.140625" style="77" customWidth="1"/>
    <col min="15047" max="15047" width="30.140625" style="77" customWidth="1"/>
    <col min="15048" max="15048" width="36.5703125" style="77" customWidth="1"/>
    <col min="15049" max="15049" width="9.140625" style="77"/>
    <col min="15050" max="15050" width="7.7109375" style="77" customWidth="1"/>
    <col min="15051" max="15051" width="6.7109375" style="77" customWidth="1"/>
    <col min="15052" max="15052" width="8" style="77" customWidth="1"/>
    <col min="15053" max="15054" width="7.7109375" style="77" customWidth="1"/>
    <col min="15055" max="15055" width="7.5703125" style="77" customWidth="1"/>
    <col min="15056" max="15056" width="11" style="77" customWidth="1"/>
    <col min="15057" max="15057" width="10.140625" style="77" customWidth="1"/>
    <col min="15058" max="15058" width="9.140625" style="77"/>
    <col min="15059" max="15059" width="13" style="77" customWidth="1"/>
    <col min="15060" max="15060" width="8.5703125" style="77" customWidth="1"/>
    <col min="15061" max="15061" width="14.5703125" style="77" customWidth="1"/>
    <col min="15062" max="15062" width="9.140625" style="77"/>
    <col min="15063" max="15064" width="12" style="77" customWidth="1"/>
    <col min="15065" max="15066" width="9.85546875" style="77" customWidth="1"/>
    <col min="15067" max="15067" width="11.7109375" style="77" customWidth="1"/>
    <col min="15068" max="15068" width="12.5703125" style="77" customWidth="1"/>
    <col min="15069" max="15069" width="10.85546875" style="77" customWidth="1"/>
    <col min="15070" max="15070" width="9.140625" style="77"/>
    <col min="15071" max="15071" width="10.85546875" style="77" customWidth="1"/>
    <col min="15072" max="15072" width="11.7109375" style="77" customWidth="1"/>
    <col min="15073" max="15073" width="10.85546875" style="77" customWidth="1"/>
    <col min="15074" max="15074" width="11.7109375" style="77" customWidth="1"/>
    <col min="15075" max="15075" width="12.7109375" style="77" customWidth="1"/>
    <col min="15076" max="15076" width="15.5703125" style="77" customWidth="1"/>
    <col min="15077" max="15077" width="14.28515625" style="77" customWidth="1"/>
    <col min="15078" max="15078" width="13.85546875" style="77" customWidth="1"/>
    <col min="15079" max="15080" width="11.85546875" style="77" customWidth="1"/>
    <col min="15081" max="15081" width="13.85546875" style="77" customWidth="1"/>
    <col min="15082" max="15084" width="9.140625" style="77"/>
    <col min="15085" max="15085" width="3.140625" style="77" customWidth="1"/>
    <col min="15086" max="15086" width="12" style="77" bestFit="1" customWidth="1"/>
    <col min="15087" max="15087" width="2" style="77" customWidth="1"/>
    <col min="15088" max="15089" width="9.140625" style="77"/>
    <col min="15090" max="15090" width="11.7109375" style="77" customWidth="1"/>
    <col min="15091" max="15300" width="9.140625" style="77"/>
    <col min="15301" max="15301" width="26.42578125" style="77" customWidth="1"/>
    <col min="15302" max="15302" width="32.140625" style="77" customWidth="1"/>
    <col min="15303" max="15303" width="30.140625" style="77" customWidth="1"/>
    <col min="15304" max="15304" width="36.5703125" style="77" customWidth="1"/>
    <col min="15305" max="15305" width="9.140625" style="77"/>
    <col min="15306" max="15306" width="7.7109375" style="77" customWidth="1"/>
    <col min="15307" max="15307" width="6.7109375" style="77" customWidth="1"/>
    <col min="15308" max="15308" width="8" style="77" customWidth="1"/>
    <col min="15309" max="15310" width="7.7109375" style="77" customWidth="1"/>
    <col min="15311" max="15311" width="7.5703125" style="77" customWidth="1"/>
    <col min="15312" max="15312" width="11" style="77" customWidth="1"/>
    <col min="15313" max="15313" width="10.140625" style="77" customWidth="1"/>
    <col min="15314" max="15314" width="9.140625" style="77"/>
    <col min="15315" max="15315" width="13" style="77" customWidth="1"/>
    <col min="15316" max="15316" width="8.5703125" style="77" customWidth="1"/>
    <col min="15317" max="15317" width="14.5703125" style="77" customWidth="1"/>
    <col min="15318" max="15318" width="9.140625" style="77"/>
    <col min="15319" max="15320" width="12" style="77" customWidth="1"/>
    <col min="15321" max="15322" width="9.85546875" style="77" customWidth="1"/>
    <col min="15323" max="15323" width="11.7109375" style="77" customWidth="1"/>
    <col min="15324" max="15324" width="12.5703125" style="77" customWidth="1"/>
    <col min="15325" max="15325" width="10.85546875" style="77" customWidth="1"/>
    <col min="15326" max="15326" width="9.140625" style="77"/>
    <col min="15327" max="15327" width="10.85546875" style="77" customWidth="1"/>
    <col min="15328" max="15328" width="11.7109375" style="77" customWidth="1"/>
    <col min="15329" max="15329" width="10.85546875" style="77" customWidth="1"/>
    <col min="15330" max="15330" width="11.7109375" style="77" customWidth="1"/>
    <col min="15331" max="15331" width="12.7109375" style="77" customWidth="1"/>
    <col min="15332" max="15332" width="15.5703125" style="77" customWidth="1"/>
    <col min="15333" max="15333" width="14.28515625" style="77" customWidth="1"/>
    <col min="15334" max="15334" width="13.85546875" style="77" customWidth="1"/>
    <col min="15335" max="15336" width="11.85546875" style="77" customWidth="1"/>
    <col min="15337" max="15337" width="13.85546875" style="77" customWidth="1"/>
    <col min="15338" max="15340" width="9.140625" style="77"/>
    <col min="15341" max="15341" width="3.140625" style="77" customWidth="1"/>
    <col min="15342" max="15342" width="12" style="77" bestFit="1" customWidth="1"/>
    <col min="15343" max="15343" width="2" style="77" customWidth="1"/>
    <col min="15344" max="15345" width="9.140625" style="77"/>
    <col min="15346" max="15346" width="11.7109375" style="77" customWidth="1"/>
    <col min="15347" max="15556" width="9.140625" style="77"/>
    <col min="15557" max="15557" width="26.42578125" style="77" customWidth="1"/>
    <col min="15558" max="15558" width="32.140625" style="77" customWidth="1"/>
    <col min="15559" max="15559" width="30.140625" style="77" customWidth="1"/>
    <col min="15560" max="15560" width="36.5703125" style="77" customWidth="1"/>
    <col min="15561" max="15561" width="9.140625" style="77"/>
    <col min="15562" max="15562" width="7.7109375" style="77" customWidth="1"/>
    <col min="15563" max="15563" width="6.7109375" style="77" customWidth="1"/>
    <col min="15564" max="15564" width="8" style="77" customWidth="1"/>
    <col min="15565" max="15566" width="7.7109375" style="77" customWidth="1"/>
    <col min="15567" max="15567" width="7.5703125" style="77" customWidth="1"/>
    <col min="15568" max="15568" width="11" style="77" customWidth="1"/>
    <col min="15569" max="15569" width="10.140625" style="77" customWidth="1"/>
    <col min="15570" max="15570" width="9.140625" style="77"/>
    <col min="15571" max="15571" width="13" style="77" customWidth="1"/>
    <col min="15572" max="15572" width="8.5703125" style="77" customWidth="1"/>
    <col min="15573" max="15573" width="14.5703125" style="77" customWidth="1"/>
    <col min="15574" max="15574" width="9.140625" style="77"/>
    <col min="15575" max="15576" width="12" style="77" customWidth="1"/>
    <col min="15577" max="15578" width="9.85546875" style="77" customWidth="1"/>
    <col min="15579" max="15579" width="11.7109375" style="77" customWidth="1"/>
    <col min="15580" max="15580" width="12.5703125" style="77" customWidth="1"/>
    <col min="15581" max="15581" width="10.85546875" style="77" customWidth="1"/>
    <col min="15582" max="15582" width="9.140625" style="77"/>
    <col min="15583" max="15583" width="10.85546875" style="77" customWidth="1"/>
    <col min="15584" max="15584" width="11.7109375" style="77" customWidth="1"/>
    <col min="15585" max="15585" width="10.85546875" style="77" customWidth="1"/>
    <col min="15586" max="15586" width="11.7109375" style="77" customWidth="1"/>
    <col min="15587" max="15587" width="12.7109375" style="77" customWidth="1"/>
    <col min="15588" max="15588" width="15.5703125" style="77" customWidth="1"/>
    <col min="15589" max="15589" width="14.28515625" style="77" customWidth="1"/>
    <col min="15590" max="15590" width="13.85546875" style="77" customWidth="1"/>
    <col min="15591" max="15592" width="11.85546875" style="77" customWidth="1"/>
    <col min="15593" max="15593" width="13.85546875" style="77" customWidth="1"/>
    <col min="15594" max="15596" width="9.140625" style="77"/>
    <col min="15597" max="15597" width="3.140625" style="77" customWidth="1"/>
    <col min="15598" max="15598" width="12" style="77" bestFit="1" customWidth="1"/>
    <col min="15599" max="15599" width="2" style="77" customWidth="1"/>
    <col min="15600" max="15601" width="9.140625" style="77"/>
    <col min="15602" max="15602" width="11.7109375" style="77" customWidth="1"/>
    <col min="15603" max="15812" width="9.140625" style="77"/>
    <col min="15813" max="15813" width="26.42578125" style="77" customWidth="1"/>
    <col min="15814" max="15814" width="32.140625" style="77" customWidth="1"/>
    <col min="15815" max="15815" width="30.140625" style="77" customWidth="1"/>
    <col min="15816" max="15816" width="36.5703125" style="77" customWidth="1"/>
    <col min="15817" max="15817" width="9.140625" style="77"/>
    <col min="15818" max="15818" width="7.7109375" style="77" customWidth="1"/>
    <col min="15819" max="15819" width="6.7109375" style="77" customWidth="1"/>
    <col min="15820" max="15820" width="8" style="77" customWidth="1"/>
    <col min="15821" max="15822" width="7.7109375" style="77" customWidth="1"/>
    <col min="15823" max="15823" width="7.5703125" style="77" customWidth="1"/>
    <col min="15824" max="15824" width="11" style="77" customWidth="1"/>
    <col min="15825" max="15825" width="10.140625" style="77" customWidth="1"/>
    <col min="15826" max="15826" width="9.140625" style="77"/>
    <col min="15827" max="15827" width="13" style="77" customWidth="1"/>
    <col min="15828" max="15828" width="8.5703125" style="77" customWidth="1"/>
    <col min="15829" max="15829" width="14.5703125" style="77" customWidth="1"/>
    <col min="15830" max="15830" width="9.140625" style="77"/>
    <col min="15831" max="15832" width="12" style="77" customWidth="1"/>
    <col min="15833" max="15834" width="9.85546875" style="77" customWidth="1"/>
    <col min="15835" max="15835" width="11.7109375" style="77" customWidth="1"/>
    <col min="15836" max="15836" width="12.5703125" style="77" customWidth="1"/>
    <col min="15837" max="15837" width="10.85546875" style="77" customWidth="1"/>
    <col min="15838" max="15838" width="9.140625" style="77"/>
    <col min="15839" max="15839" width="10.85546875" style="77" customWidth="1"/>
    <col min="15840" max="15840" width="11.7109375" style="77" customWidth="1"/>
    <col min="15841" max="15841" width="10.85546875" style="77" customWidth="1"/>
    <col min="15842" max="15842" width="11.7109375" style="77" customWidth="1"/>
    <col min="15843" max="15843" width="12.7109375" style="77" customWidth="1"/>
    <col min="15844" max="15844" width="15.5703125" style="77" customWidth="1"/>
    <col min="15845" max="15845" width="14.28515625" style="77" customWidth="1"/>
    <col min="15846" max="15846" width="13.85546875" style="77" customWidth="1"/>
    <col min="15847" max="15848" width="11.85546875" style="77" customWidth="1"/>
    <col min="15849" max="15849" width="13.85546875" style="77" customWidth="1"/>
    <col min="15850" max="15852" width="9.140625" style="77"/>
    <col min="15853" max="15853" width="3.140625" style="77" customWidth="1"/>
    <col min="15854" max="15854" width="12" style="77" bestFit="1" customWidth="1"/>
    <col min="15855" max="15855" width="2" style="77" customWidth="1"/>
    <col min="15856" max="15857" width="9.140625" style="77"/>
    <col min="15858" max="15858" width="11.7109375" style="77" customWidth="1"/>
    <col min="15859" max="16068" width="9.140625" style="77"/>
    <col min="16069" max="16069" width="26.42578125" style="77" customWidth="1"/>
    <col min="16070" max="16070" width="32.140625" style="77" customWidth="1"/>
    <col min="16071" max="16071" width="30.140625" style="77" customWidth="1"/>
    <col min="16072" max="16072" width="36.5703125" style="77" customWidth="1"/>
    <col min="16073" max="16073" width="9.140625" style="77"/>
    <col min="16074" max="16074" width="7.7109375" style="77" customWidth="1"/>
    <col min="16075" max="16075" width="6.7109375" style="77" customWidth="1"/>
    <col min="16076" max="16076" width="8" style="77" customWidth="1"/>
    <col min="16077" max="16078" width="7.7109375" style="77" customWidth="1"/>
    <col min="16079" max="16079" width="7.5703125" style="77" customWidth="1"/>
    <col min="16080" max="16080" width="11" style="77" customWidth="1"/>
    <col min="16081" max="16081" width="10.140625" style="77" customWidth="1"/>
    <col min="16082" max="16082" width="9.140625" style="77"/>
    <col min="16083" max="16083" width="13" style="77" customWidth="1"/>
    <col min="16084" max="16084" width="8.5703125" style="77" customWidth="1"/>
    <col min="16085" max="16085" width="14.5703125" style="77" customWidth="1"/>
    <col min="16086" max="16086" width="9.140625" style="77"/>
    <col min="16087" max="16088" width="12" style="77" customWidth="1"/>
    <col min="16089" max="16090" width="9.85546875" style="77" customWidth="1"/>
    <col min="16091" max="16091" width="11.7109375" style="77" customWidth="1"/>
    <col min="16092" max="16092" width="12.5703125" style="77" customWidth="1"/>
    <col min="16093" max="16093" width="10.85546875" style="77" customWidth="1"/>
    <col min="16094" max="16094" width="9.140625" style="77"/>
    <col min="16095" max="16095" width="10.85546875" style="77" customWidth="1"/>
    <col min="16096" max="16096" width="11.7109375" style="77" customWidth="1"/>
    <col min="16097" max="16097" width="10.85546875" style="77" customWidth="1"/>
    <col min="16098" max="16098" width="11.7109375" style="77" customWidth="1"/>
    <col min="16099" max="16099" width="12.7109375" style="77" customWidth="1"/>
    <col min="16100" max="16100" width="15.5703125" style="77" customWidth="1"/>
    <col min="16101" max="16101" width="14.28515625" style="77" customWidth="1"/>
    <col min="16102" max="16102" width="13.85546875" style="77" customWidth="1"/>
    <col min="16103" max="16104" width="11.85546875" style="77" customWidth="1"/>
    <col min="16105" max="16105" width="13.85546875" style="77" customWidth="1"/>
    <col min="16106" max="16108" width="9.140625" style="77"/>
    <col min="16109" max="16109" width="3.140625" style="77" customWidth="1"/>
    <col min="16110" max="16110" width="12" style="77" bestFit="1" customWidth="1"/>
    <col min="16111" max="16111" width="2" style="77" customWidth="1"/>
    <col min="16112" max="16113" width="9.140625" style="77"/>
    <col min="16114" max="16114" width="11.7109375" style="77" customWidth="1"/>
    <col min="16115" max="16384" width="9.140625" style="77"/>
  </cols>
  <sheetData>
    <row r="1" spans="1:223" s="148" customFormat="1" ht="31.5" customHeight="1" thickBot="1" x14ac:dyDescent="0.35">
      <c r="A1" s="4" t="s">
        <v>856</v>
      </c>
      <c r="B1" s="4"/>
      <c r="C1" s="4"/>
      <c r="D1" s="4"/>
      <c r="E1" s="4"/>
      <c r="F1" s="4"/>
      <c r="G1" s="4"/>
      <c r="H1" s="4"/>
      <c r="I1" s="4"/>
      <c r="J1" s="4"/>
      <c r="K1" s="4"/>
      <c r="L1" s="178"/>
      <c r="V1" s="154"/>
      <c r="AJ1" s="150"/>
      <c r="FX1" s="149"/>
      <c r="HO1" s="177"/>
    </row>
    <row r="2" spans="1:223" s="148" customFormat="1" ht="22.5" customHeight="1" x14ac:dyDescent="0.25">
      <c r="A2" s="176" t="s">
        <v>18</v>
      </c>
      <c r="B2" s="175" t="s">
        <v>855</v>
      </c>
      <c r="C2" s="174" t="s">
        <v>19</v>
      </c>
      <c r="D2" s="175" t="s">
        <v>510</v>
      </c>
      <c r="E2" s="302" t="s">
        <v>23</v>
      </c>
      <c r="F2" s="303"/>
      <c r="G2" s="303"/>
      <c r="H2" s="312" t="s">
        <v>36</v>
      </c>
      <c r="I2" s="312"/>
      <c r="J2" s="309" t="s">
        <v>24</v>
      </c>
      <c r="K2" s="309"/>
      <c r="L2" s="310" t="s">
        <v>512</v>
      </c>
      <c r="M2" s="311"/>
      <c r="O2" s="166" t="s">
        <v>791</v>
      </c>
      <c r="P2" s="155"/>
      <c r="V2" s="154"/>
      <c r="Z2" s="150"/>
      <c r="AA2" s="150"/>
      <c r="AB2" s="165"/>
      <c r="AE2" s="152"/>
      <c r="AJ2" s="150"/>
      <c r="DH2" s="173" t="s">
        <v>854</v>
      </c>
      <c r="DI2" s="173" t="s">
        <v>853</v>
      </c>
      <c r="DJ2" s="173" t="s">
        <v>852</v>
      </c>
      <c r="DK2" s="173" t="s">
        <v>851</v>
      </c>
      <c r="DL2" s="173" t="s">
        <v>850</v>
      </c>
      <c r="DM2" s="173" t="s">
        <v>849</v>
      </c>
      <c r="DN2" s="173" t="s">
        <v>848</v>
      </c>
      <c r="DO2" s="173" t="s">
        <v>847</v>
      </c>
      <c r="DP2" s="173" t="s">
        <v>846</v>
      </c>
      <c r="DQ2" s="173" t="s">
        <v>845</v>
      </c>
      <c r="DR2" s="173" t="s">
        <v>844</v>
      </c>
      <c r="DS2" s="173" t="s">
        <v>510</v>
      </c>
      <c r="DT2" s="173" t="s">
        <v>843</v>
      </c>
      <c r="DU2" s="173" t="s">
        <v>842</v>
      </c>
      <c r="DV2" s="173" t="s">
        <v>841</v>
      </c>
      <c r="DW2" s="149" t="s">
        <v>840</v>
      </c>
      <c r="DX2" s="149" t="s">
        <v>839</v>
      </c>
      <c r="DY2" s="149" t="s">
        <v>838</v>
      </c>
      <c r="DZ2" s="149" t="s">
        <v>837</v>
      </c>
      <c r="EA2" s="149" t="s">
        <v>836</v>
      </c>
      <c r="EB2" s="149" t="s">
        <v>835</v>
      </c>
      <c r="EC2" s="149" t="s">
        <v>834</v>
      </c>
      <c r="ED2" s="149" t="s">
        <v>833</v>
      </c>
      <c r="EE2" s="149" t="s">
        <v>832</v>
      </c>
      <c r="EF2" s="149" t="s">
        <v>831</v>
      </c>
      <c r="EG2" s="149" t="s">
        <v>830</v>
      </c>
      <c r="EH2" s="149" t="s">
        <v>95</v>
      </c>
      <c r="EI2" s="149" t="s">
        <v>829</v>
      </c>
      <c r="EJ2" s="149" t="s">
        <v>828</v>
      </c>
      <c r="EK2" s="149" t="s">
        <v>827</v>
      </c>
      <c r="EL2" s="149" t="s">
        <v>826</v>
      </c>
      <c r="EM2" s="149" t="s">
        <v>825</v>
      </c>
      <c r="EN2" s="149" t="s">
        <v>824</v>
      </c>
      <c r="EO2" s="149" t="s">
        <v>823</v>
      </c>
      <c r="EP2" s="149" t="s">
        <v>96</v>
      </c>
      <c r="EQ2" s="149" t="s">
        <v>822</v>
      </c>
      <c r="ER2" s="149" t="s">
        <v>821</v>
      </c>
      <c r="ES2" s="149" t="s">
        <v>820</v>
      </c>
      <c r="ET2" s="149" t="s">
        <v>819</v>
      </c>
      <c r="EU2" s="149" t="s">
        <v>818</v>
      </c>
      <c r="EV2" s="149" t="s">
        <v>817</v>
      </c>
      <c r="EW2" s="149" t="s">
        <v>816</v>
      </c>
      <c r="EX2" s="149" t="s">
        <v>815</v>
      </c>
      <c r="EY2" s="149" t="s">
        <v>814</v>
      </c>
      <c r="EZ2" s="149" t="s">
        <v>813</v>
      </c>
      <c r="FA2" s="149" t="s">
        <v>97</v>
      </c>
      <c r="FB2" s="149" t="s">
        <v>812</v>
      </c>
      <c r="FC2" s="149" t="s">
        <v>811</v>
      </c>
      <c r="FD2" s="149" t="s">
        <v>810</v>
      </c>
      <c r="FE2" s="149" t="s">
        <v>809</v>
      </c>
      <c r="FF2" s="149" t="s">
        <v>772</v>
      </c>
      <c r="FG2" s="149" t="s">
        <v>808</v>
      </c>
      <c r="FH2" s="149" t="s">
        <v>807</v>
      </c>
      <c r="FI2" s="149" t="s">
        <v>806</v>
      </c>
      <c r="FJ2" s="149" t="s">
        <v>805</v>
      </c>
      <c r="FK2" s="149" t="s">
        <v>804</v>
      </c>
      <c r="FL2" s="149" t="s">
        <v>803</v>
      </c>
      <c r="FM2" s="149" t="s">
        <v>759</v>
      </c>
      <c r="FN2" s="149" t="s">
        <v>802</v>
      </c>
      <c r="FO2" s="149" t="s">
        <v>801</v>
      </c>
      <c r="FP2" s="149" t="s">
        <v>800</v>
      </c>
      <c r="FQ2" s="149" t="s">
        <v>799</v>
      </c>
      <c r="FR2" s="149" t="s">
        <v>798</v>
      </c>
      <c r="FS2" s="149" t="s">
        <v>797</v>
      </c>
      <c r="FT2" s="149" t="s">
        <v>581</v>
      </c>
      <c r="FU2" s="149" t="s">
        <v>796</v>
      </c>
      <c r="FV2" s="149" t="s">
        <v>795</v>
      </c>
      <c r="FW2" s="149" t="s">
        <v>794</v>
      </c>
    </row>
    <row r="3" spans="1:223" s="148" customFormat="1" ht="22.5" customHeight="1" x14ac:dyDescent="0.25">
      <c r="A3" s="170" t="s">
        <v>3</v>
      </c>
      <c r="B3" s="168" t="s">
        <v>296</v>
      </c>
      <c r="C3" s="167" t="s">
        <v>22</v>
      </c>
      <c r="D3" s="172" t="str">
        <f>B2&amp;" "&amp;B3&amp;" Microfiber "&amp;"Sheet Set"</f>
        <v>ROSS Serta Microfiber Sheet Set</v>
      </c>
      <c r="E3" s="304" t="s">
        <v>34</v>
      </c>
      <c r="F3" s="305"/>
      <c r="G3" s="305"/>
      <c r="H3" s="307" t="s">
        <v>2</v>
      </c>
      <c r="I3" s="307"/>
      <c r="J3" s="306" t="s">
        <v>35</v>
      </c>
      <c r="K3" s="306"/>
      <c r="L3" s="300" t="s">
        <v>513</v>
      </c>
      <c r="M3" s="301"/>
      <c r="O3" s="166" t="s">
        <v>745</v>
      </c>
      <c r="V3" s="154"/>
      <c r="Z3" s="150"/>
      <c r="AA3" s="150"/>
      <c r="AB3" s="165"/>
      <c r="AE3" s="152"/>
      <c r="AJ3" s="150"/>
      <c r="DH3" s="148" t="s">
        <v>793</v>
      </c>
      <c r="DI3" s="148" t="s">
        <v>792</v>
      </c>
      <c r="DJ3" s="148" t="s">
        <v>791</v>
      </c>
      <c r="DK3" s="148" t="s">
        <v>791</v>
      </c>
      <c r="DL3" s="148" t="s">
        <v>792</v>
      </c>
      <c r="DM3" s="148" t="s">
        <v>791</v>
      </c>
      <c r="DN3" s="148" t="s">
        <v>793</v>
      </c>
      <c r="DO3" s="148" t="s">
        <v>792</v>
      </c>
      <c r="DP3" s="148" t="s">
        <v>792</v>
      </c>
      <c r="DQ3" s="148" t="s">
        <v>791</v>
      </c>
      <c r="DR3" s="148" t="s">
        <v>792</v>
      </c>
      <c r="DS3" s="148" t="s">
        <v>791</v>
      </c>
      <c r="DT3" s="148" t="s">
        <v>792</v>
      </c>
      <c r="DU3" s="148" t="s">
        <v>792</v>
      </c>
      <c r="DV3" s="148" t="s">
        <v>791</v>
      </c>
      <c r="DW3" s="149" t="s">
        <v>790</v>
      </c>
      <c r="DX3" s="149" t="s">
        <v>712</v>
      </c>
      <c r="DY3" s="149" t="s">
        <v>789</v>
      </c>
      <c r="DZ3" s="149" t="s">
        <v>788</v>
      </c>
      <c r="EA3" s="149" t="s">
        <v>565</v>
      </c>
      <c r="EB3" s="149" t="s">
        <v>566</v>
      </c>
      <c r="EC3" s="149" t="s">
        <v>787</v>
      </c>
      <c r="ED3" s="149" t="s">
        <v>567</v>
      </c>
      <c r="EE3" s="149" t="s">
        <v>786</v>
      </c>
      <c r="EF3" s="149" t="s">
        <v>785</v>
      </c>
      <c r="EG3" s="149" t="s">
        <v>784</v>
      </c>
      <c r="EH3" s="149" t="s">
        <v>783</v>
      </c>
      <c r="EI3" s="149" t="s">
        <v>782</v>
      </c>
      <c r="EJ3" s="149" t="s">
        <v>781</v>
      </c>
      <c r="EK3" s="149" t="s">
        <v>780</v>
      </c>
      <c r="EL3" s="149" t="s">
        <v>779</v>
      </c>
      <c r="EM3" s="149" t="s">
        <v>412</v>
      </c>
      <c r="EN3" s="149" t="s">
        <v>778</v>
      </c>
      <c r="EO3" s="149" t="s">
        <v>777</v>
      </c>
      <c r="EP3" s="149" t="s">
        <v>776</v>
      </c>
      <c r="EQ3" s="149" t="s">
        <v>775</v>
      </c>
      <c r="ER3" s="149" t="s">
        <v>414</v>
      </c>
      <c r="ES3" s="149" t="s">
        <v>774</v>
      </c>
      <c r="ET3" s="149" t="s">
        <v>773</v>
      </c>
      <c r="EU3" s="149" t="s">
        <v>772</v>
      </c>
      <c r="EV3" s="149" t="s">
        <v>771</v>
      </c>
      <c r="EW3" s="149" t="s">
        <v>770</v>
      </c>
      <c r="EX3" s="149" t="s">
        <v>769</v>
      </c>
      <c r="EY3" s="149" t="s">
        <v>768</v>
      </c>
      <c r="EZ3" s="149" t="s">
        <v>767</v>
      </c>
      <c r="FA3" s="149" t="s">
        <v>766</v>
      </c>
      <c r="FB3" s="149" t="s">
        <v>765</v>
      </c>
      <c r="FC3" s="149" t="s">
        <v>764</v>
      </c>
      <c r="FD3" s="149" t="s">
        <v>763</v>
      </c>
      <c r="FE3" s="149" t="s">
        <v>762</v>
      </c>
      <c r="FF3" s="149" t="s">
        <v>761</v>
      </c>
      <c r="FG3" s="148" t="s">
        <v>760</v>
      </c>
      <c r="FH3" s="149" t="s">
        <v>759</v>
      </c>
      <c r="FI3" s="149" t="s">
        <v>758</v>
      </c>
      <c r="FJ3" s="149" t="s">
        <v>757</v>
      </c>
      <c r="FK3" s="149" t="s">
        <v>568</v>
      </c>
      <c r="FL3" s="149" t="s">
        <v>756</v>
      </c>
      <c r="FM3" s="149" t="s">
        <v>755</v>
      </c>
      <c r="FN3" s="149" t="s">
        <v>754</v>
      </c>
      <c r="FO3" s="149" t="s">
        <v>753</v>
      </c>
      <c r="FP3" s="149" t="s">
        <v>752</v>
      </c>
      <c r="FQ3" s="149" t="s">
        <v>751</v>
      </c>
      <c r="FR3" s="149" t="s">
        <v>750</v>
      </c>
      <c r="FS3" s="149" t="s">
        <v>749</v>
      </c>
      <c r="FT3" s="149" t="s">
        <v>570</v>
      </c>
      <c r="FU3" s="149" t="s">
        <v>748</v>
      </c>
    </row>
    <row r="4" spans="1:223" s="148" customFormat="1" ht="22.5" customHeight="1" x14ac:dyDescent="0.25">
      <c r="A4" s="170" t="s">
        <v>20</v>
      </c>
      <c r="B4" s="11" t="s">
        <v>459</v>
      </c>
      <c r="C4" s="167" t="s">
        <v>64</v>
      </c>
      <c r="D4" s="168" t="s">
        <v>745</v>
      </c>
      <c r="E4" s="304" t="s">
        <v>43</v>
      </c>
      <c r="F4" s="305"/>
      <c r="G4" s="305"/>
      <c r="H4" s="307" t="s">
        <v>409</v>
      </c>
      <c r="I4" s="307"/>
      <c r="J4" s="306" t="s">
        <v>44</v>
      </c>
      <c r="K4" s="306"/>
      <c r="L4" s="307" t="s">
        <v>99</v>
      </c>
      <c r="M4" s="308"/>
      <c r="O4" s="166" t="s">
        <v>714</v>
      </c>
      <c r="P4" s="171"/>
      <c r="V4" s="154"/>
      <c r="Z4" s="153"/>
      <c r="AA4" s="153"/>
      <c r="AB4" s="152"/>
      <c r="AC4" s="152"/>
      <c r="AD4" s="152"/>
      <c r="AE4" s="151"/>
      <c r="AJ4" s="150"/>
      <c r="DH4" s="148" t="s">
        <v>747</v>
      </c>
      <c r="DI4" s="148" t="s">
        <v>746</v>
      </c>
      <c r="DJ4" s="148" t="s">
        <v>745</v>
      </c>
      <c r="DK4" s="148" t="s">
        <v>745</v>
      </c>
      <c r="DL4" s="148" t="s">
        <v>746</v>
      </c>
      <c r="DM4" s="148" t="s">
        <v>745</v>
      </c>
      <c r="DN4" s="148" t="s">
        <v>747</v>
      </c>
      <c r="DO4" s="148" t="s">
        <v>746</v>
      </c>
      <c r="DP4" s="148" t="s">
        <v>746</v>
      </c>
      <c r="DQ4" s="148" t="s">
        <v>745</v>
      </c>
      <c r="DR4" s="148" t="s">
        <v>746</v>
      </c>
      <c r="DS4" s="148" t="s">
        <v>745</v>
      </c>
      <c r="DT4" s="148" t="s">
        <v>746</v>
      </c>
      <c r="DU4" s="148" t="s">
        <v>746</v>
      </c>
      <c r="DV4" s="148" t="s">
        <v>745</v>
      </c>
      <c r="DW4" s="149" t="s">
        <v>36</v>
      </c>
      <c r="DX4" s="149" t="s">
        <v>37</v>
      </c>
      <c r="DZ4" s="148" t="s">
        <v>343</v>
      </c>
      <c r="EA4" s="148" t="s">
        <v>159</v>
      </c>
      <c r="EB4" s="148" t="s">
        <v>744</v>
      </c>
      <c r="EC4" s="148" t="s">
        <v>171</v>
      </c>
      <c r="ED4" s="149" t="s">
        <v>743</v>
      </c>
      <c r="EE4" s="148" t="s">
        <v>742</v>
      </c>
      <c r="EF4" s="148" t="s">
        <v>170</v>
      </c>
      <c r="EG4" s="148" t="s">
        <v>198</v>
      </c>
      <c r="EH4" s="148" t="s">
        <v>741</v>
      </c>
      <c r="EI4" s="148" t="s">
        <v>740</v>
      </c>
      <c r="EJ4" s="148" t="s">
        <v>739</v>
      </c>
      <c r="EK4" s="148" t="s">
        <v>738</v>
      </c>
      <c r="EL4" s="148" t="s">
        <v>737</v>
      </c>
      <c r="EM4" s="148" t="s">
        <v>736</v>
      </c>
      <c r="EN4" s="148" t="s">
        <v>735</v>
      </c>
      <c r="EO4" s="148" t="s">
        <v>734</v>
      </c>
      <c r="EP4" s="148" t="s">
        <v>733</v>
      </c>
      <c r="EQ4" s="148" t="s">
        <v>732</v>
      </c>
      <c r="ER4" s="148" t="s">
        <v>731</v>
      </c>
      <c r="ES4" s="148" t="s">
        <v>227</v>
      </c>
      <c r="ET4" s="148" t="s">
        <v>509</v>
      </c>
      <c r="EU4" s="148" t="s">
        <v>730</v>
      </c>
      <c r="EV4" s="148" t="s">
        <v>729</v>
      </c>
      <c r="EW4" s="148" t="s">
        <v>728</v>
      </c>
      <c r="EX4" s="148" t="s">
        <v>263</v>
      </c>
      <c r="EY4" s="148" t="s">
        <v>114</v>
      </c>
      <c r="EZ4" s="148" t="s">
        <v>727</v>
      </c>
      <c r="FA4" s="148" t="s">
        <v>271</v>
      </c>
      <c r="FB4" s="148" t="s">
        <v>726</v>
      </c>
      <c r="FC4" s="148" t="s">
        <v>725</v>
      </c>
      <c r="FD4" s="148" t="s">
        <v>724</v>
      </c>
      <c r="FE4" s="148" t="s">
        <v>723</v>
      </c>
      <c r="FF4" s="148" t="s">
        <v>722</v>
      </c>
      <c r="FG4" s="148" t="s">
        <v>721</v>
      </c>
      <c r="FH4" s="148" t="s">
        <v>720</v>
      </c>
      <c r="FI4" s="148" t="s">
        <v>296</v>
      </c>
      <c r="FJ4" s="148" t="s">
        <v>719</v>
      </c>
      <c r="FK4" s="148" t="s">
        <v>718</v>
      </c>
      <c r="FL4" s="148" t="s">
        <v>717</v>
      </c>
      <c r="FM4" s="148" t="s">
        <v>311</v>
      </c>
      <c r="FN4" s="148" t="s">
        <v>340</v>
      </c>
    </row>
    <row r="5" spans="1:223" s="148" customFormat="1" ht="22.5" customHeight="1" x14ac:dyDescent="0.25">
      <c r="A5" s="170" t="s">
        <v>62</v>
      </c>
      <c r="B5" s="168"/>
      <c r="C5" s="167" t="s">
        <v>63</v>
      </c>
      <c r="D5" s="169">
        <f>AG56</f>
        <v>344846</v>
      </c>
      <c r="E5" s="304" t="s">
        <v>46</v>
      </c>
      <c r="F5" s="305"/>
      <c r="G5" s="305"/>
      <c r="H5" s="307" t="s">
        <v>96</v>
      </c>
      <c r="I5" s="307"/>
      <c r="J5" s="306" t="s">
        <v>47</v>
      </c>
      <c r="K5" s="306"/>
      <c r="L5" s="300" t="s">
        <v>1</v>
      </c>
      <c r="M5" s="301"/>
      <c r="O5" s="166" t="s">
        <v>709</v>
      </c>
      <c r="P5" s="47"/>
      <c r="V5" s="154"/>
      <c r="Z5" s="150"/>
      <c r="AA5" s="150"/>
      <c r="AB5" s="165"/>
      <c r="AE5" s="164"/>
      <c r="AJ5" s="150"/>
      <c r="DH5" s="148" t="s">
        <v>716</v>
      </c>
      <c r="DI5" s="148" t="s">
        <v>715</v>
      </c>
      <c r="DJ5" s="148" t="s">
        <v>714</v>
      </c>
      <c r="DK5" s="148" t="s">
        <v>714</v>
      </c>
      <c r="DL5" s="148" t="s">
        <v>715</v>
      </c>
      <c r="DM5" s="148" t="s">
        <v>714</v>
      </c>
      <c r="DN5" s="148" t="s">
        <v>716</v>
      </c>
      <c r="DO5" s="148" t="s">
        <v>715</v>
      </c>
      <c r="DP5" s="148" t="s">
        <v>715</v>
      </c>
      <c r="DQ5" s="148" t="s">
        <v>714</v>
      </c>
      <c r="DR5" s="148" t="s">
        <v>715</v>
      </c>
      <c r="DS5" s="148" t="s">
        <v>714</v>
      </c>
      <c r="DT5" s="148" t="s">
        <v>715</v>
      </c>
      <c r="DU5" s="148" t="s">
        <v>715</v>
      </c>
      <c r="DV5" s="148" t="s">
        <v>714</v>
      </c>
      <c r="DW5" s="162" t="s">
        <v>48</v>
      </c>
      <c r="DX5" s="162" t="s">
        <v>49</v>
      </c>
      <c r="DY5" s="163" t="s">
        <v>2</v>
      </c>
      <c r="DZ5" s="162" t="s">
        <v>713</v>
      </c>
      <c r="EA5" s="161"/>
      <c r="EB5" s="149" t="s">
        <v>0</v>
      </c>
      <c r="EC5" s="149" t="s">
        <v>1</v>
      </c>
      <c r="ED5" s="148" t="s">
        <v>99</v>
      </c>
      <c r="EE5" s="148" t="s">
        <v>100</v>
      </c>
      <c r="EF5" s="148" t="s">
        <v>76</v>
      </c>
      <c r="EG5" s="148" t="s">
        <v>77</v>
      </c>
    </row>
    <row r="6" spans="1:223" s="148" customFormat="1" ht="22.5" customHeight="1" thickBot="1" x14ac:dyDescent="0.3">
      <c r="A6" s="160" t="s">
        <v>66</v>
      </c>
      <c r="B6" s="158" t="s">
        <v>1</v>
      </c>
      <c r="C6" s="157" t="s">
        <v>65</v>
      </c>
      <c r="D6" s="159">
        <v>46055</v>
      </c>
      <c r="E6" s="285" t="s">
        <v>52</v>
      </c>
      <c r="F6" s="286"/>
      <c r="G6" s="286"/>
      <c r="H6" s="289" t="s">
        <v>412</v>
      </c>
      <c r="I6" s="289"/>
      <c r="J6" s="290" t="s">
        <v>53</v>
      </c>
      <c r="K6" s="290"/>
      <c r="L6" s="287"/>
      <c r="M6" s="288"/>
      <c r="O6" s="156"/>
      <c r="P6" s="155"/>
      <c r="V6" s="154"/>
      <c r="Z6" s="153"/>
      <c r="AA6" s="153"/>
      <c r="AB6" s="152"/>
      <c r="AC6" s="152"/>
      <c r="AD6" s="152"/>
      <c r="AE6" s="151"/>
      <c r="AJ6" s="150"/>
      <c r="DH6" s="148" t="s">
        <v>711</v>
      </c>
      <c r="DI6" s="148" t="s">
        <v>710</v>
      </c>
      <c r="DJ6" s="148" t="s">
        <v>709</v>
      </c>
      <c r="DK6" s="148" t="s">
        <v>709</v>
      </c>
      <c r="DL6" s="148" t="s">
        <v>710</v>
      </c>
      <c r="DM6" s="148" t="s">
        <v>709</v>
      </c>
      <c r="DN6" s="148" t="s">
        <v>711</v>
      </c>
      <c r="DO6" s="148" t="s">
        <v>710</v>
      </c>
      <c r="DP6" s="148" t="s">
        <v>710</v>
      </c>
      <c r="DQ6" s="148" t="s">
        <v>709</v>
      </c>
      <c r="DR6" s="148" t="s">
        <v>710</v>
      </c>
      <c r="DS6" s="148" t="s">
        <v>709</v>
      </c>
      <c r="DT6" s="148" t="s">
        <v>710</v>
      </c>
      <c r="DU6" s="148" t="s">
        <v>710</v>
      </c>
      <c r="DV6" s="148" t="s">
        <v>709</v>
      </c>
      <c r="DW6" s="149" t="s">
        <v>54</v>
      </c>
      <c r="DX6" s="149" t="s">
        <v>55</v>
      </c>
      <c r="DY6" s="149" t="s">
        <v>56</v>
      </c>
      <c r="DZ6" s="149" t="s">
        <v>408</v>
      </c>
      <c r="EA6" s="149" t="s">
        <v>409</v>
      </c>
      <c r="EB6" s="148" t="s">
        <v>59</v>
      </c>
      <c r="EC6" s="149" t="s">
        <v>410</v>
      </c>
      <c r="ED6" s="149" t="s">
        <v>411</v>
      </c>
    </row>
    <row r="7" spans="1:223" s="145" customFormat="1" ht="20.25" customHeight="1" x14ac:dyDescent="0.25">
      <c r="A7" s="283" t="s">
        <v>708</v>
      </c>
      <c r="B7" s="279" t="s">
        <v>611</v>
      </c>
      <c r="C7" s="279" t="s">
        <v>707</v>
      </c>
      <c r="D7" s="279" t="s">
        <v>706</v>
      </c>
      <c r="E7" s="279" t="s">
        <v>613</v>
      </c>
      <c r="F7" s="280" t="s">
        <v>705</v>
      </c>
      <c r="G7" s="280" t="s">
        <v>704</v>
      </c>
      <c r="H7" s="292" t="s">
        <v>703</v>
      </c>
      <c r="I7" s="291" t="s">
        <v>702</v>
      </c>
      <c r="J7" s="291"/>
      <c r="K7" s="291"/>
      <c r="L7" s="291"/>
      <c r="M7" s="291"/>
      <c r="N7" s="291"/>
      <c r="O7" s="291"/>
      <c r="P7" s="291"/>
      <c r="Q7" s="291"/>
      <c r="R7" s="291" t="s">
        <v>610</v>
      </c>
      <c r="S7" s="291"/>
      <c r="T7" s="291"/>
      <c r="U7" s="284" t="s">
        <v>615</v>
      </c>
      <c r="V7" s="297" t="s">
        <v>701</v>
      </c>
      <c r="W7" s="298"/>
      <c r="X7" s="298"/>
      <c r="Y7" s="298"/>
      <c r="Z7" s="298"/>
      <c r="AA7" s="299"/>
      <c r="AB7" s="284" t="s">
        <v>616</v>
      </c>
      <c r="AC7" s="292" t="s">
        <v>700</v>
      </c>
      <c r="AD7" s="296" t="s">
        <v>699</v>
      </c>
      <c r="AE7" s="295" t="s">
        <v>879</v>
      </c>
      <c r="AF7" s="292" t="s">
        <v>698</v>
      </c>
      <c r="AG7" s="292" t="s">
        <v>617</v>
      </c>
      <c r="AH7" s="292" t="s">
        <v>642</v>
      </c>
    </row>
    <row r="8" spans="1:223" s="145" customFormat="1" ht="41.25" customHeight="1" x14ac:dyDescent="0.25">
      <c r="A8" s="283"/>
      <c r="B8" s="279"/>
      <c r="C8" s="279"/>
      <c r="D8" s="279"/>
      <c r="E8" s="279"/>
      <c r="F8" s="281"/>
      <c r="G8" s="281"/>
      <c r="H8" s="293"/>
      <c r="I8" s="291" t="s">
        <v>697</v>
      </c>
      <c r="J8" s="291"/>
      <c r="K8" s="291"/>
      <c r="L8" s="279" t="s">
        <v>696</v>
      </c>
      <c r="M8" s="279" t="s">
        <v>695</v>
      </c>
      <c r="N8" s="284" t="s">
        <v>694</v>
      </c>
      <c r="O8" s="284" t="s">
        <v>693</v>
      </c>
      <c r="P8" s="142" t="s">
        <v>692</v>
      </c>
      <c r="Q8" s="284" t="s">
        <v>691</v>
      </c>
      <c r="R8" s="279" t="s">
        <v>690</v>
      </c>
      <c r="S8" s="279" t="s">
        <v>614</v>
      </c>
      <c r="T8" s="284" t="s">
        <v>689</v>
      </c>
      <c r="U8" s="284"/>
      <c r="V8" s="146" t="s">
        <v>688</v>
      </c>
      <c r="W8" s="146" t="s">
        <v>687</v>
      </c>
      <c r="X8" s="147" t="s">
        <v>686</v>
      </c>
      <c r="Y8" s="147" t="s">
        <v>685</v>
      </c>
      <c r="Z8" s="146" t="s">
        <v>684</v>
      </c>
      <c r="AA8" s="146" t="s">
        <v>683</v>
      </c>
      <c r="AB8" s="284"/>
      <c r="AC8" s="293"/>
      <c r="AD8" s="296"/>
      <c r="AE8" s="295"/>
      <c r="AF8" s="293"/>
      <c r="AG8" s="293"/>
      <c r="AH8" s="293"/>
    </row>
    <row r="9" spans="1:223" s="138" customFormat="1" ht="30" customHeight="1" x14ac:dyDescent="0.25">
      <c r="A9" s="283"/>
      <c r="B9" s="279"/>
      <c r="C9" s="279"/>
      <c r="D9" s="279"/>
      <c r="E9" s="279"/>
      <c r="F9" s="282"/>
      <c r="G9" s="282"/>
      <c r="H9" s="294"/>
      <c r="I9" s="144" t="s">
        <v>682</v>
      </c>
      <c r="J9" s="144" t="s">
        <v>681</v>
      </c>
      <c r="K9" s="144" t="s">
        <v>680</v>
      </c>
      <c r="L9" s="279"/>
      <c r="M9" s="279"/>
      <c r="N9" s="284"/>
      <c r="O9" s="284"/>
      <c r="P9" s="143">
        <v>3500</v>
      </c>
      <c r="Q9" s="284"/>
      <c r="R9" s="279"/>
      <c r="S9" s="279"/>
      <c r="T9" s="284"/>
      <c r="U9" s="284"/>
      <c r="V9" s="139">
        <v>0.03</v>
      </c>
      <c r="W9" s="139"/>
      <c r="X9" s="139"/>
      <c r="Y9" s="141">
        <v>5.5E-2</v>
      </c>
      <c r="Z9" s="140"/>
      <c r="AA9" s="139">
        <v>0.08</v>
      </c>
      <c r="AB9" s="284"/>
      <c r="AC9" s="294"/>
      <c r="AD9" s="296"/>
      <c r="AE9" s="295"/>
      <c r="AF9" s="294"/>
      <c r="AG9" s="294"/>
      <c r="AH9" s="294"/>
    </row>
    <row r="10" spans="1:223" s="111" customFormat="1" ht="21" customHeight="1" x14ac:dyDescent="0.2">
      <c r="A10" s="134"/>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2"/>
    </row>
    <row r="11" spans="1:223" s="111" customFormat="1" ht="21" customHeight="1" x14ac:dyDescent="0.25">
      <c r="A11" s="272" t="s">
        <v>1007</v>
      </c>
      <c r="B11" s="272"/>
      <c r="C11" s="272"/>
      <c r="D11" s="272"/>
      <c r="E11" s="272"/>
      <c r="F11" s="272"/>
      <c r="G11" s="272"/>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0"/>
    </row>
    <row r="12" spans="1:223" s="111" customFormat="1" ht="21" customHeight="1" x14ac:dyDescent="0.2">
      <c r="A12" s="129" t="s">
        <v>990</v>
      </c>
      <c r="B12" s="128"/>
      <c r="C12" s="127"/>
      <c r="D12" s="124"/>
      <c r="E12" s="126"/>
      <c r="F12" s="126"/>
      <c r="G12" s="126"/>
      <c r="H12" s="125"/>
      <c r="I12" s="124"/>
      <c r="J12" s="124"/>
      <c r="K12" s="124"/>
      <c r="L12" s="124"/>
      <c r="M12" s="124"/>
      <c r="N12" s="123"/>
      <c r="O12" s="122"/>
      <c r="P12" s="121"/>
      <c r="Q12" s="120"/>
      <c r="R12" s="119"/>
      <c r="S12" s="118"/>
      <c r="T12" s="117"/>
      <c r="U12" s="117"/>
      <c r="V12" s="116"/>
      <c r="W12" s="116"/>
      <c r="X12" s="117"/>
      <c r="Y12" s="117"/>
      <c r="Z12" s="117"/>
      <c r="AA12" s="117"/>
      <c r="AB12" s="115"/>
      <c r="AC12" s="112"/>
      <c r="AD12" s="114"/>
      <c r="AE12" s="113"/>
      <c r="AF12" s="112"/>
      <c r="AG12" s="112"/>
      <c r="AH12" s="112"/>
    </row>
    <row r="13" spans="1:223" s="90" customFormat="1" ht="27" customHeight="1" x14ac:dyDescent="0.2">
      <c r="A13" s="273" t="str">
        <f>A12</f>
        <v>6 piece set -- Serta Brand 85gsm Microfiber Sheets -- Simply Comfy</v>
      </c>
      <c r="B13" s="273" t="s">
        <v>654</v>
      </c>
      <c r="C13" s="276" t="s">
        <v>653</v>
      </c>
      <c r="D13" s="105" t="s">
        <v>652</v>
      </c>
      <c r="E13" s="209" t="s">
        <v>940</v>
      </c>
      <c r="F13" s="268" t="s">
        <v>943</v>
      </c>
      <c r="G13" s="268" t="s">
        <v>944</v>
      </c>
      <c r="H13" s="108">
        <v>4.45</v>
      </c>
      <c r="I13" s="105">
        <v>30</v>
      </c>
      <c r="J13" s="107">
        <v>25</v>
      </c>
      <c r="K13" s="106">
        <v>32</v>
      </c>
      <c r="L13" s="105">
        <v>4</v>
      </c>
      <c r="M13" s="105">
        <v>4.3600000000000003</v>
      </c>
      <c r="N13" s="104">
        <f t="shared" ref="N13:N19" si="0">I13*J13*K13/1000000</f>
        <v>2.4E-2</v>
      </c>
      <c r="O13" s="103">
        <f t="shared" ref="O13:O19" si="1">56/N13*L13</f>
        <v>9333</v>
      </c>
      <c r="P13" s="102">
        <v>5000</v>
      </c>
      <c r="Q13" s="101">
        <f t="shared" ref="Q13:Q19" si="2">P13/O13</f>
        <v>0.54</v>
      </c>
      <c r="R13" s="100" t="s">
        <v>648</v>
      </c>
      <c r="S13" s="99">
        <v>0.214</v>
      </c>
      <c r="T13" s="98">
        <f t="shared" ref="T13:T19" si="3">H13*S13</f>
        <v>0.95</v>
      </c>
      <c r="U13" s="98">
        <f t="shared" ref="U13:U19" si="4">T13+Q13+H13</f>
        <v>5.94</v>
      </c>
      <c r="V13" s="95"/>
      <c r="W13" s="95"/>
      <c r="X13" s="97"/>
      <c r="Y13" s="97">
        <f t="shared" ref="Y13:Y19" si="5">AE13*$Y$9</f>
        <v>0.44</v>
      </c>
      <c r="Z13" s="96"/>
      <c r="AA13" s="97">
        <f>AE13*$AA$9</f>
        <v>0.64</v>
      </c>
      <c r="AB13" s="94">
        <f t="shared" ref="AB13:AB19" si="6">SUM(V13:AA13)</f>
        <v>1.08</v>
      </c>
      <c r="AC13" s="91">
        <f t="shared" ref="AC13:AC19" si="7">AB13+U13</f>
        <v>7.02</v>
      </c>
      <c r="AD13" s="93">
        <f t="shared" ref="AD13:AD19" si="8">(AE13-AC13)/AE13</f>
        <v>0.12139999999999999</v>
      </c>
      <c r="AE13" s="110">
        <v>7.99</v>
      </c>
      <c r="AF13" s="92">
        <v>1572</v>
      </c>
      <c r="AG13" s="91">
        <f t="shared" ref="AG13:AG19" si="9">AF13*AE13</f>
        <v>12560.28</v>
      </c>
      <c r="AH13" s="91">
        <f t="shared" ref="AH13:AH19" si="10">AF13*AC13</f>
        <v>11035.44</v>
      </c>
    </row>
    <row r="14" spans="1:223" s="90" customFormat="1" ht="27" customHeight="1" x14ac:dyDescent="0.2">
      <c r="A14" s="274"/>
      <c r="B14" s="274"/>
      <c r="C14" s="277"/>
      <c r="D14" s="105" t="s">
        <v>651</v>
      </c>
      <c r="E14" s="209" t="s">
        <v>940</v>
      </c>
      <c r="F14" s="268" t="s">
        <v>945</v>
      </c>
      <c r="G14" s="268" t="s">
        <v>946</v>
      </c>
      <c r="H14" s="108">
        <v>5.95</v>
      </c>
      <c r="I14" s="105">
        <v>30</v>
      </c>
      <c r="J14" s="107">
        <v>25</v>
      </c>
      <c r="K14" s="106">
        <v>36</v>
      </c>
      <c r="L14" s="105">
        <v>4</v>
      </c>
      <c r="M14" s="105">
        <v>6.17</v>
      </c>
      <c r="N14" s="104">
        <f t="shared" si="0"/>
        <v>2.7E-2</v>
      </c>
      <c r="O14" s="103">
        <f t="shared" si="1"/>
        <v>8296</v>
      </c>
      <c r="P14" s="102">
        <v>5000</v>
      </c>
      <c r="Q14" s="101">
        <f t="shared" si="2"/>
        <v>0.6</v>
      </c>
      <c r="R14" s="100" t="s">
        <v>648</v>
      </c>
      <c r="S14" s="99">
        <v>0.214</v>
      </c>
      <c r="T14" s="98">
        <f t="shared" si="3"/>
        <v>1.27</v>
      </c>
      <c r="U14" s="98">
        <f t="shared" si="4"/>
        <v>7.82</v>
      </c>
      <c r="V14" s="95"/>
      <c r="W14" s="95"/>
      <c r="X14" s="97"/>
      <c r="Y14" s="97">
        <f t="shared" si="5"/>
        <v>0.53</v>
      </c>
      <c r="Z14" s="96"/>
      <c r="AA14" s="97">
        <f t="shared" ref="AA14:AA30" si="11">AE14*$AA$9</f>
        <v>0.77</v>
      </c>
      <c r="AB14" s="94">
        <f t="shared" si="6"/>
        <v>1.3</v>
      </c>
      <c r="AC14" s="91">
        <f t="shared" si="7"/>
        <v>9.1199999999999992</v>
      </c>
      <c r="AD14" s="93">
        <f t="shared" si="8"/>
        <v>5.3900000000000003E-2</v>
      </c>
      <c r="AE14" s="110">
        <v>9.64</v>
      </c>
      <c r="AF14" s="92">
        <v>1160</v>
      </c>
      <c r="AG14" s="91">
        <f t="shared" si="9"/>
        <v>11182.4</v>
      </c>
      <c r="AH14" s="91">
        <f t="shared" si="10"/>
        <v>10579.2</v>
      </c>
    </row>
    <row r="15" spans="1:223" s="90" customFormat="1" ht="27" customHeight="1" x14ac:dyDescent="0.2">
      <c r="A15" s="274"/>
      <c r="B15" s="274"/>
      <c r="C15" s="277"/>
      <c r="D15" s="105" t="s">
        <v>650</v>
      </c>
      <c r="E15" s="209" t="s">
        <v>940</v>
      </c>
      <c r="F15" s="268" t="s">
        <v>947</v>
      </c>
      <c r="G15" s="268" t="s">
        <v>948</v>
      </c>
      <c r="H15" s="108">
        <v>6.01</v>
      </c>
      <c r="I15" s="105">
        <v>30</v>
      </c>
      <c r="J15" s="107">
        <v>25</v>
      </c>
      <c r="K15" s="106">
        <v>40</v>
      </c>
      <c r="L15" s="105">
        <v>4</v>
      </c>
      <c r="M15" s="105">
        <v>7.04</v>
      </c>
      <c r="N15" s="104">
        <f t="shared" si="0"/>
        <v>0.03</v>
      </c>
      <c r="O15" s="103">
        <f t="shared" si="1"/>
        <v>7467</v>
      </c>
      <c r="P15" s="102">
        <v>5000</v>
      </c>
      <c r="Q15" s="101">
        <f t="shared" si="2"/>
        <v>0.67</v>
      </c>
      <c r="R15" s="100" t="s">
        <v>648</v>
      </c>
      <c r="S15" s="99">
        <v>0.214</v>
      </c>
      <c r="T15" s="98">
        <f t="shared" si="3"/>
        <v>1.29</v>
      </c>
      <c r="U15" s="98">
        <f t="shared" si="4"/>
        <v>7.97</v>
      </c>
      <c r="V15" s="95"/>
      <c r="W15" s="95"/>
      <c r="X15" s="97"/>
      <c r="Y15" s="97">
        <f t="shared" si="5"/>
        <v>0.59</v>
      </c>
      <c r="Z15" s="96"/>
      <c r="AA15" s="97">
        <f t="shared" si="11"/>
        <v>0.86</v>
      </c>
      <c r="AB15" s="94">
        <f t="shared" si="6"/>
        <v>1.45</v>
      </c>
      <c r="AC15" s="91">
        <f t="shared" si="7"/>
        <v>9.42</v>
      </c>
      <c r="AD15" s="93">
        <f t="shared" si="8"/>
        <v>0.1229</v>
      </c>
      <c r="AE15" s="110">
        <v>10.74</v>
      </c>
      <c r="AF15" s="92">
        <v>1188</v>
      </c>
      <c r="AG15" s="91">
        <f t="shared" si="9"/>
        <v>12759.12</v>
      </c>
      <c r="AH15" s="91">
        <f t="shared" si="10"/>
        <v>11190.96</v>
      </c>
    </row>
    <row r="16" spans="1:223" s="90" customFormat="1" ht="27" customHeight="1" x14ac:dyDescent="0.2">
      <c r="A16" s="274"/>
      <c r="B16" s="274"/>
      <c r="C16" s="277"/>
      <c r="D16" s="105" t="s">
        <v>650</v>
      </c>
      <c r="E16" s="209" t="s">
        <v>941</v>
      </c>
      <c r="F16" s="268" t="s">
        <v>949</v>
      </c>
      <c r="G16" s="268" t="s">
        <v>950</v>
      </c>
      <c r="H16" s="108">
        <f>H15</f>
        <v>6.01</v>
      </c>
      <c r="I16" s="105">
        <v>30</v>
      </c>
      <c r="J16" s="107">
        <v>25</v>
      </c>
      <c r="K16" s="106">
        <v>40</v>
      </c>
      <c r="L16" s="105">
        <v>4</v>
      </c>
      <c r="M16" s="105">
        <v>7.04</v>
      </c>
      <c r="N16" s="104">
        <f t="shared" si="0"/>
        <v>0.03</v>
      </c>
      <c r="O16" s="103">
        <f t="shared" si="1"/>
        <v>7467</v>
      </c>
      <c r="P16" s="102">
        <v>5000</v>
      </c>
      <c r="Q16" s="101">
        <f t="shared" si="2"/>
        <v>0.67</v>
      </c>
      <c r="R16" s="100" t="s">
        <v>648</v>
      </c>
      <c r="S16" s="99">
        <v>0.214</v>
      </c>
      <c r="T16" s="98">
        <f t="shared" si="3"/>
        <v>1.29</v>
      </c>
      <c r="U16" s="98">
        <f t="shared" si="4"/>
        <v>7.97</v>
      </c>
      <c r="V16" s="95"/>
      <c r="W16" s="95"/>
      <c r="X16" s="97"/>
      <c r="Y16" s="97">
        <f t="shared" si="5"/>
        <v>0.59</v>
      </c>
      <c r="Z16" s="96"/>
      <c r="AA16" s="97">
        <f t="shared" si="11"/>
        <v>0.86</v>
      </c>
      <c r="AB16" s="94">
        <f t="shared" si="6"/>
        <v>1.45</v>
      </c>
      <c r="AC16" s="91">
        <f t="shared" si="7"/>
        <v>9.42</v>
      </c>
      <c r="AD16" s="93">
        <f t="shared" si="8"/>
        <v>0.1229</v>
      </c>
      <c r="AE16" s="110">
        <f>AE15</f>
        <v>10.74</v>
      </c>
      <c r="AF16" s="92">
        <v>1188</v>
      </c>
      <c r="AG16" s="91">
        <f t="shared" si="9"/>
        <v>12759.12</v>
      </c>
      <c r="AH16" s="91">
        <f t="shared" si="10"/>
        <v>11190.96</v>
      </c>
    </row>
    <row r="17" spans="1:35" s="90" customFormat="1" ht="27" customHeight="1" x14ac:dyDescent="0.2">
      <c r="A17" s="274"/>
      <c r="B17" s="274"/>
      <c r="C17" s="277"/>
      <c r="D17" s="105" t="s">
        <v>650</v>
      </c>
      <c r="E17" s="209" t="s">
        <v>942</v>
      </c>
      <c r="F17" s="268" t="s">
        <v>951</v>
      </c>
      <c r="G17" s="268" t="s">
        <v>952</v>
      </c>
      <c r="H17" s="108">
        <f>H15</f>
        <v>6.01</v>
      </c>
      <c r="I17" s="105">
        <v>30</v>
      </c>
      <c r="J17" s="107">
        <v>25</v>
      </c>
      <c r="K17" s="106">
        <v>40</v>
      </c>
      <c r="L17" s="105">
        <v>4</v>
      </c>
      <c r="M17" s="105">
        <v>7.04</v>
      </c>
      <c r="N17" s="104">
        <f t="shared" si="0"/>
        <v>0.03</v>
      </c>
      <c r="O17" s="103">
        <f t="shared" si="1"/>
        <v>7467</v>
      </c>
      <c r="P17" s="102">
        <v>5000</v>
      </c>
      <c r="Q17" s="101">
        <f t="shared" si="2"/>
        <v>0.67</v>
      </c>
      <c r="R17" s="100" t="s">
        <v>648</v>
      </c>
      <c r="S17" s="99">
        <v>0.214</v>
      </c>
      <c r="T17" s="98">
        <f t="shared" si="3"/>
        <v>1.29</v>
      </c>
      <c r="U17" s="98">
        <f t="shared" si="4"/>
        <v>7.97</v>
      </c>
      <c r="V17" s="95"/>
      <c r="W17" s="95"/>
      <c r="X17" s="97"/>
      <c r="Y17" s="97">
        <f t="shared" si="5"/>
        <v>0.59</v>
      </c>
      <c r="Z17" s="96"/>
      <c r="AA17" s="97">
        <f t="shared" si="11"/>
        <v>0.86</v>
      </c>
      <c r="AB17" s="94">
        <f t="shared" si="6"/>
        <v>1.45</v>
      </c>
      <c r="AC17" s="91">
        <f t="shared" si="7"/>
        <v>9.42</v>
      </c>
      <c r="AD17" s="93">
        <f t="shared" si="8"/>
        <v>0.1229</v>
      </c>
      <c r="AE17" s="110">
        <f>AE15</f>
        <v>10.74</v>
      </c>
      <c r="AF17" s="92">
        <v>1188</v>
      </c>
      <c r="AG17" s="91">
        <f t="shared" si="9"/>
        <v>12759.12</v>
      </c>
      <c r="AH17" s="91">
        <f t="shared" si="10"/>
        <v>11190.96</v>
      </c>
    </row>
    <row r="18" spans="1:35" s="90" customFormat="1" ht="27" customHeight="1" x14ac:dyDescent="0.2">
      <c r="A18" s="274"/>
      <c r="B18" s="274"/>
      <c r="C18" s="277"/>
      <c r="D18" s="105" t="s">
        <v>649</v>
      </c>
      <c r="E18" s="209" t="s">
        <v>941</v>
      </c>
      <c r="F18" s="268" t="s">
        <v>953</v>
      </c>
      <c r="G18" s="268" t="s">
        <v>954</v>
      </c>
      <c r="H18" s="108">
        <v>7.36</v>
      </c>
      <c r="I18" s="105">
        <v>30</v>
      </c>
      <c r="J18" s="107">
        <v>25</v>
      </c>
      <c r="K18" s="106">
        <v>44</v>
      </c>
      <c r="L18" s="105">
        <v>4</v>
      </c>
      <c r="M18" s="105">
        <v>8.3699999999999992</v>
      </c>
      <c r="N18" s="104">
        <f t="shared" si="0"/>
        <v>3.3000000000000002E-2</v>
      </c>
      <c r="O18" s="103">
        <f t="shared" si="1"/>
        <v>6788</v>
      </c>
      <c r="P18" s="102">
        <v>5000</v>
      </c>
      <c r="Q18" s="101">
        <f t="shared" si="2"/>
        <v>0.74</v>
      </c>
      <c r="R18" s="100" t="s">
        <v>648</v>
      </c>
      <c r="S18" s="99">
        <v>0.214</v>
      </c>
      <c r="T18" s="98">
        <f t="shared" si="3"/>
        <v>1.58</v>
      </c>
      <c r="U18" s="98">
        <f t="shared" si="4"/>
        <v>9.68</v>
      </c>
      <c r="V18" s="95"/>
      <c r="W18" s="95"/>
      <c r="X18" s="97"/>
      <c r="Y18" s="97">
        <f t="shared" si="5"/>
        <v>0.67</v>
      </c>
      <c r="Z18" s="96"/>
      <c r="AA18" s="97">
        <f t="shared" si="11"/>
        <v>0.97</v>
      </c>
      <c r="AB18" s="94">
        <f t="shared" si="6"/>
        <v>1.64</v>
      </c>
      <c r="AC18" s="91">
        <f t="shared" si="7"/>
        <v>11.32</v>
      </c>
      <c r="AD18" s="93">
        <f t="shared" si="8"/>
        <v>6.6000000000000003E-2</v>
      </c>
      <c r="AE18" s="110">
        <v>12.12</v>
      </c>
      <c r="AF18" s="92">
        <v>1748</v>
      </c>
      <c r="AG18" s="91">
        <f t="shared" si="9"/>
        <v>21185.759999999998</v>
      </c>
      <c r="AH18" s="91">
        <f t="shared" si="10"/>
        <v>19787.36</v>
      </c>
    </row>
    <row r="19" spans="1:35" s="90" customFormat="1" ht="27" customHeight="1" x14ac:dyDescent="0.2">
      <c r="A19" s="275"/>
      <c r="B19" s="275"/>
      <c r="C19" s="278"/>
      <c r="D19" s="105" t="s">
        <v>655</v>
      </c>
      <c r="E19" s="209" t="s">
        <v>942</v>
      </c>
      <c r="F19" s="268" t="s">
        <v>955</v>
      </c>
      <c r="G19" s="268" t="s">
        <v>956</v>
      </c>
      <c r="H19" s="108">
        <v>7.44</v>
      </c>
      <c r="I19" s="105">
        <v>30</v>
      </c>
      <c r="J19" s="107">
        <v>25</v>
      </c>
      <c r="K19" s="106">
        <v>44</v>
      </c>
      <c r="L19" s="105">
        <v>4</v>
      </c>
      <c r="M19" s="105">
        <v>8.3699999999999992</v>
      </c>
      <c r="N19" s="104">
        <f t="shared" si="0"/>
        <v>3.3000000000000002E-2</v>
      </c>
      <c r="O19" s="103">
        <f t="shared" si="1"/>
        <v>6788</v>
      </c>
      <c r="P19" s="102">
        <v>5000</v>
      </c>
      <c r="Q19" s="101">
        <f t="shared" si="2"/>
        <v>0.74</v>
      </c>
      <c r="R19" s="100" t="s">
        <v>648</v>
      </c>
      <c r="S19" s="99">
        <v>0.214</v>
      </c>
      <c r="T19" s="98">
        <f t="shared" si="3"/>
        <v>1.59</v>
      </c>
      <c r="U19" s="98">
        <f t="shared" si="4"/>
        <v>9.77</v>
      </c>
      <c r="V19" s="95"/>
      <c r="W19" s="95"/>
      <c r="X19" s="97"/>
      <c r="Y19" s="97">
        <f t="shared" si="5"/>
        <v>0.67</v>
      </c>
      <c r="Z19" s="96"/>
      <c r="AA19" s="97">
        <f t="shared" si="11"/>
        <v>0.97</v>
      </c>
      <c r="AB19" s="94">
        <f t="shared" si="6"/>
        <v>1.64</v>
      </c>
      <c r="AC19" s="91">
        <f t="shared" si="7"/>
        <v>11.41</v>
      </c>
      <c r="AD19" s="93">
        <f t="shared" si="8"/>
        <v>5.8599999999999999E-2</v>
      </c>
      <c r="AE19" s="110">
        <f>AE18</f>
        <v>12.12</v>
      </c>
      <c r="AF19" s="92">
        <v>248</v>
      </c>
      <c r="AG19" s="91">
        <f t="shared" si="9"/>
        <v>3005.76</v>
      </c>
      <c r="AH19" s="91">
        <f t="shared" si="10"/>
        <v>2829.68</v>
      </c>
    </row>
    <row r="20" spans="1:35" ht="21" customHeight="1" x14ac:dyDescent="0.2">
      <c r="A20" s="89"/>
      <c r="B20" s="87"/>
      <c r="C20" s="88"/>
      <c r="D20" s="87"/>
      <c r="AF20" s="86">
        <f>SUM(AF13:AF19)</f>
        <v>8292</v>
      </c>
      <c r="AG20" s="137">
        <f>SUM(AG13:AG19)</f>
        <v>86211.56</v>
      </c>
      <c r="AH20" s="85">
        <f>SUM(AH13:AH19)</f>
        <v>77804.56</v>
      </c>
      <c r="AI20" s="135">
        <f>(AG20-AH20)/AG20</f>
        <v>9.8000000000000004E-2</v>
      </c>
    </row>
    <row r="21" spans="1:35" s="111" customFormat="1" ht="21" customHeight="1" x14ac:dyDescent="0.2">
      <c r="A21" s="134"/>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2"/>
    </row>
    <row r="22" spans="1:35" s="111" customFormat="1" ht="21" customHeight="1" x14ac:dyDescent="0.25">
      <c r="A22" s="272" t="s">
        <v>1008</v>
      </c>
      <c r="B22" s="272"/>
      <c r="C22" s="272"/>
      <c r="D22" s="272"/>
      <c r="E22" s="272"/>
      <c r="F22" s="272"/>
      <c r="G22" s="272"/>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0"/>
    </row>
    <row r="23" spans="1:35" s="111" customFormat="1" ht="21" customHeight="1" x14ac:dyDescent="0.2">
      <c r="A23" s="129" t="s">
        <v>990</v>
      </c>
      <c r="B23" s="128"/>
      <c r="C23" s="127"/>
      <c r="D23" s="124"/>
      <c r="E23" s="126"/>
      <c r="F23" s="126"/>
      <c r="G23" s="126"/>
      <c r="H23" s="125"/>
      <c r="I23" s="124"/>
      <c r="J23" s="124"/>
      <c r="K23" s="124"/>
      <c r="L23" s="124"/>
      <c r="M23" s="124"/>
      <c r="N23" s="123"/>
      <c r="O23" s="122"/>
      <c r="P23" s="121"/>
      <c r="Q23" s="120"/>
      <c r="R23" s="119"/>
      <c r="S23" s="118"/>
      <c r="T23" s="117"/>
      <c r="U23" s="117"/>
      <c r="V23" s="116"/>
      <c r="W23" s="116"/>
      <c r="X23" s="117"/>
      <c r="Y23" s="117"/>
      <c r="Z23" s="117"/>
      <c r="AA23" s="117"/>
      <c r="AB23" s="115"/>
      <c r="AC23" s="112"/>
      <c r="AD23" s="114"/>
      <c r="AE23" s="113"/>
      <c r="AF23" s="112"/>
      <c r="AG23" s="112"/>
      <c r="AH23" s="112"/>
    </row>
    <row r="24" spans="1:35" s="90" customFormat="1" ht="27" customHeight="1" x14ac:dyDescent="0.2">
      <c r="A24" s="273" t="str">
        <f>A23</f>
        <v>6 piece set -- Serta Brand 85gsm Microfiber Sheets -- Simply Comfy</v>
      </c>
      <c r="B24" s="273" t="s">
        <v>654</v>
      </c>
      <c r="C24" s="276" t="s">
        <v>653</v>
      </c>
      <c r="D24" s="105" t="s">
        <v>652</v>
      </c>
      <c r="E24" s="209" t="s">
        <v>660</v>
      </c>
      <c r="F24" s="267" t="s">
        <v>959</v>
      </c>
      <c r="G24" s="268" t="s">
        <v>960</v>
      </c>
      <c r="H24" s="108">
        <f t="shared" ref="H24:H30" si="12">H13</f>
        <v>4.45</v>
      </c>
      <c r="I24" s="105">
        <v>30</v>
      </c>
      <c r="J24" s="107">
        <v>25</v>
      </c>
      <c r="K24" s="106">
        <v>32</v>
      </c>
      <c r="L24" s="105">
        <v>4</v>
      </c>
      <c r="M24" s="105">
        <v>4.3600000000000003</v>
      </c>
      <c r="N24" s="104">
        <f t="shared" ref="N24:N30" si="13">I24*J24*K24/1000000</f>
        <v>2.4E-2</v>
      </c>
      <c r="O24" s="103">
        <f t="shared" ref="O24:O30" si="14">56/N24*L24</f>
        <v>9333</v>
      </c>
      <c r="P24" s="102">
        <v>5000</v>
      </c>
      <c r="Q24" s="101">
        <f t="shared" ref="Q24:Q30" si="15">P24/O24</f>
        <v>0.54</v>
      </c>
      <c r="R24" s="100" t="s">
        <v>648</v>
      </c>
      <c r="S24" s="99">
        <v>0.214</v>
      </c>
      <c r="T24" s="98">
        <f t="shared" ref="T24:T30" si="16">H24*S24</f>
        <v>0.95</v>
      </c>
      <c r="U24" s="98">
        <f t="shared" ref="U24:U30" si="17">T24+Q24+H24</f>
        <v>5.94</v>
      </c>
      <c r="V24" s="95"/>
      <c r="W24" s="95"/>
      <c r="X24" s="97"/>
      <c r="Y24" s="97">
        <f t="shared" ref="Y24:Y30" si="18">AE24*$Y$9</f>
        <v>0.44</v>
      </c>
      <c r="Z24" s="96"/>
      <c r="AA24" s="97">
        <f t="shared" si="11"/>
        <v>0.64</v>
      </c>
      <c r="AB24" s="94">
        <f t="shared" ref="AB24:AB30" si="19">SUM(V24:AA24)</f>
        <v>1.08</v>
      </c>
      <c r="AC24" s="91">
        <f t="shared" ref="AC24:AC30" si="20">AB24+U24</f>
        <v>7.02</v>
      </c>
      <c r="AD24" s="93">
        <f t="shared" ref="AD24:AD30" si="21">(AE24-AC24)/AE24</f>
        <v>0.12139999999999999</v>
      </c>
      <c r="AE24" s="110">
        <v>7.99</v>
      </c>
      <c r="AF24" s="92">
        <v>1572</v>
      </c>
      <c r="AG24" s="91">
        <f t="shared" ref="AG24:AG30" si="22">AF24*AE24</f>
        <v>12560.28</v>
      </c>
      <c r="AH24" s="91">
        <f t="shared" ref="AH24:AH30" si="23">AF24*AC24</f>
        <v>11035.44</v>
      </c>
    </row>
    <row r="25" spans="1:35" s="90" customFormat="1" ht="27" customHeight="1" x14ac:dyDescent="0.2">
      <c r="A25" s="274"/>
      <c r="B25" s="274"/>
      <c r="C25" s="277"/>
      <c r="D25" s="105" t="s">
        <v>651</v>
      </c>
      <c r="E25" s="209" t="s">
        <v>660</v>
      </c>
      <c r="F25" s="267" t="s">
        <v>961</v>
      </c>
      <c r="G25" s="268" t="s">
        <v>962</v>
      </c>
      <c r="H25" s="108">
        <f t="shared" si="12"/>
        <v>5.95</v>
      </c>
      <c r="I25" s="105">
        <v>30</v>
      </c>
      <c r="J25" s="107">
        <v>25</v>
      </c>
      <c r="K25" s="106">
        <v>36</v>
      </c>
      <c r="L25" s="105">
        <v>4</v>
      </c>
      <c r="M25" s="105">
        <v>6.17</v>
      </c>
      <c r="N25" s="104">
        <f t="shared" si="13"/>
        <v>2.7E-2</v>
      </c>
      <c r="O25" s="103">
        <f t="shared" si="14"/>
        <v>8296</v>
      </c>
      <c r="P25" s="102">
        <v>5000</v>
      </c>
      <c r="Q25" s="101">
        <f t="shared" si="15"/>
        <v>0.6</v>
      </c>
      <c r="R25" s="100" t="s">
        <v>648</v>
      </c>
      <c r="S25" s="99">
        <v>0.214</v>
      </c>
      <c r="T25" s="98">
        <f t="shared" si="16"/>
        <v>1.27</v>
      </c>
      <c r="U25" s="98">
        <f t="shared" si="17"/>
        <v>7.82</v>
      </c>
      <c r="V25" s="95"/>
      <c r="W25" s="95"/>
      <c r="X25" s="97"/>
      <c r="Y25" s="97">
        <f t="shared" si="18"/>
        <v>0.53</v>
      </c>
      <c r="Z25" s="96"/>
      <c r="AA25" s="97">
        <f t="shared" si="11"/>
        <v>0.77</v>
      </c>
      <c r="AB25" s="94">
        <f t="shared" si="19"/>
        <v>1.3</v>
      </c>
      <c r="AC25" s="91">
        <f t="shared" si="20"/>
        <v>9.1199999999999992</v>
      </c>
      <c r="AD25" s="93">
        <f t="shared" si="21"/>
        <v>5.3900000000000003E-2</v>
      </c>
      <c r="AE25" s="110">
        <v>9.64</v>
      </c>
      <c r="AF25" s="92">
        <v>1160</v>
      </c>
      <c r="AG25" s="91">
        <f t="shared" si="22"/>
        <v>11182.4</v>
      </c>
      <c r="AH25" s="91">
        <f t="shared" si="23"/>
        <v>10579.2</v>
      </c>
    </row>
    <row r="26" spans="1:35" s="90" customFormat="1" ht="27" customHeight="1" x14ac:dyDescent="0.2">
      <c r="A26" s="274"/>
      <c r="B26" s="274"/>
      <c r="C26" s="277"/>
      <c r="D26" s="105" t="s">
        <v>650</v>
      </c>
      <c r="E26" s="209" t="s">
        <v>660</v>
      </c>
      <c r="F26" s="267" t="s">
        <v>963</v>
      </c>
      <c r="G26" s="268" t="s">
        <v>964</v>
      </c>
      <c r="H26" s="108">
        <f t="shared" si="12"/>
        <v>6.01</v>
      </c>
      <c r="I26" s="105">
        <v>30</v>
      </c>
      <c r="J26" s="107">
        <v>25</v>
      </c>
      <c r="K26" s="106">
        <v>40</v>
      </c>
      <c r="L26" s="105">
        <v>4</v>
      </c>
      <c r="M26" s="105">
        <v>7.04</v>
      </c>
      <c r="N26" s="104">
        <f t="shared" si="13"/>
        <v>0.03</v>
      </c>
      <c r="O26" s="103">
        <f t="shared" si="14"/>
        <v>7467</v>
      </c>
      <c r="P26" s="102">
        <v>5000</v>
      </c>
      <c r="Q26" s="101">
        <f t="shared" si="15"/>
        <v>0.67</v>
      </c>
      <c r="R26" s="100" t="s">
        <v>648</v>
      </c>
      <c r="S26" s="99">
        <v>0.214</v>
      </c>
      <c r="T26" s="98">
        <f t="shared" si="16"/>
        <v>1.29</v>
      </c>
      <c r="U26" s="98">
        <f t="shared" si="17"/>
        <v>7.97</v>
      </c>
      <c r="V26" s="95"/>
      <c r="W26" s="95"/>
      <c r="X26" s="97"/>
      <c r="Y26" s="97">
        <f t="shared" si="18"/>
        <v>0.59</v>
      </c>
      <c r="Z26" s="96"/>
      <c r="AA26" s="97">
        <f t="shared" si="11"/>
        <v>0.86</v>
      </c>
      <c r="AB26" s="94">
        <f t="shared" si="19"/>
        <v>1.45</v>
      </c>
      <c r="AC26" s="91">
        <f t="shared" si="20"/>
        <v>9.42</v>
      </c>
      <c r="AD26" s="93">
        <f t="shared" si="21"/>
        <v>0.1229</v>
      </c>
      <c r="AE26" s="110">
        <v>10.74</v>
      </c>
      <c r="AF26" s="92">
        <v>1188</v>
      </c>
      <c r="AG26" s="91">
        <f t="shared" si="22"/>
        <v>12759.12</v>
      </c>
      <c r="AH26" s="91">
        <f t="shared" si="23"/>
        <v>11190.96</v>
      </c>
    </row>
    <row r="27" spans="1:35" s="90" customFormat="1" ht="27" customHeight="1" x14ac:dyDescent="0.2">
      <c r="A27" s="274"/>
      <c r="B27" s="274"/>
      <c r="C27" s="277"/>
      <c r="D27" s="105" t="s">
        <v>650</v>
      </c>
      <c r="E27" s="209" t="s">
        <v>957</v>
      </c>
      <c r="F27" s="267" t="s">
        <v>965</v>
      </c>
      <c r="G27" s="268" t="s">
        <v>966</v>
      </c>
      <c r="H27" s="108">
        <f t="shared" si="12"/>
        <v>6.01</v>
      </c>
      <c r="I27" s="105">
        <v>30</v>
      </c>
      <c r="J27" s="107">
        <v>25</v>
      </c>
      <c r="K27" s="106">
        <v>40</v>
      </c>
      <c r="L27" s="105">
        <v>4</v>
      </c>
      <c r="M27" s="105">
        <v>7.04</v>
      </c>
      <c r="N27" s="104">
        <f t="shared" si="13"/>
        <v>0.03</v>
      </c>
      <c r="O27" s="103">
        <f t="shared" si="14"/>
        <v>7467</v>
      </c>
      <c r="P27" s="102">
        <v>5000</v>
      </c>
      <c r="Q27" s="101">
        <f t="shared" si="15"/>
        <v>0.67</v>
      </c>
      <c r="R27" s="100" t="s">
        <v>648</v>
      </c>
      <c r="S27" s="99">
        <v>0.214</v>
      </c>
      <c r="T27" s="98">
        <f t="shared" si="16"/>
        <v>1.29</v>
      </c>
      <c r="U27" s="98">
        <f t="shared" si="17"/>
        <v>7.97</v>
      </c>
      <c r="V27" s="95"/>
      <c r="W27" s="95"/>
      <c r="X27" s="97"/>
      <c r="Y27" s="97">
        <f t="shared" si="18"/>
        <v>0.59</v>
      </c>
      <c r="Z27" s="96"/>
      <c r="AA27" s="97">
        <f t="shared" si="11"/>
        <v>0.86</v>
      </c>
      <c r="AB27" s="94">
        <f t="shared" si="19"/>
        <v>1.45</v>
      </c>
      <c r="AC27" s="91">
        <f t="shared" si="20"/>
        <v>9.42</v>
      </c>
      <c r="AD27" s="93">
        <f t="shared" si="21"/>
        <v>0.1229</v>
      </c>
      <c r="AE27" s="110">
        <f>AE26</f>
        <v>10.74</v>
      </c>
      <c r="AF27" s="92">
        <v>1188</v>
      </c>
      <c r="AG27" s="91">
        <f t="shared" si="22"/>
        <v>12759.12</v>
      </c>
      <c r="AH27" s="91">
        <f t="shared" si="23"/>
        <v>11190.96</v>
      </c>
    </row>
    <row r="28" spans="1:35" s="90" customFormat="1" ht="27" customHeight="1" x14ac:dyDescent="0.2">
      <c r="A28" s="274"/>
      <c r="B28" s="274"/>
      <c r="C28" s="277"/>
      <c r="D28" s="105" t="s">
        <v>650</v>
      </c>
      <c r="E28" s="209" t="s">
        <v>958</v>
      </c>
      <c r="F28" s="267" t="s">
        <v>967</v>
      </c>
      <c r="G28" s="268" t="s">
        <v>968</v>
      </c>
      <c r="H28" s="108">
        <f t="shared" si="12"/>
        <v>6.01</v>
      </c>
      <c r="I28" s="105">
        <v>30</v>
      </c>
      <c r="J28" s="107">
        <v>25</v>
      </c>
      <c r="K28" s="106">
        <v>40</v>
      </c>
      <c r="L28" s="105">
        <v>4</v>
      </c>
      <c r="M28" s="105">
        <v>7.04</v>
      </c>
      <c r="N28" s="104">
        <f t="shared" si="13"/>
        <v>0.03</v>
      </c>
      <c r="O28" s="103">
        <f t="shared" si="14"/>
        <v>7467</v>
      </c>
      <c r="P28" s="102">
        <v>5000</v>
      </c>
      <c r="Q28" s="101">
        <f t="shared" si="15"/>
        <v>0.67</v>
      </c>
      <c r="R28" s="100" t="s">
        <v>648</v>
      </c>
      <c r="S28" s="99">
        <v>0.214</v>
      </c>
      <c r="T28" s="98">
        <f t="shared" si="16"/>
        <v>1.29</v>
      </c>
      <c r="U28" s="98">
        <f t="shared" si="17"/>
        <v>7.97</v>
      </c>
      <c r="V28" s="95"/>
      <c r="W28" s="95"/>
      <c r="X28" s="97"/>
      <c r="Y28" s="97">
        <f t="shared" si="18"/>
        <v>0.59</v>
      </c>
      <c r="Z28" s="96"/>
      <c r="AA28" s="97">
        <f t="shared" si="11"/>
        <v>0.86</v>
      </c>
      <c r="AB28" s="94">
        <f t="shared" si="19"/>
        <v>1.45</v>
      </c>
      <c r="AC28" s="91">
        <f t="shared" si="20"/>
        <v>9.42</v>
      </c>
      <c r="AD28" s="93">
        <f t="shared" si="21"/>
        <v>0.1229</v>
      </c>
      <c r="AE28" s="110">
        <f>AE26</f>
        <v>10.74</v>
      </c>
      <c r="AF28" s="92">
        <v>1188</v>
      </c>
      <c r="AG28" s="91">
        <f t="shared" si="22"/>
        <v>12759.12</v>
      </c>
      <c r="AH28" s="91">
        <f t="shared" si="23"/>
        <v>11190.96</v>
      </c>
    </row>
    <row r="29" spans="1:35" s="90" customFormat="1" ht="27" customHeight="1" x14ac:dyDescent="0.2">
      <c r="A29" s="274"/>
      <c r="B29" s="274"/>
      <c r="C29" s="277"/>
      <c r="D29" s="105" t="s">
        <v>649</v>
      </c>
      <c r="E29" s="209" t="s">
        <v>660</v>
      </c>
      <c r="F29" s="267" t="s">
        <v>969</v>
      </c>
      <c r="G29" s="268" t="s">
        <v>970</v>
      </c>
      <c r="H29" s="108">
        <f t="shared" si="12"/>
        <v>7.36</v>
      </c>
      <c r="I29" s="105">
        <v>30</v>
      </c>
      <c r="J29" s="107">
        <v>25</v>
      </c>
      <c r="K29" s="106">
        <v>44</v>
      </c>
      <c r="L29" s="105">
        <v>4</v>
      </c>
      <c r="M29" s="105">
        <v>8.3699999999999992</v>
      </c>
      <c r="N29" s="104">
        <f t="shared" si="13"/>
        <v>3.3000000000000002E-2</v>
      </c>
      <c r="O29" s="103">
        <f t="shared" si="14"/>
        <v>6788</v>
      </c>
      <c r="P29" s="102">
        <v>5000</v>
      </c>
      <c r="Q29" s="101">
        <f t="shared" si="15"/>
        <v>0.74</v>
      </c>
      <c r="R29" s="100" t="s">
        <v>648</v>
      </c>
      <c r="S29" s="99">
        <v>0.214</v>
      </c>
      <c r="T29" s="98">
        <f t="shared" si="16"/>
        <v>1.58</v>
      </c>
      <c r="U29" s="98">
        <f t="shared" si="17"/>
        <v>9.68</v>
      </c>
      <c r="V29" s="95"/>
      <c r="W29" s="95"/>
      <c r="X29" s="97"/>
      <c r="Y29" s="97">
        <f t="shared" si="18"/>
        <v>0.67</v>
      </c>
      <c r="Z29" s="96"/>
      <c r="AA29" s="97">
        <f t="shared" si="11"/>
        <v>0.97</v>
      </c>
      <c r="AB29" s="94">
        <f t="shared" si="19"/>
        <v>1.64</v>
      </c>
      <c r="AC29" s="91">
        <f t="shared" si="20"/>
        <v>11.32</v>
      </c>
      <c r="AD29" s="93">
        <f t="shared" si="21"/>
        <v>6.6000000000000003E-2</v>
      </c>
      <c r="AE29" s="110">
        <v>12.12</v>
      </c>
      <c r="AF29" s="92">
        <v>1748</v>
      </c>
      <c r="AG29" s="91">
        <f t="shared" si="22"/>
        <v>21185.759999999998</v>
      </c>
      <c r="AH29" s="91">
        <f t="shared" si="23"/>
        <v>19787.36</v>
      </c>
    </row>
    <row r="30" spans="1:35" s="90" customFormat="1" ht="27" customHeight="1" x14ac:dyDescent="0.2">
      <c r="A30" s="275"/>
      <c r="B30" s="275"/>
      <c r="C30" s="278"/>
      <c r="D30" s="105" t="s">
        <v>655</v>
      </c>
      <c r="E30" s="209" t="s">
        <v>660</v>
      </c>
      <c r="F30" s="267" t="s">
        <v>971</v>
      </c>
      <c r="G30" s="268" t="s">
        <v>972</v>
      </c>
      <c r="H30" s="108">
        <f t="shared" si="12"/>
        <v>7.44</v>
      </c>
      <c r="I30" s="105">
        <v>30</v>
      </c>
      <c r="J30" s="107">
        <v>25</v>
      </c>
      <c r="K30" s="106">
        <v>44</v>
      </c>
      <c r="L30" s="105">
        <v>4</v>
      </c>
      <c r="M30" s="105">
        <v>8.3699999999999992</v>
      </c>
      <c r="N30" s="104">
        <f t="shared" si="13"/>
        <v>3.3000000000000002E-2</v>
      </c>
      <c r="O30" s="103">
        <f t="shared" si="14"/>
        <v>6788</v>
      </c>
      <c r="P30" s="102">
        <v>5000</v>
      </c>
      <c r="Q30" s="101">
        <f t="shared" si="15"/>
        <v>0.74</v>
      </c>
      <c r="R30" s="100" t="s">
        <v>648</v>
      </c>
      <c r="S30" s="99">
        <v>0.214</v>
      </c>
      <c r="T30" s="98">
        <f t="shared" si="16"/>
        <v>1.59</v>
      </c>
      <c r="U30" s="98">
        <f t="shared" si="17"/>
        <v>9.77</v>
      </c>
      <c r="V30" s="95"/>
      <c r="W30" s="95"/>
      <c r="X30" s="97"/>
      <c r="Y30" s="97">
        <f t="shared" si="18"/>
        <v>0.67</v>
      </c>
      <c r="Z30" s="96"/>
      <c r="AA30" s="97">
        <f t="shared" si="11"/>
        <v>0.97</v>
      </c>
      <c r="AB30" s="94">
        <f t="shared" si="19"/>
        <v>1.64</v>
      </c>
      <c r="AC30" s="91">
        <f t="shared" si="20"/>
        <v>11.41</v>
      </c>
      <c r="AD30" s="93">
        <f t="shared" si="21"/>
        <v>5.8599999999999999E-2</v>
      </c>
      <c r="AE30" s="110">
        <f>AE29</f>
        <v>12.12</v>
      </c>
      <c r="AF30" s="92">
        <v>248</v>
      </c>
      <c r="AG30" s="91">
        <f t="shared" si="22"/>
        <v>3005.76</v>
      </c>
      <c r="AH30" s="91">
        <f t="shared" si="23"/>
        <v>2829.68</v>
      </c>
    </row>
    <row r="31" spans="1:35" ht="21" customHeight="1" x14ac:dyDescent="0.2">
      <c r="A31" s="89"/>
      <c r="B31" s="87"/>
      <c r="C31" s="88"/>
      <c r="D31" s="87"/>
      <c r="AE31" s="136"/>
      <c r="AF31" s="86">
        <f>SUM(AF24:AF30)</f>
        <v>8292</v>
      </c>
      <c r="AG31" s="85">
        <f>SUM(AG24:AG30)</f>
        <v>86211.56</v>
      </c>
      <c r="AH31" s="85">
        <f>SUM(AH24:AH30)</f>
        <v>77804.56</v>
      </c>
      <c r="AI31" s="135">
        <f>(AG31-AH31)/AG31</f>
        <v>9.8000000000000004E-2</v>
      </c>
    </row>
    <row r="32" spans="1:35" s="111" customFormat="1" ht="21" customHeight="1" x14ac:dyDescent="0.2">
      <c r="A32" s="134"/>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2"/>
    </row>
    <row r="33" spans="1:35" s="111" customFormat="1" ht="21" customHeight="1" x14ac:dyDescent="0.25">
      <c r="A33" s="272" t="s">
        <v>1009</v>
      </c>
      <c r="B33" s="272"/>
      <c r="C33" s="272"/>
      <c r="D33" s="272"/>
      <c r="E33" s="272"/>
      <c r="F33" s="272"/>
      <c r="G33" s="272"/>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0"/>
    </row>
    <row r="34" spans="1:35" s="111" customFormat="1" ht="21" customHeight="1" x14ac:dyDescent="0.2">
      <c r="A34" s="129" t="s">
        <v>990</v>
      </c>
      <c r="B34" s="128"/>
      <c r="C34" s="127"/>
      <c r="D34" s="124"/>
      <c r="E34" s="126"/>
      <c r="F34" s="126"/>
      <c r="G34" s="126"/>
      <c r="H34" s="125"/>
      <c r="I34" s="124"/>
      <c r="J34" s="124"/>
      <c r="K34" s="124"/>
      <c r="L34" s="124"/>
      <c r="M34" s="124"/>
      <c r="N34" s="123"/>
      <c r="O34" s="122"/>
      <c r="P34" s="121"/>
      <c r="Q34" s="120"/>
      <c r="R34" s="119"/>
      <c r="S34" s="118"/>
      <c r="T34" s="117"/>
      <c r="U34" s="117"/>
      <c r="V34" s="116"/>
      <c r="W34" s="116"/>
      <c r="X34" s="117"/>
      <c r="Y34" s="117"/>
      <c r="Z34" s="117"/>
      <c r="AA34" s="117"/>
      <c r="AB34" s="115"/>
      <c r="AC34" s="112"/>
      <c r="AD34" s="114"/>
      <c r="AE34" s="113"/>
      <c r="AF34" s="112"/>
      <c r="AG34" s="112"/>
      <c r="AH34" s="112"/>
    </row>
    <row r="35" spans="1:35" s="90" customFormat="1" ht="27" customHeight="1" x14ac:dyDescent="0.2">
      <c r="A35" s="273" t="str">
        <f>A34</f>
        <v>6 piece set -- Serta Brand 85gsm Microfiber Sheets -- Simply Comfy</v>
      </c>
      <c r="B35" s="273" t="s">
        <v>654</v>
      </c>
      <c r="C35" s="276" t="s">
        <v>653</v>
      </c>
      <c r="D35" s="105" t="s">
        <v>652</v>
      </c>
      <c r="E35" s="209" t="s">
        <v>973</v>
      </c>
      <c r="F35" s="267" t="s">
        <v>976</v>
      </c>
      <c r="G35" s="268" t="s">
        <v>977</v>
      </c>
      <c r="H35" s="108">
        <f t="shared" ref="H35:H41" si="24">H24</f>
        <v>4.45</v>
      </c>
      <c r="I35" s="105">
        <v>30</v>
      </c>
      <c r="J35" s="107">
        <v>25</v>
      </c>
      <c r="K35" s="106">
        <v>32</v>
      </c>
      <c r="L35" s="105">
        <v>4</v>
      </c>
      <c r="M35" s="105">
        <v>4.3600000000000003</v>
      </c>
      <c r="N35" s="104">
        <f t="shared" ref="N35:N41" si="25">I35*J35*K35/1000000</f>
        <v>2.4E-2</v>
      </c>
      <c r="O35" s="103">
        <f t="shared" ref="O35:O41" si="26">56/N35*L35</f>
        <v>9333</v>
      </c>
      <c r="P35" s="102">
        <v>5000</v>
      </c>
      <c r="Q35" s="101">
        <f t="shared" ref="Q35:Q41" si="27">P35/O35</f>
        <v>0.54</v>
      </c>
      <c r="R35" s="100" t="s">
        <v>648</v>
      </c>
      <c r="S35" s="99">
        <v>0.214</v>
      </c>
      <c r="T35" s="98">
        <f t="shared" ref="T35:T41" si="28">H35*S35</f>
        <v>0.95</v>
      </c>
      <c r="U35" s="98">
        <f t="shared" ref="U35:U41" si="29">T35+Q35+H35</f>
        <v>5.94</v>
      </c>
      <c r="V35" s="95"/>
      <c r="W35" s="95"/>
      <c r="X35" s="97"/>
      <c r="Y35" s="97">
        <f t="shared" ref="Y35:Y41" si="30">AE35*$Y$9</f>
        <v>0.44</v>
      </c>
      <c r="Z35" s="96"/>
      <c r="AA35" s="97">
        <f t="shared" ref="AA35:AA41" si="31">AE35*$AA$9</f>
        <v>0.64</v>
      </c>
      <c r="AB35" s="94">
        <f t="shared" ref="AB35:AB41" si="32">SUM(V35:AA35)</f>
        <v>1.08</v>
      </c>
      <c r="AC35" s="91">
        <f t="shared" ref="AC35:AC41" si="33">AB35+U35</f>
        <v>7.02</v>
      </c>
      <c r="AD35" s="93">
        <f t="shared" ref="AD35:AD41" si="34">(AE35-AC35)/AE35</f>
        <v>0.12139999999999999</v>
      </c>
      <c r="AE35" s="110">
        <v>7.99</v>
      </c>
      <c r="AF35" s="92">
        <v>1572</v>
      </c>
      <c r="AG35" s="91">
        <f t="shared" ref="AG35:AG41" si="35">AF35*AE35</f>
        <v>12560.28</v>
      </c>
      <c r="AH35" s="91">
        <f t="shared" ref="AH35:AH41" si="36">AF35*AC35</f>
        <v>11035.44</v>
      </c>
    </row>
    <row r="36" spans="1:35" s="90" customFormat="1" ht="27" customHeight="1" x14ac:dyDescent="0.2">
      <c r="A36" s="274"/>
      <c r="B36" s="274"/>
      <c r="C36" s="277"/>
      <c r="D36" s="105" t="s">
        <v>651</v>
      </c>
      <c r="E36" s="209" t="s">
        <v>973</v>
      </c>
      <c r="F36" s="267" t="s">
        <v>978</v>
      </c>
      <c r="G36" s="268" t="s">
        <v>979</v>
      </c>
      <c r="H36" s="108">
        <f t="shared" si="24"/>
        <v>5.95</v>
      </c>
      <c r="I36" s="105">
        <v>30</v>
      </c>
      <c r="J36" s="107">
        <v>25</v>
      </c>
      <c r="K36" s="106">
        <v>36</v>
      </c>
      <c r="L36" s="105">
        <v>4</v>
      </c>
      <c r="M36" s="105">
        <v>6.17</v>
      </c>
      <c r="N36" s="104">
        <f t="shared" si="25"/>
        <v>2.7E-2</v>
      </c>
      <c r="O36" s="103">
        <f t="shared" si="26"/>
        <v>8296</v>
      </c>
      <c r="P36" s="102">
        <v>5000</v>
      </c>
      <c r="Q36" s="101">
        <f t="shared" si="27"/>
        <v>0.6</v>
      </c>
      <c r="R36" s="100" t="s">
        <v>648</v>
      </c>
      <c r="S36" s="99">
        <v>0.214</v>
      </c>
      <c r="T36" s="98">
        <f t="shared" si="28"/>
        <v>1.27</v>
      </c>
      <c r="U36" s="98">
        <f t="shared" si="29"/>
        <v>7.82</v>
      </c>
      <c r="V36" s="95"/>
      <c r="W36" s="95"/>
      <c r="X36" s="97"/>
      <c r="Y36" s="97">
        <f t="shared" si="30"/>
        <v>0.53</v>
      </c>
      <c r="Z36" s="96"/>
      <c r="AA36" s="97">
        <f t="shared" si="31"/>
        <v>0.77</v>
      </c>
      <c r="AB36" s="94">
        <f t="shared" si="32"/>
        <v>1.3</v>
      </c>
      <c r="AC36" s="91">
        <f t="shared" si="33"/>
        <v>9.1199999999999992</v>
      </c>
      <c r="AD36" s="93">
        <f t="shared" si="34"/>
        <v>5.3900000000000003E-2</v>
      </c>
      <c r="AE36" s="110">
        <v>9.64</v>
      </c>
      <c r="AF36" s="92">
        <v>1160</v>
      </c>
      <c r="AG36" s="91">
        <f t="shared" si="35"/>
        <v>11182.4</v>
      </c>
      <c r="AH36" s="91">
        <f t="shared" si="36"/>
        <v>10579.2</v>
      </c>
    </row>
    <row r="37" spans="1:35" s="90" customFormat="1" ht="27" customHeight="1" x14ac:dyDescent="0.2">
      <c r="A37" s="274"/>
      <c r="B37" s="274"/>
      <c r="C37" s="277"/>
      <c r="D37" s="105" t="s">
        <v>650</v>
      </c>
      <c r="E37" s="209" t="s">
        <v>973</v>
      </c>
      <c r="F37" s="267" t="s">
        <v>980</v>
      </c>
      <c r="G37" s="268" t="s">
        <v>981</v>
      </c>
      <c r="H37" s="108">
        <f t="shared" si="24"/>
        <v>6.01</v>
      </c>
      <c r="I37" s="105">
        <v>30</v>
      </c>
      <c r="J37" s="107">
        <v>25</v>
      </c>
      <c r="K37" s="106">
        <v>40</v>
      </c>
      <c r="L37" s="105">
        <v>4</v>
      </c>
      <c r="M37" s="105">
        <v>7.04</v>
      </c>
      <c r="N37" s="104">
        <f t="shared" si="25"/>
        <v>0.03</v>
      </c>
      <c r="O37" s="103">
        <f t="shared" si="26"/>
        <v>7467</v>
      </c>
      <c r="P37" s="102">
        <v>5000</v>
      </c>
      <c r="Q37" s="101">
        <f t="shared" si="27"/>
        <v>0.67</v>
      </c>
      <c r="R37" s="100" t="s">
        <v>648</v>
      </c>
      <c r="S37" s="99">
        <v>0.214</v>
      </c>
      <c r="T37" s="98">
        <f t="shared" si="28"/>
        <v>1.29</v>
      </c>
      <c r="U37" s="98">
        <f t="shared" si="29"/>
        <v>7.97</v>
      </c>
      <c r="V37" s="95"/>
      <c r="W37" s="95"/>
      <c r="X37" s="97"/>
      <c r="Y37" s="97">
        <f t="shared" si="30"/>
        <v>0.59</v>
      </c>
      <c r="Z37" s="96"/>
      <c r="AA37" s="97">
        <f t="shared" si="31"/>
        <v>0.86</v>
      </c>
      <c r="AB37" s="94">
        <f t="shared" si="32"/>
        <v>1.45</v>
      </c>
      <c r="AC37" s="91">
        <f t="shared" si="33"/>
        <v>9.42</v>
      </c>
      <c r="AD37" s="93">
        <f t="shared" si="34"/>
        <v>0.1229</v>
      </c>
      <c r="AE37" s="110">
        <v>10.74</v>
      </c>
      <c r="AF37" s="92">
        <v>1188</v>
      </c>
      <c r="AG37" s="91">
        <f t="shared" si="35"/>
        <v>12759.12</v>
      </c>
      <c r="AH37" s="91">
        <f t="shared" si="36"/>
        <v>11190.96</v>
      </c>
    </row>
    <row r="38" spans="1:35" s="90" customFormat="1" ht="27" customHeight="1" x14ac:dyDescent="0.2">
      <c r="A38" s="274"/>
      <c r="B38" s="274"/>
      <c r="C38" s="277"/>
      <c r="D38" s="105" t="s">
        <v>650</v>
      </c>
      <c r="E38" s="209" t="s">
        <v>974</v>
      </c>
      <c r="F38" s="267" t="s">
        <v>982</v>
      </c>
      <c r="G38" s="268" t="s">
        <v>983</v>
      </c>
      <c r="H38" s="108">
        <f t="shared" si="24"/>
        <v>6.01</v>
      </c>
      <c r="I38" s="105">
        <v>30</v>
      </c>
      <c r="J38" s="107">
        <v>25</v>
      </c>
      <c r="K38" s="106">
        <v>40</v>
      </c>
      <c r="L38" s="105">
        <v>4</v>
      </c>
      <c r="M38" s="105">
        <v>7.04</v>
      </c>
      <c r="N38" s="104">
        <f t="shared" si="25"/>
        <v>0.03</v>
      </c>
      <c r="O38" s="103">
        <f t="shared" si="26"/>
        <v>7467</v>
      </c>
      <c r="P38" s="102">
        <v>5000</v>
      </c>
      <c r="Q38" s="101">
        <f t="shared" si="27"/>
        <v>0.67</v>
      </c>
      <c r="R38" s="100" t="s">
        <v>648</v>
      </c>
      <c r="S38" s="99">
        <v>0.214</v>
      </c>
      <c r="T38" s="98">
        <f t="shared" si="28"/>
        <v>1.29</v>
      </c>
      <c r="U38" s="98">
        <f t="shared" si="29"/>
        <v>7.97</v>
      </c>
      <c r="V38" s="95"/>
      <c r="W38" s="95"/>
      <c r="X38" s="97"/>
      <c r="Y38" s="97">
        <f t="shared" si="30"/>
        <v>0.59</v>
      </c>
      <c r="Z38" s="96"/>
      <c r="AA38" s="97">
        <f t="shared" si="31"/>
        <v>0.86</v>
      </c>
      <c r="AB38" s="94">
        <f t="shared" si="32"/>
        <v>1.45</v>
      </c>
      <c r="AC38" s="91">
        <f t="shared" si="33"/>
        <v>9.42</v>
      </c>
      <c r="AD38" s="93">
        <f t="shared" si="34"/>
        <v>0.1229</v>
      </c>
      <c r="AE38" s="110">
        <f>AE37</f>
        <v>10.74</v>
      </c>
      <c r="AF38" s="92">
        <v>1188</v>
      </c>
      <c r="AG38" s="91">
        <f t="shared" si="35"/>
        <v>12759.12</v>
      </c>
      <c r="AH38" s="91">
        <f t="shared" si="36"/>
        <v>11190.96</v>
      </c>
    </row>
    <row r="39" spans="1:35" s="90" customFormat="1" ht="27" customHeight="1" x14ac:dyDescent="0.2">
      <c r="A39" s="274"/>
      <c r="B39" s="274"/>
      <c r="C39" s="277"/>
      <c r="D39" s="105" t="s">
        <v>650</v>
      </c>
      <c r="E39" s="209" t="s">
        <v>975</v>
      </c>
      <c r="F39" s="267" t="s">
        <v>984</v>
      </c>
      <c r="G39" s="268" t="s">
        <v>985</v>
      </c>
      <c r="H39" s="108">
        <f t="shared" si="24"/>
        <v>6.01</v>
      </c>
      <c r="I39" s="105">
        <v>30</v>
      </c>
      <c r="J39" s="107">
        <v>25</v>
      </c>
      <c r="K39" s="106">
        <v>40</v>
      </c>
      <c r="L39" s="105">
        <v>4</v>
      </c>
      <c r="M39" s="105">
        <v>7.04</v>
      </c>
      <c r="N39" s="104">
        <f t="shared" si="25"/>
        <v>0.03</v>
      </c>
      <c r="O39" s="103">
        <f t="shared" si="26"/>
        <v>7467</v>
      </c>
      <c r="P39" s="102">
        <v>5000</v>
      </c>
      <c r="Q39" s="101">
        <f t="shared" si="27"/>
        <v>0.67</v>
      </c>
      <c r="R39" s="100" t="s">
        <v>648</v>
      </c>
      <c r="S39" s="99">
        <v>0.214</v>
      </c>
      <c r="T39" s="98">
        <f t="shared" si="28"/>
        <v>1.29</v>
      </c>
      <c r="U39" s="98">
        <f t="shared" si="29"/>
        <v>7.97</v>
      </c>
      <c r="V39" s="95"/>
      <c r="W39" s="95"/>
      <c r="X39" s="97"/>
      <c r="Y39" s="97">
        <f t="shared" si="30"/>
        <v>0.59</v>
      </c>
      <c r="Z39" s="96"/>
      <c r="AA39" s="97">
        <f t="shared" si="31"/>
        <v>0.86</v>
      </c>
      <c r="AB39" s="94">
        <f t="shared" si="32"/>
        <v>1.45</v>
      </c>
      <c r="AC39" s="91">
        <f t="shared" si="33"/>
        <v>9.42</v>
      </c>
      <c r="AD39" s="93">
        <f t="shared" si="34"/>
        <v>0.1229</v>
      </c>
      <c r="AE39" s="110">
        <f>AE37</f>
        <v>10.74</v>
      </c>
      <c r="AF39" s="92">
        <v>1188</v>
      </c>
      <c r="AG39" s="91">
        <f t="shared" si="35"/>
        <v>12759.12</v>
      </c>
      <c r="AH39" s="91">
        <f t="shared" si="36"/>
        <v>11190.96</v>
      </c>
    </row>
    <row r="40" spans="1:35" s="90" customFormat="1" ht="27" customHeight="1" x14ac:dyDescent="0.2">
      <c r="A40" s="274"/>
      <c r="B40" s="274"/>
      <c r="C40" s="277"/>
      <c r="D40" s="105" t="s">
        <v>649</v>
      </c>
      <c r="E40" s="209" t="s">
        <v>973</v>
      </c>
      <c r="F40" s="267" t="s">
        <v>986</v>
      </c>
      <c r="G40" s="268" t="s">
        <v>987</v>
      </c>
      <c r="H40" s="108">
        <f t="shared" si="24"/>
        <v>7.36</v>
      </c>
      <c r="I40" s="105">
        <v>30</v>
      </c>
      <c r="J40" s="107">
        <v>25</v>
      </c>
      <c r="K40" s="106">
        <v>44</v>
      </c>
      <c r="L40" s="105">
        <v>4</v>
      </c>
      <c r="M40" s="105">
        <v>8.3699999999999992</v>
      </c>
      <c r="N40" s="104">
        <f t="shared" si="25"/>
        <v>3.3000000000000002E-2</v>
      </c>
      <c r="O40" s="103">
        <f t="shared" si="26"/>
        <v>6788</v>
      </c>
      <c r="P40" s="102">
        <v>5000</v>
      </c>
      <c r="Q40" s="101">
        <f t="shared" si="27"/>
        <v>0.74</v>
      </c>
      <c r="R40" s="100" t="s">
        <v>648</v>
      </c>
      <c r="S40" s="99">
        <v>0.214</v>
      </c>
      <c r="T40" s="98">
        <f t="shared" si="28"/>
        <v>1.58</v>
      </c>
      <c r="U40" s="98">
        <f t="shared" si="29"/>
        <v>9.68</v>
      </c>
      <c r="V40" s="95"/>
      <c r="W40" s="95"/>
      <c r="X40" s="97"/>
      <c r="Y40" s="97">
        <f t="shared" si="30"/>
        <v>0.67</v>
      </c>
      <c r="Z40" s="96"/>
      <c r="AA40" s="97">
        <f t="shared" si="31"/>
        <v>0.97</v>
      </c>
      <c r="AB40" s="94">
        <f t="shared" si="32"/>
        <v>1.64</v>
      </c>
      <c r="AC40" s="91">
        <f t="shared" si="33"/>
        <v>11.32</v>
      </c>
      <c r="AD40" s="93">
        <f t="shared" si="34"/>
        <v>6.6000000000000003E-2</v>
      </c>
      <c r="AE40" s="110">
        <v>12.12</v>
      </c>
      <c r="AF40" s="92">
        <v>1748</v>
      </c>
      <c r="AG40" s="91">
        <f t="shared" si="35"/>
        <v>21185.759999999998</v>
      </c>
      <c r="AH40" s="91">
        <f t="shared" si="36"/>
        <v>19787.36</v>
      </c>
    </row>
    <row r="41" spans="1:35" s="90" customFormat="1" ht="27" customHeight="1" x14ac:dyDescent="0.2">
      <c r="A41" s="275"/>
      <c r="B41" s="275"/>
      <c r="C41" s="278"/>
      <c r="D41" s="105" t="s">
        <v>655</v>
      </c>
      <c r="E41" s="209" t="s">
        <v>973</v>
      </c>
      <c r="F41" s="267" t="s">
        <v>988</v>
      </c>
      <c r="G41" s="268" t="s">
        <v>989</v>
      </c>
      <c r="H41" s="108">
        <f t="shared" si="24"/>
        <v>7.44</v>
      </c>
      <c r="I41" s="105">
        <v>30</v>
      </c>
      <c r="J41" s="107">
        <v>25</v>
      </c>
      <c r="K41" s="106">
        <v>44</v>
      </c>
      <c r="L41" s="105">
        <v>4</v>
      </c>
      <c r="M41" s="105">
        <v>8.3699999999999992</v>
      </c>
      <c r="N41" s="104">
        <f t="shared" si="25"/>
        <v>3.3000000000000002E-2</v>
      </c>
      <c r="O41" s="103">
        <f t="shared" si="26"/>
        <v>6788</v>
      </c>
      <c r="P41" s="102">
        <v>5000</v>
      </c>
      <c r="Q41" s="101">
        <f t="shared" si="27"/>
        <v>0.74</v>
      </c>
      <c r="R41" s="100" t="s">
        <v>648</v>
      </c>
      <c r="S41" s="99">
        <v>0.214</v>
      </c>
      <c r="T41" s="98">
        <f t="shared" si="28"/>
        <v>1.59</v>
      </c>
      <c r="U41" s="98">
        <f t="shared" si="29"/>
        <v>9.77</v>
      </c>
      <c r="V41" s="95"/>
      <c r="W41" s="95"/>
      <c r="X41" s="97"/>
      <c r="Y41" s="97">
        <f t="shared" si="30"/>
        <v>0.67</v>
      </c>
      <c r="Z41" s="96"/>
      <c r="AA41" s="97">
        <f t="shared" si="31"/>
        <v>0.97</v>
      </c>
      <c r="AB41" s="94">
        <f t="shared" si="32"/>
        <v>1.64</v>
      </c>
      <c r="AC41" s="91">
        <f t="shared" si="33"/>
        <v>11.41</v>
      </c>
      <c r="AD41" s="93">
        <f t="shared" si="34"/>
        <v>5.8599999999999999E-2</v>
      </c>
      <c r="AE41" s="110">
        <f>AE40</f>
        <v>12.12</v>
      </c>
      <c r="AF41" s="92">
        <v>248</v>
      </c>
      <c r="AG41" s="91">
        <f t="shared" si="35"/>
        <v>3005.76</v>
      </c>
      <c r="AH41" s="91">
        <f t="shared" si="36"/>
        <v>2829.68</v>
      </c>
    </row>
    <row r="42" spans="1:35" ht="21" customHeight="1" x14ac:dyDescent="0.2">
      <c r="A42" s="89"/>
      <c r="B42" s="87"/>
      <c r="C42" s="88"/>
      <c r="D42" s="87"/>
      <c r="AE42" s="136"/>
      <c r="AF42" s="86">
        <f>SUM(AF35:AF41)</f>
        <v>8292</v>
      </c>
      <c r="AG42" s="85">
        <f>SUM(AG35:AG41)</f>
        <v>86211.56</v>
      </c>
      <c r="AH42" s="85">
        <f>SUM(AH35:AH41)</f>
        <v>77804.56</v>
      </c>
      <c r="AI42" s="135">
        <f>(AG42-AH42)/AG42</f>
        <v>9.8000000000000004E-2</v>
      </c>
    </row>
    <row r="43" spans="1:35" s="111" customFormat="1" ht="21" customHeight="1" x14ac:dyDescent="0.2">
      <c r="A43" s="134"/>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2"/>
    </row>
    <row r="44" spans="1:35" s="111" customFormat="1" ht="21" customHeight="1" x14ac:dyDescent="0.25">
      <c r="A44" s="272" t="s">
        <v>1010</v>
      </c>
      <c r="B44" s="272"/>
      <c r="C44" s="272"/>
      <c r="D44" s="272"/>
      <c r="E44" s="272"/>
      <c r="F44" s="272"/>
      <c r="G44" s="272"/>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0"/>
    </row>
    <row r="45" spans="1:35" s="111" customFormat="1" ht="21" customHeight="1" x14ac:dyDescent="0.2">
      <c r="A45" s="129" t="s">
        <v>990</v>
      </c>
      <c r="B45" s="128"/>
      <c r="C45" s="127"/>
      <c r="D45" s="124"/>
      <c r="E45" s="126"/>
      <c r="F45" s="126"/>
      <c r="G45" s="126"/>
      <c r="H45" s="125"/>
      <c r="I45" s="124"/>
      <c r="J45" s="124"/>
      <c r="K45" s="124"/>
      <c r="L45" s="124"/>
      <c r="M45" s="124"/>
      <c r="N45" s="123"/>
      <c r="O45" s="122"/>
      <c r="P45" s="121"/>
      <c r="Q45" s="120"/>
      <c r="R45" s="119"/>
      <c r="S45" s="118"/>
      <c r="T45" s="117"/>
      <c r="U45" s="117"/>
      <c r="V45" s="116"/>
      <c r="W45" s="116"/>
      <c r="X45" s="117"/>
      <c r="Y45" s="117"/>
      <c r="Z45" s="117"/>
      <c r="AA45" s="117"/>
      <c r="AB45" s="115"/>
      <c r="AC45" s="112"/>
      <c r="AD45" s="114"/>
      <c r="AE45" s="113"/>
      <c r="AF45" s="112"/>
      <c r="AG45" s="112"/>
      <c r="AH45" s="112"/>
    </row>
    <row r="46" spans="1:35" s="90" customFormat="1" ht="27" customHeight="1" x14ac:dyDescent="0.2">
      <c r="A46" s="273" t="str">
        <f>A45</f>
        <v>6 piece set -- Serta Brand 85gsm Microfiber Sheets -- Simply Comfy</v>
      </c>
      <c r="B46" s="273" t="s">
        <v>654</v>
      </c>
      <c r="C46" s="276" t="s">
        <v>653</v>
      </c>
      <c r="D46" s="105" t="s">
        <v>652</v>
      </c>
      <c r="E46" s="209" t="s">
        <v>660</v>
      </c>
      <c r="F46" s="267" t="s">
        <v>1011</v>
      </c>
      <c r="G46" s="270" t="s">
        <v>994</v>
      </c>
      <c r="H46" s="108">
        <f t="shared" ref="H46:H52" si="37">H35</f>
        <v>4.45</v>
      </c>
      <c r="I46" s="105">
        <v>30</v>
      </c>
      <c r="J46" s="107">
        <v>25</v>
      </c>
      <c r="K46" s="106">
        <v>32</v>
      </c>
      <c r="L46" s="105">
        <v>4</v>
      </c>
      <c r="M46" s="105">
        <v>4.3600000000000003</v>
      </c>
      <c r="N46" s="104">
        <f t="shared" ref="N46:N52" si="38">I46*J46*K46/1000000</f>
        <v>2.4E-2</v>
      </c>
      <c r="O46" s="103">
        <f t="shared" ref="O46:O52" si="39">56/N46*L46</f>
        <v>9333</v>
      </c>
      <c r="P46" s="102">
        <v>5000</v>
      </c>
      <c r="Q46" s="101">
        <f t="shared" ref="Q46:Q52" si="40">P46/O46</f>
        <v>0.54</v>
      </c>
      <c r="R46" s="100" t="s">
        <v>648</v>
      </c>
      <c r="S46" s="99">
        <v>0.214</v>
      </c>
      <c r="T46" s="98">
        <f t="shared" ref="T46:T52" si="41">H46*S46</f>
        <v>0.95</v>
      </c>
      <c r="U46" s="98">
        <f t="shared" ref="U46:U52" si="42">T46+Q46+H46</f>
        <v>5.94</v>
      </c>
      <c r="V46" s="95"/>
      <c r="W46" s="95"/>
      <c r="X46" s="97"/>
      <c r="Y46" s="97">
        <f t="shared" ref="Y46:Y52" si="43">AE46*$Y$9</f>
        <v>0.44</v>
      </c>
      <c r="Z46" s="96"/>
      <c r="AA46" s="97">
        <f t="shared" ref="AA46:AA52" si="44">AE46*$AA$9</f>
        <v>0.64</v>
      </c>
      <c r="AB46" s="94">
        <f t="shared" ref="AB46:AB52" si="45">SUM(V46:AA46)</f>
        <v>1.08</v>
      </c>
      <c r="AC46" s="91">
        <f t="shared" ref="AC46:AC52" si="46">AB46+U46</f>
        <v>7.02</v>
      </c>
      <c r="AD46" s="93">
        <f t="shared" ref="AD46:AD52" si="47">(AE46-AC46)/AE46</f>
        <v>0.12139999999999999</v>
      </c>
      <c r="AE46" s="110">
        <v>7.99</v>
      </c>
      <c r="AF46" s="92">
        <v>1572</v>
      </c>
      <c r="AG46" s="91">
        <f t="shared" ref="AG46:AG52" si="48">AF46*AE46</f>
        <v>12560.28</v>
      </c>
      <c r="AH46" s="91">
        <f t="shared" ref="AH46:AH52" si="49">AF46*AC46</f>
        <v>11035.44</v>
      </c>
    </row>
    <row r="47" spans="1:35" s="90" customFormat="1" ht="27" customHeight="1" x14ac:dyDescent="0.2">
      <c r="A47" s="274"/>
      <c r="B47" s="274"/>
      <c r="C47" s="277"/>
      <c r="D47" s="105" t="s">
        <v>651</v>
      </c>
      <c r="E47" s="209" t="s">
        <v>660</v>
      </c>
      <c r="F47" s="267" t="s">
        <v>995</v>
      </c>
      <c r="G47" s="270" t="s">
        <v>996</v>
      </c>
      <c r="H47" s="108">
        <f t="shared" si="37"/>
        <v>5.95</v>
      </c>
      <c r="I47" s="105">
        <v>30</v>
      </c>
      <c r="J47" s="107">
        <v>25</v>
      </c>
      <c r="K47" s="106">
        <v>36</v>
      </c>
      <c r="L47" s="105">
        <v>4</v>
      </c>
      <c r="M47" s="105">
        <v>6.17</v>
      </c>
      <c r="N47" s="104">
        <f t="shared" si="38"/>
        <v>2.7E-2</v>
      </c>
      <c r="O47" s="103">
        <f t="shared" si="39"/>
        <v>8296</v>
      </c>
      <c r="P47" s="102">
        <v>5000</v>
      </c>
      <c r="Q47" s="101">
        <f t="shared" si="40"/>
        <v>0.6</v>
      </c>
      <c r="R47" s="100" t="s">
        <v>648</v>
      </c>
      <c r="S47" s="99">
        <v>0.214</v>
      </c>
      <c r="T47" s="98">
        <f t="shared" si="41"/>
        <v>1.27</v>
      </c>
      <c r="U47" s="98">
        <f t="shared" si="42"/>
        <v>7.82</v>
      </c>
      <c r="V47" s="95"/>
      <c r="W47" s="95"/>
      <c r="X47" s="97"/>
      <c r="Y47" s="97">
        <f t="shared" si="43"/>
        <v>0.53</v>
      </c>
      <c r="Z47" s="96"/>
      <c r="AA47" s="97">
        <f t="shared" si="44"/>
        <v>0.77</v>
      </c>
      <c r="AB47" s="94">
        <f t="shared" si="45"/>
        <v>1.3</v>
      </c>
      <c r="AC47" s="91">
        <f t="shared" si="46"/>
        <v>9.1199999999999992</v>
      </c>
      <c r="AD47" s="93">
        <f t="shared" si="47"/>
        <v>5.3900000000000003E-2</v>
      </c>
      <c r="AE47" s="110">
        <v>9.64</v>
      </c>
      <c r="AF47" s="92">
        <v>1160</v>
      </c>
      <c r="AG47" s="91">
        <f t="shared" si="48"/>
        <v>11182.4</v>
      </c>
      <c r="AH47" s="91">
        <f t="shared" si="49"/>
        <v>10579.2</v>
      </c>
    </row>
    <row r="48" spans="1:35" s="90" customFormat="1" ht="27" customHeight="1" x14ac:dyDescent="0.2">
      <c r="A48" s="274"/>
      <c r="B48" s="274"/>
      <c r="C48" s="277"/>
      <c r="D48" s="105" t="s">
        <v>650</v>
      </c>
      <c r="E48" s="209" t="s">
        <v>660</v>
      </c>
      <c r="F48" s="267" t="s">
        <v>997</v>
      </c>
      <c r="G48" s="270" t="s">
        <v>998</v>
      </c>
      <c r="H48" s="108">
        <f t="shared" si="37"/>
        <v>6.01</v>
      </c>
      <c r="I48" s="105">
        <v>30</v>
      </c>
      <c r="J48" s="107">
        <v>25</v>
      </c>
      <c r="K48" s="106">
        <v>40</v>
      </c>
      <c r="L48" s="105">
        <v>4</v>
      </c>
      <c r="M48" s="105">
        <v>7.04</v>
      </c>
      <c r="N48" s="104">
        <f t="shared" si="38"/>
        <v>0.03</v>
      </c>
      <c r="O48" s="103">
        <f t="shared" si="39"/>
        <v>7467</v>
      </c>
      <c r="P48" s="102">
        <v>5000</v>
      </c>
      <c r="Q48" s="101">
        <f t="shared" si="40"/>
        <v>0.67</v>
      </c>
      <c r="R48" s="100" t="s">
        <v>648</v>
      </c>
      <c r="S48" s="99">
        <v>0.214</v>
      </c>
      <c r="T48" s="98">
        <f t="shared" si="41"/>
        <v>1.29</v>
      </c>
      <c r="U48" s="98">
        <f t="shared" si="42"/>
        <v>7.97</v>
      </c>
      <c r="V48" s="95"/>
      <c r="W48" s="95"/>
      <c r="X48" s="97"/>
      <c r="Y48" s="97">
        <f t="shared" si="43"/>
        <v>0.59</v>
      </c>
      <c r="Z48" s="96"/>
      <c r="AA48" s="97">
        <f t="shared" si="44"/>
        <v>0.86</v>
      </c>
      <c r="AB48" s="94">
        <f t="shared" si="45"/>
        <v>1.45</v>
      </c>
      <c r="AC48" s="91">
        <f t="shared" si="46"/>
        <v>9.42</v>
      </c>
      <c r="AD48" s="93">
        <f t="shared" si="47"/>
        <v>0.1229</v>
      </c>
      <c r="AE48" s="110">
        <v>10.74</v>
      </c>
      <c r="AF48" s="92">
        <v>1188</v>
      </c>
      <c r="AG48" s="91">
        <f t="shared" si="48"/>
        <v>12759.12</v>
      </c>
      <c r="AH48" s="91">
        <f t="shared" si="49"/>
        <v>11190.96</v>
      </c>
    </row>
    <row r="49" spans="1:35" s="90" customFormat="1" ht="27" customHeight="1" x14ac:dyDescent="0.2">
      <c r="A49" s="274"/>
      <c r="B49" s="274"/>
      <c r="C49" s="277"/>
      <c r="D49" s="105" t="s">
        <v>650</v>
      </c>
      <c r="E49" s="209" t="s">
        <v>672</v>
      </c>
      <c r="F49" s="267" t="s">
        <v>999</v>
      </c>
      <c r="G49" s="270" t="s">
        <v>1000</v>
      </c>
      <c r="H49" s="108">
        <f t="shared" si="37"/>
        <v>6.01</v>
      </c>
      <c r="I49" s="105">
        <v>30</v>
      </c>
      <c r="J49" s="107">
        <v>25</v>
      </c>
      <c r="K49" s="106">
        <v>40</v>
      </c>
      <c r="L49" s="105">
        <v>4</v>
      </c>
      <c r="M49" s="105">
        <v>7.04</v>
      </c>
      <c r="N49" s="104">
        <f t="shared" si="38"/>
        <v>0.03</v>
      </c>
      <c r="O49" s="103">
        <f t="shared" si="39"/>
        <v>7467</v>
      </c>
      <c r="P49" s="102">
        <v>5000</v>
      </c>
      <c r="Q49" s="101">
        <f t="shared" si="40"/>
        <v>0.67</v>
      </c>
      <c r="R49" s="100" t="s">
        <v>648</v>
      </c>
      <c r="S49" s="99">
        <v>0.214</v>
      </c>
      <c r="T49" s="98">
        <f t="shared" si="41"/>
        <v>1.29</v>
      </c>
      <c r="U49" s="98">
        <f t="shared" si="42"/>
        <v>7.97</v>
      </c>
      <c r="V49" s="95"/>
      <c r="W49" s="95"/>
      <c r="X49" s="97"/>
      <c r="Y49" s="97">
        <f t="shared" si="43"/>
        <v>0.59</v>
      </c>
      <c r="Z49" s="96"/>
      <c r="AA49" s="97">
        <f t="shared" si="44"/>
        <v>0.86</v>
      </c>
      <c r="AB49" s="94">
        <f t="shared" si="45"/>
        <v>1.45</v>
      </c>
      <c r="AC49" s="91">
        <f t="shared" si="46"/>
        <v>9.42</v>
      </c>
      <c r="AD49" s="93">
        <f t="shared" si="47"/>
        <v>0.1229</v>
      </c>
      <c r="AE49" s="110">
        <f>AE48</f>
        <v>10.74</v>
      </c>
      <c r="AF49" s="92">
        <v>1188</v>
      </c>
      <c r="AG49" s="91">
        <f t="shared" si="48"/>
        <v>12759.12</v>
      </c>
      <c r="AH49" s="91">
        <f t="shared" si="49"/>
        <v>11190.96</v>
      </c>
    </row>
    <row r="50" spans="1:35" s="90" customFormat="1" ht="27" customHeight="1" x14ac:dyDescent="0.2">
      <c r="A50" s="274"/>
      <c r="B50" s="274"/>
      <c r="C50" s="277"/>
      <c r="D50" s="105" t="s">
        <v>650</v>
      </c>
      <c r="E50" s="209" t="s">
        <v>991</v>
      </c>
      <c r="F50" s="267" t="s">
        <v>1001</v>
      </c>
      <c r="G50" s="271" t="s">
        <v>1002</v>
      </c>
      <c r="H50" s="108">
        <f t="shared" si="37"/>
        <v>6.01</v>
      </c>
      <c r="I50" s="105">
        <v>30</v>
      </c>
      <c r="J50" s="107">
        <v>25</v>
      </c>
      <c r="K50" s="106">
        <v>40</v>
      </c>
      <c r="L50" s="105">
        <v>4</v>
      </c>
      <c r="M50" s="105">
        <v>7.04</v>
      </c>
      <c r="N50" s="104">
        <f t="shared" si="38"/>
        <v>0.03</v>
      </c>
      <c r="O50" s="103">
        <f t="shared" si="39"/>
        <v>7467</v>
      </c>
      <c r="P50" s="102">
        <v>5000</v>
      </c>
      <c r="Q50" s="101">
        <f t="shared" si="40"/>
        <v>0.67</v>
      </c>
      <c r="R50" s="100" t="s">
        <v>648</v>
      </c>
      <c r="S50" s="99">
        <v>0.214</v>
      </c>
      <c r="T50" s="98">
        <f t="shared" si="41"/>
        <v>1.29</v>
      </c>
      <c r="U50" s="98">
        <f t="shared" si="42"/>
        <v>7.97</v>
      </c>
      <c r="V50" s="95"/>
      <c r="W50" s="95"/>
      <c r="X50" s="97"/>
      <c r="Y50" s="97">
        <f t="shared" si="43"/>
        <v>0.59</v>
      </c>
      <c r="Z50" s="96"/>
      <c r="AA50" s="97">
        <f t="shared" si="44"/>
        <v>0.86</v>
      </c>
      <c r="AB50" s="94">
        <f t="shared" si="45"/>
        <v>1.45</v>
      </c>
      <c r="AC50" s="91">
        <f t="shared" si="46"/>
        <v>9.42</v>
      </c>
      <c r="AD50" s="93">
        <f t="shared" si="47"/>
        <v>0.1229</v>
      </c>
      <c r="AE50" s="110">
        <f>AE48</f>
        <v>10.74</v>
      </c>
      <c r="AF50" s="92">
        <v>1188</v>
      </c>
      <c r="AG50" s="91">
        <f t="shared" si="48"/>
        <v>12759.12</v>
      </c>
      <c r="AH50" s="91">
        <f t="shared" si="49"/>
        <v>11190.96</v>
      </c>
    </row>
    <row r="51" spans="1:35" s="90" customFormat="1" ht="27" customHeight="1" x14ac:dyDescent="0.2">
      <c r="A51" s="274"/>
      <c r="B51" s="274"/>
      <c r="C51" s="277"/>
      <c r="D51" s="105" t="s">
        <v>649</v>
      </c>
      <c r="E51" s="209" t="s">
        <v>660</v>
      </c>
      <c r="F51" s="267" t="s">
        <v>1003</v>
      </c>
      <c r="G51" s="270" t="s">
        <v>1004</v>
      </c>
      <c r="H51" s="108">
        <f t="shared" si="37"/>
        <v>7.36</v>
      </c>
      <c r="I51" s="105">
        <v>30</v>
      </c>
      <c r="J51" s="107">
        <v>25</v>
      </c>
      <c r="K51" s="106">
        <v>44</v>
      </c>
      <c r="L51" s="105">
        <v>4</v>
      </c>
      <c r="M51" s="105">
        <v>8.3699999999999992</v>
      </c>
      <c r="N51" s="104">
        <f t="shared" si="38"/>
        <v>3.3000000000000002E-2</v>
      </c>
      <c r="O51" s="103">
        <f t="shared" si="39"/>
        <v>6788</v>
      </c>
      <c r="P51" s="102">
        <v>5000</v>
      </c>
      <c r="Q51" s="101">
        <f t="shared" si="40"/>
        <v>0.74</v>
      </c>
      <c r="R51" s="100" t="s">
        <v>648</v>
      </c>
      <c r="S51" s="99">
        <v>0.214</v>
      </c>
      <c r="T51" s="98">
        <f t="shared" si="41"/>
        <v>1.58</v>
      </c>
      <c r="U51" s="98">
        <f t="shared" si="42"/>
        <v>9.68</v>
      </c>
      <c r="V51" s="95"/>
      <c r="W51" s="95"/>
      <c r="X51" s="97"/>
      <c r="Y51" s="97">
        <f t="shared" si="43"/>
        <v>0.67</v>
      </c>
      <c r="Z51" s="96"/>
      <c r="AA51" s="97">
        <f t="shared" si="44"/>
        <v>0.97</v>
      </c>
      <c r="AB51" s="94">
        <f t="shared" si="45"/>
        <v>1.64</v>
      </c>
      <c r="AC51" s="91">
        <f t="shared" si="46"/>
        <v>11.32</v>
      </c>
      <c r="AD51" s="93">
        <f t="shared" si="47"/>
        <v>6.6000000000000003E-2</v>
      </c>
      <c r="AE51" s="110">
        <v>12.12</v>
      </c>
      <c r="AF51" s="92">
        <v>1748</v>
      </c>
      <c r="AG51" s="91">
        <f t="shared" si="48"/>
        <v>21185.759999999998</v>
      </c>
      <c r="AH51" s="91">
        <f t="shared" si="49"/>
        <v>19787.36</v>
      </c>
    </row>
    <row r="52" spans="1:35" s="90" customFormat="1" ht="27" customHeight="1" x14ac:dyDescent="0.2">
      <c r="A52" s="275"/>
      <c r="B52" s="275"/>
      <c r="C52" s="278"/>
      <c r="D52" s="105" t="s">
        <v>655</v>
      </c>
      <c r="E52" s="209" t="s">
        <v>660</v>
      </c>
      <c r="F52" s="267" t="s">
        <v>1005</v>
      </c>
      <c r="G52" s="270" t="s">
        <v>1006</v>
      </c>
      <c r="H52" s="108">
        <f t="shared" si="37"/>
        <v>7.44</v>
      </c>
      <c r="I52" s="105">
        <v>30</v>
      </c>
      <c r="J52" s="107">
        <v>25</v>
      </c>
      <c r="K52" s="106">
        <v>44</v>
      </c>
      <c r="L52" s="105">
        <v>4</v>
      </c>
      <c r="M52" s="105">
        <v>8.3699999999999992</v>
      </c>
      <c r="N52" s="104">
        <f t="shared" si="38"/>
        <v>3.3000000000000002E-2</v>
      </c>
      <c r="O52" s="103">
        <f t="shared" si="39"/>
        <v>6788</v>
      </c>
      <c r="P52" s="102">
        <v>5000</v>
      </c>
      <c r="Q52" s="101">
        <f t="shared" si="40"/>
        <v>0.74</v>
      </c>
      <c r="R52" s="100" t="s">
        <v>648</v>
      </c>
      <c r="S52" s="99">
        <v>0.214</v>
      </c>
      <c r="T52" s="98">
        <f t="shared" si="41"/>
        <v>1.59</v>
      </c>
      <c r="U52" s="98">
        <f t="shared" si="42"/>
        <v>9.77</v>
      </c>
      <c r="V52" s="95"/>
      <c r="W52" s="95"/>
      <c r="X52" s="97"/>
      <c r="Y52" s="97">
        <f t="shared" si="43"/>
        <v>0.67</v>
      </c>
      <c r="Z52" s="96"/>
      <c r="AA52" s="97">
        <f t="shared" si="44"/>
        <v>0.97</v>
      </c>
      <c r="AB52" s="94">
        <f t="shared" si="45"/>
        <v>1.64</v>
      </c>
      <c r="AC52" s="91">
        <f t="shared" si="46"/>
        <v>11.41</v>
      </c>
      <c r="AD52" s="93">
        <f t="shared" si="47"/>
        <v>5.8599999999999999E-2</v>
      </c>
      <c r="AE52" s="110">
        <f>AE51</f>
        <v>12.12</v>
      </c>
      <c r="AF52" s="92">
        <v>248</v>
      </c>
      <c r="AG52" s="91">
        <f t="shared" si="48"/>
        <v>3005.76</v>
      </c>
      <c r="AH52" s="91">
        <f t="shared" si="49"/>
        <v>2829.68</v>
      </c>
    </row>
    <row r="53" spans="1:35" ht="21" customHeight="1" x14ac:dyDescent="0.2">
      <c r="A53" s="89"/>
      <c r="B53" s="87"/>
      <c r="C53" s="88"/>
      <c r="D53" s="87"/>
      <c r="AE53" s="136"/>
      <c r="AF53" s="86">
        <f>SUM(AF46:AF52)</f>
        <v>8292</v>
      </c>
      <c r="AG53" s="85">
        <f>SUM(AG46:AG52)</f>
        <v>86211.56</v>
      </c>
      <c r="AH53" s="85">
        <f>SUM(AH46:AH52)</f>
        <v>77804.56</v>
      </c>
      <c r="AI53" s="135">
        <f>(AG53-AH53)/AG53</f>
        <v>9.8000000000000004E-2</v>
      </c>
    </row>
    <row r="55" spans="1:35" x14ac:dyDescent="0.2">
      <c r="AF55" s="82" t="s">
        <v>643</v>
      </c>
      <c r="AG55" s="84">
        <f>AF20+AF31+AF42+AF53</f>
        <v>33168</v>
      </c>
    </row>
    <row r="56" spans="1:35" x14ac:dyDescent="0.2">
      <c r="AF56" s="82" t="s">
        <v>617</v>
      </c>
      <c r="AG56" s="83">
        <f>AG20+AG31+AG42+AG53</f>
        <v>344846.24</v>
      </c>
    </row>
    <row r="57" spans="1:35" x14ac:dyDescent="0.2">
      <c r="AF57" s="82" t="s">
        <v>642</v>
      </c>
      <c r="AG57" s="83">
        <f>AH20+AH31+AH42+AH53</f>
        <v>311218.24</v>
      </c>
    </row>
    <row r="58" spans="1:35" x14ac:dyDescent="0.2">
      <c r="AF58" s="82" t="s">
        <v>641</v>
      </c>
      <c r="AG58" s="81">
        <f>(AG56-AG57)/AG56</f>
        <v>9.7500000000000003E-2</v>
      </c>
    </row>
  </sheetData>
  <protectedRanges>
    <protectedRange sqref="G13:G15" name="Range1"/>
    <protectedRange sqref="G16" name="Range1_1"/>
    <protectedRange sqref="G17" name="Range1_2"/>
    <protectedRange sqref="G18:G19" name="Range1_3"/>
    <protectedRange sqref="G24:G26 G35:G37" name="Range1_4"/>
    <protectedRange sqref="G27 G38" name="Range1_1_1"/>
    <protectedRange sqref="G28 G39" name="Range1_1_2"/>
    <protectedRange sqref="G29:G30 G40:G41" name="Range1_5"/>
    <protectedRange sqref="G46:G48" name="Range1_4_2"/>
    <protectedRange sqref="G49" name="Range1_1_1_1"/>
    <protectedRange sqref="G50" name="Range1_1_2_1"/>
    <protectedRange sqref="G51:G52" name="Range1_5_4"/>
  </protectedRanges>
  <mergeCells count="64">
    <mergeCell ref="L5:M5"/>
    <mergeCell ref="E2:G2"/>
    <mergeCell ref="E3:G3"/>
    <mergeCell ref="E4:G4"/>
    <mergeCell ref="E5:G5"/>
    <mergeCell ref="J4:K4"/>
    <mergeCell ref="L4:M4"/>
    <mergeCell ref="H4:I4"/>
    <mergeCell ref="H5:I5"/>
    <mergeCell ref="J2:K2"/>
    <mergeCell ref="L2:M2"/>
    <mergeCell ref="H3:I3"/>
    <mergeCell ref="J3:K3"/>
    <mergeCell ref="L3:M3"/>
    <mergeCell ref="H2:I2"/>
    <mergeCell ref="J5:K5"/>
    <mergeCell ref="AH7:AH9"/>
    <mergeCell ref="AE7:AE9"/>
    <mergeCell ref="R7:T7"/>
    <mergeCell ref="U7:U9"/>
    <mergeCell ref="AB7:AB9"/>
    <mergeCell ref="AF7:AF9"/>
    <mergeCell ref="AC7:AC9"/>
    <mergeCell ref="AD7:AD9"/>
    <mergeCell ref="R8:R9"/>
    <mergeCell ref="S8:S9"/>
    <mergeCell ref="AG7:AG9"/>
    <mergeCell ref="T8:T9"/>
    <mergeCell ref="V7:AA7"/>
    <mergeCell ref="N8:N9"/>
    <mergeCell ref="O8:O9"/>
    <mergeCell ref="Q8:Q9"/>
    <mergeCell ref="E6:G6"/>
    <mergeCell ref="L6:M6"/>
    <mergeCell ref="H6:I6"/>
    <mergeCell ref="J6:K6"/>
    <mergeCell ref="L8:L9"/>
    <mergeCell ref="I8:K8"/>
    <mergeCell ref="M8:M9"/>
    <mergeCell ref="H7:H9"/>
    <mergeCell ref="I7:Q7"/>
    <mergeCell ref="F7:F9"/>
    <mergeCell ref="E7:E9"/>
    <mergeCell ref="A46:A52"/>
    <mergeCell ref="B46:B52"/>
    <mergeCell ref="C46:C52"/>
    <mergeCell ref="D7:D9"/>
    <mergeCell ref="G7:G9"/>
    <mergeCell ref="A7:A9"/>
    <mergeCell ref="B7:B9"/>
    <mergeCell ref="C7:C9"/>
    <mergeCell ref="B13:B19"/>
    <mergeCell ref="C13:C19"/>
    <mergeCell ref="A13:A19"/>
    <mergeCell ref="A24:A30"/>
    <mergeCell ref="B24:B30"/>
    <mergeCell ref="C24:C30"/>
    <mergeCell ref="A11:G11"/>
    <mergeCell ref="A22:G22"/>
    <mergeCell ref="A33:G33"/>
    <mergeCell ref="A35:A41"/>
    <mergeCell ref="B35:B41"/>
    <mergeCell ref="C35:C41"/>
    <mergeCell ref="A44:G44"/>
  </mergeCells>
  <phoneticPr fontId="26" type="noConversion"/>
  <dataValidations count="11">
    <dataValidation type="list" allowBlank="1" showInputMessage="1" showErrorMessage="1" sqref="D2 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xr:uid="{00000000-0002-0000-0200-000000000000}">
      <formula1>$DH$2:$DV$2</formula1>
    </dataValidation>
    <dataValidation type="list" allowBlank="1" showInputMessage="1" showErrorMessage="1" sqref="H6:I6 IW6:IX6 SS6:ST6 ACO6:ACP6 AMK6:AML6 AWG6:AWH6 BGC6:BGD6 BPY6:BPZ6 BZU6:BZV6 CJQ6:CJR6 CTM6:CTN6 DDI6:DDJ6 DNE6:DNF6 DXA6:DXB6 EGW6:EGX6 EQS6:EQT6 FAO6:FAP6 FKK6:FKL6 FUG6:FUH6 GEC6:GED6 GNY6:GNZ6 GXU6:GXV6 HHQ6:HHR6 HRM6:HRN6 IBI6:IBJ6 ILE6:ILF6 IVA6:IVB6 JEW6:JEX6 JOS6:JOT6 JYO6:JYP6 KIK6:KIL6 KSG6:KSH6 LCC6:LCD6 LLY6:LLZ6 LVU6:LVV6 MFQ6:MFR6 MPM6:MPN6 MZI6:MZJ6 NJE6:NJF6 NTA6:NTB6 OCW6:OCX6 OMS6:OMT6 OWO6:OWP6 PGK6:PGL6 PQG6:PQH6 QAC6:QAD6 QJY6:QJZ6 QTU6:QTV6 RDQ6:RDR6 RNM6:RNN6 RXI6:RXJ6 SHE6:SHF6 SRA6:SRB6 TAW6:TAX6 TKS6:TKT6 TUO6:TUP6 UEK6:UEL6 UOG6:UOH6 UYC6:UYD6 VHY6:VHZ6 VRU6:VRV6 WBQ6:WBR6 WLM6:WLN6 WVI6:WVJ6" xr:uid="{00000000-0002-0000-0200-000001000000}">
      <formula1>$DW$3:$FU$3</formula1>
    </dataValidation>
    <dataValidation type="list" allowBlank="1" showInputMessage="1" showErrorMessage="1" sqref="IR4 SN4 ACJ4 AMF4 AWB4 BFX4 BPT4 BZP4 CJL4 CTH4 DDD4 DMZ4 DWV4 EGR4 EQN4 FAJ4 FKF4 FUB4 GDX4 GNT4 GXP4 HHL4 HRH4 IBD4 IKZ4 IUV4 JER4 JON4 JYJ4 KIF4 KSB4 LBX4 LLT4 LVP4 MFL4 MPH4 MZD4 NIZ4 NSV4 OCR4 OMN4 OWJ4 PGF4 PQB4 PZX4 QJT4 QTP4 RDL4 RNH4 RXD4 SGZ4 SQV4 TAR4 TKN4 TUJ4 UEF4 UOB4 UXX4 VHT4 VRP4 WBL4 WLH4 WVD4" xr:uid="{00000000-0002-0000-0200-000002000000}">
      <formula1>$DZ$4:$FN$4</formula1>
    </dataValidation>
    <dataValidation type="list" allowBlank="1" showInputMessage="1" showErrorMessage="1" sqref="B5 IR5 SN5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xr:uid="{00000000-0002-0000-0200-000003000000}">
      <formula1>$EF$5:$EG$5</formula1>
    </dataValidation>
    <dataValidation type="list" allowBlank="1" showInputMessage="1" showErrorMessage="1" sqref="D4 WVF4 WLJ4 WBN4 VRR4 VHV4 UXZ4 UOD4 UEH4 TUL4 TKP4 TAT4 SQX4 SHB4 RXF4 RNJ4 RDN4 QTR4 QJV4 PZZ4 PQD4 PGH4 OWL4 OMP4 OCT4 NSX4 NJB4 MZF4 MPJ4 MFN4 LVR4 LLV4 LBZ4 KSD4 KIH4 JYL4 JOP4 JET4 IUX4 ILB4 IBF4 HRJ4 HHN4 GXR4 GNV4 GDZ4 FUD4 FKH4 FAL4 EQP4 EGT4 DWX4 DNB4 DDF4 CTJ4 CJN4 BZR4 BPV4 BFZ4 AWD4 AMH4 ACL4 SP4 IT4" xr:uid="{00000000-0002-0000-0200-000004000000}">
      <formula1>$O$2:$O$5</formula1>
    </dataValidation>
    <dataValidation type="list" allowBlank="1" showInputMessage="1" showErrorMessage="1" sqref="H5:I5 IW5:IX5 SS5:ST5 ACO5:ACP5 AMK5:AML5 AWG5:AWH5 BGC5:BGD5 BPY5:BPZ5 BZU5:BZV5 CJQ5:CJR5 CTM5:CTN5 DDI5:DDJ5 DNE5:DNF5 DXA5:DXB5 EGW5:EGX5 EQS5:EQT5 FAO5:FAP5 FKK5:FKL5 FUG5:FUH5 GEC5:GED5 GNY5:GNZ5 GXU5:GXV5 HHQ5:HHR5 HRM5:HRN5 IBI5:IBJ5 ILE5:ILF5 IVA5:IVB5 JEW5:JEX5 JOS5:JOT5 JYO5:JYP5 KIK5:KIL5 KSG5:KSH5 LCC5:LCD5 LLY5:LLZ5 LVU5:LVV5 MFQ5:MFR5 MPM5:MPN5 MZI5:MZJ5 NJE5:NJF5 NTA5:NTB5 OCW5:OCX5 OMS5:OMT5 OWO5:OWP5 PGK5:PGL5 PQG5:PQH5 QAC5:QAD5 QJY5:QJZ5 QTU5:QTV5 RDQ5:RDR5 RNM5:RNN5 RXI5:RXJ5 SHE5:SHF5 SRA5:SRB5 TAW5:TAX5 TKS5:TKT5 TUO5:TUP5 UEK5:UEL5 UOG5:UOH5 UYC5:UYD5 VHY5:VHZ5 VRU5:VRV5 WBQ5:WBR5 WLM5:WLN5 WVI5:WVJ5" xr:uid="{00000000-0002-0000-0200-000005000000}">
      <formula1>$DW$2:$FW$2</formula1>
    </dataValidation>
    <dataValidation type="list" allowBlank="1" showInputMessage="1" showErrorMessage="1" sqref="H2:I2 IW2:IX2 SS2:ST2 ACO2:ACP2 AMK2:AML2 AWG2:AWH2 BGC2:BGD2 BPY2:BPZ2 BZU2:BZV2 CJQ2:CJR2 CTM2:CTN2 DDI2:DDJ2 DNE2:DNF2 DXA2:DXB2 EGW2:EGX2 EQS2:EQT2 FAO2:FAP2 FKK2:FKL2 FUG2:FUH2 GEC2:GED2 GNY2:GNZ2 GXU2:GXV2 HHQ2:HHR2 HRM2:HRN2 IBI2:IBJ2 ILE2:ILF2 IVA2:IVB2 JEW2:JEX2 JOS2:JOT2 JYO2:JYP2 KIK2:KIL2 KSG2:KSH2 LCC2:LCD2 LLY2:LLZ2 LVU2:LVV2 MFQ2:MFR2 MPM2:MPN2 MZI2:MZJ2 NJE2:NJF2 NTA2:NTB2 OCW2:OCX2 OMS2:OMT2 OWO2:OWP2 PGK2:PGL2 PQG2:PQH2 QAC2:QAD2 QJY2:QJZ2 QTU2:QTV2 RDQ2:RDR2 RNM2:RNN2 RXI2:RXJ2 SHE2:SHF2 SRA2:SRB2 TAW2:TAX2 TKS2:TKT2 TUO2:TUP2 UEK2:UEL2 UOG2:UOH2 UYC2:UYD2 VHY2:VHZ2 VRU2:VRV2 WBQ2:WBR2 WLM2:WLN2 WVI2:WVJ2" xr:uid="{00000000-0002-0000-0200-000006000000}">
      <formula1>$DW$4:$DX$4</formula1>
    </dataValidation>
    <dataValidation type="list" allowBlank="1" showInputMessage="1" showErrorMessage="1" sqref="L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B6 IR6 SN6 ACJ6 AMF6 AWB6 BFX6 BPT6 BZP6 CJL6 CTH6 DDD6 DMZ6 DWV6 EGR6 EQN6 FAJ6 FKF6 FUB6 GDX6 GNT6 GXP6 HHL6 HRH6 IBD6 IKZ6 IUV6 JER6 JON6 JYJ6 KIF6 KSB6 LBX6 LLT6 LVP6 MFL6 MPH6 MZD6 NIZ6 NSV6 OCR6 OMN6 OWJ6 PGF6 PQB6 PZX6 QJT6 QTP6 RDL6 RNH6 RXD6 SGZ6 SQV6 TAR6 TKN6 TUJ6 UEF6 UOB6 UXX6 VHT6 VRP6 WBL6 WLH6 WVD6" xr:uid="{00000000-0002-0000-0200-000007000000}">
      <formula1>$EB$5:$EC$5</formula1>
    </dataValidation>
    <dataValidation type="list" allowBlank="1" showInputMessage="1" showErrorMessage="1" sqref="L4:M4 JA4:JB4 SW4:SX4 ACS4:ACT4 AMO4:AMP4 AWK4:AWL4 BGG4:BGH4 BQC4:BQD4 BZY4:BZZ4 CJU4:CJV4 CTQ4:CTR4 DDM4:DDN4 DNI4:DNJ4 DXE4:DXF4 EHA4:EHB4 EQW4:EQX4 FAS4:FAT4 FKO4:FKP4 FUK4:FUL4 GEG4:GEH4 GOC4:GOD4 GXY4:GXZ4 HHU4:HHV4 HRQ4:HRR4 IBM4:IBN4 ILI4:ILJ4 IVE4:IVF4 JFA4:JFB4 JOW4:JOX4 JYS4:JYT4 KIO4:KIP4 KSK4:KSL4 LCG4:LCH4 LMC4:LMD4 LVY4:LVZ4 MFU4:MFV4 MPQ4:MPR4 MZM4:MZN4 NJI4:NJJ4 NTE4:NTF4 ODA4:ODB4 OMW4:OMX4 OWS4:OWT4 PGO4:PGP4 PQK4:PQL4 QAG4:QAH4 QKC4:QKD4 QTY4:QTZ4 RDU4:RDV4 RNQ4:RNR4 RXM4:RXN4 SHI4:SHJ4 SRE4:SRF4 TBA4:TBB4 TKW4:TKX4 TUS4:TUT4 UEO4:UEP4 UOK4:UOL4 UYG4:UYH4 VIC4:VID4 VRY4:VRZ4 WBU4:WBV4 WLQ4:WLR4 WVM4:WVN4" xr:uid="{00000000-0002-0000-0200-000008000000}">
      <formula1>$ED$5:$EE$5</formula1>
    </dataValidation>
    <dataValidation type="list" allowBlank="1" showInputMessage="1" showErrorMessage="1" sqref="H4:I4 IW4:IX4 SS4:ST4 ACO4:ACP4 AMK4:AML4 AWG4:AWH4 BGC4:BGD4 BPY4:BPZ4 BZU4:BZV4 CJQ4:CJR4 CTM4:CTN4 DDI4:DDJ4 DNE4:DNF4 DXA4:DXB4 EGW4:EGX4 EQS4:EQT4 FAO4:FAP4 FKK4:FKL4 FUG4:FUH4 GEC4:GED4 GNY4:GNZ4 GXU4:GXV4 HHQ4:HHR4 HRM4:HRN4 IBI4:IBJ4 ILE4:ILF4 IVA4:IVB4 JEW4:JEX4 JOS4:JOT4 JYO4:JYP4 KIK4:KIL4 KSG4:KSH4 LCC4:LCD4 LLY4:LLZ4 LVU4:LVV4 MFQ4:MFR4 MPM4:MPN4 MZI4:MZJ4 NJE4:NJF4 NTA4:NTB4 OCW4:OCX4 OMS4:OMT4 OWO4:OWP4 PGK4:PGL4 PQG4:PQH4 QAC4:QAD4 QJY4:QJZ4 QTU4:QTV4 RDQ4:RDR4 RNM4:RNN4 RXI4:RXJ4 SHE4:SHF4 SRA4:SRB4 TAW4:TAX4 TKS4:TKT4 TUO4:TUP4 UEK4:UEL4 UOG4:UOH4 UYC4:UYD4 VHY4:VHZ4 VRU4:VRV4 WBQ4:WBR4 WLM4:WLN4 WVI4:WVJ4" xr:uid="{00000000-0002-0000-0200-000009000000}">
      <formula1>$DW$6:$ED$6</formula1>
    </dataValidation>
    <dataValidation type="list" allowBlank="1" showInputMessage="1" showErrorMessage="1" sqref="H3:I3 IW3:IX3 SS3:ST3 ACO3:ACP3 AMK3:AML3 AWG3:AWH3 BGC3:BGD3 BPY3:BPZ3 BZU3:BZV3 CJQ3:CJR3 CTM3:CTN3 DDI3:DDJ3 DNE3:DNF3 DXA3:DXB3 EGW3:EGX3 EQS3:EQT3 FAO3:FAP3 FKK3:FKL3 FUG3:FUH3 GEC3:GED3 GNY3:GNZ3 GXU3:GXV3 HHQ3:HHR3 HRM3:HRN3 IBI3:IBJ3 ILE3:ILF3 IVA3:IVB3 JEW3:JEX3 JOS3:JOT3 JYO3:JYP3 KIK3:KIL3 KSG3:KSH3 LCC3:LCD3 LLY3:LLZ3 LVU3:LVV3 MFQ3:MFR3 MPM3:MPN3 MZI3:MZJ3 NJE3:NJF3 NTA3:NTB3 OCW3:OCX3 OMS3:OMT3 OWO3:OWP3 PGK3:PGL3 PQG3:PQH3 QAC3:QAD3 QJY3:QJZ3 QTU3:QTV3 RDQ3:RDR3 RNM3:RNN3 RXI3:RXJ3 SHE3:SHF3 SRA3:SRB3 TAW3:TAX3 TKS3:TKT3 TUO3:TUP3 UEK3:UEL3 UOG3:UOH3 UYC3:UYD3 VHY3:VHZ3 VRU3:VRV3 WBQ3:WBR3 WLM3:WLN3 WVI3:WVJ3" xr:uid="{00000000-0002-0000-0200-00000A000000}">
      <formula1>$DW$5:$DZ$5</formula1>
    </dataValidation>
  </dataValidations>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D71798B-2C16-4A2A-9D07-934160014B63}">
          <x14:formula1>
            <xm:f>ValueSelect!$E$2:$E$26</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X35"/>
  <sheetViews>
    <sheetView topLeftCell="B1" zoomScale="90" zoomScaleNormal="90" workbookViewId="0">
      <selection activeCell="O49" sqref="O49"/>
    </sheetView>
  </sheetViews>
  <sheetFormatPr defaultColWidth="8.7109375" defaultRowHeight="14.25" x14ac:dyDescent="0.2"/>
  <cols>
    <col min="1" max="1" width="68.5703125" style="210" customWidth="1"/>
    <col min="2" max="2" width="55.7109375" style="210" customWidth="1"/>
    <col min="3" max="5" width="15.140625" style="210" customWidth="1"/>
    <col min="6" max="6" width="11.140625" style="213" customWidth="1"/>
    <col min="7" max="7" width="8.140625" style="210" hidden="1" customWidth="1"/>
    <col min="8" max="11" width="6.42578125" style="210" hidden="1" customWidth="1"/>
    <col min="12" max="12" width="13.42578125" style="212" customWidth="1"/>
    <col min="13" max="13" width="8.7109375" style="210"/>
    <col min="14" max="14" width="30" style="211" customWidth="1"/>
    <col min="15" max="15" width="15.85546875" style="211" customWidth="1"/>
    <col min="16" max="16" width="14.140625" style="211" customWidth="1"/>
    <col min="17" max="17" width="14.85546875" style="211" customWidth="1"/>
    <col min="18" max="18" width="13.42578125" style="211" customWidth="1"/>
    <col min="19" max="19" width="14.28515625" style="211" customWidth="1"/>
    <col min="20" max="20" width="15.85546875" style="211" customWidth="1"/>
    <col min="21" max="21" width="12.85546875" style="211" customWidth="1"/>
    <col min="22" max="22" width="13.42578125" style="211" customWidth="1"/>
    <col min="23" max="24" width="8.7109375" style="211"/>
    <col min="25" max="16384" width="8.7109375" style="210"/>
  </cols>
  <sheetData>
    <row r="1" spans="1:24" s="255" customFormat="1" ht="20.25" x14ac:dyDescent="0.3">
      <c r="A1" s="260" t="s">
        <v>939</v>
      </c>
      <c r="B1" s="259" t="s">
        <v>938</v>
      </c>
      <c r="F1" s="258"/>
      <c r="L1" s="257"/>
      <c r="N1" s="256"/>
      <c r="O1" s="256"/>
      <c r="P1" s="256"/>
      <c r="Q1" s="256"/>
      <c r="R1" s="256"/>
      <c r="S1" s="256"/>
      <c r="T1" s="256"/>
      <c r="U1" s="256"/>
      <c r="V1" s="256"/>
      <c r="W1" s="256"/>
      <c r="X1" s="256"/>
    </row>
    <row r="2" spans="1:24" ht="15" thickBot="1" x14ac:dyDescent="0.25">
      <c r="B2" s="254"/>
    </row>
    <row r="3" spans="1:24" ht="30.75" thickBot="1" x14ac:dyDescent="0.25">
      <c r="A3" s="253" t="s">
        <v>937</v>
      </c>
      <c r="B3" s="252" t="s">
        <v>936</v>
      </c>
      <c r="C3" s="251" t="s">
        <v>935</v>
      </c>
      <c r="D3" s="250" t="s">
        <v>934</v>
      </c>
      <c r="E3" s="250" t="s">
        <v>933</v>
      </c>
      <c r="F3" s="249" t="s">
        <v>932</v>
      </c>
      <c r="G3" s="249" t="s">
        <v>931</v>
      </c>
      <c r="H3" s="249" t="s">
        <v>930</v>
      </c>
      <c r="I3" s="249" t="s">
        <v>929</v>
      </c>
      <c r="J3" s="249" t="s">
        <v>928</v>
      </c>
      <c r="K3" s="249"/>
      <c r="L3" s="248" t="s">
        <v>927</v>
      </c>
    </row>
    <row r="4" spans="1:24" ht="15.75" thickBot="1" x14ac:dyDescent="0.25">
      <c r="A4" s="229" t="s">
        <v>672</v>
      </c>
      <c r="B4" s="227" t="s">
        <v>913</v>
      </c>
      <c r="C4" s="227" t="s">
        <v>912</v>
      </c>
      <c r="D4" s="109" t="s">
        <v>926</v>
      </c>
      <c r="E4" s="109" t="s">
        <v>925</v>
      </c>
      <c r="F4" s="230">
        <v>1572</v>
      </c>
      <c r="G4" s="225">
        <f t="shared" ref="G4:G10" si="0">F4/4</f>
        <v>393</v>
      </c>
      <c r="H4" s="225">
        <v>29</v>
      </c>
      <c r="I4" s="225">
        <v>29</v>
      </c>
      <c r="J4" s="225">
        <v>28</v>
      </c>
      <c r="K4" s="225">
        <f t="shared" ref="K4:K10" si="1">H4*I4*J4/1000000*G4</f>
        <v>9.25</v>
      </c>
      <c r="L4" s="313" t="s">
        <v>924</v>
      </c>
    </row>
    <row r="5" spans="1:24" ht="15.75" thickBot="1" x14ac:dyDescent="0.25">
      <c r="A5" s="229" t="s">
        <v>672</v>
      </c>
      <c r="B5" s="227" t="s">
        <v>910</v>
      </c>
      <c r="C5" s="227" t="s">
        <v>909</v>
      </c>
      <c r="D5" s="109" t="s">
        <v>679</v>
      </c>
      <c r="E5" s="109" t="s">
        <v>678</v>
      </c>
      <c r="F5" s="226">
        <v>1160</v>
      </c>
      <c r="G5" s="225">
        <f t="shared" si="0"/>
        <v>290</v>
      </c>
      <c r="H5" s="225">
        <v>29</v>
      </c>
      <c r="I5" s="225">
        <v>29</v>
      </c>
      <c r="J5" s="225">
        <v>33</v>
      </c>
      <c r="K5" s="225">
        <f t="shared" si="1"/>
        <v>8.0500000000000007</v>
      </c>
      <c r="L5" s="314"/>
    </row>
    <row r="6" spans="1:24" ht="15.75" thickBot="1" x14ac:dyDescent="0.25">
      <c r="A6" s="229" t="s">
        <v>677</v>
      </c>
      <c r="B6" s="227" t="s">
        <v>908</v>
      </c>
      <c r="C6" s="227" t="s">
        <v>907</v>
      </c>
      <c r="D6" s="242" t="s">
        <v>676</v>
      </c>
      <c r="E6" s="242" t="s">
        <v>675</v>
      </c>
      <c r="F6" s="226">
        <v>1188</v>
      </c>
      <c r="G6" s="225">
        <f t="shared" si="0"/>
        <v>297</v>
      </c>
      <c r="H6" s="225">
        <v>29</v>
      </c>
      <c r="I6" s="225">
        <v>29</v>
      </c>
      <c r="J6" s="225">
        <v>39</v>
      </c>
      <c r="K6" s="225">
        <f t="shared" si="1"/>
        <v>9.74</v>
      </c>
      <c r="L6" s="314"/>
    </row>
    <row r="7" spans="1:24" s="235" customFormat="1" ht="15.75" thickBot="1" x14ac:dyDescent="0.25">
      <c r="A7" s="241" t="s">
        <v>663</v>
      </c>
      <c r="B7" s="240" t="s">
        <v>908</v>
      </c>
      <c r="C7" s="240" t="s">
        <v>907</v>
      </c>
      <c r="D7" s="109" t="s">
        <v>923</v>
      </c>
      <c r="E7" s="109" t="s">
        <v>922</v>
      </c>
      <c r="F7" s="238">
        <v>1188</v>
      </c>
      <c r="G7" s="237">
        <f t="shared" si="0"/>
        <v>297</v>
      </c>
      <c r="H7" s="237">
        <v>29</v>
      </c>
      <c r="I7" s="237">
        <v>29</v>
      </c>
      <c r="J7" s="237">
        <v>39</v>
      </c>
      <c r="K7" s="237">
        <f t="shared" si="1"/>
        <v>9.74</v>
      </c>
      <c r="L7" s="314"/>
      <c r="N7" s="236"/>
      <c r="O7" s="236"/>
      <c r="P7" s="236"/>
      <c r="Q7" s="236"/>
      <c r="R7" s="236"/>
      <c r="S7" s="236"/>
      <c r="T7" s="236"/>
      <c r="U7" s="236"/>
      <c r="V7" s="236"/>
      <c r="W7" s="236"/>
      <c r="X7" s="236"/>
    </row>
    <row r="8" spans="1:24" s="235" customFormat="1" ht="15.75" thickBot="1" x14ac:dyDescent="0.25">
      <c r="A8" s="241" t="s">
        <v>880</v>
      </c>
      <c r="B8" s="240" t="s">
        <v>908</v>
      </c>
      <c r="C8" s="240" t="s">
        <v>907</v>
      </c>
      <c r="D8" s="109" t="s">
        <v>883</v>
      </c>
      <c r="E8" s="109" t="s">
        <v>884</v>
      </c>
      <c r="F8" s="238">
        <v>1188</v>
      </c>
      <c r="G8" s="237">
        <f t="shared" si="0"/>
        <v>297</v>
      </c>
      <c r="H8" s="237">
        <v>29</v>
      </c>
      <c r="I8" s="237">
        <v>29</v>
      </c>
      <c r="J8" s="237">
        <v>39</v>
      </c>
      <c r="K8" s="237">
        <f t="shared" si="1"/>
        <v>9.74</v>
      </c>
      <c r="L8" s="314"/>
      <c r="N8" s="236"/>
      <c r="O8" s="236"/>
      <c r="P8" s="236"/>
      <c r="Q8" s="236"/>
      <c r="R8" s="236"/>
      <c r="S8" s="236"/>
      <c r="T8" s="236"/>
      <c r="U8" s="236"/>
      <c r="V8" s="236"/>
      <c r="W8" s="236"/>
      <c r="X8" s="236"/>
    </row>
    <row r="9" spans="1:24" ht="15.75" thickBot="1" x14ac:dyDescent="0.25">
      <c r="A9" s="229" t="s">
        <v>672</v>
      </c>
      <c r="B9" s="227" t="s">
        <v>918</v>
      </c>
      <c r="C9" s="227" t="s">
        <v>905</v>
      </c>
      <c r="D9" s="242" t="s">
        <v>674</v>
      </c>
      <c r="E9" s="242" t="s">
        <v>673</v>
      </c>
      <c r="F9" s="226">
        <v>1748</v>
      </c>
      <c r="G9" s="225">
        <f t="shared" si="0"/>
        <v>437</v>
      </c>
      <c r="H9" s="225">
        <v>29</v>
      </c>
      <c r="I9" s="225">
        <v>29</v>
      </c>
      <c r="J9" s="225">
        <v>45</v>
      </c>
      <c r="K9" s="225">
        <f t="shared" si="1"/>
        <v>16.54</v>
      </c>
      <c r="L9" s="314"/>
    </row>
    <row r="10" spans="1:24" ht="15.75" thickBot="1" x14ac:dyDescent="0.25">
      <c r="A10" s="229" t="s">
        <v>672</v>
      </c>
      <c r="B10" s="227" t="s">
        <v>917</v>
      </c>
      <c r="C10" s="227" t="s">
        <v>916</v>
      </c>
      <c r="D10" s="242" t="s">
        <v>671</v>
      </c>
      <c r="E10" s="242" t="s">
        <v>670</v>
      </c>
      <c r="F10" s="243">
        <v>248</v>
      </c>
      <c r="G10" s="225">
        <f t="shared" si="0"/>
        <v>62</v>
      </c>
      <c r="H10" s="225">
        <v>29</v>
      </c>
      <c r="I10" s="225">
        <v>29</v>
      </c>
      <c r="J10" s="225">
        <v>45</v>
      </c>
      <c r="K10" s="225">
        <f t="shared" si="1"/>
        <v>2.35</v>
      </c>
      <c r="L10" s="314"/>
    </row>
    <row r="11" spans="1:24" ht="15.75" thickBot="1" x14ac:dyDescent="0.25">
      <c r="A11" s="246"/>
      <c r="B11" s="227"/>
      <c r="C11" s="227"/>
      <c r="D11" s="227"/>
      <c r="E11" s="227"/>
      <c r="F11" s="234">
        <f>SUM(F4:F10)</f>
        <v>8292</v>
      </c>
      <c r="G11" s="225"/>
      <c r="H11" s="225"/>
      <c r="I11" s="225"/>
      <c r="J11" s="225"/>
      <c r="K11" s="221">
        <f>SUM(K4:K10)</f>
        <v>65.41</v>
      </c>
      <c r="L11" s="315"/>
    </row>
    <row r="12" spans="1:24" ht="7.5" customHeight="1" thickBot="1" x14ac:dyDescent="0.25">
      <c r="A12" s="246"/>
      <c r="B12" s="227"/>
      <c r="C12" s="227"/>
      <c r="D12" s="227"/>
      <c r="E12" s="227"/>
      <c r="F12" s="243"/>
      <c r="G12" s="225"/>
      <c r="H12" s="225"/>
      <c r="I12" s="225"/>
      <c r="J12" s="225"/>
      <c r="K12" s="225"/>
      <c r="L12" s="247"/>
    </row>
    <row r="13" spans="1:24" ht="15.75" thickBot="1" x14ac:dyDescent="0.25">
      <c r="A13" s="229" t="s">
        <v>660</v>
      </c>
      <c r="B13" s="227" t="s">
        <v>913</v>
      </c>
      <c r="C13" s="227" t="s">
        <v>912</v>
      </c>
      <c r="D13" s="242" t="s">
        <v>669</v>
      </c>
      <c r="E13" s="242" t="s">
        <v>668</v>
      </c>
      <c r="F13" s="226">
        <v>1572</v>
      </c>
      <c r="G13" s="225">
        <f t="shared" ref="G13:G19" si="2">F13/4</f>
        <v>393</v>
      </c>
      <c r="H13" s="225">
        <v>29</v>
      </c>
      <c r="I13" s="225">
        <v>29</v>
      </c>
      <c r="J13" s="225">
        <v>28</v>
      </c>
      <c r="K13" s="225">
        <f t="shared" ref="K13:K19" si="3">H13*I13*J13/1000000*G13</f>
        <v>9.25</v>
      </c>
      <c r="L13" s="313" t="s">
        <v>921</v>
      </c>
    </row>
    <row r="14" spans="1:24" ht="15.75" thickBot="1" x14ac:dyDescent="0.25">
      <c r="A14" s="229" t="s">
        <v>660</v>
      </c>
      <c r="B14" s="227" t="s">
        <v>910</v>
      </c>
      <c r="C14" s="227" t="s">
        <v>909</v>
      </c>
      <c r="D14" s="242" t="s">
        <v>667</v>
      </c>
      <c r="E14" s="242" t="s">
        <v>666</v>
      </c>
      <c r="F14" s="226">
        <v>1160</v>
      </c>
      <c r="G14" s="225">
        <f t="shared" si="2"/>
        <v>290</v>
      </c>
      <c r="H14" s="225">
        <v>29</v>
      </c>
      <c r="I14" s="225">
        <v>29</v>
      </c>
      <c r="J14" s="225">
        <v>33</v>
      </c>
      <c r="K14" s="225">
        <f t="shared" si="3"/>
        <v>8.0500000000000007</v>
      </c>
      <c r="L14" s="314"/>
    </row>
    <row r="15" spans="1:24" ht="15.75" thickBot="1" x14ac:dyDescent="0.25">
      <c r="A15" s="229" t="s">
        <v>660</v>
      </c>
      <c r="B15" s="227" t="s">
        <v>908</v>
      </c>
      <c r="C15" s="227" t="s">
        <v>907</v>
      </c>
      <c r="D15" s="242" t="s">
        <v>665</v>
      </c>
      <c r="E15" s="242" t="s">
        <v>664</v>
      </c>
      <c r="F15" s="226">
        <v>1188</v>
      </c>
      <c r="G15" s="225">
        <f t="shared" si="2"/>
        <v>297</v>
      </c>
      <c r="H15" s="225">
        <v>29</v>
      </c>
      <c r="I15" s="225">
        <v>29</v>
      </c>
      <c r="J15" s="225">
        <v>39</v>
      </c>
      <c r="K15" s="225">
        <f t="shared" si="3"/>
        <v>9.74</v>
      </c>
      <c r="L15" s="314"/>
    </row>
    <row r="16" spans="1:24" s="235" customFormat="1" ht="15.75" thickBot="1" x14ac:dyDescent="0.25">
      <c r="A16" s="241" t="s">
        <v>659</v>
      </c>
      <c r="B16" s="240" t="s">
        <v>908</v>
      </c>
      <c r="C16" s="240" t="s">
        <v>907</v>
      </c>
      <c r="D16" s="242" t="s">
        <v>658</v>
      </c>
      <c r="E16" s="242" t="s">
        <v>657</v>
      </c>
      <c r="F16" s="238">
        <v>1188</v>
      </c>
      <c r="G16" s="237">
        <f t="shared" si="2"/>
        <v>297</v>
      </c>
      <c r="H16" s="237">
        <v>29</v>
      </c>
      <c r="I16" s="237">
        <v>29</v>
      </c>
      <c r="J16" s="237">
        <v>39</v>
      </c>
      <c r="K16" s="237">
        <f t="shared" si="3"/>
        <v>9.74</v>
      </c>
      <c r="L16" s="314"/>
      <c r="N16" s="236"/>
      <c r="O16" s="236"/>
      <c r="P16" s="236"/>
      <c r="Q16" s="236"/>
      <c r="R16" s="236"/>
      <c r="S16" s="236"/>
      <c r="T16" s="236"/>
      <c r="U16" s="236"/>
      <c r="V16" s="236"/>
      <c r="W16" s="236"/>
      <c r="X16" s="236"/>
    </row>
    <row r="17" spans="1:24" s="235" customFormat="1" ht="15.75" thickBot="1" x14ac:dyDescent="0.25">
      <c r="A17" s="241" t="s">
        <v>656</v>
      </c>
      <c r="B17" s="240" t="s">
        <v>908</v>
      </c>
      <c r="C17" s="240" t="s">
        <v>907</v>
      </c>
      <c r="D17" s="109" t="s">
        <v>920</v>
      </c>
      <c r="E17" s="109" t="s">
        <v>919</v>
      </c>
      <c r="F17" s="238">
        <v>1188</v>
      </c>
      <c r="G17" s="237">
        <f t="shared" si="2"/>
        <v>297</v>
      </c>
      <c r="H17" s="237">
        <v>29</v>
      </c>
      <c r="I17" s="237">
        <v>29</v>
      </c>
      <c r="J17" s="237">
        <v>39</v>
      </c>
      <c r="K17" s="237">
        <f t="shared" si="3"/>
        <v>9.74</v>
      </c>
      <c r="L17" s="314"/>
      <c r="N17" s="236"/>
      <c r="O17" s="236"/>
      <c r="P17" s="236"/>
      <c r="Q17" s="236"/>
      <c r="R17" s="236"/>
      <c r="S17" s="236"/>
      <c r="T17" s="236"/>
      <c r="U17" s="236"/>
      <c r="V17" s="236"/>
      <c r="W17" s="236"/>
      <c r="X17" s="236"/>
    </row>
    <row r="18" spans="1:24" ht="15.75" thickBot="1" x14ac:dyDescent="0.25">
      <c r="A18" s="229" t="s">
        <v>660</v>
      </c>
      <c r="B18" s="227" t="s">
        <v>918</v>
      </c>
      <c r="C18" s="227" t="s">
        <v>905</v>
      </c>
      <c r="D18" s="242" t="s">
        <v>662</v>
      </c>
      <c r="E18" s="242" t="s">
        <v>661</v>
      </c>
      <c r="F18" s="226">
        <v>1748</v>
      </c>
      <c r="G18" s="225">
        <f t="shared" si="2"/>
        <v>437</v>
      </c>
      <c r="H18" s="225">
        <v>29</v>
      </c>
      <c r="I18" s="225">
        <v>29</v>
      </c>
      <c r="J18" s="225">
        <v>45</v>
      </c>
      <c r="K18" s="225">
        <f t="shared" si="3"/>
        <v>16.54</v>
      </c>
      <c r="L18" s="314"/>
    </row>
    <row r="19" spans="1:24" ht="15.75" thickBot="1" x14ac:dyDescent="0.25">
      <c r="A19" s="229" t="s">
        <v>660</v>
      </c>
      <c r="B19" s="227" t="s">
        <v>917</v>
      </c>
      <c r="C19" s="227" t="s">
        <v>916</v>
      </c>
      <c r="D19" s="109" t="s">
        <v>915</v>
      </c>
      <c r="E19" s="109" t="s">
        <v>914</v>
      </c>
      <c r="F19" s="243">
        <v>248</v>
      </c>
      <c r="G19" s="225">
        <f t="shared" si="2"/>
        <v>62</v>
      </c>
      <c r="H19" s="225">
        <v>29</v>
      </c>
      <c r="I19" s="225">
        <v>29</v>
      </c>
      <c r="J19" s="225">
        <v>45</v>
      </c>
      <c r="K19" s="225">
        <f t="shared" si="3"/>
        <v>2.35</v>
      </c>
      <c r="L19" s="314"/>
    </row>
    <row r="20" spans="1:24" ht="15.75" thickBot="1" x14ac:dyDescent="0.25">
      <c r="A20" s="246"/>
      <c r="B20" s="227"/>
      <c r="C20" s="227"/>
      <c r="D20" s="227"/>
      <c r="E20" s="227"/>
      <c r="F20" s="234">
        <f>SUM(F13:F19)</f>
        <v>8292</v>
      </c>
      <c r="G20" s="225"/>
      <c r="H20" s="225"/>
      <c r="I20" s="225"/>
      <c r="J20" s="225"/>
      <c r="K20" s="221">
        <f>SUM(K13:K19)</f>
        <v>65.41</v>
      </c>
      <c r="L20" s="315"/>
    </row>
    <row r="21" spans="1:24" ht="6.75" customHeight="1" thickBot="1" x14ac:dyDescent="0.25">
      <c r="A21" s="245"/>
      <c r="B21" s="227"/>
      <c r="C21" s="227"/>
      <c r="D21" s="227"/>
      <c r="E21" s="227"/>
      <c r="F21" s="243"/>
      <c r="G21" s="225"/>
      <c r="H21" s="225"/>
      <c r="I21" s="225"/>
      <c r="J21" s="225"/>
      <c r="K21" s="225"/>
      <c r="L21" s="244"/>
    </row>
    <row r="22" spans="1:24" ht="15.75" thickBot="1" x14ac:dyDescent="0.25">
      <c r="A22" s="229" t="s">
        <v>881</v>
      </c>
      <c r="B22" s="227" t="s">
        <v>913</v>
      </c>
      <c r="C22" s="227" t="s">
        <v>912</v>
      </c>
      <c r="D22" s="242" t="s">
        <v>885</v>
      </c>
      <c r="E22" s="242" t="s">
        <v>886</v>
      </c>
      <c r="F22" s="226">
        <v>1020</v>
      </c>
      <c r="G22" s="225">
        <f>F22/4</f>
        <v>255</v>
      </c>
      <c r="H22" s="225">
        <v>29</v>
      </c>
      <c r="I22" s="225">
        <v>29</v>
      </c>
      <c r="J22" s="225">
        <v>28</v>
      </c>
      <c r="K22" s="225">
        <f>H22*I22*J22/1000000*G22</f>
        <v>6</v>
      </c>
      <c r="L22" s="316" t="s">
        <v>911</v>
      </c>
    </row>
    <row r="23" spans="1:24" ht="15.75" thickBot="1" x14ac:dyDescent="0.25">
      <c r="A23" s="229" t="s">
        <v>881</v>
      </c>
      <c r="B23" s="227" t="s">
        <v>910</v>
      </c>
      <c r="C23" s="227" t="s">
        <v>909</v>
      </c>
      <c r="D23" s="242" t="s">
        <v>887</v>
      </c>
      <c r="E23" s="242" t="s">
        <v>888</v>
      </c>
      <c r="F23" s="243">
        <v>756</v>
      </c>
      <c r="G23" s="225">
        <f>F23/4</f>
        <v>189</v>
      </c>
      <c r="H23" s="225">
        <v>29</v>
      </c>
      <c r="I23" s="225">
        <v>29</v>
      </c>
      <c r="J23" s="225">
        <v>33</v>
      </c>
      <c r="K23" s="225">
        <f>H23*I23*J23/1000000*G23</f>
        <v>5.25</v>
      </c>
      <c r="L23" s="316"/>
    </row>
    <row r="24" spans="1:24" ht="15.75" thickBot="1" x14ac:dyDescent="0.25">
      <c r="A24" s="229" t="s">
        <v>881</v>
      </c>
      <c r="B24" s="227" t="s">
        <v>908</v>
      </c>
      <c r="C24" s="227" t="s">
        <v>907</v>
      </c>
      <c r="D24" s="242" t="s">
        <v>889</v>
      </c>
      <c r="E24" s="242" t="s">
        <v>890</v>
      </c>
      <c r="F24" s="226">
        <v>1160</v>
      </c>
      <c r="G24" s="225">
        <f>F24/4</f>
        <v>290</v>
      </c>
      <c r="H24" s="225">
        <v>29</v>
      </c>
      <c r="I24" s="225">
        <v>29</v>
      </c>
      <c r="J24" s="225">
        <v>39</v>
      </c>
      <c r="K24" s="225">
        <f>H24*I24*J24/1000000*G24</f>
        <v>9.51</v>
      </c>
      <c r="L24" s="316"/>
    </row>
    <row r="25" spans="1:24" s="235" customFormat="1" ht="15.75" thickBot="1" x14ac:dyDescent="0.3">
      <c r="A25" s="241" t="s">
        <v>882</v>
      </c>
      <c r="B25" s="240" t="s">
        <v>908</v>
      </c>
      <c r="C25" s="240" t="s">
        <v>907</v>
      </c>
      <c r="D25" s="239"/>
      <c r="E25" s="239"/>
      <c r="F25" s="238">
        <v>1160</v>
      </c>
      <c r="G25" s="237">
        <f>F25/4</f>
        <v>290</v>
      </c>
      <c r="H25" s="237">
        <v>29</v>
      </c>
      <c r="I25" s="237">
        <v>29</v>
      </c>
      <c r="J25" s="237">
        <v>39</v>
      </c>
      <c r="K25" s="237">
        <f>H25*I25*J25/1000000*G25</f>
        <v>9.51</v>
      </c>
      <c r="L25" s="316"/>
      <c r="N25" s="236"/>
      <c r="O25" s="236"/>
      <c r="P25" s="236"/>
      <c r="Q25" s="236"/>
      <c r="R25" s="236"/>
      <c r="S25" s="236"/>
      <c r="T25" s="236"/>
      <c r="U25" s="236"/>
      <c r="V25" s="236"/>
      <c r="W25" s="236"/>
      <c r="X25" s="236"/>
    </row>
    <row r="26" spans="1:24" s="235" customFormat="1" ht="15.75" thickBot="1" x14ac:dyDescent="0.3">
      <c r="A26" s="241" t="s">
        <v>881</v>
      </c>
      <c r="B26" s="240" t="s">
        <v>906</v>
      </c>
      <c r="C26" s="240" t="s">
        <v>905</v>
      </c>
      <c r="D26" s="239" t="s">
        <v>891</v>
      </c>
      <c r="E26" s="239" t="s">
        <v>904</v>
      </c>
      <c r="F26" s="238">
        <v>1136</v>
      </c>
      <c r="G26" s="237">
        <f>F26/4</f>
        <v>284</v>
      </c>
      <c r="H26" s="237">
        <v>29</v>
      </c>
      <c r="I26" s="237">
        <v>29</v>
      </c>
      <c r="J26" s="237">
        <v>45</v>
      </c>
      <c r="K26" s="237">
        <f>H26*I26*J26/1000000*G26</f>
        <v>10.75</v>
      </c>
      <c r="L26" s="316"/>
      <c r="N26" s="236"/>
      <c r="O26" s="236"/>
      <c r="P26" s="236"/>
      <c r="Q26" s="236"/>
      <c r="R26" s="236"/>
      <c r="S26" s="236"/>
      <c r="T26" s="236"/>
      <c r="U26" s="236"/>
      <c r="V26" s="236"/>
      <c r="W26" s="236"/>
      <c r="X26" s="236"/>
    </row>
    <row r="27" spans="1:24" ht="15.75" thickBot="1" x14ac:dyDescent="0.25">
      <c r="A27" s="229"/>
      <c r="F27" s="234">
        <f>SUM(F22:F26)</f>
        <v>5232</v>
      </c>
      <c r="K27" s="221">
        <f>SUM(K22:K26)</f>
        <v>41.02</v>
      </c>
      <c r="L27" s="316"/>
      <c r="N27" s="233" t="s">
        <v>903</v>
      </c>
      <c r="O27" s="232"/>
      <c r="P27" s="232"/>
      <c r="Q27" s="232"/>
      <c r="R27" s="232"/>
      <c r="S27" s="232"/>
      <c r="T27" s="232"/>
      <c r="U27" s="232"/>
      <c r="V27" s="232"/>
      <c r="W27" s="231"/>
    </row>
    <row r="28" spans="1:24" ht="15.75" thickBot="1" x14ac:dyDescent="0.25">
      <c r="A28" s="229" t="s">
        <v>900</v>
      </c>
      <c r="B28" s="228" t="s">
        <v>899</v>
      </c>
      <c r="C28" s="228" t="s">
        <v>902</v>
      </c>
      <c r="D28" s="228"/>
      <c r="E28" s="228"/>
      <c r="F28" s="230">
        <v>14000</v>
      </c>
      <c r="G28" s="225">
        <f>F28/8</f>
        <v>1750</v>
      </c>
      <c r="H28" s="225">
        <v>25</v>
      </c>
      <c r="I28" s="225">
        <v>16.5</v>
      </c>
      <c r="J28" s="225">
        <v>24</v>
      </c>
      <c r="K28" s="225">
        <f>H28*I28*J28/1000000*G28</f>
        <v>17.329999999999998</v>
      </c>
      <c r="L28" s="316"/>
      <c r="N28" s="219" t="s">
        <v>901</v>
      </c>
      <c r="O28" s="218"/>
      <c r="P28" s="218"/>
      <c r="Q28" s="218"/>
      <c r="R28" s="218"/>
      <c r="S28" s="218"/>
      <c r="T28" s="218"/>
      <c r="U28" s="218"/>
      <c r="V28" s="218"/>
      <c r="W28" s="217"/>
    </row>
    <row r="29" spans="1:24" ht="15.75" thickBot="1" x14ac:dyDescent="0.3">
      <c r="A29" s="229" t="s">
        <v>900</v>
      </c>
      <c r="B29" s="228" t="s">
        <v>899</v>
      </c>
      <c r="C29" s="227" t="s">
        <v>898</v>
      </c>
      <c r="D29" s="227"/>
      <c r="E29" s="227"/>
      <c r="F29" s="226">
        <v>6000</v>
      </c>
      <c r="G29" s="225">
        <f>F29/8</f>
        <v>750</v>
      </c>
      <c r="H29" s="225">
        <v>25</v>
      </c>
      <c r="I29" s="225">
        <v>16.5</v>
      </c>
      <c r="J29" s="225">
        <v>26</v>
      </c>
      <c r="K29" s="225">
        <f>H29*I29*J29/1000000*G29</f>
        <v>8.0399999999999991</v>
      </c>
      <c r="L29" s="316"/>
      <c r="M29" s="224"/>
      <c r="N29" s="261">
        <v>1000</v>
      </c>
      <c r="O29" s="262">
        <v>1000</v>
      </c>
      <c r="P29" s="262">
        <v>1000</v>
      </c>
      <c r="Q29" s="262">
        <v>1000</v>
      </c>
      <c r="R29" s="263">
        <v>1000</v>
      </c>
      <c r="S29" s="264">
        <v>2000</v>
      </c>
      <c r="T29" s="218">
        <v>2000</v>
      </c>
      <c r="U29" s="218">
        <v>2000</v>
      </c>
      <c r="V29" s="218">
        <v>4000</v>
      </c>
      <c r="W29" s="217"/>
      <c r="X29" s="266">
        <v>14000</v>
      </c>
    </row>
    <row r="30" spans="1:24" ht="15.75" thickBot="1" x14ac:dyDescent="0.3">
      <c r="A30" s="223"/>
      <c r="F30" s="222">
        <f>SUM(F28:F29)</f>
        <v>20000</v>
      </c>
      <c r="K30" s="221">
        <f>SUM(K28:K29)</f>
        <v>25.37</v>
      </c>
      <c r="L30" s="316"/>
      <c r="N30" s="261" t="s">
        <v>893</v>
      </c>
      <c r="O30" s="262" t="s">
        <v>894</v>
      </c>
      <c r="P30" s="262" t="s">
        <v>644</v>
      </c>
      <c r="Q30" s="265" t="s">
        <v>895</v>
      </c>
      <c r="R30" s="263" t="s">
        <v>893</v>
      </c>
      <c r="S30" s="264" t="s">
        <v>646</v>
      </c>
      <c r="T30" s="218" t="s">
        <v>892</v>
      </c>
      <c r="U30" s="218" t="s">
        <v>660</v>
      </c>
      <c r="V30" s="218" t="s">
        <v>672</v>
      </c>
      <c r="W30" s="217"/>
    </row>
    <row r="31" spans="1:24" x14ac:dyDescent="0.2">
      <c r="N31" s="219"/>
      <c r="O31" s="218"/>
      <c r="P31" s="218"/>
      <c r="Q31" s="218"/>
      <c r="R31" s="218"/>
      <c r="S31" s="218"/>
      <c r="T31" s="218"/>
      <c r="U31" s="218"/>
      <c r="V31" s="218"/>
      <c r="W31" s="217"/>
    </row>
    <row r="32" spans="1:24" x14ac:dyDescent="0.2">
      <c r="N32" s="219" t="s">
        <v>897</v>
      </c>
      <c r="O32" s="218"/>
      <c r="P32" s="218"/>
      <c r="Q32" s="218"/>
      <c r="R32" s="218"/>
      <c r="S32" s="218"/>
      <c r="T32" s="218"/>
      <c r="U32" s="218"/>
      <c r="V32" s="218"/>
      <c r="W32" s="217"/>
    </row>
    <row r="33" spans="13:24" x14ac:dyDescent="0.2">
      <c r="M33" s="220"/>
      <c r="N33" s="219">
        <v>2000</v>
      </c>
      <c r="O33" s="218">
        <v>2000</v>
      </c>
      <c r="P33" s="218">
        <v>2000</v>
      </c>
      <c r="Q33" s="218"/>
      <c r="R33" s="218"/>
      <c r="S33" s="218"/>
      <c r="T33" s="218"/>
      <c r="U33" s="218"/>
      <c r="V33" s="218"/>
      <c r="W33" s="217"/>
      <c r="X33" s="211">
        <f>SUM(N33:W33)</f>
        <v>6000</v>
      </c>
    </row>
    <row r="34" spans="13:24" x14ac:dyDescent="0.2">
      <c r="M34" s="220"/>
      <c r="N34" s="219" t="s">
        <v>896</v>
      </c>
      <c r="O34" s="218" t="s">
        <v>660</v>
      </c>
      <c r="P34" s="218" t="s">
        <v>677</v>
      </c>
      <c r="Q34" s="218"/>
      <c r="R34" s="218"/>
      <c r="S34" s="218"/>
      <c r="T34" s="218"/>
      <c r="U34" s="218"/>
      <c r="V34" s="218"/>
      <c r="W34" s="217"/>
    </row>
    <row r="35" spans="13:24" ht="15" thickBot="1" x14ac:dyDescent="0.25">
      <c r="N35" s="216"/>
      <c r="O35" s="215"/>
      <c r="P35" s="215"/>
      <c r="Q35" s="215"/>
      <c r="R35" s="215"/>
      <c r="S35" s="215"/>
      <c r="T35" s="215"/>
      <c r="U35" s="215"/>
      <c r="V35" s="215"/>
      <c r="W35" s="214"/>
    </row>
  </sheetData>
  <mergeCells count="3">
    <mergeCell ref="L4:L11"/>
    <mergeCell ref="L13:L20"/>
    <mergeCell ref="L22:L30"/>
  </mergeCells>
  <phoneticPr fontId="26"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8"/>
  <sheetViews>
    <sheetView workbookViewId="0">
      <selection activeCell="F31" sqref="F31"/>
    </sheetView>
  </sheetViews>
  <sheetFormatPr defaultColWidth="9" defaultRowHeight="14.25" x14ac:dyDescent="0.25"/>
  <cols>
    <col min="1" max="1" width="4.85546875" style="179" customWidth="1"/>
    <col min="2" max="2" width="8.140625" style="182" customWidth="1"/>
    <col min="3" max="3" width="18.42578125" style="179" customWidth="1"/>
    <col min="4" max="4" width="13.5703125" style="179" customWidth="1"/>
    <col min="5" max="5" width="33.28515625" style="186" customWidth="1"/>
    <col min="6" max="6" width="8.85546875" style="185" customWidth="1"/>
    <col min="7" max="7" width="9.42578125" style="185" customWidth="1"/>
    <col min="8" max="8" width="5.7109375" style="184" customWidth="1"/>
    <col min="9" max="9" width="6.7109375" style="183" customWidth="1"/>
    <col min="10" max="10" width="5.5703125" style="182" customWidth="1"/>
    <col min="11" max="13" width="4.42578125" style="181" customWidth="1"/>
    <col min="14" max="14" width="12.42578125" style="180" customWidth="1"/>
    <col min="15" max="16384" width="9" style="179"/>
  </cols>
  <sheetData>
    <row r="1" spans="1:14" ht="42.75" x14ac:dyDescent="0.25">
      <c r="A1" s="204" t="s">
        <v>878</v>
      </c>
      <c r="B1" s="204" t="s">
        <v>877</v>
      </c>
      <c r="C1" s="208" t="s">
        <v>22</v>
      </c>
      <c r="D1" s="208" t="s">
        <v>612</v>
      </c>
      <c r="E1" s="208" t="s">
        <v>706</v>
      </c>
      <c r="F1" s="205" t="s">
        <v>876</v>
      </c>
      <c r="G1" s="207" t="s">
        <v>875</v>
      </c>
      <c r="H1" s="206" t="s">
        <v>874</v>
      </c>
      <c r="I1" s="205" t="s">
        <v>873</v>
      </c>
      <c r="J1" s="204" t="s">
        <v>872</v>
      </c>
      <c r="K1" s="330" t="s">
        <v>871</v>
      </c>
      <c r="L1" s="330"/>
      <c r="M1" s="330"/>
      <c r="N1" s="203" t="s">
        <v>870</v>
      </c>
    </row>
    <row r="2" spans="1:14" ht="21" customHeight="1" x14ac:dyDescent="0.25">
      <c r="A2" s="321" t="s">
        <v>296</v>
      </c>
      <c r="B2" s="326" t="s">
        <v>865</v>
      </c>
      <c r="C2" s="318" t="s">
        <v>869</v>
      </c>
      <c r="D2" s="317" t="s">
        <v>868</v>
      </c>
      <c r="E2" s="193" t="s">
        <v>652</v>
      </c>
      <c r="F2" s="192">
        <v>3.8708999999999998</v>
      </c>
      <c r="G2" s="191">
        <f t="shared" ref="G2:G8" si="0">F2*0.95</f>
        <v>3.68</v>
      </c>
      <c r="H2" s="190">
        <f t="shared" ref="H2:H8" si="1">1-G2/F2</f>
        <v>4.9000000000000002E-2</v>
      </c>
      <c r="I2" s="331" t="s">
        <v>867</v>
      </c>
      <c r="J2" s="189">
        <v>4</v>
      </c>
      <c r="K2" s="188">
        <v>29</v>
      </c>
      <c r="L2" s="188">
        <v>29</v>
      </c>
      <c r="M2" s="188">
        <v>28</v>
      </c>
      <c r="N2" s="334" t="s">
        <v>861</v>
      </c>
    </row>
    <row r="3" spans="1:14" ht="21" customHeight="1" x14ac:dyDescent="0.25">
      <c r="A3" s="322"/>
      <c r="B3" s="326"/>
      <c r="C3" s="318"/>
      <c r="D3" s="317"/>
      <c r="E3" s="193" t="s">
        <v>651</v>
      </c>
      <c r="F3" s="192">
        <v>4.7420999999999998</v>
      </c>
      <c r="G3" s="191">
        <f t="shared" si="0"/>
        <v>4.5</v>
      </c>
      <c r="H3" s="190">
        <f t="shared" si="1"/>
        <v>5.0999999999999997E-2</v>
      </c>
      <c r="I3" s="332"/>
      <c r="J3" s="189">
        <v>4</v>
      </c>
      <c r="K3" s="188">
        <v>29</v>
      </c>
      <c r="L3" s="188">
        <v>29</v>
      </c>
      <c r="M3" s="188">
        <v>33</v>
      </c>
      <c r="N3" s="335"/>
    </row>
    <row r="4" spans="1:14" ht="21" customHeight="1" x14ac:dyDescent="0.25">
      <c r="A4" s="322"/>
      <c r="B4" s="326"/>
      <c r="C4" s="318"/>
      <c r="D4" s="317"/>
      <c r="E4" s="193" t="s">
        <v>650</v>
      </c>
      <c r="F4" s="192">
        <v>5.2667999999999999</v>
      </c>
      <c r="G4" s="191">
        <f t="shared" si="0"/>
        <v>5</v>
      </c>
      <c r="H4" s="190">
        <f t="shared" si="1"/>
        <v>5.0999999999999997E-2</v>
      </c>
      <c r="I4" s="332"/>
      <c r="J4" s="189">
        <v>4</v>
      </c>
      <c r="K4" s="188">
        <v>29</v>
      </c>
      <c r="L4" s="188">
        <v>29</v>
      </c>
      <c r="M4" s="188">
        <v>39</v>
      </c>
      <c r="N4" s="335"/>
    </row>
    <row r="5" spans="1:14" ht="21" customHeight="1" x14ac:dyDescent="0.25">
      <c r="A5" s="322"/>
      <c r="B5" s="326"/>
      <c r="C5" s="318"/>
      <c r="D5" s="317"/>
      <c r="E5" s="193" t="s">
        <v>649</v>
      </c>
      <c r="F5" s="192">
        <v>6.0884999999999998</v>
      </c>
      <c r="G5" s="191">
        <f t="shared" si="0"/>
        <v>5.78</v>
      </c>
      <c r="H5" s="190">
        <f t="shared" si="1"/>
        <v>5.0999999999999997E-2</v>
      </c>
      <c r="I5" s="332"/>
      <c r="J5" s="189">
        <v>4</v>
      </c>
      <c r="K5" s="188">
        <v>29</v>
      </c>
      <c r="L5" s="188">
        <v>29</v>
      </c>
      <c r="M5" s="188">
        <v>45</v>
      </c>
      <c r="N5" s="335"/>
    </row>
    <row r="6" spans="1:14" ht="21" customHeight="1" x14ac:dyDescent="0.25">
      <c r="A6" s="322"/>
      <c r="B6" s="326"/>
      <c r="C6" s="318"/>
      <c r="D6" s="317"/>
      <c r="E6" s="193" t="s">
        <v>655</v>
      </c>
      <c r="F6" s="192">
        <v>6.1875</v>
      </c>
      <c r="G6" s="191">
        <f t="shared" si="0"/>
        <v>5.88</v>
      </c>
      <c r="H6" s="190">
        <f t="shared" si="1"/>
        <v>0.05</v>
      </c>
      <c r="I6" s="332"/>
      <c r="J6" s="189">
        <v>4</v>
      </c>
      <c r="K6" s="188">
        <v>29</v>
      </c>
      <c r="L6" s="188">
        <v>29</v>
      </c>
      <c r="M6" s="188">
        <v>45</v>
      </c>
      <c r="N6" s="335"/>
    </row>
    <row r="7" spans="1:14" ht="21" customHeight="1" x14ac:dyDescent="0.25">
      <c r="A7" s="322"/>
      <c r="B7" s="326"/>
      <c r="C7" s="318" t="s">
        <v>866</v>
      </c>
      <c r="D7" s="317" t="s">
        <v>858</v>
      </c>
      <c r="E7" s="193" t="s">
        <v>645</v>
      </c>
      <c r="F7" s="192">
        <v>1.0197000000000001</v>
      </c>
      <c r="G7" s="191">
        <f t="shared" si="0"/>
        <v>0.97</v>
      </c>
      <c r="H7" s="190">
        <f t="shared" si="1"/>
        <v>4.9000000000000002E-2</v>
      </c>
      <c r="I7" s="332"/>
      <c r="J7" s="189">
        <v>8</v>
      </c>
      <c r="K7" s="188">
        <v>25</v>
      </c>
      <c r="L7" s="188">
        <v>16.5</v>
      </c>
      <c r="M7" s="188">
        <v>24</v>
      </c>
      <c r="N7" s="334" t="s">
        <v>857</v>
      </c>
    </row>
    <row r="8" spans="1:14" ht="21" customHeight="1" x14ac:dyDescent="0.25">
      <c r="A8" s="322"/>
      <c r="B8" s="326"/>
      <c r="C8" s="318"/>
      <c r="D8" s="317"/>
      <c r="E8" s="193" t="s">
        <v>647</v>
      </c>
      <c r="F8" s="192">
        <v>1.1681999999999999</v>
      </c>
      <c r="G8" s="191">
        <f t="shared" si="0"/>
        <v>1.1100000000000001</v>
      </c>
      <c r="H8" s="190">
        <f t="shared" si="1"/>
        <v>0.05</v>
      </c>
      <c r="I8" s="333"/>
      <c r="J8" s="189">
        <v>8</v>
      </c>
      <c r="K8" s="188">
        <v>25</v>
      </c>
      <c r="L8" s="188">
        <v>16.5</v>
      </c>
      <c r="M8" s="188">
        <v>26</v>
      </c>
      <c r="N8" s="335"/>
    </row>
    <row r="9" spans="1:14" ht="11.25" customHeight="1" x14ac:dyDescent="0.25">
      <c r="A9" s="323"/>
      <c r="B9" s="202"/>
      <c r="C9" s="195"/>
      <c r="D9" s="201"/>
      <c r="E9" s="200"/>
      <c r="F9" s="199"/>
      <c r="G9" s="198"/>
      <c r="H9" s="197"/>
      <c r="I9" s="196"/>
      <c r="J9" s="195"/>
      <c r="K9" s="194"/>
      <c r="L9" s="194"/>
      <c r="M9" s="194"/>
      <c r="N9" s="187"/>
    </row>
    <row r="10" spans="1:14" ht="21" customHeight="1" x14ac:dyDescent="0.25">
      <c r="A10" s="322"/>
      <c r="B10" s="327" t="s">
        <v>865</v>
      </c>
      <c r="C10" s="318" t="s">
        <v>864</v>
      </c>
      <c r="D10" s="317" t="s">
        <v>863</v>
      </c>
      <c r="E10" s="193" t="s">
        <v>652</v>
      </c>
      <c r="F10" s="192">
        <v>3.92</v>
      </c>
      <c r="G10" s="191">
        <f t="shared" ref="G10:G18" si="2">F10*0.95</f>
        <v>3.72</v>
      </c>
      <c r="H10" s="190">
        <f t="shared" ref="H10:H18" si="3">1-G10/F10</f>
        <v>5.0999999999999997E-2</v>
      </c>
      <c r="I10" s="331" t="s">
        <v>862</v>
      </c>
      <c r="J10" s="189">
        <v>4</v>
      </c>
      <c r="K10" s="188">
        <v>28.5</v>
      </c>
      <c r="L10" s="188">
        <v>28</v>
      </c>
      <c r="M10" s="188">
        <v>31</v>
      </c>
      <c r="N10" s="334" t="s">
        <v>861</v>
      </c>
    </row>
    <row r="11" spans="1:14" ht="21" customHeight="1" x14ac:dyDescent="0.25">
      <c r="A11" s="322"/>
      <c r="B11" s="328"/>
      <c r="C11" s="318"/>
      <c r="D11" s="317"/>
      <c r="E11" s="193" t="s">
        <v>651</v>
      </c>
      <c r="F11" s="192">
        <v>4.82</v>
      </c>
      <c r="G11" s="191">
        <f t="shared" si="2"/>
        <v>4.58</v>
      </c>
      <c r="H11" s="190">
        <f t="shared" si="3"/>
        <v>0.05</v>
      </c>
      <c r="I11" s="332"/>
      <c r="J11" s="189">
        <v>4</v>
      </c>
      <c r="K11" s="188">
        <v>28.5</v>
      </c>
      <c r="L11" s="188">
        <v>28</v>
      </c>
      <c r="M11" s="188">
        <v>36</v>
      </c>
      <c r="N11" s="335"/>
    </row>
    <row r="12" spans="1:14" ht="21" customHeight="1" x14ac:dyDescent="0.25">
      <c r="A12" s="322"/>
      <c r="B12" s="328"/>
      <c r="C12" s="318"/>
      <c r="D12" s="317"/>
      <c r="E12" s="193" t="s">
        <v>650</v>
      </c>
      <c r="F12" s="192">
        <v>5.36</v>
      </c>
      <c r="G12" s="191">
        <f t="shared" si="2"/>
        <v>5.09</v>
      </c>
      <c r="H12" s="190">
        <f t="shared" si="3"/>
        <v>0.05</v>
      </c>
      <c r="I12" s="332"/>
      <c r="J12" s="189">
        <v>4</v>
      </c>
      <c r="K12" s="188">
        <v>28.5</v>
      </c>
      <c r="L12" s="188">
        <v>28</v>
      </c>
      <c r="M12" s="188">
        <v>40</v>
      </c>
      <c r="N12" s="335"/>
    </row>
    <row r="13" spans="1:14" ht="21" customHeight="1" x14ac:dyDescent="0.25">
      <c r="A13" s="322"/>
      <c r="B13" s="328"/>
      <c r="C13" s="318"/>
      <c r="D13" s="317"/>
      <c r="E13" s="193" t="s">
        <v>649</v>
      </c>
      <c r="F13" s="192">
        <v>6.2</v>
      </c>
      <c r="G13" s="191">
        <f t="shared" si="2"/>
        <v>5.89</v>
      </c>
      <c r="H13" s="190">
        <f t="shared" si="3"/>
        <v>0.05</v>
      </c>
      <c r="I13" s="332"/>
      <c r="J13" s="189">
        <v>4</v>
      </c>
      <c r="K13" s="188">
        <v>28.5</v>
      </c>
      <c r="L13" s="188">
        <v>28</v>
      </c>
      <c r="M13" s="188">
        <v>44</v>
      </c>
      <c r="N13" s="335"/>
    </row>
    <row r="14" spans="1:14" ht="21" customHeight="1" x14ac:dyDescent="0.25">
      <c r="A14" s="322"/>
      <c r="B14" s="328"/>
      <c r="C14" s="318"/>
      <c r="D14" s="317"/>
      <c r="E14" s="193" t="s">
        <v>655</v>
      </c>
      <c r="F14" s="192">
        <v>6.29</v>
      </c>
      <c r="G14" s="191">
        <f t="shared" si="2"/>
        <v>5.98</v>
      </c>
      <c r="H14" s="190">
        <f t="shared" si="3"/>
        <v>4.9000000000000002E-2</v>
      </c>
      <c r="I14" s="332"/>
      <c r="J14" s="189">
        <v>4</v>
      </c>
      <c r="K14" s="188">
        <v>28.5</v>
      </c>
      <c r="L14" s="188">
        <v>28</v>
      </c>
      <c r="M14" s="188">
        <v>44</v>
      </c>
      <c r="N14" s="335"/>
    </row>
    <row r="15" spans="1:14" ht="21" customHeight="1" x14ac:dyDescent="0.25">
      <c r="A15" s="322"/>
      <c r="B15" s="328"/>
      <c r="C15" s="318" t="s">
        <v>860</v>
      </c>
      <c r="D15" s="317" t="s">
        <v>858</v>
      </c>
      <c r="E15" s="193" t="s">
        <v>645</v>
      </c>
      <c r="F15" s="192">
        <v>1.03</v>
      </c>
      <c r="G15" s="191">
        <f t="shared" si="2"/>
        <v>0.98</v>
      </c>
      <c r="H15" s="190">
        <f t="shared" si="3"/>
        <v>4.9000000000000002E-2</v>
      </c>
      <c r="I15" s="332"/>
      <c r="J15" s="189">
        <v>8</v>
      </c>
      <c r="K15" s="188">
        <v>30</v>
      </c>
      <c r="L15" s="188">
        <v>24</v>
      </c>
      <c r="M15" s="188">
        <v>15</v>
      </c>
      <c r="N15" s="334" t="s">
        <v>857</v>
      </c>
    </row>
    <row r="16" spans="1:14" ht="21" customHeight="1" x14ac:dyDescent="0.25">
      <c r="A16" s="322"/>
      <c r="B16" s="328"/>
      <c r="C16" s="318"/>
      <c r="D16" s="317"/>
      <c r="E16" s="193" t="s">
        <v>647</v>
      </c>
      <c r="F16" s="192">
        <v>1.18</v>
      </c>
      <c r="G16" s="191">
        <f t="shared" si="2"/>
        <v>1.1200000000000001</v>
      </c>
      <c r="H16" s="190">
        <f t="shared" si="3"/>
        <v>5.0999999999999997E-2</v>
      </c>
      <c r="I16" s="332"/>
      <c r="J16" s="189">
        <v>8</v>
      </c>
      <c r="K16" s="188">
        <v>30</v>
      </c>
      <c r="L16" s="188">
        <v>24</v>
      </c>
      <c r="M16" s="188">
        <v>17</v>
      </c>
      <c r="N16" s="335"/>
    </row>
    <row r="17" spans="1:14" ht="21" customHeight="1" x14ac:dyDescent="0.25">
      <c r="A17" s="322"/>
      <c r="B17" s="328"/>
      <c r="C17" s="319" t="s">
        <v>859</v>
      </c>
      <c r="D17" s="324" t="s">
        <v>858</v>
      </c>
      <c r="E17" s="193" t="s">
        <v>645</v>
      </c>
      <c r="F17" s="192">
        <v>1.4381927710843401</v>
      </c>
      <c r="G17" s="191">
        <f t="shared" si="2"/>
        <v>1.37</v>
      </c>
      <c r="H17" s="190">
        <f t="shared" si="3"/>
        <v>4.7E-2</v>
      </c>
      <c r="I17" s="332"/>
      <c r="J17" s="189">
        <v>8</v>
      </c>
      <c r="K17" s="188">
        <v>30</v>
      </c>
      <c r="L17" s="188">
        <v>24</v>
      </c>
      <c r="M17" s="188">
        <v>16</v>
      </c>
      <c r="N17" s="334" t="s">
        <v>857</v>
      </c>
    </row>
    <row r="18" spans="1:14" ht="21" customHeight="1" x14ac:dyDescent="0.25">
      <c r="A18" s="322"/>
      <c r="B18" s="329"/>
      <c r="C18" s="320"/>
      <c r="D18" s="325"/>
      <c r="E18" s="193" t="s">
        <v>647</v>
      </c>
      <c r="F18" s="192">
        <v>1.7142168674698799</v>
      </c>
      <c r="G18" s="191">
        <f t="shared" si="2"/>
        <v>1.63</v>
      </c>
      <c r="H18" s="190">
        <f t="shared" si="3"/>
        <v>4.9000000000000002E-2</v>
      </c>
      <c r="I18" s="333"/>
      <c r="J18" s="189">
        <v>8</v>
      </c>
      <c r="K18" s="188">
        <v>30</v>
      </c>
      <c r="L18" s="188">
        <v>24</v>
      </c>
      <c r="M18" s="188">
        <v>18</v>
      </c>
      <c r="N18" s="335"/>
    </row>
  </sheetData>
  <mergeCells count="21">
    <mergeCell ref="K1:M1"/>
    <mergeCell ref="I2:I8"/>
    <mergeCell ref="I10:I18"/>
    <mergeCell ref="N2:N6"/>
    <mergeCell ref="N7:N8"/>
    <mergeCell ref="N10:N14"/>
    <mergeCell ref="N15:N16"/>
    <mergeCell ref="N17:N18"/>
    <mergeCell ref="D2:D6"/>
    <mergeCell ref="C10:C14"/>
    <mergeCell ref="C15:C16"/>
    <mergeCell ref="C17:C18"/>
    <mergeCell ref="A2:A18"/>
    <mergeCell ref="D7:D8"/>
    <mergeCell ref="D10:D14"/>
    <mergeCell ref="D15:D16"/>
    <mergeCell ref="D17:D18"/>
    <mergeCell ref="B2:B8"/>
    <mergeCell ref="B10:B18"/>
    <mergeCell ref="C2:C6"/>
    <mergeCell ref="C7:C8"/>
  </mergeCells>
  <phoneticPr fontId="26"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296"/>
  <sheetViews>
    <sheetView workbookViewId="0">
      <selection activeCell="E10" sqref="E10"/>
    </sheetView>
  </sheetViews>
  <sheetFormatPr defaultRowHeight="15" x14ac:dyDescent="0.25"/>
  <cols>
    <col min="1" max="1" width="19" customWidth="1"/>
    <col min="2" max="2" width="36.42578125" customWidth="1"/>
    <col min="3" max="3" width="30.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30" x14ac:dyDescent="0.25">
      <c r="A1" s="44" t="s">
        <v>118</v>
      </c>
      <c r="B1" s="45" t="s">
        <v>119</v>
      </c>
      <c r="C1" s="46" t="s">
        <v>41</v>
      </c>
      <c r="D1" s="70" t="s">
        <v>3</v>
      </c>
      <c r="E1" s="38" t="s">
        <v>20</v>
      </c>
      <c r="F1" s="38" t="s">
        <v>417</v>
      </c>
      <c r="G1" s="38" t="s">
        <v>71</v>
      </c>
      <c r="H1" s="38" t="s">
        <v>52</v>
      </c>
      <c r="I1" s="38" t="s">
        <v>478</v>
      </c>
      <c r="J1" s="38" t="s">
        <v>469</v>
      </c>
      <c r="K1" s="38" t="s">
        <v>53</v>
      </c>
    </row>
    <row r="2" spans="1:11" x14ac:dyDescent="0.25">
      <c r="A2" s="40" t="s">
        <v>120</v>
      </c>
      <c r="B2" s="40" t="s">
        <v>79</v>
      </c>
      <c r="C2" s="40" t="s">
        <v>106</v>
      </c>
      <c r="F2" s="3" t="s">
        <v>624</v>
      </c>
      <c r="G2" t="s">
        <v>587</v>
      </c>
      <c r="I2" s="3"/>
      <c r="K2" s="3" t="s">
        <v>420</v>
      </c>
    </row>
    <row r="3" spans="1:11" x14ac:dyDescent="0.25">
      <c r="A3" s="40" t="s">
        <v>115</v>
      </c>
      <c r="B3" s="40" t="s">
        <v>80</v>
      </c>
      <c r="C3" s="40" t="s">
        <v>121</v>
      </c>
      <c r="D3" t="s">
        <v>161</v>
      </c>
      <c r="E3" t="s">
        <v>157</v>
      </c>
      <c r="F3" s="3" t="s">
        <v>625</v>
      </c>
      <c r="G3" t="s">
        <v>586</v>
      </c>
      <c r="H3" t="s">
        <v>564</v>
      </c>
      <c r="I3" t="s">
        <v>479</v>
      </c>
      <c r="J3" t="s">
        <v>574</v>
      </c>
      <c r="K3" t="s">
        <v>593</v>
      </c>
    </row>
    <row r="4" spans="1:11" x14ac:dyDescent="0.25">
      <c r="A4" s="40" t="s">
        <v>514</v>
      </c>
      <c r="B4" s="40" t="s">
        <v>514</v>
      </c>
      <c r="C4" s="40" t="s">
        <v>121</v>
      </c>
      <c r="D4" t="s">
        <v>158</v>
      </c>
      <c r="E4" t="s">
        <v>156</v>
      </c>
      <c r="F4" s="3" t="s">
        <v>626</v>
      </c>
      <c r="G4" t="s">
        <v>98</v>
      </c>
      <c r="H4" t="s">
        <v>565</v>
      </c>
      <c r="I4" t="s">
        <v>480</v>
      </c>
      <c r="J4" t="s">
        <v>477</v>
      </c>
      <c r="K4" t="s">
        <v>416</v>
      </c>
    </row>
    <row r="5" spans="1:11" x14ac:dyDescent="0.25">
      <c r="A5" s="40" t="s">
        <v>122</v>
      </c>
      <c r="B5" s="40" t="s">
        <v>81</v>
      </c>
      <c r="C5" s="40" t="s">
        <v>107</v>
      </c>
      <c r="D5" s="3" t="s">
        <v>162</v>
      </c>
      <c r="E5" t="s">
        <v>463</v>
      </c>
      <c r="F5" s="3" t="s">
        <v>627</v>
      </c>
      <c r="G5" t="s">
        <v>582</v>
      </c>
      <c r="H5" t="s">
        <v>566</v>
      </c>
      <c r="I5" t="s">
        <v>590</v>
      </c>
      <c r="J5" t="s">
        <v>575</v>
      </c>
      <c r="K5" t="s">
        <v>499</v>
      </c>
    </row>
    <row r="6" spans="1:11" x14ac:dyDescent="0.25">
      <c r="A6" s="40" t="s">
        <v>515</v>
      </c>
      <c r="B6" s="40" t="s">
        <v>516</v>
      </c>
      <c r="C6" s="40" t="s">
        <v>517</v>
      </c>
      <c r="D6" s="3" t="s">
        <v>163</v>
      </c>
      <c r="E6" t="s">
        <v>509</v>
      </c>
      <c r="F6" s="3" t="s">
        <v>628</v>
      </c>
      <c r="G6" t="s">
        <v>583</v>
      </c>
      <c r="H6" t="s">
        <v>567</v>
      </c>
      <c r="I6" t="s">
        <v>481</v>
      </c>
      <c r="J6" t="s">
        <v>576</v>
      </c>
      <c r="K6" t="s">
        <v>415</v>
      </c>
    </row>
    <row r="7" spans="1:11" x14ac:dyDescent="0.25">
      <c r="A7" s="40" t="s">
        <v>123</v>
      </c>
      <c r="B7" s="40" t="s">
        <v>82</v>
      </c>
      <c r="C7" s="40" t="s">
        <v>82</v>
      </c>
      <c r="D7" t="s">
        <v>164</v>
      </c>
      <c r="E7" t="s">
        <v>155</v>
      </c>
      <c r="F7" s="3" t="s">
        <v>629</v>
      </c>
      <c r="G7" t="s">
        <v>584</v>
      </c>
      <c r="H7" t="s">
        <v>412</v>
      </c>
      <c r="I7" t="s">
        <v>482</v>
      </c>
      <c r="J7" t="s">
        <v>577</v>
      </c>
      <c r="K7" t="s">
        <v>594</v>
      </c>
    </row>
    <row r="8" spans="1:11" x14ac:dyDescent="0.25">
      <c r="A8" s="40" t="s">
        <v>518</v>
      </c>
      <c r="B8" s="40" t="s">
        <v>519</v>
      </c>
      <c r="C8" s="40" t="s">
        <v>520</v>
      </c>
      <c r="D8" t="s">
        <v>341</v>
      </c>
      <c r="E8" t="s">
        <v>154</v>
      </c>
      <c r="F8" s="3" t="s">
        <v>630</v>
      </c>
      <c r="G8" s="3" t="s">
        <v>585</v>
      </c>
      <c r="H8" t="s">
        <v>413</v>
      </c>
      <c r="I8" t="s">
        <v>483</v>
      </c>
      <c r="J8" t="s">
        <v>476</v>
      </c>
      <c r="K8" t="s">
        <v>595</v>
      </c>
    </row>
    <row r="9" spans="1:11" x14ac:dyDescent="0.25">
      <c r="A9" s="40" t="s">
        <v>521</v>
      </c>
      <c r="B9" s="40" t="s">
        <v>522</v>
      </c>
      <c r="C9" s="40" t="s">
        <v>523</v>
      </c>
      <c r="D9" t="s">
        <v>165</v>
      </c>
      <c r="E9" t="s">
        <v>153</v>
      </c>
      <c r="F9" s="3" t="s">
        <v>631</v>
      </c>
      <c r="G9" t="s">
        <v>588</v>
      </c>
      <c r="H9" t="s">
        <v>414</v>
      </c>
      <c r="I9" t="s">
        <v>591</v>
      </c>
      <c r="J9" t="s">
        <v>474</v>
      </c>
      <c r="K9" t="s">
        <v>596</v>
      </c>
    </row>
    <row r="10" spans="1:11" x14ac:dyDescent="0.25">
      <c r="A10" s="40" t="s">
        <v>524</v>
      </c>
      <c r="B10" s="40" t="s">
        <v>525</v>
      </c>
      <c r="C10" s="40" t="s">
        <v>526</v>
      </c>
      <c r="D10" t="s">
        <v>342</v>
      </c>
      <c r="E10" t="s">
        <v>152</v>
      </c>
      <c r="F10" s="3" t="s">
        <v>632</v>
      </c>
      <c r="G10" t="s">
        <v>589</v>
      </c>
      <c r="H10" t="s">
        <v>568</v>
      </c>
      <c r="I10" t="s">
        <v>592</v>
      </c>
      <c r="J10" t="s">
        <v>473</v>
      </c>
      <c r="K10" t="s">
        <v>500</v>
      </c>
    </row>
    <row r="11" spans="1:11" x14ac:dyDescent="0.25">
      <c r="A11" s="40" t="s">
        <v>124</v>
      </c>
      <c r="B11" s="40" t="s">
        <v>83</v>
      </c>
      <c r="C11" s="40" t="s">
        <v>108</v>
      </c>
      <c r="D11" t="s">
        <v>166</v>
      </c>
      <c r="E11" t="s">
        <v>151</v>
      </c>
      <c r="H11" t="s">
        <v>569</v>
      </c>
      <c r="J11" t="s">
        <v>578</v>
      </c>
      <c r="K11" t="s">
        <v>501</v>
      </c>
    </row>
    <row r="12" spans="1:11" x14ac:dyDescent="0.25">
      <c r="A12" s="40" t="s">
        <v>527</v>
      </c>
      <c r="B12" s="40" t="s">
        <v>528</v>
      </c>
      <c r="C12" s="40" t="s">
        <v>108</v>
      </c>
      <c r="D12" t="s">
        <v>167</v>
      </c>
      <c r="E12" t="s">
        <v>150</v>
      </c>
      <c r="H12" t="s">
        <v>570</v>
      </c>
      <c r="J12" t="s">
        <v>475</v>
      </c>
      <c r="K12" t="s">
        <v>597</v>
      </c>
    </row>
    <row r="13" spans="1:11" x14ac:dyDescent="0.25">
      <c r="A13" s="40" t="s">
        <v>529</v>
      </c>
      <c r="B13" s="40" t="s">
        <v>530</v>
      </c>
      <c r="C13" s="40" t="s">
        <v>110</v>
      </c>
      <c r="D13" t="s">
        <v>343</v>
      </c>
      <c r="E13" t="s">
        <v>485</v>
      </c>
      <c r="J13" t="s">
        <v>470</v>
      </c>
      <c r="K13" t="s">
        <v>598</v>
      </c>
    </row>
    <row r="14" spans="1:11" x14ac:dyDescent="0.25">
      <c r="A14" s="40" t="s">
        <v>125</v>
      </c>
      <c r="B14" s="40" t="s">
        <v>84</v>
      </c>
      <c r="C14" s="40" t="s">
        <v>110</v>
      </c>
      <c r="D14" t="s">
        <v>159</v>
      </c>
      <c r="E14" t="s">
        <v>486</v>
      </c>
      <c r="J14" t="s">
        <v>472</v>
      </c>
      <c r="K14" t="s">
        <v>599</v>
      </c>
    </row>
    <row r="15" spans="1:11" x14ac:dyDescent="0.25">
      <c r="A15" s="40" t="s">
        <v>531</v>
      </c>
      <c r="B15" s="40" t="s">
        <v>532</v>
      </c>
      <c r="C15" s="40" t="s">
        <v>533</v>
      </c>
      <c r="D15" t="s">
        <v>344</v>
      </c>
      <c r="E15" t="s">
        <v>487</v>
      </c>
      <c r="J15" t="s">
        <v>60</v>
      </c>
      <c r="K15" t="s">
        <v>600</v>
      </c>
    </row>
    <row r="16" spans="1:11" x14ac:dyDescent="0.25">
      <c r="A16" s="40" t="s">
        <v>126</v>
      </c>
      <c r="B16" s="40" t="s">
        <v>85</v>
      </c>
      <c r="C16" s="40" t="s">
        <v>111</v>
      </c>
      <c r="D16" t="s">
        <v>345</v>
      </c>
      <c r="E16" t="s">
        <v>149</v>
      </c>
      <c r="J16" t="s">
        <v>471</v>
      </c>
      <c r="K16" t="s">
        <v>601</v>
      </c>
    </row>
    <row r="17" spans="1:11" x14ac:dyDescent="0.25">
      <c r="A17" s="40" t="s">
        <v>534</v>
      </c>
      <c r="B17" s="40" t="s">
        <v>535</v>
      </c>
      <c r="C17" s="40" t="s">
        <v>534</v>
      </c>
      <c r="D17" t="s">
        <v>168</v>
      </c>
      <c r="E17" t="s">
        <v>460</v>
      </c>
      <c r="J17" t="s">
        <v>579</v>
      </c>
      <c r="K17" t="s">
        <v>602</v>
      </c>
    </row>
    <row r="18" spans="1:11" x14ac:dyDescent="0.25">
      <c r="A18" s="40" t="s">
        <v>127</v>
      </c>
      <c r="B18" s="40" t="s">
        <v>86</v>
      </c>
      <c r="C18" s="40" t="s">
        <v>112</v>
      </c>
      <c r="D18" t="s">
        <v>421</v>
      </c>
      <c r="E18" t="s">
        <v>148</v>
      </c>
      <c r="J18" t="s">
        <v>580</v>
      </c>
      <c r="K18" t="s">
        <v>603</v>
      </c>
    </row>
    <row r="19" spans="1:11" x14ac:dyDescent="0.25">
      <c r="A19" s="40" t="s">
        <v>495</v>
      </c>
      <c r="B19" s="40" t="s">
        <v>496</v>
      </c>
      <c r="C19" s="40" t="s">
        <v>112</v>
      </c>
      <c r="D19" t="s">
        <v>169</v>
      </c>
      <c r="E19" t="s">
        <v>488</v>
      </c>
      <c r="K19" t="s">
        <v>604</v>
      </c>
    </row>
    <row r="20" spans="1:11" x14ac:dyDescent="0.25">
      <c r="A20" s="40" t="s">
        <v>536</v>
      </c>
      <c r="B20" s="40" t="s">
        <v>537</v>
      </c>
      <c r="C20" s="40" t="s">
        <v>537</v>
      </c>
      <c r="D20" t="s">
        <v>346</v>
      </c>
      <c r="E20" t="s">
        <v>459</v>
      </c>
      <c r="F20" s="3"/>
      <c r="K20" t="s">
        <v>502</v>
      </c>
    </row>
    <row r="21" spans="1:11" x14ac:dyDescent="0.25">
      <c r="A21" s="40" t="s">
        <v>138</v>
      </c>
      <c r="B21" s="40" t="s">
        <v>139</v>
      </c>
      <c r="C21" s="40" t="s">
        <v>140</v>
      </c>
      <c r="D21" t="s">
        <v>170</v>
      </c>
      <c r="E21" t="s">
        <v>489</v>
      </c>
      <c r="F21" s="3"/>
      <c r="G21" s="3"/>
      <c r="K21" t="s">
        <v>605</v>
      </c>
    </row>
    <row r="22" spans="1:11" x14ac:dyDescent="0.25">
      <c r="A22" s="40" t="s">
        <v>141</v>
      </c>
      <c r="B22" s="40" t="s">
        <v>142</v>
      </c>
      <c r="C22" s="40" t="s">
        <v>140</v>
      </c>
      <c r="D22" t="s">
        <v>171</v>
      </c>
      <c r="E22" t="s">
        <v>490</v>
      </c>
    </row>
    <row r="23" spans="1:11" x14ac:dyDescent="0.25">
      <c r="A23" s="40" t="s">
        <v>145</v>
      </c>
      <c r="B23" s="40" t="s">
        <v>146</v>
      </c>
      <c r="C23" s="40" t="s">
        <v>140</v>
      </c>
      <c r="D23" t="s">
        <v>172</v>
      </c>
      <c r="E23" t="s">
        <v>491</v>
      </c>
    </row>
    <row r="24" spans="1:11" x14ac:dyDescent="0.25">
      <c r="A24" s="40" t="s">
        <v>143</v>
      </c>
      <c r="B24" s="40" t="s">
        <v>144</v>
      </c>
      <c r="C24" s="40" t="s">
        <v>140</v>
      </c>
      <c r="D24" t="s">
        <v>173</v>
      </c>
      <c r="E24" t="s">
        <v>461</v>
      </c>
    </row>
    <row r="25" spans="1:11" x14ac:dyDescent="0.25">
      <c r="A25" s="40" t="s">
        <v>128</v>
      </c>
      <c r="B25" s="40" t="s">
        <v>87</v>
      </c>
      <c r="C25" s="40" t="s">
        <v>87</v>
      </c>
      <c r="D25" s="3" t="s">
        <v>347</v>
      </c>
      <c r="E25" t="s">
        <v>462</v>
      </c>
    </row>
    <row r="26" spans="1:11" x14ac:dyDescent="0.25">
      <c r="A26" s="40" t="s">
        <v>129</v>
      </c>
      <c r="B26" s="40" t="s">
        <v>88</v>
      </c>
      <c r="C26" s="40" t="s">
        <v>88</v>
      </c>
      <c r="D26" t="s">
        <v>174</v>
      </c>
      <c r="E26" t="s">
        <v>147</v>
      </c>
    </row>
    <row r="27" spans="1:11" x14ac:dyDescent="0.25">
      <c r="A27" s="40" t="s">
        <v>130</v>
      </c>
      <c r="B27" s="40" t="s">
        <v>89</v>
      </c>
      <c r="C27" s="40" t="s">
        <v>88</v>
      </c>
      <c r="D27" t="s">
        <v>422</v>
      </c>
    </row>
    <row r="28" spans="1:11" x14ac:dyDescent="0.25">
      <c r="A28" s="40" t="s">
        <v>538</v>
      </c>
      <c r="B28" s="40" t="s">
        <v>539</v>
      </c>
      <c r="C28" s="40" t="s">
        <v>88</v>
      </c>
      <c r="D28" t="s">
        <v>175</v>
      </c>
    </row>
    <row r="29" spans="1:11" x14ac:dyDescent="0.25">
      <c r="A29" s="40" t="s">
        <v>540</v>
      </c>
      <c r="B29" s="40" t="s">
        <v>541</v>
      </c>
      <c r="C29" s="40" t="s">
        <v>541</v>
      </c>
      <c r="D29" t="s">
        <v>423</v>
      </c>
    </row>
    <row r="30" spans="1:11" x14ac:dyDescent="0.25">
      <c r="A30" s="40" t="s">
        <v>542</v>
      </c>
      <c r="B30" s="40" t="s">
        <v>543</v>
      </c>
      <c r="C30" s="40" t="s">
        <v>113</v>
      </c>
      <c r="D30" t="s">
        <v>176</v>
      </c>
    </row>
    <row r="31" spans="1:11" x14ac:dyDescent="0.25">
      <c r="A31" s="40" t="s">
        <v>131</v>
      </c>
      <c r="B31" s="40" t="s">
        <v>90</v>
      </c>
      <c r="C31" s="40" t="s">
        <v>113</v>
      </c>
      <c r="D31" t="s">
        <v>424</v>
      </c>
    </row>
    <row r="32" spans="1:11" x14ac:dyDescent="0.25">
      <c r="A32" s="40" t="s">
        <v>132</v>
      </c>
      <c r="B32" s="40" t="s">
        <v>91</v>
      </c>
      <c r="C32" s="40" t="s">
        <v>113</v>
      </c>
      <c r="D32" t="s">
        <v>160</v>
      </c>
    </row>
    <row r="33" spans="1:4" x14ac:dyDescent="0.25">
      <c r="A33" s="40" t="s">
        <v>544</v>
      </c>
      <c r="B33" s="40" t="s">
        <v>545</v>
      </c>
      <c r="C33" t="s">
        <v>520</v>
      </c>
      <c r="D33" t="s">
        <v>177</v>
      </c>
    </row>
    <row r="34" spans="1:4" x14ac:dyDescent="0.25">
      <c r="A34" s="40" t="s">
        <v>546</v>
      </c>
      <c r="B34" s="40" t="s">
        <v>547</v>
      </c>
      <c r="C34" s="40" t="s">
        <v>547</v>
      </c>
      <c r="D34" s="3" t="s">
        <v>425</v>
      </c>
    </row>
    <row r="35" spans="1:4" x14ac:dyDescent="0.25">
      <c r="A35" s="40" t="s">
        <v>548</v>
      </c>
      <c r="B35" s="40" t="s">
        <v>549</v>
      </c>
      <c r="C35" s="40" t="s">
        <v>550</v>
      </c>
      <c r="D35" t="s">
        <v>178</v>
      </c>
    </row>
    <row r="36" spans="1:4" x14ac:dyDescent="0.25">
      <c r="A36" s="40" t="s">
        <v>551</v>
      </c>
      <c r="B36" s="40" t="s">
        <v>552</v>
      </c>
      <c r="C36" s="40" t="s">
        <v>553</v>
      </c>
      <c r="D36" t="s">
        <v>348</v>
      </c>
    </row>
    <row r="37" spans="1:4" x14ac:dyDescent="0.25">
      <c r="A37" s="40" t="s">
        <v>133</v>
      </c>
      <c r="B37" s="40" t="s">
        <v>92</v>
      </c>
      <c r="C37" s="40" t="s">
        <v>117</v>
      </c>
      <c r="D37" t="s">
        <v>179</v>
      </c>
    </row>
    <row r="38" spans="1:4" x14ac:dyDescent="0.25">
      <c r="A38" s="40" t="s">
        <v>554</v>
      </c>
      <c r="B38" s="40" t="s">
        <v>555</v>
      </c>
      <c r="C38" s="40" t="s">
        <v>556</v>
      </c>
      <c r="D38" t="s">
        <v>180</v>
      </c>
    </row>
    <row r="39" spans="1:4" x14ac:dyDescent="0.25">
      <c r="A39" s="40" t="s">
        <v>135</v>
      </c>
      <c r="B39" s="40" t="s">
        <v>93</v>
      </c>
      <c r="C39" s="40" t="s">
        <v>109</v>
      </c>
      <c r="D39" t="s">
        <v>181</v>
      </c>
    </row>
    <row r="40" spans="1:4" x14ac:dyDescent="0.25">
      <c r="A40" s="40" t="s">
        <v>557</v>
      </c>
      <c r="B40" s="40" t="s">
        <v>558</v>
      </c>
      <c r="C40" s="40" t="s">
        <v>541</v>
      </c>
      <c r="D40" t="s">
        <v>426</v>
      </c>
    </row>
    <row r="41" spans="1:4" x14ac:dyDescent="0.25">
      <c r="A41" s="40" t="s">
        <v>559</v>
      </c>
      <c r="B41" s="40" t="s">
        <v>560</v>
      </c>
      <c r="C41" s="40" t="s">
        <v>561</v>
      </c>
      <c r="D41" t="s">
        <v>349</v>
      </c>
    </row>
    <row r="42" spans="1:4" x14ac:dyDescent="0.25">
      <c r="A42" s="40" t="s">
        <v>136</v>
      </c>
      <c r="B42" s="40" t="s">
        <v>94</v>
      </c>
      <c r="C42" s="40" t="s">
        <v>137</v>
      </c>
      <c r="D42" t="s">
        <v>182</v>
      </c>
    </row>
    <row r="43" spans="1:4" x14ac:dyDescent="0.25">
      <c r="A43" s="40" t="s">
        <v>497</v>
      </c>
      <c r="B43" s="40" t="s">
        <v>498</v>
      </c>
      <c r="C43" s="40" t="s">
        <v>137</v>
      </c>
      <c r="D43" t="s">
        <v>183</v>
      </c>
    </row>
    <row r="44" spans="1:4" x14ac:dyDescent="0.25">
      <c r="A44" s="40" t="s">
        <v>562</v>
      </c>
      <c r="B44" s="40" t="s">
        <v>563</v>
      </c>
      <c r="C44" s="40" t="s">
        <v>563</v>
      </c>
      <c r="D44" t="s">
        <v>427</v>
      </c>
    </row>
    <row r="45" spans="1:4" x14ac:dyDescent="0.25">
      <c r="D45" t="s">
        <v>184</v>
      </c>
    </row>
    <row r="46" spans="1:4" x14ac:dyDescent="0.25">
      <c r="D46" t="s">
        <v>350</v>
      </c>
    </row>
    <row r="47" spans="1:4" x14ac:dyDescent="0.25">
      <c r="D47" t="s">
        <v>185</v>
      </c>
    </row>
    <row r="48" spans="1:4" x14ac:dyDescent="0.25">
      <c r="D48" t="s">
        <v>186</v>
      </c>
    </row>
    <row r="49" spans="4:4" x14ac:dyDescent="0.25">
      <c r="D49" t="s">
        <v>187</v>
      </c>
    </row>
    <row r="50" spans="4:4" x14ac:dyDescent="0.25">
      <c r="D50" t="s">
        <v>428</v>
      </c>
    </row>
    <row r="51" spans="4:4" x14ac:dyDescent="0.25">
      <c r="D51" t="s">
        <v>188</v>
      </c>
    </row>
    <row r="52" spans="4:4" x14ac:dyDescent="0.25">
      <c r="D52" t="s">
        <v>351</v>
      </c>
    </row>
    <row r="53" spans="4:4" x14ac:dyDescent="0.25">
      <c r="D53" t="s">
        <v>189</v>
      </c>
    </row>
    <row r="54" spans="4:4" x14ac:dyDescent="0.25">
      <c r="D54" t="s">
        <v>352</v>
      </c>
    </row>
    <row r="55" spans="4:4" x14ac:dyDescent="0.25">
      <c r="D55" t="s">
        <v>429</v>
      </c>
    </row>
    <row r="56" spans="4:4" x14ac:dyDescent="0.25">
      <c r="D56" s="3" t="s">
        <v>353</v>
      </c>
    </row>
    <row r="57" spans="4:4" x14ac:dyDescent="0.25">
      <c r="D57" t="s">
        <v>354</v>
      </c>
    </row>
    <row r="58" spans="4:4" x14ac:dyDescent="0.25">
      <c r="D58" t="s">
        <v>190</v>
      </c>
    </row>
    <row r="59" spans="4:4" x14ac:dyDescent="0.25">
      <c r="D59" t="s">
        <v>355</v>
      </c>
    </row>
    <row r="60" spans="4:4" x14ac:dyDescent="0.25">
      <c r="D60" t="s">
        <v>356</v>
      </c>
    </row>
    <row r="61" spans="4:4" x14ac:dyDescent="0.25">
      <c r="D61" t="s">
        <v>191</v>
      </c>
    </row>
    <row r="62" spans="4:4" x14ac:dyDescent="0.25">
      <c r="D62" s="3" t="s">
        <v>192</v>
      </c>
    </row>
    <row r="63" spans="4:4" x14ac:dyDescent="0.25">
      <c r="D63" t="s">
        <v>193</v>
      </c>
    </row>
    <row r="64" spans="4:4" x14ac:dyDescent="0.25">
      <c r="D64" t="s">
        <v>194</v>
      </c>
    </row>
    <row r="65" spans="4:4" x14ac:dyDescent="0.25">
      <c r="D65" t="s">
        <v>195</v>
      </c>
    </row>
    <row r="66" spans="4:4" x14ac:dyDescent="0.25">
      <c r="D66" t="s">
        <v>196</v>
      </c>
    </row>
    <row r="67" spans="4:4" x14ac:dyDescent="0.25">
      <c r="D67" t="s">
        <v>430</v>
      </c>
    </row>
    <row r="68" spans="4:4" x14ac:dyDescent="0.25">
      <c r="D68" s="3" t="s">
        <v>197</v>
      </c>
    </row>
    <row r="69" spans="4:4" x14ac:dyDescent="0.25">
      <c r="D69" t="s">
        <v>431</v>
      </c>
    </row>
    <row r="70" spans="4:4" x14ac:dyDescent="0.25">
      <c r="D70" t="s">
        <v>198</v>
      </c>
    </row>
    <row r="71" spans="4:4" x14ac:dyDescent="0.25">
      <c r="D71" t="s">
        <v>199</v>
      </c>
    </row>
    <row r="72" spans="4:4" x14ac:dyDescent="0.25">
      <c r="D72" t="s">
        <v>200</v>
      </c>
    </row>
    <row r="73" spans="4:4" x14ac:dyDescent="0.25">
      <c r="D73" t="s">
        <v>201</v>
      </c>
    </row>
    <row r="74" spans="4:4" x14ac:dyDescent="0.25">
      <c r="D74" t="s">
        <v>357</v>
      </c>
    </row>
    <row r="75" spans="4:4" x14ac:dyDescent="0.25">
      <c r="D75" t="s">
        <v>202</v>
      </c>
    </row>
    <row r="76" spans="4:4" x14ac:dyDescent="0.25">
      <c r="D76" t="s">
        <v>358</v>
      </c>
    </row>
    <row r="77" spans="4:4" x14ac:dyDescent="0.25">
      <c r="D77" t="s">
        <v>203</v>
      </c>
    </row>
    <row r="78" spans="4:4" x14ac:dyDescent="0.25">
      <c r="D78" t="s">
        <v>359</v>
      </c>
    </row>
    <row r="79" spans="4:4" x14ac:dyDescent="0.25">
      <c r="D79" t="s">
        <v>204</v>
      </c>
    </row>
    <row r="80" spans="4:4" x14ac:dyDescent="0.25">
      <c r="D80" t="s">
        <v>360</v>
      </c>
    </row>
    <row r="81" spans="4:4" x14ac:dyDescent="0.25">
      <c r="D81" t="s">
        <v>205</v>
      </c>
    </row>
    <row r="82" spans="4:4" x14ac:dyDescent="0.25">
      <c r="D82" t="s">
        <v>206</v>
      </c>
    </row>
    <row r="83" spans="4:4" x14ac:dyDescent="0.25">
      <c r="D83" t="s">
        <v>432</v>
      </c>
    </row>
    <row r="84" spans="4:4" x14ac:dyDescent="0.25">
      <c r="D84" t="s">
        <v>361</v>
      </c>
    </row>
    <row r="85" spans="4:4" x14ac:dyDescent="0.25">
      <c r="D85" t="s">
        <v>207</v>
      </c>
    </row>
    <row r="86" spans="4:4" x14ac:dyDescent="0.25">
      <c r="D86" t="s">
        <v>208</v>
      </c>
    </row>
    <row r="87" spans="4:4" x14ac:dyDescent="0.25">
      <c r="D87" t="s">
        <v>209</v>
      </c>
    </row>
    <row r="88" spans="4:4" x14ac:dyDescent="0.25">
      <c r="D88" t="s">
        <v>362</v>
      </c>
    </row>
    <row r="89" spans="4:4" x14ac:dyDescent="0.25">
      <c r="D89" t="s">
        <v>363</v>
      </c>
    </row>
    <row r="90" spans="4:4" x14ac:dyDescent="0.25">
      <c r="D90" t="s">
        <v>433</v>
      </c>
    </row>
    <row r="91" spans="4:4" x14ac:dyDescent="0.25">
      <c r="D91" t="s">
        <v>210</v>
      </c>
    </row>
    <row r="92" spans="4:4" x14ac:dyDescent="0.25">
      <c r="D92" t="s">
        <v>211</v>
      </c>
    </row>
    <row r="93" spans="4:4" x14ac:dyDescent="0.25">
      <c r="D93" t="s">
        <v>212</v>
      </c>
    </row>
    <row r="94" spans="4:4" x14ac:dyDescent="0.25">
      <c r="D94" t="s">
        <v>492</v>
      </c>
    </row>
    <row r="95" spans="4:4" x14ac:dyDescent="0.25">
      <c r="D95" t="s">
        <v>213</v>
      </c>
    </row>
    <row r="96" spans="4:4" x14ac:dyDescent="0.25">
      <c r="D96" t="s">
        <v>214</v>
      </c>
    </row>
    <row r="97" spans="4:4" x14ac:dyDescent="0.25">
      <c r="D97" t="s">
        <v>434</v>
      </c>
    </row>
    <row r="98" spans="4:4" x14ac:dyDescent="0.25">
      <c r="D98" t="s">
        <v>215</v>
      </c>
    </row>
    <row r="99" spans="4:4" x14ac:dyDescent="0.25">
      <c r="D99" t="s">
        <v>216</v>
      </c>
    </row>
    <row r="100" spans="4:4" x14ac:dyDescent="0.25">
      <c r="D100" t="s">
        <v>217</v>
      </c>
    </row>
    <row r="101" spans="4:4" x14ac:dyDescent="0.25">
      <c r="D101" t="s">
        <v>218</v>
      </c>
    </row>
    <row r="102" spans="4:4" x14ac:dyDescent="0.25">
      <c r="D102" t="s">
        <v>435</v>
      </c>
    </row>
    <row r="103" spans="4:4" x14ac:dyDescent="0.25">
      <c r="D103" t="s">
        <v>219</v>
      </c>
    </row>
    <row r="104" spans="4:4" x14ac:dyDescent="0.25">
      <c r="D104" t="s">
        <v>220</v>
      </c>
    </row>
    <row r="105" spans="4:4" x14ac:dyDescent="0.25">
      <c r="D105" t="s">
        <v>436</v>
      </c>
    </row>
    <row r="106" spans="4:4" x14ac:dyDescent="0.25">
      <c r="D106" t="s">
        <v>493</v>
      </c>
    </row>
    <row r="107" spans="4:4" x14ac:dyDescent="0.25">
      <c r="D107" t="s">
        <v>221</v>
      </c>
    </row>
    <row r="108" spans="4:4" x14ac:dyDescent="0.25">
      <c r="D108" t="s">
        <v>222</v>
      </c>
    </row>
    <row r="109" spans="4:4" x14ac:dyDescent="0.25">
      <c r="D109" t="s">
        <v>223</v>
      </c>
    </row>
    <row r="110" spans="4:4" x14ac:dyDescent="0.25">
      <c r="D110" t="s">
        <v>224</v>
      </c>
    </row>
    <row r="111" spans="4:4" x14ac:dyDescent="0.25">
      <c r="D111" t="s">
        <v>225</v>
      </c>
    </row>
    <row r="112" spans="4:4" x14ac:dyDescent="0.25">
      <c r="D112" t="s">
        <v>226</v>
      </c>
    </row>
    <row r="113" spans="4:4" x14ac:dyDescent="0.25">
      <c r="D113" t="s">
        <v>227</v>
      </c>
    </row>
    <row r="114" spans="4:4" x14ac:dyDescent="0.25">
      <c r="D114" t="s">
        <v>437</v>
      </c>
    </row>
    <row r="115" spans="4:4" x14ac:dyDescent="0.25">
      <c r="D115" t="s">
        <v>228</v>
      </c>
    </row>
    <row r="116" spans="4:4" x14ac:dyDescent="0.25">
      <c r="D116" t="s">
        <v>364</v>
      </c>
    </row>
    <row r="117" spans="4:4" x14ac:dyDescent="0.25">
      <c r="D117" t="s">
        <v>365</v>
      </c>
    </row>
    <row r="118" spans="4:4" x14ac:dyDescent="0.25">
      <c r="D118" t="s">
        <v>229</v>
      </c>
    </row>
    <row r="119" spans="4:4" x14ac:dyDescent="0.25">
      <c r="D119" t="s">
        <v>366</v>
      </c>
    </row>
    <row r="120" spans="4:4" x14ac:dyDescent="0.25">
      <c r="D120" t="s">
        <v>230</v>
      </c>
    </row>
    <row r="121" spans="4:4" x14ac:dyDescent="0.25">
      <c r="D121" t="s">
        <v>231</v>
      </c>
    </row>
    <row r="122" spans="4:4" x14ac:dyDescent="0.25">
      <c r="D122" t="s">
        <v>232</v>
      </c>
    </row>
    <row r="123" spans="4:4" x14ac:dyDescent="0.25">
      <c r="D123" t="s">
        <v>367</v>
      </c>
    </row>
    <row r="124" spans="4:4" x14ac:dyDescent="0.25">
      <c r="D124" t="s">
        <v>233</v>
      </c>
    </row>
    <row r="125" spans="4:4" x14ac:dyDescent="0.25">
      <c r="D125" t="s">
        <v>234</v>
      </c>
    </row>
    <row r="126" spans="4:4" x14ac:dyDescent="0.25">
      <c r="D126" t="s">
        <v>235</v>
      </c>
    </row>
    <row r="127" spans="4:4" x14ac:dyDescent="0.25">
      <c r="D127" t="s">
        <v>368</v>
      </c>
    </row>
    <row r="128" spans="4:4" x14ac:dyDescent="0.25">
      <c r="D128" t="s">
        <v>438</v>
      </c>
    </row>
    <row r="129" spans="4:4" x14ac:dyDescent="0.25">
      <c r="D129" t="s">
        <v>236</v>
      </c>
    </row>
    <row r="130" spans="4:4" x14ac:dyDescent="0.25">
      <c r="D130" t="s">
        <v>237</v>
      </c>
    </row>
    <row r="131" spans="4:4" x14ac:dyDescent="0.25">
      <c r="D131" t="s">
        <v>238</v>
      </c>
    </row>
    <row r="132" spans="4:4" x14ac:dyDescent="0.25">
      <c r="D132" t="s">
        <v>369</v>
      </c>
    </row>
    <row r="133" spans="4:4" x14ac:dyDescent="0.25">
      <c r="D133" t="s">
        <v>370</v>
      </c>
    </row>
    <row r="134" spans="4:4" x14ac:dyDescent="0.25">
      <c r="D134" t="s">
        <v>239</v>
      </c>
    </row>
    <row r="135" spans="4:4" x14ac:dyDescent="0.25">
      <c r="D135" t="s">
        <v>439</v>
      </c>
    </row>
    <row r="136" spans="4:4" x14ac:dyDescent="0.25">
      <c r="D136" t="s">
        <v>371</v>
      </c>
    </row>
    <row r="137" spans="4:4" x14ac:dyDescent="0.25">
      <c r="D137" t="s">
        <v>440</v>
      </c>
    </row>
    <row r="138" spans="4:4" x14ac:dyDescent="0.25">
      <c r="D138" t="s">
        <v>441</v>
      </c>
    </row>
    <row r="139" spans="4:4" x14ac:dyDescent="0.25">
      <c r="D139" t="s">
        <v>240</v>
      </c>
    </row>
    <row r="140" spans="4:4" x14ac:dyDescent="0.25">
      <c r="D140" t="s">
        <v>241</v>
      </c>
    </row>
    <row r="141" spans="4:4" x14ac:dyDescent="0.25">
      <c r="D141" t="s">
        <v>442</v>
      </c>
    </row>
    <row r="142" spans="4:4" x14ac:dyDescent="0.25">
      <c r="D142" t="s">
        <v>242</v>
      </c>
    </row>
    <row r="143" spans="4:4" x14ac:dyDescent="0.25">
      <c r="D143" t="s">
        <v>443</v>
      </c>
    </row>
    <row r="144" spans="4:4" x14ac:dyDescent="0.25">
      <c r="D144" t="s">
        <v>243</v>
      </c>
    </row>
    <row r="145" spans="4:4" x14ac:dyDescent="0.25">
      <c r="D145" t="s">
        <v>444</v>
      </c>
    </row>
    <row r="146" spans="4:4" x14ac:dyDescent="0.25">
      <c r="D146" t="s">
        <v>244</v>
      </c>
    </row>
    <row r="147" spans="4:4" x14ac:dyDescent="0.25">
      <c r="D147" t="s">
        <v>445</v>
      </c>
    </row>
    <row r="148" spans="4:4" x14ac:dyDescent="0.25">
      <c r="D148" t="s">
        <v>87</v>
      </c>
    </row>
    <row r="149" spans="4:4" x14ac:dyDescent="0.25">
      <c r="D149" t="s">
        <v>245</v>
      </c>
    </row>
    <row r="150" spans="4:4" x14ac:dyDescent="0.25">
      <c r="D150" t="s">
        <v>246</v>
      </c>
    </row>
    <row r="151" spans="4:4" x14ac:dyDescent="0.25">
      <c r="D151" t="s">
        <v>247</v>
      </c>
    </row>
    <row r="152" spans="4:4" x14ac:dyDescent="0.25">
      <c r="D152" t="s">
        <v>248</v>
      </c>
    </row>
    <row r="153" spans="4:4" x14ac:dyDescent="0.25">
      <c r="D153" t="s">
        <v>372</v>
      </c>
    </row>
    <row r="154" spans="4:4" x14ac:dyDescent="0.25">
      <c r="D154" t="s">
        <v>249</v>
      </c>
    </row>
    <row r="155" spans="4:4" x14ac:dyDescent="0.25">
      <c r="D155" t="s">
        <v>250</v>
      </c>
    </row>
    <row r="156" spans="4:4" x14ac:dyDescent="0.25">
      <c r="D156" t="s">
        <v>251</v>
      </c>
    </row>
    <row r="157" spans="4:4" x14ac:dyDescent="0.25">
      <c r="D157" t="s">
        <v>252</v>
      </c>
    </row>
    <row r="158" spans="4:4" x14ac:dyDescent="0.25">
      <c r="D158" t="s">
        <v>373</v>
      </c>
    </row>
    <row r="159" spans="4:4" x14ac:dyDescent="0.25">
      <c r="D159" t="s">
        <v>253</v>
      </c>
    </row>
    <row r="160" spans="4:4" x14ac:dyDescent="0.25">
      <c r="D160" t="s">
        <v>374</v>
      </c>
    </row>
    <row r="161" spans="4:4" x14ac:dyDescent="0.25">
      <c r="D161" t="s">
        <v>446</v>
      </c>
    </row>
    <row r="162" spans="4:4" x14ac:dyDescent="0.25">
      <c r="D162" t="s">
        <v>375</v>
      </c>
    </row>
    <row r="163" spans="4:4" x14ac:dyDescent="0.25">
      <c r="D163" t="s">
        <v>376</v>
      </c>
    </row>
    <row r="164" spans="4:4" x14ac:dyDescent="0.25">
      <c r="D164" t="s">
        <v>447</v>
      </c>
    </row>
    <row r="165" spans="4:4" x14ac:dyDescent="0.25">
      <c r="D165" t="s">
        <v>377</v>
      </c>
    </row>
    <row r="166" spans="4:4" x14ac:dyDescent="0.25">
      <c r="D166" t="s">
        <v>254</v>
      </c>
    </row>
    <row r="167" spans="4:4" x14ac:dyDescent="0.25">
      <c r="D167" t="s">
        <v>255</v>
      </c>
    </row>
    <row r="168" spans="4:4" x14ac:dyDescent="0.25">
      <c r="D168" t="s">
        <v>256</v>
      </c>
    </row>
    <row r="169" spans="4:4" x14ac:dyDescent="0.25">
      <c r="D169" t="s">
        <v>257</v>
      </c>
    </row>
    <row r="170" spans="4:4" x14ac:dyDescent="0.25">
      <c r="D170" t="s">
        <v>258</v>
      </c>
    </row>
    <row r="171" spans="4:4" x14ac:dyDescent="0.25">
      <c r="D171" t="s">
        <v>259</v>
      </c>
    </row>
    <row r="172" spans="4:4" x14ac:dyDescent="0.25">
      <c r="D172" t="s">
        <v>260</v>
      </c>
    </row>
    <row r="173" spans="4:4" x14ac:dyDescent="0.25">
      <c r="D173" t="s">
        <v>261</v>
      </c>
    </row>
    <row r="174" spans="4:4" x14ac:dyDescent="0.25">
      <c r="D174" t="s">
        <v>262</v>
      </c>
    </row>
    <row r="175" spans="4:4" x14ac:dyDescent="0.25">
      <c r="D175" t="s">
        <v>263</v>
      </c>
    </row>
    <row r="176" spans="4:4" x14ac:dyDescent="0.25">
      <c r="D176" t="s">
        <v>448</v>
      </c>
    </row>
    <row r="177" spans="4:4" x14ac:dyDescent="0.25">
      <c r="D177" t="s">
        <v>378</v>
      </c>
    </row>
    <row r="178" spans="4:4" x14ac:dyDescent="0.25">
      <c r="D178" t="s">
        <v>379</v>
      </c>
    </row>
    <row r="179" spans="4:4" x14ac:dyDescent="0.25">
      <c r="D179" t="s">
        <v>264</v>
      </c>
    </row>
    <row r="180" spans="4:4" x14ac:dyDescent="0.25">
      <c r="D180" t="s">
        <v>265</v>
      </c>
    </row>
    <row r="181" spans="4:4" x14ac:dyDescent="0.25">
      <c r="D181" t="s">
        <v>449</v>
      </c>
    </row>
    <row r="182" spans="4:4" x14ac:dyDescent="0.25">
      <c r="D182" t="s">
        <v>266</v>
      </c>
    </row>
    <row r="183" spans="4:4" x14ac:dyDescent="0.25">
      <c r="D183" t="s">
        <v>267</v>
      </c>
    </row>
    <row r="184" spans="4:4" x14ac:dyDescent="0.25">
      <c r="D184" t="s">
        <v>268</v>
      </c>
    </row>
    <row r="185" spans="4:4" x14ac:dyDescent="0.25">
      <c r="D185" t="s">
        <v>450</v>
      </c>
    </row>
    <row r="186" spans="4:4" x14ac:dyDescent="0.25">
      <c r="D186" t="s">
        <v>269</v>
      </c>
    </row>
    <row r="187" spans="4:4" x14ac:dyDescent="0.25">
      <c r="D187" t="s">
        <v>270</v>
      </c>
    </row>
    <row r="188" spans="4:4" x14ac:dyDescent="0.25">
      <c r="D188" t="s">
        <v>451</v>
      </c>
    </row>
    <row r="189" spans="4:4" x14ac:dyDescent="0.25">
      <c r="D189" t="s">
        <v>380</v>
      </c>
    </row>
    <row r="190" spans="4:4" x14ac:dyDescent="0.25">
      <c r="D190" t="s">
        <v>271</v>
      </c>
    </row>
    <row r="191" spans="4:4" x14ac:dyDescent="0.25">
      <c r="D191" t="s">
        <v>272</v>
      </c>
    </row>
    <row r="192" spans="4:4" x14ac:dyDescent="0.25">
      <c r="D192" t="s">
        <v>381</v>
      </c>
    </row>
    <row r="193" spans="4:4" x14ac:dyDescent="0.25">
      <c r="D193" t="s">
        <v>273</v>
      </c>
    </row>
    <row r="194" spans="4:4" x14ac:dyDescent="0.25">
      <c r="D194" t="s">
        <v>382</v>
      </c>
    </row>
    <row r="195" spans="4:4" x14ac:dyDescent="0.25">
      <c r="D195" t="s">
        <v>274</v>
      </c>
    </row>
    <row r="196" spans="4:4" x14ac:dyDescent="0.25">
      <c r="D196" t="s">
        <v>275</v>
      </c>
    </row>
    <row r="197" spans="4:4" x14ac:dyDescent="0.25">
      <c r="D197" t="s">
        <v>383</v>
      </c>
    </row>
    <row r="198" spans="4:4" x14ac:dyDescent="0.25">
      <c r="D198" t="s">
        <v>114</v>
      </c>
    </row>
    <row r="199" spans="4:4" x14ac:dyDescent="0.25">
      <c r="D199" t="s">
        <v>276</v>
      </c>
    </row>
    <row r="200" spans="4:4" x14ac:dyDescent="0.25">
      <c r="D200" t="s">
        <v>277</v>
      </c>
    </row>
    <row r="201" spans="4:4" x14ac:dyDescent="0.25">
      <c r="D201" t="s">
        <v>278</v>
      </c>
    </row>
    <row r="202" spans="4:4" x14ac:dyDescent="0.25">
      <c r="D202" t="s">
        <v>279</v>
      </c>
    </row>
    <row r="203" spans="4:4" x14ac:dyDescent="0.25">
      <c r="D203" t="s">
        <v>280</v>
      </c>
    </row>
    <row r="204" spans="4:4" x14ac:dyDescent="0.25">
      <c r="D204" t="s">
        <v>281</v>
      </c>
    </row>
    <row r="205" spans="4:4" x14ac:dyDescent="0.25">
      <c r="D205" t="s">
        <v>282</v>
      </c>
    </row>
    <row r="206" spans="4:4" x14ac:dyDescent="0.25">
      <c r="D206" t="s">
        <v>283</v>
      </c>
    </row>
    <row r="207" spans="4:4" x14ac:dyDescent="0.25">
      <c r="D207" t="s">
        <v>384</v>
      </c>
    </row>
    <row r="208" spans="4:4" x14ac:dyDescent="0.25">
      <c r="D208" t="s">
        <v>452</v>
      </c>
    </row>
    <row r="209" spans="4:4" x14ac:dyDescent="0.25">
      <c r="D209" t="s">
        <v>385</v>
      </c>
    </row>
    <row r="210" spans="4:4" x14ac:dyDescent="0.25">
      <c r="D210" t="s">
        <v>284</v>
      </c>
    </row>
    <row r="211" spans="4:4" x14ac:dyDescent="0.25">
      <c r="D211" t="s">
        <v>285</v>
      </c>
    </row>
    <row r="212" spans="4:4" x14ac:dyDescent="0.25">
      <c r="D212" t="s">
        <v>286</v>
      </c>
    </row>
    <row r="213" spans="4:4" x14ac:dyDescent="0.25">
      <c r="D213" t="s">
        <v>386</v>
      </c>
    </row>
    <row r="214" spans="4:4" x14ac:dyDescent="0.25">
      <c r="D214" t="s">
        <v>453</v>
      </c>
    </row>
    <row r="215" spans="4:4" x14ac:dyDescent="0.25">
      <c r="D215" t="s">
        <v>287</v>
      </c>
    </row>
    <row r="216" spans="4:4" x14ac:dyDescent="0.25">
      <c r="D216" t="s">
        <v>288</v>
      </c>
    </row>
    <row r="217" spans="4:4" x14ac:dyDescent="0.25">
      <c r="D217" t="s">
        <v>289</v>
      </c>
    </row>
    <row r="218" spans="4:4" x14ac:dyDescent="0.25">
      <c r="D218" t="s">
        <v>387</v>
      </c>
    </row>
    <row r="219" spans="4:4" x14ac:dyDescent="0.25">
      <c r="D219" t="s">
        <v>454</v>
      </c>
    </row>
    <row r="220" spans="4:4" x14ac:dyDescent="0.25">
      <c r="D220" t="s">
        <v>290</v>
      </c>
    </row>
    <row r="221" spans="4:4" x14ac:dyDescent="0.25">
      <c r="D221" t="s">
        <v>291</v>
      </c>
    </row>
    <row r="222" spans="4:4" x14ac:dyDescent="0.25">
      <c r="D222" t="s">
        <v>292</v>
      </c>
    </row>
    <row r="223" spans="4:4" x14ac:dyDescent="0.25">
      <c r="D223" t="s">
        <v>388</v>
      </c>
    </row>
    <row r="224" spans="4:4" x14ac:dyDescent="0.25">
      <c r="D224" t="s">
        <v>293</v>
      </c>
    </row>
    <row r="225" spans="4:4" x14ac:dyDescent="0.25">
      <c r="D225" t="s">
        <v>389</v>
      </c>
    </row>
    <row r="226" spans="4:4" x14ac:dyDescent="0.25">
      <c r="D226" t="s">
        <v>390</v>
      </c>
    </row>
    <row r="227" spans="4:4" x14ac:dyDescent="0.25">
      <c r="D227" t="s">
        <v>391</v>
      </c>
    </row>
    <row r="228" spans="4:4" x14ac:dyDescent="0.25">
      <c r="D228" t="s">
        <v>392</v>
      </c>
    </row>
    <row r="229" spans="4:4" x14ac:dyDescent="0.25">
      <c r="D229" t="s">
        <v>294</v>
      </c>
    </row>
    <row r="230" spans="4:4" x14ac:dyDescent="0.25">
      <c r="D230" t="s">
        <v>295</v>
      </c>
    </row>
    <row r="231" spans="4:4" x14ac:dyDescent="0.25">
      <c r="D231" t="s">
        <v>296</v>
      </c>
    </row>
    <row r="232" spans="4:4" x14ac:dyDescent="0.25">
      <c r="D232" t="s">
        <v>297</v>
      </c>
    </row>
    <row r="233" spans="4:4" x14ac:dyDescent="0.25">
      <c r="D233" t="s">
        <v>298</v>
      </c>
    </row>
    <row r="234" spans="4:4" x14ac:dyDescent="0.25">
      <c r="D234" t="s">
        <v>299</v>
      </c>
    </row>
    <row r="235" spans="4:4" x14ac:dyDescent="0.25">
      <c r="D235" t="s">
        <v>134</v>
      </c>
    </row>
    <row r="236" spans="4:4" x14ac:dyDescent="0.25">
      <c r="D236" t="s">
        <v>300</v>
      </c>
    </row>
    <row r="237" spans="4:4" x14ac:dyDescent="0.25">
      <c r="D237" t="s">
        <v>393</v>
      </c>
    </row>
    <row r="238" spans="4:4" x14ac:dyDescent="0.25">
      <c r="D238" t="s">
        <v>301</v>
      </c>
    </row>
    <row r="239" spans="4:4" x14ac:dyDescent="0.25">
      <c r="D239" t="s">
        <v>455</v>
      </c>
    </row>
    <row r="240" spans="4:4" x14ac:dyDescent="0.25">
      <c r="D240" t="s">
        <v>302</v>
      </c>
    </row>
    <row r="241" spans="4:4" x14ac:dyDescent="0.25">
      <c r="D241" t="s">
        <v>303</v>
      </c>
    </row>
    <row r="242" spans="4:4" x14ac:dyDescent="0.25">
      <c r="D242" t="s">
        <v>394</v>
      </c>
    </row>
    <row r="243" spans="4:4" x14ac:dyDescent="0.25">
      <c r="D243" t="s">
        <v>395</v>
      </c>
    </row>
    <row r="244" spans="4:4" x14ac:dyDescent="0.25">
      <c r="D244" t="s">
        <v>304</v>
      </c>
    </row>
    <row r="245" spans="4:4" x14ac:dyDescent="0.25">
      <c r="D245" t="s">
        <v>396</v>
      </c>
    </row>
    <row r="246" spans="4:4" x14ac:dyDescent="0.25">
      <c r="D246" t="s">
        <v>494</v>
      </c>
    </row>
    <row r="247" spans="4:4" x14ac:dyDescent="0.25">
      <c r="D247" t="s">
        <v>456</v>
      </c>
    </row>
    <row r="248" spans="4:4" x14ac:dyDescent="0.25">
      <c r="D248" t="s">
        <v>305</v>
      </c>
    </row>
    <row r="249" spans="4:4" x14ac:dyDescent="0.25">
      <c r="D249" t="s">
        <v>397</v>
      </c>
    </row>
    <row r="250" spans="4:4" x14ac:dyDescent="0.25">
      <c r="D250" t="s">
        <v>306</v>
      </c>
    </row>
    <row r="251" spans="4:4" x14ac:dyDescent="0.25">
      <c r="D251" t="s">
        <v>307</v>
      </c>
    </row>
    <row r="252" spans="4:4" x14ac:dyDescent="0.25">
      <c r="D252" t="s">
        <v>308</v>
      </c>
    </row>
    <row r="253" spans="4:4" x14ac:dyDescent="0.25">
      <c r="D253" t="s">
        <v>398</v>
      </c>
    </row>
    <row r="254" spans="4:4" x14ac:dyDescent="0.25">
      <c r="D254" t="s">
        <v>309</v>
      </c>
    </row>
    <row r="255" spans="4:4" x14ac:dyDescent="0.25">
      <c r="D255" t="s">
        <v>310</v>
      </c>
    </row>
    <row r="256" spans="4:4" x14ac:dyDescent="0.25">
      <c r="D256" t="s">
        <v>311</v>
      </c>
    </row>
    <row r="257" spans="4:4" x14ac:dyDescent="0.25">
      <c r="D257" t="s">
        <v>116</v>
      </c>
    </row>
    <row r="258" spans="4:4" x14ac:dyDescent="0.25">
      <c r="D258" t="s">
        <v>312</v>
      </c>
    </row>
    <row r="259" spans="4:4" x14ac:dyDescent="0.25">
      <c r="D259" t="s">
        <v>313</v>
      </c>
    </row>
    <row r="260" spans="4:4" x14ac:dyDescent="0.25">
      <c r="D260" t="s">
        <v>314</v>
      </c>
    </row>
    <row r="261" spans="4:4" x14ac:dyDescent="0.25">
      <c r="D261" t="s">
        <v>399</v>
      </c>
    </row>
    <row r="262" spans="4:4" x14ac:dyDescent="0.25">
      <c r="D262" t="s">
        <v>315</v>
      </c>
    </row>
    <row r="263" spans="4:4" x14ac:dyDescent="0.25">
      <c r="D263" t="s">
        <v>316</v>
      </c>
    </row>
    <row r="264" spans="4:4" x14ac:dyDescent="0.25">
      <c r="D264" t="s">
        <v>317</v>
      </c>
    </row>
    <row r="265" spans="4:4" x14ac:dyDescent="0.25">
      <c r="D265" t="s">
        <v>318</v>
      </c>
    </row>
    <row r="266" spans="4:4" x14ac:dyDescent="0.25">
      <c r="D266" t="s">
        <v>319</v>
      </c>
    </row>
    <row r="267" spans="4:4" x14ac:dyDescent="0.25">
      <c r="D267" t="s">
        <v>457</v>
      </c>
    </row>
    <row r="268" spans="4:4" x14ac:dyDescent="0.25">
      <c r="D268" t="s">
        <v>320</v>
      </c>
    </row>
    <row r="269" spans="4:4" x14ac:dyDescent="0.25">
      <c r="D269" t="s">
        <v>321</v>
      </c>
    </row>
    <row r="270" spans="4:4" x14ac:dyDescent="0.25">
      <c r="D270" t="s">
        <v>322</v>
      </c>
    </row>
    <row r="271" spans="4:4" x14ac:dyDescent="0.25">
      <c r="D271" t="s">
        <v>323</v>
      </c>
    </row>
    <row r="272" spans="4:4" x14ac:dyDescent="0.25">
      <c r="D272" t="s">
        <v>324</v>
      </c>
    </row>
    <row r="273" spans="4:4" x14ac:dyDescent="0.25">
      <c r="D273" t="s">
        <v>325</v>
      </c>
    </row>
    <row r="274" spans="4:4" x14ac:dyDescent="0.25">
      <c r="D274" t="s">
        <v>326</v>
      </c>
    </row>
    <row r="275" spans="4:4" x14ac:dyDescent="0.25">
      <c r="D275" t="s">
        <v>327</v>
      </c>
    </row>
    <row r="276" spans="4:4" x14ac:dyDescent="0.25">
      <c r="D276" t="s">
        <v>458</v>
      </c>
    </row>
    <row r="277" spans="4:4" x14ac:dyDescent="0.25">
      <c r="D277" t="s">
        <v>400</v>
      </c>
    </row>
    <row r="278" spans="4:4" x14ac:dyDescent="0.25">
      <c r="D278" t="s">
        <v>328</v>
      </c>
    </row>
    <row r="279" spans="4:4" x14ac:dyDescent="0.25">
      <c r="D279" t="s">
        <v>329</v>
      </c>
    </row>
    <row r="280" spans="4:4" x14ac:dyDescent="0.25">
      <c r="D280" t="s">
        <v>330</v>
      </c>
    </row>
    <row r="281" spans="4:4" x14ac:dyDescent="0.25">
      <c r="D281" t="s">
        <v>331</v>
      </c>
    </row>
    <row r="282" spans="4:4" x14ac:dyDescent="0.25">
      <c r="D282" t="s">
        <v>332</v>
      </c>
    </row>
    <row r="283" spans="4:4" x14ac:dyDescent="0.25">
      <c r="D283" t="s">
        <v>401</v>
      </c>
    </row>
    <row r="284" spans="4:4" x14ac:dyDescent="0.25">
      <c r="D284" t="s">
        <v>402</v>
      </c>
    </row>
    <row r="285" spans="4:4" x14ac:dyDescent="0.25">
      <c r="D285" t="s">
        <v>333</v>
      </c>
    </row>
    <row r="286" spans="4:4" x14ac:dyDescent="0.25">
      <c r="D286" t="s">
        <v>403</v>
      </c>
    </row>
    <row r="287" spans="4:4" x14ac:dyDescent="0.25">
      <c r="D287" t="s">
        <v>404</v>
      </c>
    </row>
    <row r="288" spans="4:4" x14ac:dyDescent="0.25">
      <c r="D288" t="s">
        <v>334</v>
      </c>
    </row>
    <row r="289" spans="4:4" x14ac:dyDescent="0.25">
      <c r="D289" t="s">
        <v>335</v>
      </c>
    </row>
    <row r="290" spans="4:4" x14ac:dyDescent="0.25">
      <c r="D290" t="s">
        <v>336</v>
      </c>
    </row>
    <row r="291" spans="4:4" x14ac:dyDescent="0.25">
      <c r="D291" t="s">
        <v>337</v>
      </c>
    </row>
    <row r="292" spans="4:4" x14ac:dyDescent="0.25">
      <c r="D292" t="s">
        <v>338</v>
      </c>
    </row>
    <row r="293" spans="4:4" x14ac:dyDescent="0.25">
      <c r="D293" t="s">
        <v>339</v>
      </c>
    </row>
    <row r="294" spans="4:4" x14ac:dyDescent="0.25">
      <c r="D294" t="s">
        <v>340</v>
      </c>
    </row>
    <row r="295" spans="4:4" x14ac:dyDescent="0.25">
      <c r="D295" t="s">
        <v>405</v>
      </c>
    </row>
    <row r="296" spans="4:4" x14ac:dyDescent="0.25">
      <c r="D296" t="s">
        <v>406</v>
      </c>
    </row>
  </sheetData>
  <autoFilter ref="D1:K293" xr:uid="{00000000-0009-0000-0000-000005000000}"/>
  <phoneticPr fontId="26" type="noConversion"/>
  <conditionalFormatting sqref="A1:A44">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7"/>
  <sheetViews>
    <sheetView workbookViewId="0">
      <selection activeCell="H4" sqref="H4"/>
    </sheetView>
  </sheetViews>
  <sheetFormatPr defaultRowHeight="15" x14ac:dyDescent="0.25"/>
  <cols>
    <col min="2" max="2" width="7.140625" customWidth="1"/>
    <col min="3" max="5" width="10.42578125" customWidth="1"/>
    <col min="6" max="6" width="19.7109375" customWidth="1"/>
    <col min="7" max="7" width="25.425781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45" customHeight="1" x14ac:dyDescent="0.25">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45" customHeight="1" x14ac:dyDescent="0.25">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x14ac:dyDescent="0.25">
      <c r="B3">
        <v>2025</v>
      </c>
      <c r="C3" s="3" t="s">
        <v>69</v>
      </c>
      <c r="D3" s="3" t="s">
        <v>1</v>
      </c>
      <c r="E3" t="s">
        <v>606</v>
      </c>
      <c r="F3" s="3" t="s">
        <v>36</v>
      </c>
      <c r="G3" t="s">
        <v>571</v>
      </c>
      <c r="H3" s="3" t="s">
        <v>55</v>
      </c>
      <c r="I3" s="3" t="s">
        <v>96</v>
      </c>
      <c r="J3" s="3" t="s">
        <v>76</v>
      </c>
      <c r="K3" s="3" t="s">
        <v>1</v>
      </c>
      <c r="L3" t="s">
        <v>504</v>
      </c>
      <c r="M3" s="3" t="s">
        <v>633</v>
      </c>
      <c r="N3" s="3"/>
      <c r="O3" s="3"/>
      <c r="P3" s="3" t="s">
        <v>100</v>
      </c>
      <c r="Q3" s="3" t="s">
        <v>1</v>
      </c>
      <c r="R3" t="s">
        <v>6</v>
      </c>
      <c r="S3" s="41" t="s">
        <v>102</v>
      </c>
      <c r="T3" s="3" t="s">
        <v>1</v>
      </c>
    </row>
    <row r="4" spans="1:20" x14ac:dyDescent="0.25">
      <c r="B4">
        <v>2026</v>
      </c>
      <c r="C4" s="3" t="s">
        <v>70</v>
      </c>
      <c r="D4" s="3"/>
      <c r="E4" t="s">
        <v>607</v>
      </c>
      <c r="F4" s="3"/>
      <c r="G4" t="s">
        <v>572</v>
      </c>
      <c r="H4" s="3" t="s">
        <v>639</v>
      </c>
      <c r="I4" s="3" t="s">
        <v>97</v>
      </c>
      <c r="J4" s="3" t="s">
        <v>77</v>
      </c>
      <c r="K4" s="3"/>
      <c r="L4" t="s">
        <v>506</v>
      </c>
      <c r="M4" s="3" t="s">
        <v>634</v>
      </c>
      <c r="N4" s="3"/>
      <c r="O4" s="3"/>
      <c r="P4" s="3"/>
      <c r="Q4" s="3"/>
      <c r="R4" t="s">
        <v>7</v>
      </c>
      <c r="S4" s="3" t="s">
        <v>103</v>
      </c>
    </row>
    <row r="5" spans="1:20" x14ac:dyDescent="0.25">
      <c r="B5">
        <v>2027</v>
      </c>
      <c r="C5" s="3" t="s">
        <v>68</v>
      </c>
      <c r="D5" s="3"/>
      <c r="E5" t="s">
        <v>608</v>
      </c>
      <c r="F5" s="3"/>
      <c r="G5" t="s">
        <v>2</v>
      </c>
      <c r="H5" s="3" t="s">
        <v>408</v>
      </c>
      <c r="I5" t="s">
        <v>581</v>
      </c>
      <c r="K5" s="3"/>
      <c r="L5" t="s">
        <v>505</v>
      </c>
      <c r="M5" s="3" t="s">
        <v>635</v>
      </c>
      <c r="N5" s="3"/>
      <c r="O5" s="3"/>
      <c r="P5" s="3"/>
      <c r="Q5" s="3"/>
      <c r="R5" t="s">
        <v>8</v>
      </c>
      <c r="S5" s="3" t="s">
        <v>105</v>
      </c>
    </row>
    <row r="6" spans="1:20" x14ac:dyDescent="0.25">
      <c r="C6" s="3" t="s">
        <v>67</v>
      </c>
      <c r="E6" t="s">
        <v>609</v>
      </c>
      <c r="G6" t="s">
        <v>73</v>
      </c>
      <c r="H6" s="3" t="s">
        <v>409</v>
      </c>
      <c r="L6" t="s">
        <v>508</v>
      </c>
      <c r="M6" s="3" t="s">
        <v>636</v>
      </c>
      <c r="N6" s="3"/>
      <c r="R6" s="1" t="s">
        <v>9</v>
      </c>
      <c r="S6" s="3" t="s">
        <v>104</v>
      </c>
    </row>
    <row r="7" spans="1:20" x14ac:dyDescent="0.25">
      <c r="C7" s="3" t="s">
        <v>419</v>
      </c>
      <c r="G7" t="s">
        <v>74</v>
      </c>
      <c r="H7" s="3" t="s">
        <v>59</v>
      </c>
      <c r="M7" s="3"/>
      <c r="R7" t="s">
        <v>10</v>
      </c>
    </row>
    <row r="8" spans="1:20" x14ac:dyDescent="0.25">
      <c r="G8" t="s">
        <v>573</v>
      </c>
      <c r="H8" s="3" t="s">
        <v>410</v>
      </c>
      <c r="M8" s="3"/>
      <c r="R8" t="s">
        <v>11</v>
      </c>
    </row>
    <row r="9" spans="1:20" x14ac:dyDescent="0.25">
      <c r="G9" t="s">
        <v>75</v>
      </c>
      <c r="H9" s="3" t="s">
        <v>411</v>
      </c>
      <c r="M9" s="3"/>
      <c r="R9" t="s">
        <v>12</v>
      </c>
    </row>
    <row r="10" spans="1:20" x14ac:dyDescent="0.25">
      <c r="G10" t="s">
        <v>407</v>
      </c>
      <c r="R10" t="s">
        <v>13</v>
      </c>
    </row>
    <row r="11" spans="1:20" x14ac:dyDescent="0.25">
      <c r="R11" t="s">
        <v>14</v>
      </c>
    </row>
    <row r="12" spans="1:20" x14ac:dyDescent="0.25">
      <c r="R12" t="s">
        <v>15</v>
      </c>
    </row>
    <row r="13" spans="1:20" x14ac:dyDescent="0.25">
      <c r="M13" s="3"/>
      <c r="R13" s="2" t="s">
        <v>16</v>
      </c>
    </row>
    <row r="14" spans="1:20" x14ac:dyDescent="0.25">
      <c r="M14" s="3"/>
      <c r="R14" s="2" t="s">
        <v>17</v>
      </c>
    </row>
    <row r="15" spans="1:20" x14ac:dyDescent="0.25">
      <c r="M15" s="3"/>
    </row>
    <row r="16" spans="1:20" x14ac:dyDescent="0.25">
      <c r="M16" s="3"/>
    </row>
    <row r="17" spans="13:13" x14ac:dyDescent="0.25">
      <c r="M17" s="3"/>
    </row>
  </sheetData>
  <autoFilter ref="A1:T1" xr:uid="{00000000-0009-0000-0000-000006000000}"/>
  <phoneticPr fontId="2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Commitment</vt:lpstr>
      <vt:lpstr>Internal Commitment</vt:lpstr>
      <vt:lpstr>DOMESTIC WAREHOUSE</vt:lpstr>
      <vt:lpstr>CHN 04-09-2025</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顾文静</cp:lastModifiedBy>
  <dcterms:created xsi:type="dcterms:W3CDTF">2025-03-10T18:28:45Z</dcterms:created>
  <dcterms:modified xsi:type="dcterms:W3CDTF">2026-03-20T08:37:58Z</dcterms:modified>
</cp:coreProperties>
</file>