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<sst xmlns="http://schemas.openxmlformats.org/spreadsheetml/2006/main" count="364" uniqueCount="364">
  <si>
    <t>Date Type:</t>
  </si>
  <si>
    <t>Shipped Date</t>
  </si>
  <si>
    <t>Start Date:</t>
  </si>
  <si>
    <t>04/10/2026</t>
  </si>
  <si>
    <t>End Date:</t>
  </si>
  <si>
    <t>04/15/2026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</si>
  <si>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</si>
  <si>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</si>
  <si>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</si>
  <si>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</si>
  <si>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</si>
  <si>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</si>
  <si>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</si>
  <si>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</si>
  <si>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</si>
  <si>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</si>
  <si>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</si>
  <si>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</si>
  <si>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</si>
  <si>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</si>
  <si>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</si>
  <si>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</si>
  <si>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</si>
  <si>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</si>
  <si>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</si>
  <si>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</si>
  <si>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</si>
  <si>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</si>
  <si>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</si>
  <si>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</si>
  <si>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</si>
  <si>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</si>
  <si>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</si>
  <si>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</si>
  <si>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</si>
  <si>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</si>
  <si>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</si>
  <si>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</si>
  <si>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</si>
  <si>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</si>
  <si>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</si>
  <si>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</si>
  <si>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</si>
  <si>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</si>
  <si>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</si>
  <si>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</si>
  <si>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</si>
  <si>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</si>
  <si>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</si>
  <si>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</si>
  <si>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</si>
  <si>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</si>
  <si>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</si>
  <si>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</si>
  <si>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</si>
  <si>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</si>
  <si>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</si>
  <si>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</si>
  <si>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</si>
  <si>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</si>
  <si>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</si>
  <si>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</si>
  <si>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</si>
  <si>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</si>
  <si>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</si>
  <si>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</si>
  <si>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</si>
  <si>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</si>
  <si>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</si>
  <si>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</si>
  <si>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</si>
  <si>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</si>
  <si>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</si>
  <si>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</si>
  <si>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</si>
  <si>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</si>
  <si>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</si>
  <si>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</si>
  <si>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</si>
  <si>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</si>
  <si>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</si>
  <si>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</si>
  <si>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</si>
  <si>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</si>
  <si>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</si>
  <si>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</si>
  <si>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</si>
  <si>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</si>
  <si>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</si>
  <si>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</si>
  <si>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</si>
  <si>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</si>
  <si>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</si>
  <si>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</si>
  <si>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</si>
  <si>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</si>
  <si>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</si>
  <si>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</si>
  <si>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</si>
  <si>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</si>
  <si>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</si>
  <si>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</si>
  <si>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</si>
  <si>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</si>
  <si>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</si>
  <si>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</si>
  <si>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4/13/2026</t>
  </si>
  <si>
    <t>OLLIIX,OVERSTOCK01</t>
  </si>
  <si>
    <t>Setup</t>
  </si>
  <si>
    <t>8/22/2024</t>
  </si>
  <si>
    <t>8/26/2024</t>
  </si>
  <si>
    <t>No</t>
  </si>
  <si>
    <t>MPS10-538</t>
  </si>
  <si>
    <t>King</t>
  </si>
  <si>
    <t>9</t>
  </si>
  <si>
    <t>CSNSTORES,OLLIIX,OVERSTOCK01</t>
  </si>
  <si>
    <t>8/28/2024</t>
  </si>
  <si>
    <t>MPS10-463</t>
  </si>
  <si>
    <t>Gray</t>
  </si>
  <si>
    <t>PP001967;PF005183</t>
  </si>
  <si>
    <t>9/30/2020</t>
  </si>
  <si>
    <t>6/3/2026</t>
  </si>
  <si>
    <t>CASTLEGATE</t>
  </si>
  <si>
    <t>10/1/2020</t>
  </si>
  <si>
    <t>10/4/2020</t>
  </si>
  <si>
    <t>MPS10-464</t>
  </si>
  <si>
    <t>AMAZONDS,CASTLEGATE,MACY02,OVERSTOCK01</t>
  </si>
  <si>
    <t>10/2/2020</t>
  </si>
  <si>
    <t>MPS10-496</t>
  </si>
  <si>
    <t>Ivory</t>
  </si>
  <si>
    <t>PP001967;PF005935</t>
  </si>
  <si>
    <t>5/4/2023</t>
  </si>
  <si>
    <t>4/15/2026</t>
  </si>
  <si>
    <t>CSNSTORES,OVERSTOCK01</t>
  </si>
  <si>
    <t>5/9/2023</t>
  </si>
  <si>
    <t>5/16/2023</t>
  </si>
  <si>
    <t>MPS10-497</t>
  </si>
  <si>
    <t>Farmhouse/Country/Cottage</t>
  </si>
  <si>
    <t>4/10/2026</t>
  </si>
  <si>
    <t>CSNSTORES,MACY02,OLLIIX,OVERSTOCK01</t>
  </si>
  <si>
    <t>MPS10-551</t>
  </si>
  <si>
    <t>Green</t>
  </si>
  <si>
    <t>3/5/2025</t>
  </si>
  <si>
    <t>CSNSTORES,MACY02,OVERSTOCK01</t>
  </si>
  <si>
    <t>4/14/2025</t>
  </si>
  <si>
    <t>MPS10-552</t>
  </si>
  <si>
    <t>4/16/2025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</si>
  <si>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</si>
  <si>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</si>
  <si>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</si>
  <si>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</si>
  <si>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</si>
  <si>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</si>
  <si>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</si>
  <si>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</si>
  <si>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</si>
  <si>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5/21/2026</t>
  </si>
  <si>
    <t>CSNSTORES,DLBRAND,OVERSTOCK01</t>
  </si>
  <si>
    <t>4/6/2017</t>
  </si>
  <si>
    <t>3/5/2018</t>
  </si>
  <si>
    <t>MPS10-258</t>
  </si>
  <si>
    <t>BLK01,CSNSTORES,DLBRAND,OLLIIX,OVERSTOCK01</t>
  </si>
  <si>
    <t>2/11/2018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</si>
  <si>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</si>
  <si>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</si>
  <si>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</si>
  <si>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</si>
  <si>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</si>
  <si>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</si>
  <si>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</si>
  <si>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</si>
  <si>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</si>
  <si>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DLBRAND</t>
  </si>
  <si>
    <t>2/4/2026</t>
  </si>
  <si>
    <t>MPS10-0002</t>
  </si>
  <si>
    <t>Comforter 9pcs Set</t>
  </si>
  <si>
    <t>AMAZONDS,CSNSTORES</t>
  </si>
  <si>
    <t>1/16/2026</t>
  </si>
  <si>
    <t>MPS10-0007</t>
  </si>
  <si>
    <t>Black</t>
  </si>
  <si>
    <t>6/17/2026</t>
  </si>
  <si>
    <t>Open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</si>
  <si>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</si>
  <si>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</si>
  <si>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</si>
  <si>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</si>
  <si>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</si>
  <si>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</si>
  <si>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</si>
  <si>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</si>
  <si>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5/16/2026</t>
  </si>
  <si>
    <t>AMAZONDS,CSNSTORES,MACY02</t>
  </si>
  <si>
    <t>10/20/2021</t>
  </si>
  <si>
    <t>11/10/2021</t>
  </si>
  <si>
    <t>MPS10-485</t>
  </si>
  <si>
    <t>9 Piece Geometric Oversized Jacquard Comforter Set</t>
  </si>
  <si>
    <t>AMAZONDS,CSNSTORES,DLBRAND,MACY02,OLLIIX,OVERSTOCK01</t>
  </si>
  <si>
    <t>11/1/2021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</si>
  <si>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</si>
  <si>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</si>
  <si>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</si>
  <si>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</si>
  <si>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</si>
  <si>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</si>
  <si>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</si>
  <si>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5/24/2026</t>
  </si>
  <si>
    <t>CSNSTORES,KOHLDSN,ROOMECOM</t>
  </si>
  <si>
    <t>10/23/2018</t>
  </si>
  <si>
    <t>11/26/2018</t>
  </si>
  <si>
    <t>MPS10-346</t>
  </si>
  <si>
    <t>1/7/2019</t>
  </si>
  <si>
    <t>MPS10-544</t>
  </si>
  <si>
    <t>Neutral</t>
  </si>
  <si>
    <t>B</t>
  </si>
  <si>
    <t>PP001989;PF006386</t>
  </si>
  <si>
    <t>9/13/2024</t>
  </si>
  <si>
    <t>6/16/2026</t>
  </si>
  <si>
    <t>10/16/2024</t>
  </si>
  <si>
    <t>MPS10-545</t>
  </si>
  <si>
    <t>10/21/2024</t>
  </si>
  <si>
    <t>MPS10-548</t>
  </si>
  <si>
    <t>Chapman</t>
  </si>
  <si>
    <t>Neutral Ivory</t>
  </si>
  <si>
    <t>B+</t>
  </si>
  <si>
    <t>Chenille</t>
  </si>
  <si>
    <t>Other</t>
  </si>
  <si>
    <t>12/7/2024</t>
  </si>
  <si>
    <t>CSNSTORES,CUSTSERV,OVERSTOCK01</t>
  </si>
  <si>
    <t>12/31/2024</t>
  </si>
  <si>
    <t>1/20/2025</t>
  </si>
  <si>
    <t>MPS10-549</t>
  </si>
  <si>
    <t>12/9/2024</t>
  </si>
  <si>
    <t>CSNSTORES,JCPENNEY01,MACY02,OLLIIX,OVERSTOCK01</t>
  </si>
  <si>
    <t>2/17/2025</t>
  </si>
  <si>
    <t>MPS10-600</t>
  </si>
  <si>
    <t>Prescott</t>
  </si>
  <si>
    <t>Jacquard Oversized Duvet Style Comforter Set</t>
  </si>
  <si>
    <t>Modern/Contemporary</t>
  </si>
  <si>
    <t>3/20/2025</t>
  </si>
  <si>
    <t>9/15/2025</t>
  </si>
  <si>
    <t>MPS10-601</t>
  </si>
  <si>
    <t>CSNSTORES,JCPENNEY01,OVERSTOCK01</t>
  </si>
  <si>
    <t>4/9/2025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</si>
  <si>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</si>
  <si>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</si>
  <si>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</si>
  <si>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</si>
  <si>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</si>
  <si>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</si>
  <si>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</t>
  </si>
  <si>
    <t>5/21/2020</t>
  </si>
  <si>
    <t>5/25/2020</t>
  </si>
  <si>
    <t>MPS10-459</t>
  </si>
  <si>
    <t>Comforter King 9 Piece Set</t>
  </si>
  <si>
    <t>5/20/2020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</si>
  <si>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</si>
  <si>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</si>
  <si>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</si>
  <si>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</si>
  <si>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</si>
  <si>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</si>
  <si>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</si>
  <si>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5/19/2026</t>
  </si>
  <si>
    <t>8/17/2017</t>
  </si>
  <si>
    <t>MPS10-208</t>
  </si>
  <si>
    <t>MPS10-598</t>
  </si>
  <si>
    <t>Jarvis</t>
  </si>
  <si>
    <t>Embroidery Oversized Duvet Style Comforter Set</t>
  </si>
  <si>
    <t>Black/White</t>
  </si>
  <si>
    <t>Solid</t>
  </si>
  <si>
    <t>5/30/2025</t>
  </si>
  <si>
    <t>MPS10-599</t>
  </si>
  <si>
    <t>CSNSTORES,OLLIIX</t>
  </si>
  <si>
    <t>MPS10-0005</t>
  </si>
  <si>
    <t>MPS10-0006</t>
  </si>
  <si>
    <t>MPS10-0003</t>
  </si>
  <si>
    <t>MPS10-0004</t>
  </si>
  <si>
    <t>OVERSTOCK01</t>
  </si>
  <si>
    <t>MPS10-596</t>
  </si>
  <si>
    <t>Cirque</t>
  </si>
  <si>
    <t>Gold</t>
  </si>
  <si>
    <t>10/14/2025</t>
  </si>
  <si>
    <t>MPS10-597</t>
  </si>
  <si>
    <t>CSNSTORES,MACY02,OLLIIX</t>
  </si>
  <si>
    <t>4/29/2025</t>
  </si>
  <si>
    <t>MPS10-312</t>
  </si>
  <si>
    <t>Farmhouse</t>
  </si>
  <si>
    <t>PF003303</t>
  </si>
  <si>
    <t>Cottage/Country|Transitional</t>
  </si>
  <si>
    <t>9/3/2017</t>
  </si>
  <si>
    <t>5/27/2026</t>
  </si>
  <si>
    <t>3/15/2018</t>
  </si>
  <si>
    <t>4/4/2018</t>
  </si>
  <si>
    <t>MPS10-313</t>
  </si>
  <si>
    <t>MACY02,OLLIIX</t>
  </si>
  <si>
    <t>1/22/2018</t>
  </si>
  <si>
    <t>3/22/2018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</si>
  <si>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</si>
  <si>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</si>
  <si>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</si>
  <si>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</si>
  <si>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</si>
  <si>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</si>
  <si>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</si>
  <si>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</si>
  <si>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MPS10-342</t>
  </si>
  <si>
    <t>OLLIIX</t>
  </si>
  <si>
    <t>5/10/2018</t>
  </si>
  <si>
    <t>MPS10-310</t>
  </si>
  <si>
    <t>Hollywood Glam</t>
  </si>
  <si>
    <t>White</t>
  </si>
  <si>
    <t>PF003302</t>
  </si>
  <si>
    <t>Global Inspired|Modern/Contemporary</t>
  </si>
  <si>
    <t>9/1/2017</t>
  </si>
  <si>
    <t>2/9/2018</t>
  </si>
  <si>
    <t>MPS10-311</t>
  </si>
  <si>
    <t>DLBRAND,OVERSTOCK01</t>
  </si>
  <si>
    <t>2/15/2018</t>
  </si>
  <si>
    <t>MPS10-515</t>
  </si>
  <si>
    <t>Oasis</t>
  </si>
  <si>
    <t>Oversized Chenille Jacquard Striped Comforter Set with Euro Shams and Throw Pillows</t>
  </si>
  <si>
    <t>Full/Queen</t>
  </si>
  <si>
    <t>Charcoal</t>
  </si>
  <si>
    <t>Close-out</t>
  </si>
  <si>
    <t>C</t>
  </si>
  <si>
    <t>PF006076</t>
  </si>
  <si>
    <t>9/8/2023</t>
  </si>
  <si>
    <t>4/1/2024</t>
  </si>
  <si>
    <t>11/26/2024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</si>
  <si>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</si>
  <si>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</si>
  <si>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</si>
  <si>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</si>
  <si>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</si>
  <si>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</si>
  <si>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</si>
  <si>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</si>
  <si>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</si>
  <si>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10/4/2024</t>
  </si>
  <si>
    <t>Yes</t>
  </si>
  <si>
    <t>MPS10-546</t>
  </si>
  <si>
    <t>Reed</t>
  </si>
  <si>
    <t>6/21/2026</t>
  </si>
  <si>
    <t>12/29/2024</t>
  </si>
  <si>
    <t>3/7/2025</t>
  </si>
  <si>
    <t>MPS10-547</t>
  </si>
  <si>
    <t>1/31/2025</t>
  </si>
  <si>
    <t>MPS10-0009</t>
  </si>
  <si>
    <t>Sterling</t>
  </si>
  <si>
    <t>Mauve</t>
  </si>
  <si>
    <t>7/5/2026</t>
  </si>
  <si>
    <t>MPS10-0010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</si>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</sst>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  <c r="CA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75</v>
      </c>
      <c r="AG5" s="1" t="s">
        <v>76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34</v>
      </c>
      <c r="AU5" s="1" t="s">
        <v>35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36</v>
      </c>
      <c r="BA5" s="1" t="s">
        <v>37</v>
      </c>
      <c r="BB5" s="1" t="s">
        <v>38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39</v>
      </c>
      <c r="BH5" s="1" t="s">
        <v>40</v>
      </c>
      <c r="BI5" s="1" t="s">
        <v>41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  <c r="CA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179.71</v>
      </c>
      <c r="M6" s="3">
        <v>188.7</v>
      </c>
      <c r="N6" s="3">
        <v>359.99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335</v>
      </c>
      <c r="AA6" s="4">
        <f>=ROUNDDOWN(13.4,0)</f>
      </c>
      <c r="AB6" s="5">
        <v>25</v>
      </c>
      <c r="AC6" s="2" t="s">
        <v>106</v>
      </c>
      <c r="AD6" s="4">
        <v>154</v>
      </c>
      <c r="AE6" s="4">
        <v>1085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/>
      <c r="AQ6" s="8"/>
      <c r="AR6" s="4"/>
      <c r="AS6" s="8"/>
      <c r="AT6" s="7"/>
      <c r="AU6" s="7"/>
      <c r="AV6" s="4">
        <v>13</v>
      </c>
      <c r="AW6" s="8">
        <v>2936.83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41</v>
      </c>
      <c r="BD6" s="8">
        <v>8284.95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0.3545</v>
      </c>
      <c r="BJ6" s="4">
        <v>2</v>
      </c>
      <c r="BK6" s="8">
        <v>422.54</v>
      </c>
      <c r="BL6" s="2" t="s">
        <v>107</v>
      </c>
      <c r="BM6" s="7"/>
      <c r="BN6" s="7"/>
      <c r="BO6" s="4"/>
      <c r="BP6" s="8"/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2" t="s">
        <v>111</v>
      </c>
      <c r="CA6" s="2" t="s">
        <v>98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113</v>
      </c>
      <c r="K7" s="2" t="s">
        <v>94</v>
      </c>
      <c r="L7" s="3">
        <v>206.9</v>
      </c>
      <c r="M7" s="3">
        <v>217.24</v>
      </c>
      <c r="N7" s="3">
        <v>409.99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114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500</v>
      </c>
      <c r="AA7" s="4">
        <f>=ROUNDDOWN(10.6382978723404,0)</f>
      </c>
      <c r="AB7" s="5">
        <v>47</v>
      </c>
      <c r="AC7" s="2" t="s">
        <v>106</v>
      </c>
      <c r="AD7" s="4">
        <v>130</v>
      </c>
      <c r="AE7" s="4">
        <v>1641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13</v>
      </c>
      <c r="AQ7" s="8">
        <v>2936.83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18</v>
      </c>
      <c r="BK7" s="8">
        <v>4134.96</v>
      </c>
      <c r="BL7" s="2" t="s">
        <v>115</v>
      </c>
      <c r="BM7" s="7">
        <v>0.7222</v>
      </c>
      <c r="BN7" s="7">
        <v>0.7102</v>
      </c>
      <c r="BO7" s="4">
        <v>13</v>
      </c>
      <c r="BP7" s="8">
        <v>2936.83</v>
      </c>
      <c r="BQ7" s="4"/>
      <c r="BR7" s="8"/>
      <c r="BS7" s="7"/>
      <c r="BT7" s="7"/>
      <c r="BU7" s="2" t="s">
        <v>108</v>
      </c>
      <c r="BV7" s="2" t="s">
        <v>95</v>
      </c>
      <c r="BW7" s="2" t="s">
        <v>109</v>
      </c>
      <c r="BX7" s="2" t="s">
        <v>116</v>
      </c>
      <c r="BY7" s="2" t="s">
        <v>111</v>
      </c>
      <c r="BZ7" s="2" t="s">
        <v>111</v>
      </c>
      <c r="CA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179.71</v>
      </c>
      <c r="M8" s="3">
        <v>188.7</v>
      </c>
      <c r="N8" s="3">
        <v>359.99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120</v>
      </c>
      <c r="Z8" s="4">
        <v>100</v>
      </c>
      <c r="AA8" s="4">
        <f>=ROUNDDOWN(5,0)</f>
      </c>
      <c r="AB8" s="5">
        <v>20</v>
      </c>
      <c r="AC8" s="2" t="s">
        <v>106</v>
      </c>
      <c r="AD8" s="4">
        <v>100</v>
      </c>
      <c r="AE8" s="4">
        <v>820</v>
      </c>
      <c r="AF8" s="6">
        <v>67</v>
      </c>
      <c r="AG8" s="6">
        <v>50</v>
      </c>
      <c r="AH8" s="7">
        <v>0</v>
      </c>
      <c r="AI8" s="4"/>
      <c r="AJ8" s="4">
        <f>=ROUNDDOWN({0},0)</f>
      </c>
      <c r="AK8" s="5">
        <v>8.4</v>
      </c>
      <c r="AL8" s="2" t="s">
        <v>121</v>
      </c>
      <c r="AM8" s="4">
        <v>60</v>
      </c>
      <c r="AN8" s="4">
        <v>120</v>
      </c>
      <c r="AO8" s="7">
        <v>1</v>
      </c>
      <c r="AP8" s="4">
        <v>6</v>
      </c>
      <c r="AQ8" s="8">
        <v>1124.74</v>
      </c>
      <c r="AR8" s="4"/>
      <c r="AS8" s="8"/>
      <c r="AT8" s="7"/>
      <c r="AU8" s="7"/>
      <c r="AV8" s="4">
        <v>12</v>
      </c>
      <c r="AW8" s="8">
        <v>2322.06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0.4844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0.2803</v>
      </c>
      <c r="BJ8" s="4">
        <v>6</v>
      </c>
      <c r="BK8" s="8">
        <v>1124.74</v>
      </c>
      <c r="BL8" s="2" t="s">
        <v>122</v>
      </c>
      <c r="BM8" s="7">
        <v>1</v>
      </c>
      <c r="BN8" s="7">
        <v>1</v>
      </c>
      <c r="BO8" s="4">
        <v>6</v>
      </c>
      <c r="BP8" s="8">
        <v>1124.74</v>
      </c>
      <c r="BQ8" s="4"/>
      <c r="BR8" s="8"/>
      <c r="BS8" s="7"/>
      <c r="BT8" s="7"/>
      <c r="BU8" s="2" t="s">
        <v>108</v>
      </c>
      <c r="BV8" s="2" t="s">
        <v>95</v>
      </c>
      <c r="BW8" s="2" t="s">
        <v>123</v>
      </c>
      <c r="BX8" s="2" t="s">
        <v>124</v>
      </c>
      <c r="BY8" s="2" t="s">
        <v>111</v>
      </c>
      <c r="BZ8" s="2" t="s">
        <v>111</v>
      </c>
      <c r="CA8" s="2" t="s">
        <v>98</v>
      </c>
    </row>
    <row r="9">
      <c r="A9" s="2" t="s">
        <v>125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113</v>
      </c>
      <c r="K9" s="2" t="s">
        <v>118</v>
      </c>
      <c r="L9" s="3">
        <v>206.9</v>
      </c>
      <c r="M9" s="3">
        <v>217.24</v>
      </c>
      <c r="N9" s="3">
        <v>409.99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119</v>
      </c>
      <c r="T9" s="2" t="s">
        <v>100</v>
      </c>
      <c r="U9" s="2" t="s">
        <v>114</v>
      </c>
      <c r="V9" s="2" t="s">
        <v>102</v>
      </c>
      <c r="W9" s="2" t="s">
        <v>103</v>
      </c>
      <c r="X9" s="2" t="s">
        <v>104</v>
      </c>
      <c r="Y9" s="2" t="s">
        <v>120</v>
      </c>
      <c r="Z9" s="4">
        <v>394</v>
      </c>
      <c r="AA9" s="4">
        <f>=ROUNDDOWN(10.3684210526316,0)</f>
      </c>
      <c r="AB9" s="5">
        <v>38</v>
      </c>
      <c r="AC9" s="2" t="s">
        <v>106</v>
      </c>
      <c r="AD9" s="4">
        <v>40</v>
      </c>
      <c r="AE9" s="4">
        <v>1500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5.6</v>
      </c>
      <c r="AL9" s="2" t="s">
        <v>121</v>
      </c>
      <c r="AM9" s="4">
        <v>160</v>
      </c>
      <c r="AN9" s="4">
        <v>320</v>
      </c>
      <c r="AO9" s="7">
        <v>1</v>
      </c>
      <c r="AP9" s="4">
        <v>6</v>
      </c>
      <c r="AQ9" s="8">
        <v>1197.32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0.5156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13</v>
      </c>
      <c r="BK9" s="8">
        <v>2868.52</v>
      </c>
      <c r="BL9" s="2" t="s">
        <v>126</v>
      </c>
      <c r="BM9" s="7">
        <v>0.4615</v>
      </c>
      <c r="BN9" s="7">
        <v>0.4174</v>
      </c>
      <c r="BO9" s="4">
        <v>6</v>
      </c>
      <c r="BP9" s="8">
        <v>1197.32</v>
      </c>
      <c r="BQ9" s="4"/>
      <c r="BR9" s="8"/>
      <c r="BS9" s="7"/>
      <c r="BT9" s="7"/>
      <c r="BU9" s="2" t="s">
        <v>108</v>
      </c>
      <c r="BV9" s="2" t="s">
        <v>95</v>
      </c>
      <c r="BW9" s="2" t="s">
        <v>123</v>
      </c>
      <c r="BX9" s="2" t="s">
        <v>127</v>
      </c>
      <c r="BY9" s="2" t="s">
        <v>111</v>
      </c>
      <c r="BZ9" s="2" t="s">
        <v>111</v>
      </c>
      <c r="CA9" s="2" t="s">
        <v>98</v>
      </c>
    </row>
    <row r="10">
      <c r="A10" s="2" t="s">
        <v>128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129</v>
      </c>
      <c r="L10" s="3">
        <v>179.71</v>
      </c>
      <c r="M10" s="3">
        <v>188.7</v>
      </c>
      <c r="N10" s="3">
        <v>359.99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130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131</v>
      </c>
      <c r="Z10" s="4">
        <v>352</v>
      </c>
      <c r="AA10" s="4">
        <f>=ROUNDDOWN(11.3548387096774,0)</f>
      </c>
      <c r="AB10" s="5">
        <v>31</v>
      </c>
      <c r="AC10" s="2" t="s">
        <v>132</v>
      </c>
      <c r="AD10" s="4">
        <v>280</v>
      </c>
      <c r="AE10" s="4">
        <v>1200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4</v>
      </c>
      <c r="AQ10" s="8">
        <v>721.4</v>
      </c>
      <c r="AR10" s="4"/>
      <c r="AS10" s="8"/>
      <c r="AT10" s="7"/>
      <c r="AU10" s="7"/>
      <c r="AV10" s="4">
        <v>10</v>
      </c>
      <c r="AW10" s="8">
        <v>1982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0.364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0.2392</v>
      </c>
      <c r="BJ10" s="4">
        <v>6</v>
      </c>
      <c r="BK10" s="8">
        <v>1132.98</v>
      </c>
      <c r="BL10" s="2" t="s">
        <v>133</v>
      </c>
      <c r="BM10" s="7">
        <v>0.6667</v>
      </c>
      <c r="BN10" s="7">
        <v>0.6367</v>
      </c>
      <c r="BO10" s="4">
        <v>4</v>
      </c>
      <c r="BP10" s="8">
        <v>721.4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134</v>
      </c>
      <c r="BX10" s="2" t="s">
        <v>135</v>
      </c>
      <c r="BY10" s="2" t="s">
        <v>111</v>
      </c>
      <c r="BZ10" s="2" t="s">
        <v>111</v>
      </c>
      <c r="CA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113</v>
      </c>
      <c r="K11" s="2" t="s">
        <v>129</v>
      </c>
      <c r="L11" s="3">
        <v>206.9</v>
      </c>
      <c r="M11" s="3">
        <v>217.24</v>
      </c>
      <c r="N11" s="3">
        <v>409.99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130</v>
      </c>
      <c r="T11" s="2" t="s">
        <v>100</v>
      </c>
      <c r="U11" s="2" t="s">
        <v>114</v>
      </c>
      <c r="V11" s="2" t="s">
        <v>102</v>
      </c>
      <c r="W11" s="2" t="s">
        <v>137</v>
      </c>
      <c r="X11" s="2" t="s">
        <v>104</v>
      </c>
      <c r="Y11" s="2" t="s">
        <v>131</v>
      </c>
      <c r="Z11" s="4">
        <v>602</v>
      </c>
      <c r="AA11" s="4">
        <f>=ROUNDDOWN(10.2033898305085,0)</f>
      </c>
      <c r="AB11" s="5">
        <v>59</v>
      </c>
      <c r="AC11" s="2" t="s">
        <v>138</v>
      </c>
      <c r="AD11" s="4">
        <v>112</v>
      </c>
      <c r="AE11" s="4">
        <v>2410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6</v>
      </c>
      <c r="AQ11" s="8">
        <v>1260.6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0.636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10</v>
      </c>
      <c r="BK11" s="8">
        <v>2219.03</v>
      </c>
      <c r="BL11" s="2" t="s">
        <v>139</v>
      </c>
      <c r="BM11" s="7">
        <v>0.6</v>
      </c>
      <c r="BN11" s="7">
        <v>0.5681</v>
      </c>
      <c r="BO11" s="4">
        <v>6</v>
      </c>
      <c r="BP11" s="8">
        <v>1260.6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134</v>
      </c>
      <c r="BX11" s="2" t="s">
        <v>135</v>
      </c>
      <c r="BY11" s="2" t="s">
        <v>111</v>
      </c>
      <c r="BZ11" s="2" t="s">
        <v>111</v>
      </c>
      <c r="CA11" s="2" t="s">
        <v>98</v>
      </c>
    </row>
    <row r="12">
      <c r="A12" s="2" t="s">
        <v>140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141</v>
      </c>
      <c r="L12" s="3">
        <v>165</v>
      </c>
      <c r="M12" s="3">
        <v>173.24</v>
      </c>
      <c r="N12" s="3">
        <v>329.99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100</v>
      </c>
      <c r="U12" s="2" t="s">
        <v>101</v>
      </c>
      <c r="V12" s="2" t="s">
        <v>102</v>
      </c>
      <c r="W12" s="2" t="s">
        <v>137</v>
      </c>
      <c r="X12" s="2" t="s">
        <v>104</v>
      </c>
      <c r="Y12" s="2" t="s">
        <v>142</v>
      </c>
      <c r="Z12" s="4">
        <v>206</v>
      </c>
      <c r="AA12" s="4">
        <f>=ROUNDDOWN(8.95652173913043,0)</f>
      </c>
      <c r="AB12" s="5">
        <v>23</v>
      </c>
      <c r="AC12" s="2" t="s">
        <v>132</v>
      </c>
      <c r="AD12" s="4">
        <v>150</v>
      </c>
      <c r="AE12" s="4">
        <v>860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6</v>
      </c>
      <c r="AQ12" s="8">
        <v>1044.06</v>
      </c>
      <c r="AR12" s="4"/>
      <c r="AS12" s="8"/>
      <c r="AT12" s="7"/>
      <c r="AU12" s="7"/>
      <c r="AV12" s="4">
        <v>6</v>
      </c>
      <c r="AW12" s="8">
        <v>1044.06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0.126</v>
      </c>
      <c r="BJ12" s="4">
        <v>10</v>
      </c>
      <c r="BK12" s="8">
        <v>1853.84</v>
      </c>
      <c r="BL12" s="2" t="s">
        <v>143</v>
      </c>
      <c r="BM12" s="7">
        <v>0.6</v>
      </c>
      <c r="BN12" s="7">
        <v>0.5632</v>
      </c>
      <c r="BO12" s="4">
        <v>6</v>
      </c>
      <c r="BP12" s="8">
        <v>1044.06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98</v>
      </c>
      <c r="BX12" s="2" t="s">
        <v>144</v>
      </c>
      <c r="BY12" s="2" t="s">
        <v>111</v>
      </c>
      <c r="BZ12" s="2" t="s">
        <v>111</v>
      </c>
      <c r="CA12" s="2" t="s">
        <v>98</v>
      </c>
    </row>
    <row r="13">
      <c r="A13" s="2" t="s">
        <v>145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113</v>
      </c>
      <c r="K13" s="2" t="s">
        <v>141</v>
      </c>
      <c r="L13" s="3">
        <v>190</v>
      </c>
      <c r="M13" s="3">
        <v>199.49</v>
      </c>
      <c r="N13" s="3">
        <v>379.99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98</v>
      </c>
      <c r="T13" s="2" t="s">
        <v>100</v>
      </c>
      <c r="U13" s="2" t="s">
        <v>114</v>
      </c>
      <c r="V13" s="2" t="s">
        <v>102</v>
      </c>
      <c r="W13" s="2" t="s">
        <v>137</v>
      </c>
      <c r="X13" s="2" t="s">
        <v>104</v>
      </c>
      <c r="Y13" s="2" t="s">
        <v>142</v>
      </c>
      <c r="Z13" s="4">
        <v>202</v>
      </c>
      <c r="AA13" s="4">
        <f>=ROUNDDOWN(4.48888888888889,0)</f>
      </c>
      <c r="AB13" s="5">
        <v>45</v>
      </c>
      <c r="AC13" s="2" t="s">
        <v>138</v>
      </c>
      <c r="AD13" s="4">
        <v>8</v>
      </c>
      <c r="AE13" s="4">
        <v>1780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108</v>
      </c>
      <c r="BV13" s="2" t="s">
        <v>95</v>
      </c>
      <c r="BW13" s="2" t="s">
        <v>98</v>
      </c>
      <c r="BX13" s="2" t="s">
        <v>146</v>
      </c>
      <c r="BY13" s="2" t="s">
        <v>111</v>
      </c>
      <c r="BZ13" s="2" t="s">
        <v>111</v>
      </c>
      <c r="CA13" s="2" t="s">
        <v>98</v>
      </c>
    </row>
    <row r="14">
      <c r="A14" s="2" t="s">
        <v>147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148</v>
      </c>
      <c r="G14" s="2" t="s">
        <v>148</v>
      </c>
      <c r="H14" s="2" t="s">
        <v>148</v>
      </c>
      <c r="I14" s="2" t="s">
        <v>149</v>
      </c>
      <c r="J14" s="2" t="s">
        <v>93</v>
      </c>
      <c r="K14" s="2" t="s">
        <v>150</v>
      </c>
      <c r="L14" s="3">
        <v>154.07</v>
      </c>
      <c r="M14" s="3">
        <v>161.77</v>
      </c>
      <c r="N14" s="3">
        <v>329.99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151</v>
      </c>
      <c r="T14" s="2" t="s">
        <v>100</v>
      </c>
      <c r="U14" s="2" t="s">
        <v>101</v>
      </c>
      <c r="V14" s="2" t="s">
        <v>152</v>
      </c>
      <c r="W14" s="2" t="s">
        <v>153</v>
      </c>
      <c r="X14" s="2" t="s">
        <v>154</v>
      </c>
      <c r="Y14" s="2" t="s">
        <v>155</v>
      </c>
      <c r="Z14" s="4">
        <v>192</v>
      </c>
      <c r="AA14" s="4">
        <f>=ROUNDDOWN(13.7142857142857,0)</f>
      </c>
      <c r="AB14" s="5">
        <v>14</v>
      </c>
      <c r="AC14" s="2" t="s">
        <v>156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9</v>
      </c>
      <c r="AQ14" s="8">
        <v>1262.77</v>
      </c>
      <c r="AR14" s="4"/>
      <c r="AS14" s="8"/>
      <c r="AT14" s="7"/>
      <c r="AU14" s="7"/>
      <c r="AV14" s="4">
        <v>19</v>
      </c>
      <c r="AW14" s="8">
        <v>2973.81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0.4246</v>
      </c>
      <c r="BC14" s="4">
        <v>20</v>
      </c>
      <c r="BD14" s="8">
        <v>3145.87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0.9453</v>
      </c>
      <c r="BJ14" s="4">
        <v>11</v>
      </c>
      <c r="BK14" s="8">
        <v>1643.01</v>
      </c>
      <c r="BL14" s="2" t="s">
        <v>157</v>
      </c>
      <c r="BM14" s="7">
        <v>0.8182</v>
      </c>
      <c r="BN14" s="7">
        <v>0.7686</v>
      </c>
      <c r="BO14" s="4">
        <v>9</v>
      </c>
      <c r="BP14" s="8">
        <v>1262.77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158</v>
      </c>
      <c r="BX14" s="2" t="s">
        <v>159</v>
      </c>
      <c r="BY14" s="2" t="s">
        <v>111</v>
      </c>
      <c r="BZ14" s="2" t="s">
        <v>111</v>
      </c>
      <c r="CA14" s="2" t="s">
        <v>98</v>
      </c>
    </row>
    <row r="15">
      <c r="A15" s="2" t="s">
        <v>160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148</v>
      </c>
      <c r="G15" s="2" t="s">
        <v>148</v>
      </c>
      <c r="H15" s="2" t="s">
        <v>148</v>
      </c>
      <c r="I15" s="2" t="s">
        <v>149</v>
      </c>
      <c r="J15" s="2" t="s">
        <v>113</v>
      </c>
      <c r="K15" s="2" t="s">
        <v>150</v>
      </c>
      <c r="L15" s="3">
        <v>182</v>
      </c>
      <c r="M15" s="3">
        <v>191.1</v>
      </c>
      <c r="N15" s="3">
        <v>379.99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151</v>
      </c>
      <c r="T15" s="2" t="s">
        <v>100</v>
      </c>
      <c r="U15" s="2" t="s">
        <v>114</v>
      </c>
      <c r="V15" s="2" t="s">
        <v>152</v>
      </c>
      <c r="W15" s="2" t="s">
        <v>153</v>
      </c>
      <c r="X15" s="2" t="s">
        <v>154</v>
      </c>
      <c r="Y15" s="2" t="s">
        <v>155</v>
      </c>
      <c r="Z15" s="4">
        <v>281</v>
      </c>
      <c r="AA15" s="4">
        <f>=ROUNDDOWN(8.02857142857143,0)</f>
      </c>
      <c r="AB15" s="5">
        <v>35</v>
      </c>
      <c r="AC15" s="2" t="s">
        <v>156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10</v>
      </c>
      <c r="AQ15" s="8">
        <v>1711.04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0.5754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19</v>
      </c>
      <c r="BK15" s="8">
        <v>3556.58</v>
      </c>
      <c r="BL15" s="2" t="s">
        <v>161</v>
      </c>
      <c r="BM15" s="7">
        <v>0.5263</v>
      </c>
      <c r="BN15" s="7">
        <v>0.4811</v>
      </c>
      <c r="BO15" s="4">
        <v>10</v>
      </c>
      <c r="BP15" s="8">
        <v>1711.04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158</v>
      </c>
      <c r="BX15" s="2" t="s">
        <v>162</v>
      </c>
      <c r="BY15" s="2" t="s">
        <v>111</v>
      </c>
      <c r="BZ15" s="2" t="s">
        <v>111</v>
      </c>
      <c r="CA15" s="2" t="s">
        <v>98</v>
      </c>
    </row>
    <row r="16">
      <c r="A16" s="2" t="s">
        <v>163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148</v>
      </c>
      <c r="G16" s="2" t="s">
        <v>148</v>
      </c>
      <c r="H16" s="2" t="s">
        <v>148</v>
      </c>
      <c r="I16" s="2" t="s">
        <v>164</v>
      </c>
      <c r="J16" s="2" t="s">
        <v>93</v>
      </c>
      <c r="K16" s="2" t="s">
        <v>165</v>
      </c>
      <c r="L16" s="3">
        <v>154</v>
      </c>
      <c r="M16" s="3">
        <v>161.7</v>
      </c>
      <c r="N16" s="3">
        <v>329.99</v>
      </c>
      <c r="O16" s="2" t="s">
        <v>95</v>
      </c>
      <c r="P16" s="2" t="s">
        <v>166</v>
      </c>
      <c r="Q16" s="2" t="s">
        <v>97</v>
      </c>
      <c r="R16" s="2" t="s">
        <v>98</v>
      </c>
      <c r="S16" s="2" t="s">
        <v>98</v>
      </c>
      <c r="T16" s="2" t="s">
        <v>167</v>
      </c>
      <c r="U16" s="2" t="s">
        <v>101</v>
      </c>
      <c r="V16" s="2" t="s">
        <v>168</v>
      </c>
      <c r="W16" s="2" t="s">
        <v>153</v>
      </c>
      <c r="X16" s="2" t="s">
        <v>169</v>
      </c>
      <c r="Y16" s="2" t="s">
        <v>170</v>
      </c>
      <c r="Z16" s="4">
        <v>61</v>
      </c>
      <c r="AA16" s="4">
        <f>=ROUNDDOWN(8.71428571428572,0)</f>
      </c>
      <c r="AB16" s="5">
        <v>7</v>
      </c>
      <c r="AC16" s="2" t="s">
        <v>171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1</v>
      </c>
      <c r="AW16" s="8">
        <v>172.06</v>
      </c>
      <c r="AX16" s="4" t="s">
        <v>98</v>
      </c>
      <c r="AY16" s="8" t="s">
        <v>98</v>
      </c>
      <c r="AZ16" s="7" t="s">
        <v>98</v>
      </c>
      <c r="BA16" s="7" t="s">
        <v>98</v>
      </c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0.0547</v>
      </c>
      <c r="BJ16" s="4">
        <v>1</v>
      </c>
      <c r="BK16" s="8">
        <v>198</v>
      </c>
      <c r="BL16" s="2" t="s">
        <v>172</v>
      </c>
      <c r="BM16" s="7"/>
      <c r="BN16" s="7"/>
      <c r="BO16" s="4"/>
      <c r="BP16" s="8"/>
      <c r="BQ16" s="4"/>
      <c r="BR16" s="8"/>
      <c r="BS16" s="7"/>
      <c r="BT16" s="7"/>
      <c r="BU16" s="2" t="s">
        <v>108</v>
      </c>
      <c r="BV16" s="2" t="s">
        <v>95</v>
      </c>
      <c r="BW16" s="2" t="s">
        <v>98</v>
      </c>
      <c r="BX16" s="2" t="s">
        <v>173</v>
      </c>
      <c r="BY16" s="2" t="s">
        <v>111</v>
      </c>
      <c r="BZ16" s="2" t="s">
        <v>111</v>
      </c>
      <c r="CA16" s="2" t="s">
        <v>98</v>
      </c>
    </row>
    <row r="17">
      <c r="A17" s="2" t="s">
        <v>174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148</v>
      </c>
      <c r="G17" s="2" t="s">
        <v>148</v>
      </c>
      <c r="H17" s="2" t="s">
        <v>148</v>
      </c>
      <c r="I17" s="2" t="s">
        <v>175</v>
      </c>
      <c r="J17" s="2" t="s">
        <v>113</v>
      </c>
      <c r="K17" s="2" t="s">
        <v>165</v>
      </c>
      <c r="L17" s="3">
        <v>182</v>
      </c>
      <c r="M17" s="3">
        <v>191.1</v>
      </c>
      <c r="N17" s="3">
        <v>379.99</v>
      </c>
      <c r="O17" s="2" t="s">
        <v>95</v>
      </c>
      <c r="P17" s="2" t="s">
        <v>166</v>
      </c>
      <c r="Q17" s="2" t="s">
        <v>97</v>
      </c>
      <c r="R17" s="2" t="s">
        <v>98</v>
      </c>
      <c r="S17" s="2" t="s">
        <v>98</v>
      </c>
      <c r="T17" s="2" t="s">
        <v>167</v>
      </c>
      <c r="U17" s="2" t="s">
        <v>114</v>
      </c>
      <c r="V17" s="2" t="s">
        <v>168</v>
      </c>
      <c r="W17" s="2" t="s">
        <v>153</v>
      </c>
      <c r="X17" s="2" t="s">
        <v>169</v>
      </c>
      <c r="Y17" s="2" t="s">
        <v>170</v>
      </c>
      <c r="Z17" s="4">
        <v>192</v>
      </c>
      <c r="AA17" s="4">
        <f>=ROUNDDOWN(12.8,0)</f>
      </c>
      <c r="AB17" s="5">
        <v>15</v>
      </c>
      <c r="AC17" s="2" t="s">
        <v>171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1</v>
      </c>
      <c r="AQ17" s="8">
        <v>172.06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2</v>
      </c>
      <c r="BK17" s="8">
        <v>381.36</v>
      </c>
      <c r="BL17" s="2" t="s">
        <v>176</v>
      </c>
      <c r="BM17" s="7">
        <v>0.5</v>
      </c>
      <c r="BN17" s="7">
        <v>0.4512</v>
      </c>
      <c r="BO17" s="4">
        <v>1</v>
      </c>
      <c r="BP17" s="8">
        <v>172.06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98</v>
      </c>
      <c r="BX17" s="2" t="s">
        <v>177</v>
      </c>
      <c r="BY17" s="2" t="s">
        <v>111</v>
      </c>
      <c r="BZ17" s="2" t="s">
        <v>111</v>
      </c>
      <c r="CA17" s="2" t="s">
        <v>98</v>
      </c>
    </row>
    <row r="18">
      <c r="A18" s="2" t="s">
        <v>178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148</v>
      </c>
      <c r="G18" s="2" t="s">
        <v>148</v>
      </c>
      <c r="H18" s="2" t="s">
        <v>148</v>
      </c>
      <c r="I18" s="2" t="s">
        <v>164</v>
      </c>
      <c r="J18" s="2" t="s">
        <v>93</v>
      </c>
      <c r="K18" s="2" t="s">
        <v>179</v>
      </c>
      <c r="L18" s="3">
        <v>154</v>
      </c>
      <c r="M18" s="3">
        <v>161.7</v>
      </c>
      <c r="N18" s="3">
        <v>329.99</v>
      </c>
      <c r="O18" s="2" t="s">
        <v>95</v>
      </c>
      <c r="P18" s="2" t="s">
        <v>166</v>
      </c>
      <c r="Q18" s="2" t="s">
        <v>97</v>
      </c>
      <c r="R18" s="2" t="s">
        <v>98</v>
      </c>
      <c r="S18" s="2" t="s">
        <v>98</v>
      </c>
      <c r="T18" s="2" t="s">
        <v>167</v>
      </c>
      <c r="U18" s="2" t="s">
        <v>101</v>
      </c>
      <c r="V18" s="2" t="s">
        <v>168</v>
      </c>
      <c r="W18" s="2" t="s">
        <v>153</v>
      </c>
      <c r="X18" s="2" t="s">
        <v>169</v>
      </c>
      <c r="Y18" s="2" t="s">
        <v>180</v>
      </c>
      <c r="Z18" s="4"/>
      <c r="AA18" s="4">
        <f>=ROUNDDOWN({0},0)</f>
      </c>
      <c r="AB18" s="5"/>
      <c r="AC18" s="2" t="s">
        <v>180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181</v>
      </c>
      <c r="BV18" s="2" t="s">
        <v>95</v>
      </c>
      <c r="BW18" s="2" t="s">
        <v>98</v>
      </c>
      <c r="BX18" s="2" t="s">
        <v>98</v>
      </c>
      <c r="BY18" s="2" t="s">
        <v>111</v>
      </c>
      <c r="BZ18" s="2" t="s">
        <v>111</v>
      </c>
      <c r="CA18" s="2" t="s">
        <v>98</v>
      </c>
    </row>
    <row r="19">
      <c r="A19" s="2" t="s">
        <v>182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148</v>
      </c>
      <c r="G19" s="2" t="s">
        <v>148</v>
      </c>
      <c r="H19" s="2" t="s">
        <v>148</v>
      </c>
      <c r="I19" s="2" t="s">
        <v>175</v>
      </c>
      <c r="J19" s="2" t="s">
        <v>113</v>
      </c>
      <c r="K19" s="2" t="s">
        <v>179</v>
      </c>
      <c r="L19" s="3">
        <v>182</v>
      </c>
      <c r="M19" s="3">
        <v>191.1</v>
      </c>
      <c r="N19" s="3">
        <v>379.99</v>
      </c>
      <c r="O19" s="2" t="s">
        <v>95</v>
      </c>
      <c r="P19" s="2" t="s">
        <v>166</v>
      </c>
      <c r="Q19" s="2" t="s">
        <v>97</v>
      </c>
      <c r="R19" s="2" t="s">
        <v>98</v>
      </c>
      <c r="S19" s="2" t="s">
        <v>98</v>
      </c>
      <c r="T19" s="2" t="s">
        <v>167</v>
      </c>
      <c r="U19" s="2" t="s">
        <v>114</v>
      </c>
      <c r="V19" s="2" t="s">
        <v>168</v>
      </c>
      <c r="W19" s="2" t="s">
        <v>153</v>
      </c>
      <c r="X19" s="2" t="s">
        <v>169</v>
      </c>
      <c r="Y19" s="2" t="s">
        <v>180</v>
      </c>
      <c r="Z19" s="4"/>
      <c r="AA19" s="4">
        <f>=ROUNDDOWN({0},0)</f>
      </c>
      <c r="AB19" s="5"/>
      <c r="AC19" s="2" t="s">
        <v>180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/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/>
      <c r="BK19" s="8"/>
      <c r="BL19" s="2" t="s">
        <v>98</v>
      </c>
      <c r="BM19" s="7"/>
      <c r="BN19" s="7"/>
      <c r="BO19" s="4"/>
      <c r="BP19" s="8"/>
      <c r="BQ19" s="4"/>
      <c r="BR19" s="8"/>
      <c r="BS19" s="7"/>
      <c r="BT19" s="7"/>
      <c r="BU19" s="2" t="s">
        <v>181</v>
      </c>
      <c r="BV19" s="2" t="s">
        <v>95</v>
      </c>
      <c r="BW19" s="2" t="s">
        <v>98</v>
      </c>
      <c r="BX19" s="2" t="s">
        <v>98</v>
      </c>
      <c r="BY19" s="2" t="s">
        <v>111</v>
      </c>
      <c r="BZ19" s="2" t="s">
        <v>111</v>
      </c>
      <c r="CA19" s="2" t="s">
        <v>98</v>
      </c>
    </row>
    <row r="20">
      <c r="A20" s="2" t="s">
        <v>183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184</v>
      </c>
      <c r="G20" s="2" t="s">
        <v>185</v>
      </c>
      <c r="H20" s="2" t="s">
        <v>184</v>
      </c>
      <c r="I20" s="2" t="s">
        <v>186</v>
      </c>
      <c r="J20" s="2" t="s">
        <v>93</v>
      </c>
      <c r="K20" s="2" t="s">
        <v>187</v>
      </c>
      <c r="L20" s="3">
        <v>162.09</v>
      </c>
      <c r="M20" s="3">
        <v>170.19</v>
      </c>
      <c r="N20" s="3">
        <v>319.99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188</v>
      </c>
      <c r="T20" s="2" t="s">
        <v>100</v>
      </c>
      <c r="U20" s="2" t="s">
        <v>101</v>
      </c>
      <c r="V20" s="2" t="s">
        <v>152</v>
      </c>
      <c r="W20" s="2" t="s">
        <v>169</v>
      </c>
      <c r="X20" s="2" t="s">
        <v>154</v>
      </c>
      <c r="Y20" s="2" t="s">
        <v>189</v>
      </c>
      <c r="Z20" s="4">
        <v>127</v>
      </c>
      <c r="AA20" s="4">
        <f>=ROUNDDOWN(11.5454545454545,0)</f>
      </c>
      <c r="AB20" s="5">
        <v>11</v>
      </c>
      <c r="AC20" s="2" t="s">
        <v>190</v>
      </c>
      <c r="AD20" s="4">
        <v>85</v>
      </c>
      <c r="AE20" s="4">
        <v>369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4</v>
      </c>
      <c r="AQ20" s="8">
        <v>675.09</v>
      </c>
      <c r="AR20" s="4"/>
      <c r="AS20" s="8"/>
      <c r="AT20" s="7"/>
      <c r="AU20" s="7"/>
      <c r="AV20" s="4">
        <v>9</v>
      </c>
      <c r="AW20" s="8">
        <v>1594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0.4235</v>
      </c>
      <c r="BC20" s="4">
        <v>9</v>
      </c>
      <c r="BD20" s="8">
        <v>1594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1</v>
      </c>
      <c r="BJ20" s="4">
        <v>6</v>
      </c>
      <c r="BK20" s="8">
        <v>1053.9</v>
      </c>
      <c r="BL20" s="2" t="s">
        <v>191</v>
      </c>
      <c r="BM20" s="7">
        <v>0.6667</v>
      </c>
      <c r="BN20" s="7">
        <v>0.6406</v>
      </c>
      <c r="BO20" s="4">
        <v>4</v>
      </c>
      <c r="BP20" s="8">
        <v>675.09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192</v>
      </c>
      <c r="BX20" s="2" t="s">
        <v>193</v>
      </c>
      <c r="BY20" s="2" t="s">
        <v>111</v>
      </c>
      <c r="BZ20" s="2" t="s">
        <v>111</v>
      </c>
      <c r="CA20" s="2" t="s">
        <v>98</v>
      </c>
    </row>
    <row r="21">
      <c r="A21" s="2" t="s">
        <v>194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184</v>
      </c>
      <c r="G21" s="2" t="s">
        <v>185</v>
      </c>
      <c r="H21" s="2" t="s">
        <v>184</v>
      </c>
      <c r="I21" s="2" t="s">
        <v>195</v>
      </c>
      <c r="J21" s="2" t="s">
        <v>113</v>
      </c>
      <c r="K21" s="2" t="s">
        <v>187</v>
      </c>
      <c r="L21" s="3">
        <v>187</v>
      </c>
      <c r="M21" s="3">
        <v>196.35</v>
      </c>
      <c r="N21" s="3">
        <v>359.99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188</v>
      </c>
      <c r="T21" s="2" t="s">
        <v>100</v>
      </c>
      <c r="U21" s="2" t="s">
        <v>114</v>
      </c>
      <c r="V21" s="2" t="s">
        <v>152</v>
      </c>
      <c r="W21" s="2" t="s">
        <v>169</v>
      </c>
      <c r="X21" s="2" t="s">
        <v>154</v>
      </c>
      <c r="Y21" s="2" t="s">
        <v>189</v>
      </c>
      <c r="Z21" s="4">
        <v>136</v>
      </c>
      <c r="AA21" s="4">
        <f>=ROUNDDOWN(7.90697674418605,0)</f>
      </c>
      <c r="AB21" s="5">
        <v>17.2</v>
      </c>
      <c r="AC21" s="2" t="s">
        <v>190</v>
      </c>
      <c r="AD21" s="4">
        <v>130</v>
      </c>
      <c r="AE21" s="4">
        <v>569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5</v>
      </c>
      <c r="AQ21" s="8">
        <v>918.91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0.5765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10</v>
      </c>
      <c r="BK21" s="8">
        <v>2022.25</v>
      </c>
      <c r="BL21" s="2" t="s">
        <v>196</v>
      </c>
      <c r="BM21" s="7">
        <v>0.5</v>
      </c>
      <c r="BN21" s="7">
        <v>0.4544</v>
      </c>
      <c r="BO21" s="4">
        <v>5</v>
      </c>
      <c r="BP21" s="8">
        <v>918.91</v>
      </c>
      <c r="BQ21" s="4"/>
      <c r="BR21" s="8"/>
      <c r="BS21" s="7"/>
      <c r="BT21" s="7"/>
      <c r="BU21" s="2" t="s">
        <v>108</v>
      </c>
      <c r="BV21" s="2" t="s">
        <v>95</v>
      </c>
      <c r="BW21" s="2" t="s">
        <v>192</v>
      </c>
      <c r="BX21" s="2" t="s">
        <v>197</v>
      </c>
      <c r="BY21" s="2" t="s">
        <v>111</v>
      </c>
      <c r="BZ21" s="2" t="s">
        <v>111</v>
      </c>
      <c r="CA21" s="2" t="s">
        <v>98</v>
      </c>
    </row>
    <row r="22">
      <c r="A22" s="2" t="s">
        <v>198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199</v>
      </c>
      <c r="G22" s="2" t="s">
        <v>199</v>
      </c>
      <c r="H22" s="2" t="s">
        <v>199</v>
      </c>
      <c r="I22" s="2" t="s">
        <v>200</v>
      </c>
      <c r="J22" s="2" t="s">
        <v>93</v>
      </c>
      <c r="K22" s="2" t="s">
        <v>201</v>
      </c>
      <c r="L22" s="3">
        <v>188.92</v>
      </c>
      <c r="M22" s="3">
        <v>198.37</v>
      </c>
      <c r="N22" s="3">
        <v>359.99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202</v>
      </c>
      <c r="T22" s="2" t="s">
        <v>100</v>
      </c>
      <c r="U22" s="2" t="s">
        <v>101</v>
      </c>
      <c r="V22" s="2" t="s">
        <v>203</v>
      </c>
      <c r="W22" s="2" t="s">
        <v>103</v>
      </c>
      <c r="X22" s="2" t="s">
        <v>154</v>
      </c>
      <c r="Y22" s="2" t="s">
        <v>204</v>
      </c>
      <c r="Z22" s="4">
        <v>263</v>
      </c>
      <c r="AA22" s="4">
        <f>=ROUNDDOWN(25.047619047619,0)</f>
      </c>
      <c r="AB22" s="5">
        <v>10.5</v>
      </c>
      <c r="AC22" s="2" t="s">
        <v>205</v>
      </c>
      <c r="AD22" s="4">
        <v>170</v>
      </c>
      <c r="AE22" s="4">
        <v>170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5</v>
      </c>
      <c r="AQ22" s="8">
        <v>795.04</v>
      </c>
      <c r="AR22" s="4"/>
      <c r="AS22" s="8"/>
      <c r="AT22" s="7"/>
      <c r="AU22" s="7"/>
      <c r="AV22" s="4">
        <v>7</v>
      </c>
      <c r="AW22" s="8">
        <v>1175.58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0.6763</v>
      </c>
      <c r="BC22" s="4">
        <v>7</v>
      </c>
      <c r="BD22" s="8">
        <v>1175.58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1</v>
      </c>
      <c r="BJ22" s="4">
        <v>7</v>
      </c>
      <c r="BK22" s="8">
        <v>1213.67</v>
      </c>
      <c r="BL22" s="2" t="s">
        <v>206</v>
      </c>
      <c r="BM22" s="7">
        <v>0.7143</v>
      </c>
      <c r="BN22" s="7">
        <v>0.6551</v>
      </c>
      <c r="BO22" s="4">
        <v>5</v>
      </c>
      <c r="BP22" s="8">
        <v>795.04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207</v>
      </c>
      <c r="BX22" s="2" t="s">
        <v>208</v>
      </c>
      <c r="BY22" s="2" t="s">
        <v>111</v>
      </c>
      <c r="BZ22" s="2" t="s">
        <v>111</v>
      </c>
      <c r="CA22" s="2" t="s">
        <v>98</v>
      </c>
    </row>
    <row r="23">
      <c r="A23" s="2" t="s">
        <v>209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199</v>
      </c>
      <c r="G23" s="2" t="s">
        <v>199</v>
      </c>
      <c r="H23" s="2" t="s">
        <v>199</v>
      </c>
      <c r="I23" s="2" t="s">
        <v>200</v>
      </c>
      <c r="J23" s="2" t="s">
        <v>113</v>
      </c>
      <c r="K23" s="2" t="s">
        <v>201</v>
      </c>
      <c r="L23" s="3">
        <v>222.18</v>
      </c>
      <c r="M23" s="3">
        <v>233.29</v>
      </c>
      <c r="N23" s="3">
        <v>419.99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202</v>
      </c>
      <c r="T23" s="2" t="s">
        <v>100</v>
      </c>
      <c r="U23" s="2" t="s">
        <v>114</v>
      </c>
      <c r="V23" s="2" t="s">
        <v>203</v>
      </c>
      <c r="W23" s="2" t="s">
        <v>103</v>
      </c>
      <c r="X23" s="2" t="s">
        <v>154</v>
      </c>
      <c r="Y23" s="2" t="s">
        <v>204</v>
      </c>
      <c r="Z23" s="4">
        <v>260</v>
      </c>
      <c r="AA23" s="4">
        <f>=ROUNDDOWN(17.3333333333333,0)</f>
      </c>
      <c r="AB23" s="5">
        <v>15</v>
      </c>
      <c r="AC23" s="2" t="s">
        <v>205</v>
      </c>
      <c r="AD23" s="4">
        <v>210</v>
      </c>
      <c r="AE23" s="4">
        <v>210</v>
      </c>
      <c r="AF23" s="6">
        <v>67</v>
      </c>
      <c r="AG23" s="6">
        <v>50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>
        <v>2</v>
      </c>
      <c r="AQ23" s="8">
        <v>380.54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0.3237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4</v>
      </c>
      <c r="BK23" s="8">
        <v>891.28</v>
      </c>
      <c r="BL23" s="2" t="s">
        <v>115</v>
      </c>
      <c r="BM23" s="7">
        <v>0.5</v>
      </c>
      <c r="BN23" s="7">
        <v>0.427</v>
      </c>
      <c r="BO23" s="4">
        <v>2</v>
      </c>
      <c r="BP23" s="8">
        <v>380.54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207</v>
      </c>
      <c r="BX23" s="2" t="s">
        <v>210</v>
      </c>
      <c r="BY23" s="2" t="s">
        <v>111</v>
      </c>
      <c r="BZ23" s="2" t="s">
        <v>111</v>
      </c>
      <c r="CA23" s="2" t="s">
        <v>98</v>
      </c>
    </row>
    <row r="24">
      <c r="A24" s="2" t="s">
        <v>211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199</v>
      </c>
      <c r="G24" s="2" t="s">
        <v>199</v>
      </c>
      <c r="H24" s="2" t="s">
        <v>199</v>
      </c>
      <c r="I24" s="2" t="s">
        <v>200</v>
      </c>
      <c r="J24" s="2" t="s">
        <v>93</v>
      </c>
      <c r="K24" s="2" t="s">
        <v>212</v>
      </c>
      <c r="L24" s="3">
        <v>188.92</v>
      </c>
      <c r="M24" s="3">
        <v>198.37</v>
      </c>
      <c r="N24" s="3">
        <v>359.99</v>
      </c>
      <c r="O24" s="2" t="s">
        <v>95</v>
      </c>
      <c r="P24" s="2" t="s">
        <v>213</v>
      </c>
      <c r="Q24" s="2" t="s">
        <v>97</v>
      </c>
      <c r="R24" s="2" t="s">
        <v>98</v>
      </c>
      <c r="S24" s="2" t="s">
        <v>214</v>
      </c>
      <c r="T24" s="2" t="s">
        <v>100</v>
      </c>
      <c r="U24" s="2" t="s">
        <v>101</v>
      </c>
      <c r="V24" s="2" t="s">
        <v>203</v>
      </c>
      <c r="W24" s="2" t="s">
        <v>103</v>
      </c>
      <c r="X24" s="2" t="s">
        <v>154</v>
      </c>
      <c r="Y24" s="2" t="s">
        <v>215</v>
      </c>
      <c r="Z24" s="4"/>
      <c r="AA24" s="4">
        <f>=ROUNDDOWN({0},0)</f>
      </c>
      <c r="AB24" s="5">
        <v>4.4</v>
      </c>
      <c r="AC24" s="2" t="s">
        <v>216</v>
      </c>
      <c r="AD24" s="4">
        <v>150</v>
      </c>
      <c r="AE24" s="4">
        <v>150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/>
      <c r="BK24" s="8"/>
      <c r="BL24" s="2" t="s">
        <v>98</v>
      </c>
      <c r="BM24" s="7"/>
      <c r="BN24" s="7"/>
      <c r="BO24" s="4"/>
      <c r="BP24" s="8"/>
      <c r="BQ24" s="4"/>
      <c r="BR24" s="8"/>
      <c r="BS24" s="7"/>
      <c r="BT24" s="7"/>
      <c r="BU24" s="2" t="s">
        <v>108</v>
      </c>
      <c r="BV24" s="2" t="s">
        <v>95</v>
      </c>
      <c r="BW24" s="2" t="s">
        <v>215</v>
      </c>
      <c r="BX24" s="2" t="s">
        <v>217</v>
      </c>
      <c r="BY24" s="2" t="s">
        <v>111</v>
      </c>
      <c r="BZ24" s="2" t="s">
        <v>111</v>
      </c>
      <c r="CA24" s="2" t="s">
        <v>98</v>
      </c>
    </row>
    <row r="25">
      <c r="A25" s="2" t="s">
        <v>218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199</v>
      </c>
      <c r="G25" s="2" t="s">
        <v>199</v>
      </c>
      <c r="H25" s="2" t="s">
        <v>199</v>
      </c>
      <c r="I25" s="2" t="s">
        <v>200</v>
      </c>
      <c r="J25" s="2" t="s">
        <v>113</v>
      </c>
      <c r="K25" s="2" t="s">
        <v>212</v>
      </c>
      <c r="L25" s="3">
        <v>222.18</v>
      </c>
      <c r="M25" s="3">
        <v>233.29</v>
      </c>
      <c r="N25" s="3">
        <v>419.99</v>
      </c>
      <c r="O25" s="2" t="s">
        <v>95</v>
      </c>
      <c r="P25" s="2" t="s">
        <v>213</v>
      </c>
      <c r="Q25" s="2" t="s">
        <v>97</v>
      </c>
      <c r="R25" s="2" t="s">
        <v>98</v>
      </c>
      <c r="S25" s="2" t="s">
        <v>214</v>
      </c>
      <c r="T25" s="2" t="s">
        <v>100</v>
      </c>
      <c r="U25" s="2" t="s">
        <v>114</v>
      </c>
      <c r="V25" s="2" t="s">
        <v>203</v>
      </c>
      <c r="W25" s="2" t="s">
        <v>103</v>
      </c>
      <c r="X25" s="2" t="s">
        <v>154</v>
      </c>
      <c r="Y25" s="2" t="s">
        <v>215</v>
      </c>
      <c r="Z25" s="4"/>
      <c r="AA25" s="4">
        <f>=ROUNDDOWN({0},0)</f>
      </c>
      <c r="AB25" s="5">
        <v>5.8</v>
      </c>
      <c r="AC25" s="2" t="s">
        <v>216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/>
      <c r="BK25" s="8"/>
      <c r="BL25" s="2" t="s">
        <v>98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95</v>
      </c>
      <c r="BW25" s="2" t="s">
        <v>215</v>
      </c>
      <c r="BX25" s="2" t="s">
        <v>219</v>
      </c>
      <c r="BY25" s="2" t="s">
        <v>111</v>
      </c>
      <c r="BZ25" s="2" t="s">
        <v>111</v>
      </c>
      <c r="CA25" s="2" t="s">
        <v>98</v>
      </c>
    </row>
    <row r="26">
      <c r="A26" s="2" t="s">
        <v>220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221</v>
      </c>
      <c r="G26" s="2" t="s">
        <v>221</v>
      </c>
      <c r="H26" s="2" t="s">
        <v>221</v>
      </c>
      <c r="I26" s="2" t="s">
        <v>149</v>
      </c>
      <c r="J26" s="2" t="s">
        <v>93</v>
      </c>
      <c r="K26" s="2" t="s">
        <v>222</v>
      </c>
      <c r="L26" s="3">
        <v>164.44</v>
      </c>
      <c r="M26" s="3">
        <v>172.66</v>
      </c>
      <c r="N26" s="3">
        <v>344.99</v>
      </c>
      <c r="O26" s="2" t="s">
        <v>95</v>
      </c>
      <c r="P26" s="2" t="s">
        <v>223</v>
      </c>
      <c r="Q26" s="2" t="s">
        <v>97</v>
      </c>
      <c r="R26" s="2" t="s">
        <v>98</v>
      </c>
      <c r="S26" s="2" t="s">
        <v>98</v>
      </c>
      <c r="T26" s="2" t="s">
        <v>224</v>
      </c>
      <c r="U26" s="2" t="s">
        <v>101</v>
      </c>
      <c r="V26" s="2" t="s">
        <v>225</v>
      </c>
      <c r="W26" s="2" t="s">
        <v>153</v>
      </c>
      <c r="X26" s="2" t="s">
        <v>98</v>
      </c>
      <c r="Y26" s="2" t="s">
        <v>226</v>
      </c>
      <c r="Z26" s="4">
        <v>171</v>
      </c>
      <c r="AA26" s="4">
        <f>=ROUNDDOWN(26.3076923076923,0)</f>
      </c>
      <c r="AB26" s="5">
        <v>6.5</v>
      </c>
      <c r="AC26" s="2" t="s">
        <v>98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1</v>
      </c>
      <c r="AQ26" s="8">
        <v>175.16</v>
      </c>
      <c r="AR26" s="4"/>
      <c r="AS26" s="8"/>
      <c r="AT26" s="7"/>
      <c r="AU26" s="7"/>
      <c r="AV26" s="4">
        <v>4</v>
      </c>
      <c r="AW26" s="8">
        <v>788.48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0.2221</v>
      </c>
      <c r="BC26" s="4">
        <v>4</v>
      </c>
      <c r="BD26" s="8">
        <v>788.48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1</v>
      </c>
      <c r="BJ26" s="4">
        <v>3</v>
      </c>
      <c r="BK26" s="8">
        <v>571.06</v>
      </c>
      <c r="BL26" s="2" t="s">
        <v>227</v>
      </c>
      <c r="BM26" s="7">
        <v>0.3333</v>
      </c>
      <c r="BN26" s="7">
        <v>0.3067</v>
      </c>
      <c r="BO26" s="4">
        <v>1</v>
      </c>
      <c r="BP26" s="8">
        <v>175.16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228</v>
      </c>
      <c r="BX26" s="2" t="s">
        <v>229</v>
      </c>
      <c r="BY26" s="2" t="s">
        <v>111</v>
      </c>
      <c r="BZ26" s="2" t="s">
        <v>111</v>
      </c>
      <c r="CA26" s="2" t="s">
        <v>98</v>
      </c>
    </row>
    <row r="27">
      <c r="A27" s="2" t="s">
        <v>230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221</v>
      </c>
      <c r="G27" s="2" t="s">
        <v>221</v>
      </c>
      <c r="H27" s="2" t="s">
        <v>221</v>
      </c>
      <c r="I27" s="2" t="s">
        <v>149</v>
      </c>
      <c r="J27" s="2" t="s">
        <v>113</v>
      </c>
      <c r="K27" s="2" t="s">
        <v>222</v>
      </c>
      <c r="L27" s="3">
        <v>191.93</v>
      </c>
      <c r="M27" s="3">
        <v>201.53</v>
      </c>
      <c r="N27" s="3">
        <v>399.99</v>
      </c>
      <c r="O27" s="2" t="s">
        <v>95</v>
      </c>
      <c r="P27" s="2" t="s">
        <v>223</v>
      </c>
      <c r="Q27" s="2" t="s">
        <v>97</v>
      </c>
      <c r="R27" s="2" t="s">
        <v>98</v>
      </c>
      <c r="S27" s="2" t="s">
        <v>98</v>
      </c>
      <c r="T27" s="2" t="s">
        <v>224</v>
      </c>
      <c r="U27" s="2" t="s">
        <v>114</v>
      </c>
      <c r="V27" s="2" t="s">
        <v>225</v>
      </c>
      <c r="W27" s="2" t="s">
        <v>153</v>
      </c>
      <c r="X27" s="2" t="s">
        <v>98</v>
      </c>
      <c r="Y27" s="2" t="s">
        <v>231</v>
      </c>
      <c r="Z27" s="4">
        <v>282</v>
      </c>
      <c r="AA27" s="4">
        <f>=ROUNDDOWN(24.1025641025641,0)</f>
      </c>
      <c r="AB27" s="5">
        <v>11.7</v>
      </c>
      <c r="AC27" s="2" t="s">
        <v>98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3</v>
      </c>
      <c r="AQ27" s="8">
        <v>613.32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0.7779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14</v>
      </c>
      <c r="BK27" s="8">
        <v>3196.69</v>
      </c>
      <c r="BL27" s="2" t="s">
        <v>232</v>
      </c>
      <c r="BM27" s="7">
        <v>0.2143</v>
      </c>
      <c r="BN27" s="7">
        <v>0.1919</v>
      </c>
      <c r="BO27" s="4">
        <v>3</v>
      </c>
      <c r="BP27" s="8">
        <v>613.32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228</v>
      </c>
      <c r="BX27" s="2" t="s">
        <v>233</v>
      </c>
      <c r="BY27" s="2" t="s">
        <v>111</v>
      </c>
      <c r="BZ27" s="2" t="s">
        <v>111</v>
      </c>
      <c r="CA27" s="2" t="s">
        <v>98</v>
      </c>
    </row>
    <row r="28">
      <c r="A28" s="2" t="s">
        <v>234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235</v>
      </c>
      <c r="G28" s="2" t="s">
        <v>235</v>
      </c>
      <c r="H28" s="2" t="s">
        <v>235</v>
      </c>
      <c r="I28" s="2" t="s">
        <v>236</v>
      </c>
      <c r="J28" s="2" t="s">
        <v>93</v>
      </c>
      <c r="K28" s="2" t="s">
        <v>187</v>
      </c>
      <c r="L28" s="3">
        <v>162.97</v>
      </c>
      <c r="M28" s="3">
        <v>171.12</v>
      </c>
      <c r="N28" s="3">
        <v>329.99</v>
      </c>
      <c r="O28" s="2" t="s">
        <v>95</v>
      </c>
      <c r="P28" s="2" t="s">
        <v>213</v>
      </c>
      <c r="Q28" s="2" t="s">
        <v>97</v>
      </c>
      <c r="R28" s="2" t="s">
        <v>98</v>
      </c>
      <c r="S28" s="2" t="s">
        <v>98</v>
      </c>
      <c r="T28" s="2" t="s">
        <v>167</v>
      </c>
      <c r="U28" s="2" t="s">
        <v>101</v>
      </c>
      <c r="V28" s="2" t="s">
        <v>225</v>
      </c>
      <c r="W28" s="2" t="s">
        <v>169</v>
      </c>
      <c r="X28" s="2" t="s">
        <v>237</v>
      </c>
      <c r="Y28" s="2" t="s">
        <v>238</v>
      </c>
      <c r="Z28" s="4">
        <v>82</v>
      </c>
      <c r="AA28" s="4">
        <f>=ROUNDDOWN(30.3703703703704,0)</f>
      </c>
      <c r="AB28" s="5">
        <v>2.7</v>
      </c>
      <c r="AC28" s="2" t="s">
        <v>98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1</v>
      </c>
      <c r="AQ28" s="8">
        <v>167.84</v>
      </c>
      <c r="AR28" s="4"/>
      <c r="AS28" s="8"/>
      <c r="AT28" s="7"/>
      <c r="AU28" s="7"/>
      <c r="AV28" s="4">
        <v>4</v>
      </c>
      <c r="AW28" s="8">
        <v>771.71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0.2175</v>
      </c>
      <c r="BC28" s="4">
        <v>4</v>
      </c>
      <c r="BD28" s="8">
        <v>771.71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1</v>
      </c>
      <c r="BJ28" s="4">
        <v>2</v>
      </c>
      <c r="BK28" s="8">
        <v>368.45</v>
      </c>
      <c r="BL28" s="2" t="s">
        <v>133</v>
      </c>
      <c r="BM28" s="7">
        <v>0.5</v>
      </c>
      <c r="BN28" s="7">
        <v>0.4555</v>
      </c>
      <c r="BO28" s="4">
        <v>1</v>
      </c>
      <c r="BP28" s="8">
        <v>167.84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98</v>
      </c>
      <c r="BX28" s="2" t="s">
        <v>239</v>
      </c>
      <c r="BY28" s="2" t="s">
        <v>111</v>
      </c>
      <c r="BZ28" s="2" t="s">
        <v>111</v>
      </c>
      <c r="CA28" s="2" t="s">
        <v>98</v>
      </c>
    </row>
    <row r="29">
      <c r="A29" s="2" t="s">
        <v>240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235</v>
      </c>
      <c r="G29" s="2" t="s">
        <v>235</v>
      </c>
      <c r="H29" s="2" t="s">
        <v>235</v>
      </c>
      <c r="I29" s="2" t="s">
        <v>236</v>
      </c>
      <c r="J29" s="2" t="s">
        <v>113</v>
      </c>
      <c r="K29" s="2" t="s">
        <v>187</v>
      </c>
      <c r="L29" s="3">
        <v>189.24</v>
      </c>
      <c r="M29" s="3">
        <v>198.7</v>
      </c>
      <c r="N29" s="3">
        <v>394.99</v>
      </c>
      <c r="O29" s="2" t="s">
        <v>95</v>
      </c>
      <c r="P29" s="2" t="s">
        <v>213</v>
      </c>
      <c r="Q29" s="2" t="s">
        <v>97</v>
      </c>
      <c r="R29" s="2" t="s">
        <v>98</v>
      </c>
      <c r="S29" s="2" t="s">
        <v>98</v>
      </c>
      <c r="T29" s="2" t="s">
        <v>167</v>
      </c>
      <c r="U29" s="2" t="s">
        <v>114</v>
      </c>
      <c r="V29" s="2" t="s">
        <v>225</v>
      </c>
      <c r="W29" s="2" t="s">
        <v>169</v>
      </c>
      <c r="X29" s="2" t="s">
        <v>237</v>
      </c>
      <c r="Y29" s="2" t="s">
        <v>238</v>
      </c>
      <c r="Z29" s="4">
        <v>61</v>
      </c>
      <c r="AA29" s="4">
        <f>=ROUNDDOWN(15.6410256410256,0)</f>
      </c>
      <c r="AB29" s="5">
        <v>3.9</v>
      </c>
      <c r="AC29" s="2" t="s">
        <v>98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3</v>
      </c>
      <c r="AQ29" s="8">
        <v>603.87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0.7825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5</v>
      </c>
      <c r="BK29" s="8">
        <v>1045.4</v>
      </c>
      <c r="BL29" s="2" t="s">
        <v>241</v>
      </c>
      <c r="BM29" s="7">
        <v>0.6</v>
      </c>
      <c r="BN29" s="7">
        <v>0.5776</v>
      </c>
      <c r="BO29" s="4">
        <v>3</v>
      </c>
      <c r="BP29" s="8">
        <v>603.87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98</v>
      </c>
      <c r="BX29" s="2" t="s">
        <v>242</v>
      </c>
      <c r="BY29" s="2" t="s">
        <v>111</v>
      </c>
      <c r="BZ29" s="2" t="s">
        <v>111</v>
      </c>
      <c r="CA29" s="2" t="s">
        <v>98</v>
      </c>
    </row>
    <row r="30">
      <c r="A30" s="2" t="s">
        <v>243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244</v>
      </c>
      <c r="G30" s="2" t="s">
        <v>244</v>
      </c>
      <c r="H30" s="2" t="s">
        <v>244</v>
      </c>
      <c r="I30" s="2" t="s">
        <v>245</v>
      </c>
      <c r="J30" s="2" t="s">
        <v>93</v>
      </c>
      <c r="K30" s="2" t="s">
        <v>246</v>
      </c>
      <c r="L30" s="3">
        <v>181.46</v>
      </c>
      <c r="M30" s="3">
        <v>190.53</v>
      </c>
      <c r="N30" s="3">
        <v>329.99</v>
      </c>
      <c r="O30" s="2" t="s">
        <v>95</v>
      </c>
      <c r="P30" s="2" t="s">
        <v>213</v>
      </c>
      <c r="Q30" s="2" t="s">
        <v>97</v>
      </c>
      <c r="R30" s="2" t="s">
        <v>98</v>
      </c>
      <c r="S30" s="2" t="s">
        <v>247</v>
      </c>
      <c r="T30" s="2" t="s">
        <v>100</v>
      </c>
      <c r="U30" s="2" t="s">
        <v>101</v>
      </c>
      <c r="V30" s="2" t="s">
        <v>168</v>
      </c>
      <c r="W30" s="2" t="s">
        <v>153</v>
      </c>
      <c r="X30" s="2" t="s">
        <v>98</v>
      </c>
      <c r="Y30" s="2" t="s">
        <v>248</v>
      </c>
      <c r="Z30" s="4">
        <v>120</v>
      </c>
      <c r="AA30" s="4">
        <f>=ROUNDDOWN(50,0)</f>
      </c>
      <c r="AB30" s="5">
        <v>2.4</v>
      </c>
      <c r="AC30" s="2" t="s">
        <v>98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2</v>
      </c>
      <c r="AQ30" s="8">
        <v>342.96</v>
      </c>
      <c r="AR30" s="4"/>
      <c r="AS30" s="8"/>
      <c r="AT30" s="7"/>
      <c r="AU30" s="7"/>
      <c r="AV30" s="4">
        <v>4</v>
      </c>
      <c r="AW30" s="8">
        <v>742.75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0.4617</v>
      </c>
      <c r="BC30" s="4">
        <v>4</v>
      </c>
      <c r="BD30" s="8">
        <v>742.75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1</v>
      </c>
      <c r="BJ30" s="4">
        <v>3</v>
      </c>
      <c r="BK30" s="8">
        <v>560.12</v>
      </c>
      <c r="BL30" s="2" t="s">
        <v>249</v>
      </c>
      <c r="BM30" s="7">
        <v>0.6667</v>
      </c>
      <c r="BN30" s="7">
        <v>0.6123</v>
      </c>
      <c r="BO30" s="4">
        <v>2</v>
      </c>
      <c r="BP30" s="8">
        <v>342.96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250</v>
      </c>
      <c r="BX30" s="2" t="s">
        <v>251</v>
      </c>
      <c r="BY30" s="2" t="s">
        <v>111</v>
      </c>
      <c r="BZ30" s="2" t="s">
        <v>111</v>
      </c>
      <c r="CA30" s="2" t="s">
        <v>98</v>
      </c>
    </row>
    <row r="31">
      <c r="A31" s="2" t="s">
        <v>252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244</v>
      </c>
      <c r="G31" s="2" t="s">
        <v>244</v>
      </c>
      <c r="H31" s="2" t="s">
        <v>244</v>
      </c>
      <c r="I31" s="2" t="s">
        <v>253</v>
      </c>
      <c r="J31" s="2" t="s">
        <v>113</v>
      </c>
      <c r="K31" s="2" t="s">
        <v>246</v>
      </c>
      <c r="L31" s="3">
        <v>210.37</v>
      </c>
      <c r="M31" s="3">
        <v>220.89</v>
      </c>
      <c r="N31" s="3">
        <v>379.99</v>
      </c>
      <c r="O31" s="2" t="s">
        <v>95</v>
      </c>
      <c r="P31" s="2" t="s">
        <v>213</v>
      </c>
      <c r="Q31" s="2" t="s">
        <v>97</v>
      </c>
      <c r="R31" s="2" t="s">
        <v>98</v>
      </c>
      <c r="S31" s="2" t="s">
        <v>247</v>
      </c>
      <c r="T31" s="2" t="s">
        <v>100</v>
      </c>
      <c r="U31" s="2" t="s">
        <v>114</v>
      </c>
      <c r="V31" s="2" t="s">
        <v>168</v>
      </c>
      <c r="W31" s="2" t="s">
        <v>153</v>
      </c>
      <c r="X31" s="2" t="s">
        <v>98</v>
      </c>
      <c r="Y31" s="2" t="s">
        <v>248</v>
      </c>
      <c r="Z31" s="4">
        <v>178</v>
      </c>
      <c r="AA31" s="4">
        <f>=ROUNDDOWN(32.3636363636364,0)</f>
      </c>
      <c r="AB31" s="5">
        <v>5.5</v>
      </c>
      <c r="AC31" s="2" t="s">
        <v>98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2</v>
      </c>
      <c r="AQ31" s="8">
        <v>399.79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0.5383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2</v>
      </c>
      <c r="BK31" s="8">
        <v>399.79</v>
      </c>
      <c r="BL31" s="2" t="s">
        <v>15</v>
      </c>
      <c r="BM31" s="7">
        <v>1</v>
      </c>
      <c r="BN31" s="7">
        <v>1</v>
      </c>
      <c r="BO31" s="4">
        <v>2</v>
      </c>
      <c r="BP31" s="8">
        <v>399.79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248</v>
      </c>
      <c r="BX31" s="2" t="s">
        <v>254</v>
      </c>
      <c r="BY31" s="2" t="s">
        <v>111</v>
      </c>
      <c r="BZ31" s="2" t="s">
        <v>111</v>
      </c>
      <c r="CA31" s="2" t="s">
        <v>98</v>
      </c>
    </row>
    <row r="32">
      <c r="A32" s="2" t="s">
        <v>255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256</v>
      </c>
      <c r="G32" s="2" t="s">
        <v>256</v>
      </c>
      <c r="H32" s="2" t="s">
        <v>256</v>
      </c>
      <c r="I32" s="2" t="s">
        <v>149</v>
      </c>
      <c r="J32" s="2" t="s">
        <v>93</v>
      </c>
      <c r="K32" s="2" t="s">
        <v>257</v>
      </c>
      <c r="L32" s="3">
        <v>190.69</v>
      </c>
      <c r="M32" s="3">
        <v>200.22</v>
      </c>
      <c r="N32" s="3">
        <v>349.99</v>
      </c>
      <c r="O32" s="2" t="s">
        <v>95</v>
      </c>
      <c r="P32" s="2" t="s">
        <v>223</v>
      </c>
      <c r="Q32" s="2" t="s">
        <v>97</v>
      </c>
      <c r="R32" s="2" t="s">
        <v>98</v>
      </c>
      <c r="S32" s="2" t="s">
        <v>258</v>
      </c>
      <c r="T32" s="2" t="s">
        <v>259</v>
      </c>
      <c r="U32" s="2" t="s">
        <v>101</v>
      </c>
      <c r="V32" s="2" t="s">
        <v>102</v>
      </c>
      <c r="W32" s="2" t="s">
        <v>260</v>
      </c>
      <c r="X32" s="2" t="s">
        <v>261</v>
      </c>
      <c r="Y32" s="2" t="s">
        <v>155</v>
      </c>
      <c r="Z32" s="4">
        <v>73</v>
      </c>
      <c r="AA32" s="4">
        <f>=ROUNDDOWN(13.7735849056604,0)</f>
      </c>
      <c r="AB32" s="5">
        <v>5.3</v>
      </c>
      <c r="AC32" s="2" t="s">
        <v>262</v>
      </c>
      <c r="AD32" s="4">
        <v>170</v>
      </c>
      <c r="AE32" s="4">
        <v>170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2</v>
      </c>
      <c r="AQ32" s="8">
        <v>368.24</v>
      </c>
      <c r="AR32" s="4"/>
      <c r="AS32" s="8"/>
      <c r="AT32" s="7"/>
      <c r="AU32" s="7"/>
      <c r="AV32" s="4">
        <v>3</v>
      </c>
      <c r="AW32" s="8">
        <v>579.55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0.6354</v>
      </c>
      <c r="BC32" s="4">
        <v>3</v>
      </c>
      <c r="BD32" s="8">
        <v>579.55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1</v>
      </c>
      <c r="BJ32" s="4">
        <v>6</v>
      </c>
      <c r="BK32" s="8">
        <v>1204.88</v>
      </c>
      <c r="BL32" s="2" t="s">
        <v>115</v>
      </c>
      <c r="BM32" s="7">
        <v>0.3333</v>
      </c>
      <c r="BN32" s="7">
        <v>0.3056</v>
      </c>
      <c r="BO32" s="4">
        <v>2</v>
      </c>
      <c r="BP32" s="8">
        <v>368.24</v>
      </c>
      <c r="BQ32" s="4"/>
      <c r="BR32" s="8"/>
      <c r="BS32" s="7"/>
      <c r="BT32" s="7"/>
      <c r="BU32" s="2" t="s">
        <v>108</v>
      </c>
      <c r="BV32" s="2" t="s">
        <v>95</v>
      </c>
      <c r="BW32" s="2" t="s">
        <v>158</v>
      </c>
      <c r="BX32" s="2" t="s">
        <v>263</v>
      </c>
      <c r="BY32" s="2" t="s">
        <v>111</v>
      </c>
      <c r="BZ32" s="2" t="s">
        <v>111</v>
      </c>
      <c r="CA32" s="2" t="s">
        <v>98</v>
      </c>
    </row>
    <row r="33">
      <c r="A33" s="2" t="s">
        <v>264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256</v>
      </c>
      <c r="G33" s="2" t="s">
        <v>256</v>
      </c>
      <c r="H33" s="2" t="s">
        <v>256</v>
      </c>
      <c r="I33" s="2" t="s">
        <v>149</v>
      </c>
      <c r="J33" s="2" t="s">
        <v>113</v>
      </c>
      <c r="K33" s="2" t="s">
        <v>257</v>
      </c>
      <c r="L33" s="3">
        <v>220.24</v>
      </c>
      <c r="M33" s="3">
        <v>231.25</v>
      </c>
      <c r="N33" s="3">
        <v>399.99</v>
      </c>
      <c r="O33" s="2" t="s">
        <v>95</v>
      </c>
      <c r="P33" s="2" t="s">
        <v>223</v>
      </c>
      <c r="Q33" s="2" t="s">
        <v>97</v>
      </c>
      <c r="R33" s="2" t="s">
        <v>98</v>
      </c>
      <c r="S33" s="2" t="s">
        <v>258</v>
      </c>
      <c r="T33" s="2" t="s">
        <v>259</v>
      </c>
      <c r="U33" s="2" t="s">
        <v>114</v>
      </c>
      <c r="V33" s="2" t="s">
        <v>102</v>
      </c>
      <c r="W33" s="2" t="s">
        <v>260</v>
      </c>
      <c r="X33" s="2" t="s">
        <v>261</v>
      </c>
      <c r="Y33" s="2" t="s">
        <v>155</v>
      </c>
      <c r="Z33" s="4">
        <v>125</v>
      </c>
      <c r="AA33" s="4">
        <f>=ROUNDDOWN(11.7924528301887,0)</f>
      </c>
      <c r="AB33" s="5">
        <v>10.6</v>
      </c>
      <c r="AC33" s="2" t="s">
        <v>262</v>
      </c>
      <c r="AD33" s="4">
        <v>190</v>
      </c>
      <c r="AE33" s="4">
        <v>190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1</v>
      </c>
      <c r="AQ33" s="8">
        <v>211.31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0.3646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5</v>
      </c>
      <c r="BK33" s="8">
        <v>1190.85</v>
      </c>
      <c r="BL33" s="2" t="s">
        <v>139</v>
      </c>
      <c r="BM33" s="7">
        <v>0.2</v>
      </c>
      <c r="BN33" s="7">
        <v>0.1774</v>
      </c>
      <c r="BO33" s="4">
        <v>1</v>
      </c>
      <c r="BP33" s="8">
        <v>211.31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158</v>
      </c>
      <c r="BX33" s="2" t="s">
        <v>263</v>
      </c>
      <c r="BY33" s="2" t="s">
        <v>111</v>
      </c>
      <c r="BZ33" s="2" t="s">
        <v>111</v>
      </c>
      <c r="CA33" s="2" t="s">
        <v>98</v>
      </c>
    </row>
    <row r="34">
      <c r="A34" s="2" t="s">
        <v>265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266</v>
      </c>
      <c r="G34" s="2" t="s">
        <v>266</v>
      </c>
      <c r="H34" s="2" t="s">
        <v>266</v>
      </c>
      <c r="I34" s="2" t="s">
        <v>267</v>
      </c>
      <c r="J34" s="2" t="s">
        <v>93</v>
      </c>
      <c r="K34" s="2" t="s">
        <v>268</v>
      </c>
      <c r="L34" s="3">
        <v>165.78</v>
      </c>
      <c r="M34" s="3">
        <v>174.07</v>
      </c>
      <c r="N34" s="3">
        <v>329.99</v>
      </c>
      <c r="O34" s="2" t="s">
        <v>95</v>
      </c>
      <c r="P34" s="2" t="s">
        <v>213</v>
      </c>
      <c r="Q34" s="2" t="s">
        <v>97</v>
      </c>
      <c r="R34" s="2" t="s">
        <v>98</v>
      </c>
      <c r="S34" s="2" t="s">
        <v>98</v>
      </c>
      <c r="T34" s="2" t="s">
        <v>167</v>
      </c>
      <c r="U34" s="2" t="s">
        <v>101</v>
      </c>
      <c r="V34" s="2" t="s">
        <v>269</v>
      </c>
      <c r="W34" s="2" t="s">
        <v>169</v>
      </c>
      <c r="X34" s="2" t="s">
        <v>237</v>
      </c>
      <c r="Y34" s="2" t="s">
        <v>238</v>
      </c>
      <c r="Z34" s="4">
        <v>92</v>
      </c>
      <c r="AA34" s="4">
        <f>=ROUNDDOWN(20,0)</f>
      </c>
      <c r="AB34" s="5">
        <v>4.6</v>
      </c>
      <c r="AC34" s="2" t="s">
        <v>98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1</v>
      </c>
      <c r="AQ34" s="8">
        <v>171.03</v>
      </c>
      <c r="AR34" s="4"/>
      <c r="AS34" s="8"/>
      <c r="AT34" s="7"/>
      <c r="AU34" s="7"/>
      <c r="AV34" s="4">
        <v>3</v>
      </c>
      <c r="AW34" s="8">
        <v>570.19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0.3</v>
      </c>
      <c r="BC34" s="4">
        <v>3</v>
      </c>
      <c r="BD34" s="8">
        <v>570.19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1</v>
      </c>
      <c r="BJ34" s="4">
        <v>2</v>
      </c>
      <c r="BK34" s="8">
        <v>375.3</v>
      </c>
      <c r="BL34" s="2" t="s">
        <v>133</v>
      </c>
      <c r="BM34" s="7">
        <v>0.5</v>
      </c>
      <c r="BN34" s="7">
        <v>0.4557</v>
      </c>
      <c r="BO34" s="4">
        <v>1</v>
      </c>
      <c r="BP34" s="8">
        <v>171.03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98</v>
      </c>
      <c r="BX34" s="2" t="s">
        <v>270</v>
      </c>
      <c r="BY34" s="2" t="s">
        <v>111</v>
      </c>
      <c r="BZ34" s="2" t="s">
        <v>111</v>
      </c>
      <c r="CA34" s="2" t="s">
        <v>98</v>
      </c>
    </row>
    <row r="35">
      <c r="A35" s="2" t="s">
        <v>271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266</v>
      </c>
      <c r="G35" s="2" t="s">
        <v>266</v>
      </c>
      <c r="H35" s="2" t="s">
        <v>266</v>
      </c>
      <c r="I35" s="2" t="s">
        <v>267</v>
      </c>
      <c r="J35" s="2" t="s">
        <v>113</v>
      </c>
      <c r="K35" s="2" t="s">
        <v>268</v>
      </c>
      <c r="L35" s="3">
        <v>193.44</v>
      </c>
      <c r="M35" s="3">
        <v>203.11</v>
      </c>
      <c r="N35" s="3">
        <v>379.99</v>
      </c>
      <c r="O35" s="2" t="s">
        <v>95</v>
      </c>
      <c r="P35" s="2" t="s">
        <v>213</v>
      </c>
      <c r="Q35" s="2" t="s">
        <v>97</v>
      </c>
      <c r="R35" s="2" t="s">
        <v>98</v>
      </c>
      <c r="S35" s="2" t="s">
        <v>98</v>
      </c>
      <c r="T35" s="2" t="s">
        <v>167</v>
      </c>
      <c r="U35" s="2" t="s">
        <v>114</v>
      </c>
      <c r="V35" s="2" t="s">
        <v>269</v>
      </c>
      <c r="W35" s="2" t="s">
        <v>169</v>
      </c>
      <c r="X35" s="2" t="s">
        <v>237</v>
      </c>
      <c r="Y35" s="2" t="s">
        <v>238</v>
      </c>
      <c r="Z35" s="4">
        <v>242</v>
      </c>
      <c r="AA35" s="4">
        <f>=ROUNDDOWN(50.4166666666667,0)</f>
      </c>
      <c r="AB35" s="5">
        <v>4.8</v>
      </c>
      <c r="AC35" s="2" t="s">
        <v>98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2</v>
      </c>
      <c r="AQ35" s="8">
        <v>399.16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0.7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3</v>
      </c>
      <c r="BK35" s="8">
        <v>631.66</v>
      </c>
      <c r="BL35" s="2" t="s">
        <v>272</v>
      </c>
      <c r="BM35" s="7">
        <v>0.6667</v>
      </c>
      <c r="BN35" s="7">
        <v>0.6319</v>
      </c>
      <c r="BO35" s="4">
        <v>2</v>
      </c>
      <c r="BP35" s="8">
        <v>399.16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98</v>
      </c>
      <c r="BX35" s="2" t="s">
        <v>242</v>
      </c>
      <c r="BY35" s="2" t="s">
        <v>111</v>
      </c>
      <c r="BZ35" s="2" t="s">
        <v>111</v>
      </c>
      <c r="CA35" s="2" t="s">
        <v>98</v>
      </c>
    </row>
    <row r="36">
      <c r="A36" s="2" t="s">
        <v>273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266</v>
      </c>
      <c r="G36" s="2" t="s">
        <v>266</v>
      </c>
      <c r="H36" s="2" t="s">
        <v>266</v>
      </c>
      <c r="I36" s="2" t="s">
        <v>164</v>
      </c>
      <c r="J36" s="2" t="s">
        <v>93</v>
      </c>
      <c r="K36" s="2" t="s">
        <v>165</v>
      </c>
      <c r="L36" s="3">
        <v>150</v>
      </c>
      <c r="M36" s="3">
        <v>157.5</v>
      </c>
      <c r="N36" s="3">
        <v>299.99</v>
      </c>
      <c r="O36" s="2" t="s">
        <v>95</v>
      </c>
      <c r="P36" s="2" t="s">
        <v>166</v>
      </c>
      <c r="Q36" s="2" t="s">
        <v>97</v>
      </c>
      <c r="R36" s="2" t="s">
        <v>98</v>
      </c>
      <c r="S36" s="2" t="s">
        <v>98</v>
      </c>
      <c r="T36" s="2" t="s">
        <v>167</v>
      </c>
      <c r="U36" s="2" t="s">
        <v>101</v>
      </c>
      <c r="V36" s="2" t="s">
        <v>269</v>
      </c>
      <c r="W36" s="2" t="s">
        <v>153</v>
      </c>
      <c r="X36" s="2" t="s">
        <v>237</v>
      </c>
      <c r="Y36" s="2" t="s">
        <v>132</v>
      </c>
      <c r="Z36" s="4">
        <v>116</v>
      </c>
      <c r="AA36" s="4">
        <f>=ROUNDDOWN({0},0)</f>
      </c>
      <c r="AB36" s="5"/>
      <c r="AC36" s="2" t="s">
        <v>132</v>
      </c>
      <c r="AD36" s="4">
        <v>117</v>
      </c>
      <c r="AE36" s="4">
        <v>117</v>
      </c>
      <c r="AF36" s="6">
        <v>64</v>
      </c>
      <c r="AG36" s="6"/>
      <c r="AH36" s="7"/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98</v>
      </c>
      <c r="AW36" s="8" t="s">
        <v>98</v>
      </c>
      <c r="AX36" s="4" t="s">
        <v>98</v>
      </c>
      <c r="AY36" s="8" t="s">
        <v>98</v>
      </c>
      <c r="AZ36" s="7" t="s">
        <v>98</v>
      </c>
      <c r="BA36" s="7" t="s">
        <v>98</v>
      </c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 t="s">
        <v>98</v>
      </c>
      <c r="BJ36" s="4"/>
      <c r="BK36" s="8"/>
      <c r="BL36" s="2" t="s">
        <v>98</v>
      </c>
      <c r="BM36" s="7"/>
      <c r="BN36" s="7"/>
      <c r="BO36" s="4"/>
      <c r="BP36" s="8"/>
      <c r="BQ36" s="4"/>
      <c r="BR36" s="8"/>
      <c r="BS36" s="7"/>
      <c r="BT36" s="7"/>
      <c r="BU36" s="2" t="s">
        <v>181</v>
      </c>
      <c r="BV36" s="2" t="s">
        <v>95</v>
      </c>
      <c r="BW36" s="2" t="s">
        <v>98</v>
      </c>
      <c r="BX36" s="2" t="s">
        <v>98</v>
      </c>
      <c r="BY36" s="2" t="s">
        <v>111</v>
      </c>
      <c r="BZ36" s="2" t="s">
        <v>111</v>
      </c>
      <c r="CA36" s="2" t="s">
        <v>98</v>
      </c>
    </row>
    <row r="37">
      <c r="A37" s="2" t="s">
        <v>274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266</v>
      </c>
      <c r="G37" s="2" t="s">
        <v>266</v>
      </c>
      <c r="H37" s="2" t="s">
        <v>266</v>
      </c>
      <c r="I37" s="2" t="s">
        <v>175</v>
      </c>
      <c r="J37" s="2" t="s">
        <v>113</v>
      </c>
      <c r="K37" s="2" t="s">
        <v>165</v>
      </c>
      <c r="L37" s="3">
        <v>175</v>
      </c>
      <c r="M37" s="3">
        <v>183.75</v>
      </c>
      <c r="N37" s="3">
        <v>349.99</v>
      </c>
      <c r="O37" s="2" t="s">
        <v>95</v>
      </c>
      <c r="P37" s="2" t="s">
        <v>166</v>
      </c>
      <c r="Q37" s="2" t="s">
        <v>97</v>
      </c>
      <c r="R37" s="2" t="s">
        <v>98</v>
      </c>
      <c r="S37" s="2" t="s">
        <v>98</v>
      </c>
      <c r="T37" s="2" t="s">
        <v>167</v>
      </c>
      <c r="U37" s="2" t="s">
        <v>114</v>
      </c>
      <c r="V37" s="2" t="s">
        <v>269</v>
      </c>
      <c r="W37" s="2" t="s">
        <v>153</v>
      </c>
      <c r="X37" s="2" t="s">
        <v>237</v>
      </c>
      <c r="Y37" s="2" t="s">
        <v>132</v>
      </c>
      <c r="Z37" s="4">
        <v>252</v>
      </c>
      <c r="AA37" s="4">
        <f>=ROUNDDOWN({0},0)</f>
      </c>
      <c r="AB37" s="5"/>
      <c r="AC37" s="2" t="s">
        <v>132</v>
      </c>
      <c r="AD37" s="4">
        <v>253</v>
      </c>
      <c r="AE37" s="4">
        <v>253</v>
      </c>
      <c r="AF37" s="6">
        <v>64</v>
      </c>
      <c r="AG37" s="6"/>
      <c r="AH37" s="7"/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/>
      <c r="BK37" s="8"/>
      <c r="BL37" s="2" t="s">
        <v>98</v>
      </c>
      <c r="BM37" s="7"/>
      <c r="BN37" s="7"/>
      <c r="BO37" s="4"/>
      <c r="BP37" s="8"/>
      <c r="BQ37" s="4"/>
      <c r="BR37" s="8"/>
      <c r="BS37" s="7"/>
      <c r="BT37" s="7"/>
      <c r="BU37" s="2" t="s">
        <v>181</v>
      </c>
      <c r="BV37" s="2" t="s">
        <v>95</v>
      </c>
      <c r="BW37" s="2" t="s">
        <v>98</v>
      </c>
      <c r="BX37" s="2" t="s">
        <v>98</v>
      </c>
      <c r="BY37" s="2" t="s">
        <v>111</v>
      </c>
      <c r="BZ37" s="2" t="s">
        <v>111</v>
      </c>
      <c r="CA37" s="2" t="s">
        <v>98</v>
      </c>
    </row>
    <row r="38">
      <c r="A38" s="2" t="s">
        <v>275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266</v>
      </c>
      <c r="G38" s="2" t="s">
        <v>266</v>
      </c>
      <c r="H38" s="2" t="s">
        <v>266</v>
      </c>
      <c r="I38" s="2" t="s">
        <v>164</v>
      </c>
      <c r="J38" s="2" t="s">
        <v>93</v>
      </c>
      <c r="K38" s="2" t="s">
        <v>187</v>
      </c>
      <c r="L38" s="3">
        <v>150</v>
      </c>
      <c r="M38" s="3">
        <v>157.5</v>
      </c>
      <c r="N38" s="3">
        <v>299.99</v>
      </c>
      <c r="O38" s="2" t="s">
        <v>95</v>
      </c>
      <c r="P38" s="2" t="s">
        <v>166</v>
      </c>
      <c r="Q38" s="2" t="s">
        <v>97</v>
      </c>
      <c r="R38" s="2" t="s">
        <v>98</v>
      </c>
      <c r="S38" s="2" t="s">
        <v>98</v>
      </c>
      <c r="T38" s="2" t="s">
        <v>167</v>
      </c>
      <c r="U38" s="2" t="s">
        <v>101</v>
      </c>
      <c r="V38" s="2" t="s">
        <v>269</v>
      </c>
      <c r="W38" s="2" t="s">
        <v>153</v>
      </c>
      <c r="X38" s="2" t="s">
        <v>237</v>
      </c>
      <c r="Y38" s="2" t="s">
        <v>138</v>
      </c>
      <c r="Z38" s="4">
        <v>117</v>
      </c>
      <c r="AA38" s="4">
        <f>=ROUNDDOWN({0},0)</f>
      </c>
      <c r="AB38" s="5"/>
      <c r="AC38" s="2" t="s">
        <v>98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/>
      <c r="BK38" s="8"/>
      <c r="BL38" s="2" t="s">
        <v>98</v>
      </c>
      <c r="BM38" s="7"/>
      <c r="BN38" s="7"/>
      <c r="BO38" s="4"/>
      <c r="BP38" s="8"/>
      <c r="BQ38" s="4"/>
      <c r="BR38" s="8"/>
      <c r="BS38" s="7"/>
      <c r="BT38" s="7"/>
      <c r="BU38" s="2" t="s">
        <v>181</v>
      </c>
      <c r="BV38" s="2" t="s">
        <v>95</v>
      </c>
      <c r="BW38" s="2" t="s">
        <v>98</v>
      </c>
      <c r="BX38" s="2" t="s">
        <v>98</v>
      </c>
      <c r="BY38" s="2" t="s">
        <v>111</v>
      </c>
      <c r="BZ38" s="2" t="s">
        <v>111</v>
      </c>
      <c r="CA38" s="2" t="s">
        <v>98</v>
      </c>
    </row>
    <row r="39">
      <c r="A39" s="2" t="s">
        <v>276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266</v>
      </c>
      <c r="G39" s="2" t="s">
        <v>266</v>
      </c>
      <c r="H39" s="2" t="s">
        <v>266</v>
      </c>
      <c r="I39" s="2" t="s">
        <v>175</v>
      </c>
      <c r="J39" s="2" t="s">
        <v>113</v>
      </c>
      <c r="K39" s="2" t="s">
        <v>187</v>
      </c>
      <c r="L39" s="3">
        <v>175</v>
      </c>
      <c r="M39" s="3">
        <v>183.75</v>
      </c>
      <c r="N39" s="3">
        <v>349.99</v>
      </c>
      <c r="O39" s="2" t="s">
        <v>95</v>
      </c>
      <c r="P39" s="2" t="s">
        <v>166</v>
      </c>
      <c r="Q39" s="2" t="s">
        <v>97</v>
      </c>
      <c r="R39" s="2" t="s">
        <v>98</v>
      </c>
      <c r="S39" s="2" t="s">
        <v>98</v>
      </c>
      <c r="T39" s="2" t="s">
        <v>167</v>
      </c>
      <c r="U39" s="2" t="s">
        <v>114</v>
      </c>
      <c r="V39" s="2" t="s">
        <v>269</v>
      </c>
      <c r="W39" s="2" t="s">
        <v>153</v>
      </c>
      <c r="X39" s="2" t="s">
        <v>237</v>
      </c>
      <c r="Y39" s="2" t="s">
        <v>138</v>
      </c>
      <c r="Z39" s="4">
        <v>252</v>
      </c>
      <c r="AA39" s="4">
        <f>=ROUNDDOWN(180,0)</f>
      </c>
      <c r="AB39" s="5">
        <v>1.4</v>
      </c>
      <c r="AC39" s="2" t="s">
        <v>132</v>
      </c>
      <c r="AD39" s="4">
        <v>43</v>
      </c>
      <c r="AE39" s="4">
        <v>43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1</v>
      </c>
      <c r="BK39" s="8">
        <v>238.36</v>
      </c>
      <c r="BL39" s="2" t="s">
        <v>277</v>
      </c>
      <c r="BM39" s="7"/>
      <c r="BN39" s="7"/>
      <c r="BO39" s="4"/>
      <c r="BP39" s="8"/>
      <c r="BQ39" s="4"/>
      <c r="BR39" s="8"/>
      <c r="BS39" s="7"/>
      <c r="BT39" s="7"/>
      <c r="BU39" s="2" t="s">
        <v>181</v>
      </c>
      <c r="BV39" s="2" t="s">
        <v>95</v>
      </c>
      <c r="BW39" s="2" t="s">
        <v>98</v>
      </c>
      <c r="BX39" s="2" t="s">
        <v>98</v>
      </c>
      <c r="BY39" s="2" t="s">
        <v>111</v>
      </c>
      <c r="BZ39" s="2" t="s">
        <v>111</v>
      </c>
      <c r="CA39" s="2" t="s">
        <v>98</v>
      </c>
    </row>
    <row r="40">
      <c r="A40" s="2" t="s">
        <v>278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279</v>
      </c>
      <c r="G40" s="2" t="s">
        <v>279</v>
      </c>
      <c r="H40" s="2" t="s">
        <v>279</v>
      </c>
      <c r="I40" s="2" t="s">
        <v>236</v>
      </c>
      <c r="J40" s="2" t="s">
        <v>93</v>
      </c>
      <c r="K40" s="2" t="s">
        <v>280</v>
      </c>
      <c r="L40" s="3">
        <v>163.53</v>
      </c>
      <c r="M40" s="3">
        <v>171.71</v>
      </c>
      <c r="N40" s="3">
        <v>339.99</v>
      </c>
      <c r="O40" s="2" t="s">
        <v>95</v>
      </c>
      <c r="P40" s="2" t="s">
        <v>213</v>
      </c>
      <c r="Q40" s="2" t="s">
        <v>97</v>
      </c>
      <c r="R40" s="2" t="s">
        <v>98</v>
      </c>
      <c r="S40" s="2" t="s">
        <v>98</v>
      </c>
      <c r="T40" s="2" t="s">
        <v>167</v>
      </c>
      <c r="U40" s="2" t="s">
        <v>101</v>
      </c>
      <c r="V40" s="2" t="s">
        <v>225</v>
      </c>
      <c r="W40" s="2" t="s">
        <v>237</v>
      </c>
      <c r="X40" s="2" t="s">
        <v>98</v>
      </c>
      <c r="Y40" s="2" t="s">
        <v>238</v>
      </c>
      <c r="Z40" s="4">
        <v>49</v>
      </c>
      <c r="AA40" s="4">
        <f>=ROUNDDOWN(35,0)</f>
      </c>
      <c r="AB40" s="5">
        <v>1.4</v>
      </c>
      <c r="AC40" s="2" t="s">
        <v>98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1</v>
      </c>
      <c r="AQ40" s="8">
        <v>164.73</v>
      </c>
      <c r="AR40" s="4"/>
      <c r="AS40" s="8"/>
      <c r="AT40" s="7"/>
      <c r="AU40" s="7"/>
      <c r="AV40" s="4">
        <v>2</v>
      </c>
      <c r="AW40" s="8">
        <v>346.1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0.476</v>
      </c>
      <c r="BC40" s="4">
        <v>2</v>
      </c>
      <c r="BD40" s="8">
        <v>346.1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2</v>
      </c>
      <c r="BK40" s="8">
        <v>366.07</v>
      </c>
      <c r="BL40" s="2" t="s">
        <v>133</v>
      </c>
      <c r="BM40" s="7">
        <v>0.5</v>
      </c>
      <c r="BN40" s="7">
        <v>0.45</v>
      </c>
      <c r="BO40" s="4">
        <v>1</v>
      </c>
      <c r="BP40" s="8">
        <v>164.73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98</v>
      </c>
      <c r="BX40" s="2" t="s">
        <v>281</v>
      </c>
      <c r="BY40" s="2" t="s">
        <v>111</v>
      </c>
      <c r="BZ40" s="2" t="s">
        <v>111</v>
      </c>
      <c r="CA40" s="2" t="s">
        <v>98</v>
      </c>
    </row>
    <row r="41">
      <c r="A41" s="2" t="s">
        <v>282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279</v>
      </c>
      <c r="G41" s="2" t="s">
        <v>279</v>
      </c>
      <c r="H41" s="2" t="s">
        <v>279</v>
      </c>
      <c r="I41" s="2" t="s">
        <v>236</v>
      </c>
      <c r="J41" s="2" t="s">
        <v>113</v>
      </c>
      <c r="K41" s="2" t="s">
        <v>280</v>
      </c>
      <c r="L41" s="3">
        <v>190.88</v>
      </c>
      <c r="M41" s="3">
        <v>200.42</v>
      </c>
      <c r="N41" s="3">
        <v>399.99</v>
      </c>
      <c r="O41" s="2" t="s">
        <v>95</v>
      </c>
      <c r="P41" s="2" t="s">
        <v>213</v>
      </c>
      <c r="Q41" s="2" t="s">
        <v>97</v>
      </c>
      <c r="R41" s="2" t="s">
        <v>98</v>
      </c>
      <c r="S41" s="2" t="s">
        <v>98</v>
      </c>
      <c r="T41" s="2" t="s">
        <v>167</v>
      </c>
      <c r="U41" s="2" t="s">
        <v>114</v>
      </c>
      <c r="V41" s="2" t="s">
        <v>225</v>
      </c>
      <c r="W41" s="2" t="s">
        <v>237</v>
      </c>
      <c r="X41" s="2" t="s">
        <v>98</v>
      </c>
      <c r="Y41" s="2" t="s">
        <v>238</v>
      </c>
      <c r="Z41" s="4">
        <v>120</v>
      </c>
      <c r="AA41" s="4">
        <f>=ROUNDDOWN(66.6666666666667,0)</f>
      </c>
      <c r="AB41" s="5">
        <v>1.8</v>
      </c>
      <c r="AC41" s="2" t="s">
        <v>98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1</v>
      </c>
      <c r="AQ41" s="8">
        <v>181.37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0.524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3</v>
      </c>
      <c r="BK41" s="8">
        <v>636.09</v>
      </c>
      <c r="BL41" s="2" t="s">
        <v>283</v>
      </c>
      <c r="BM41" s="7">
        <v>0.3333</v>
      </c>
      <c r="BN41" s="7">
        <v>0.2851</v>
      </c>
      <c r="BO41" s="4">
        <v>1</v>
      </c>
      <c r="BP41" s="8">
        <v>181.37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98</v>
      </c>
      <c r="BX41" s="2" t="s">
        <v>284</v>
      </c>
      <c r="BY41" s="2" t="s">
        <v>111</v>
      </c>
      <c r="BZ41" s="2" t="s">
        <v>111</v>
      </c>
      <c r="CA41" s="2" t="s">
        <v>98</v>
      </c>
    </row>
    <row r="42">
      <c r="A42" s="2" t="s">
        <v>285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286</v>
      </c>
      <c r="G42" s="2" t="s">
        <v>98</v>
      </c>
      <c r="H42" s="2" t="s">
        <v>98</v>
      </c>
      <c r="I42" s="2" t="s">
        <v>149</v>
      </c>
      <c r="J42" s="2" t="s">
        <v>93</v>
      </c>
      <c r="K42" s="2" t="s">
        <v>94</v>
      </c>
      <c r="L42" s="3">
        <v>152.56</v>
      </c>
      <c r="M42" s="3">
        <v>160.19</v>
      </c>
      <c r="N42" s="3">
        <v>299.99</v>
      </c>
      <c r="O42" s="2" t="s">
        <v>95</v>
      </c>
      <c r="P42" s="2" t="s">
        <v>213</v>
      </c>
      <c r="Q42" s="2" t="s">
        <v>97</v>
      </c>
      <c r="R42" s="2" t="s">
        <v>98</v>
      </c>
      <c r="S42" s="2" t="s">
        <v>287</v>
      </c>
      <c r="T42" s="2" t="s">
        <v>100</v>
      </c>
      <c r="U42" s="2" t="s">
        <v>101</v>
      </c>
      <c r="V42" s="2" t="s">
        <v>102</v>
      </c>
      <c r="W42" s="2" t="s">
        <v>103</v>
      </c>
      <c r="X42" s="2" t="s">
        <v>288</v>
      </c>
      <c r="Y42" s="2" t="s">
        <v>289</v>
      </c>
      <c r="Z42" s="4">
        <v>12</v>
      </c>
      <c r="AA42" s="4">
        <f>=ROUNDDOWN(3.52941176470588,0)</f>
      </c>
      <c r="AB42" s="5">
        <v>3.4</v>
      </c>
      <c r="AC42" s="2" t="s">
        <v>290</v>
      </c>
      <c r="AD42" s="4">
        <v>150</v>
      </c>
      <c r="AE42" s="4">
        <v>150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1</v>
      </c>
      <c r="AQ42" s="8">
        <v>150.68</v>
      </c>
      <c r="AR42" s="4"/>
      <c r="AS42" s="8"/>
      <c r="AT42" s="7"/>
      <c r="AU42" s="7"/>
      <c r="AV42" s="4">
        <v>1</v>
      </c>
      <c r="AW42" s="8">
        <v>150.68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1</v>
      </c>
      <c r="BC42" s="4">
        <v>1</v>
      </c>
      <c r="BD42" s="8">
        <v>150.68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1</v>
      </c>
      <c r="BJ42" s="4">
        <v>3</v>
      </c>
      <c r="BK42" s="8">
        <v>495.22</v>
      </c>
      <c r="BL42" s="2" t="s">
        <v>115</v>
      </c>
      <c r="BM42" s="7">
        <v>0.3333</v>
      </c>
      <c r="BN42" s="7">
        <v>0.3043</v>
      </c>
      <c r="BO42" s="4">
        <v>1</v>
      </c>
      <c r="BP42" s="8">
        <v>150.68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291</v>
      </c>
      <c r="BX42" s="2" t="s">
        <v>292</v>
      </c>
      <c r="BY42" s="2" t="s">
        <v>111</v>
      </c>
      <c r="BZ42" s="2" t="s">
        <v>111</v>
      </c>
      <c r="CA42" s="2" t="s">
        <v>98</v>
      </c>
    </row>
    <row r="43">
      <c r="A43" s="2" t="s">
        <v>293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286</v>
      </c>
      <c r="G43" s="2" t="s">
        <v>286</v>
      </c>
      <c r="H43" s="2" t="s">
        <v>286</v>
      </c>
      <c r="I43" s="2" t="s">
        <v>149</v>
      </c>
      <c r="J43" s="2" t="s">
        <v>113</v>
      </c>
      <c r="K43" s="2" t="s">
        <v>94</v>
      </c>
      <c r="L43" s="3">
        <v>194.55</v>
      </c>
      <c r="M43" s="3">
        <v>204.28</v>
      </c>
      <c r="N43" s="3">
        <v>339.99</v>
      </c>
      <c r="O43" s="2" t="s">
        <v>95</v>
      </c>
      <c r="P43" s="2" t="s">
        <v>213</v>
      </c>
      <c r="Q43" s="2" t="s">
        <v>97</v>
      </c>
      <c r="R43" s="2" t="s">
        <v>98</v>
      </c>
      <c r="S43" s="2" t="s">
        <v>287</v>
      </c>
      <c r="T43" s="2" t="s">
        <v>100</v>
      </c>
      <c r="U43" s="2" t="s">
        <v>114</v>
      </c>
      <c r="V43" s="2" t="s">
        <v>102</v>
      </c>
      <c r="W43" s="2" t="s">
        <v>103</v>
      </c>
      <c r="X43" s="2" t="s">
        <v>288</v>
      </c>
      <c r="Y43" s="2" t="s">
        <v>289</v>
      </c>
      <c r="Z43" s="4">
        <v>51</v>
      </c>
      <c r="AA43" s="4">
        <f>=ROUNDDOWN(8.36065573770492,0)</f>
      </c>
      <c r="AB43" s="5">
        <v>6.1</v>
      </c>
      <c r="AC43" s="2" t="s">
        <v>290</v>
      </c>
      <c r="AD43" s="4">
        <v>210</v>
      </c>
      <c r="AE43" s="4">
        <v>210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3</v>
      </c>
      <c r="BK43" s="8">
        <v>671.94</v>
      </c>
      <c r="BL43" s="2" t="s">
        <v>294</v>
      </c>
      <c r="BM43" s="7"/>
      <c r="BN43" s="7"/>
      <c r="BO43" s="4"/>
      <c r="BP43" s="8"/>
      <c r="BQ43" s="4"/>
      <c r="BR43" s="8"/>
      <c r="BS43" s="7"/>
      <c r="BT43" s="7"/>
      <c r="BU43" s="2" t="s">
        <v>108</v>
      </c>
      <c r="BV43" s="2" t="s">
        <v>95</v>
      </c>
      <c r="BW43" s="2" t="s">
        <v>295</v>
      </c>
      <c r="BX43" s="2" t="s">
        <v>296</v>
      </c>
      <c r="BY43" s="2" t="s">
        <v>111</v>
      </c>
      <c r="BZ43" s="2" t="s">
        <v>111</v>
      </c>
      <c r="CA43" s="2" t="s">
        <v>98</v>
      </c>
    </row>
    <row r="44">
      <c r="A44" s="2" t="s">
        <v>297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298</v>
      </c>
      <c r="G44" s="2" t="s">
        <v>298</v>
      </c>
      <c r="H44" s="2" t="s">
        <v>298</v>
      </c>
      <c r="I44" s="2" t="s">
        <v>149</v>
      </c>
      <c r="J44" s="2" t="s">
        <v>93</v>
      </c>
      <c r="K44" s="2" t="s">
        <v>299</v>
      </c>
      <c r="L44" s="3">
        <v>191.06</v>
      </c>
      <c r="M44" s="3">
        <v>200.61</v>
      </c>
      <c r="N44" s="3">
        <v>349.99</v>
      </c>
      <c r="O44" s="2" t="s">
        <v>95</v>
      </c>
      <c r="P44" s="2" t="s">
        <v>213</v>
      </c>
      <c r="Q44" s="2" t="s">
        <v>97</v>
      </c>
      <c r="R44" s="2" t="s">
        <v>98</v>
      </c>
      <c r="S44" s="2" t="s">
        <v>300</v>
      </c>
      <c r="T44" s="2" t="s">
        <v>259</v>
      </c>
      <c r="U44" s="2" t="s">
        <v>101</v>
      </c>
      <c r="V44" s="2" t="s">
        <v>301</v>
      </c>
      <c r="W44" s="2" t="s">
        <v>153</v>
      </c>
      <c r="X44" s="2" t="s">
        <v>302</v>
      </c>
      <c r="Y44" s="2" t="s">
        <v>303</v>
      </c>
      <c r="Z44" s="4">
        <v>134</v>
      </c>
      <c r="AA44" s="4">
        <f>=ROUNDDOWN(74.4444444444444,0)</f>
      </c>
      <c r="AB44" s="5">
        <v>1.8</v>
      </c>
      <c r="AC44" s="2" t="s">
        <v>98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108</v>
      </c>
      <c r="BV44" s="2" t="s">
        <v>95</v>
      </c>
      <c r="BW44" s="2" t="s">
        <v>295</v>
      </c>
      <c r="BX44" s="2" t="s">
        <v>304</v>
      </c>
      <c r="BY44" s="2" t="s">
        <v>111</v>
      </c>
      <c r="BZ44" s="2" t="s">
        <v>111</v>
      </c>
      <c r="CA44" s="2" t="s">
        <v>98</v>
      </c>
    </row>
    <row r="45">
      <c r="A45" s="2" t="s">
        <v>305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298</v>
      </c>
      <c r="G45" s="2" t="s">
        <v>298</v>
      </c>
      <c r="H45" s="2" t="s">
        <v>298</v>
      </c>
      <c r="I45" s="2" t="s">
        <v>149</v>
      </c>
      <c r="J45" s="2" t="s">
        <v>113</v>
      </c>
      <c r="K45" s="2" t="s">
        <v>299</v>
      </c>
      <c r="L45" s="3">
        <v>220.25</v>
      </c>
      <c r="M45" s="3">
        <v>231.26</v>
      </c>
      <c r="N45" s="3">
        <v>399.99</v>
      </c>
      <c r="O45" s="2" t="s">
        <v>95</v>
      </c>
      <c r="P45" s="2" t="s">
        <v>213</v>
      </c>
      <c r="Q45" s="2" t="s">
        <v>97</v>
      </c>
      <c r="R45" s="2" t="s">
        <v>98</v>
      </c>
      <c r="S45" s="2" t="s">
        <v>300</v>
      </c>
      <c r="T45" s="2" t="s">
        <v>259</v>
      </c>
      <c r="U45" s="2" t="s">
        <v>114</v>
      </c>
      <c r="V45" s="2" t="s">
        <v>301</v>
      </c>
      <c r="W45" s="2" t="s">
        <v>153</v>
      </c>
      <c r="X45" s="2" t="s">
        <v>302</v>
      </c>
      <c r="Y45" s="2" t="s">
        <v>303</v>
      </c>
      <c r="Z45" s="4">
        <v>255</v>
      </c>
      <c r="AA45" s="4">
        <f>=ROUNDDOWN(68.9189189189189,0)</f>
      </c>
      <c r="AB45" s="5">
        <v>3.7</v>
      </c>
      <c r="AC45" s="2" t="s">
        <v>98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98</v>
      </c>
      <c r="AW45" s="8" t="s">
        <v>98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1</v>
      </c>
      <c r="BK45" s="8">
        <v>267.75</v>
      </c>
      <c r="BL45" s="2" t="s">
        <v>306</v>
      </c>
      <c r="BM45" s="7"/>
      <c r="BN45" s="7"/>
      <c r="BO45" s="4"/>
      <c r="BP45" s="8"/>
      <c r="BQ45" s="4"/>
      <c r="BR45" s="8"/>
      <c r="BS45" s="7"/>
      <c r="BT45" s="7"/>
      <c r="BU45" s="2" t="s">
        <v>108</v>
      </c>
      <c r="BV45" s="2" t="s">
        <v>95</v>
      </c>
      <c r="BW45" s="2" t="s">
        <v>295</v>
      </c>
      <c r="BX45" s="2" t="s">
        <v>307</v>
      </c>
      <c r="BY45" s="2" t="s">
        <v>111</v>
      </c>
      <c r="BZ45" s="2" t="s">
        <v>111</v>
      </c>
      <c r="CA45" s="2" t="s">
        <v>98</v>
      </c>
    </row>
    <row r="46">
      <c r="A46" s="2" t="s">
        <v>308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309</v>
      </c>
      <c r="G46" s="2" t="s">
        <v>309</v>
      </c>
      <c r="H46" s="2" t="s">
        <v>309</v>
      </c>
      <c r="I46" s="2" t="s">
        <v>149</v>
      </c>
      <c r="J46" s="2" t="s">
        <v>93</v>
      </c>
      <c r="K46" s="2" t="s">
        <v>310</v>
      </c>
      <c r="L46" s="3">
        <v>187.01</v>
      </c>
      <c r="M46" s="3">
        <v>196.36</v>
      </c>
      <c r="N46" s="3">
        <v>279.99</v>
      </c>
      <c r="O46" s="2" t="s">
        <v>95</v>
      </c>
      <c r="P46" s="2" t="s">
        <v>213</v>
      </c>
      <c r="Q46" s="2" t="s">
        <v>97</v>
      </c>
      <c r="R46" s="2" t="s">
        <v>98</v>
      </c>
      <c r="S46" s="2" t="s">
        <v>311</v>
      </c>
      <c r="T46" s="2" t="s">
        <v>100</v>
      </c>
      <c r="U46" s="2" t="s">
        <v>101</v>
      </c>
      <c r="V46" s="2" t="s">
        <v>168</v>
      </c>
      <c r="W46" s="2" t="s">
        <v>153</v>
      </c>
      <c r="X46" s="2" t="s">
        <v>312</v>
      </c>
      <c r="Y46" s="2" t="s">
        <v>313</v>
      </c>
      <c r="Z46" s="4">
        <v>120</v>
      </c>
      <c r="AA46" s="4">
        <f>=ROUNDDOWN(54.5454545454545,0)</f>
      </c>
      <c r="AB46" s="5">
        <v>2.2</v>
      </c>
      <c r="AC46" s="2" t="s">
        <v>98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/>
      <c r="BK46" s="8"/>
      <c r="BL46" s="2" t="s">
        <v>98</v>
      </c>
      <c r="BM46" s="7"/>
      <c r="BN46" s="7"/>
      <c r="BO46" s="4"/>
      <c r="BP46" s="8"/>
      <c r="BQ46" s="4"/>
      <c r="BR46" s="8"/>
      <c r="BS46" s="7"/>
      <c r="BT46" s="7"/>
      <c r="BU46" s="2" t="s">
        <v>108</v>
      </c>
      <c r="BV46" s="2" t="s">
        <v>95</v>
      </c>
      <c r="BW46" s="2" t="s">
        <v>295</v>
      </c>
      <c r="BX46" s="2" t="s">
        <v>314</v>
      </c>
      <c r="BY46" s="2" t="s">
        <v>111</v>
      </c>
      <c r="BZ46" s="2" t="s">
        <v>111</v>
      </c>
      <c r="CA46" s="2" t="s">
        <v>98</v>
      </c>
    </row>
    <row r="47">
      <c r="A47" s="2" t="s">
        <v>315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309</v>
      </c>
      <c r="G47" s="2" t="s">
        <v>309</v>
      </c>
      <c r="H47" s="2" t="s">
        <v>309</v>
      </c>
      <c r="I47" s="2" t="s">
        <v>149</v>
      </c>
      <c r="J47" s="2" t="s">
        <v>113</v>
      </c>
      <c r="K47" s="2" t="s">
        <v>310</v>
      </c>
      <c r="L47" s="3">
        <v>219.59</v>
      </c>
      <c r="M47" s="3">
        <v>230.57</v>
      </c>
      <c r="N47" s="3">
        <v>349.99</v>
      </c>
      <c r="O47" s="2" t="s">
        <v>95</v>
      </c>
      <c r="P47" s="2" t="s">
        <v>213</v>
      </c>
      <c r="Q47" s="2" t="s">
        <v>97</v>
      </c>
      <c r="R47" s="2" t="s">
        <v>98</v>
      </c>
      <c r="S47" s="2" t="s">
        <v>311</v>
      </c>
      <c r="T47" s="2" t="s">
        <v>100</v>
      </c>
      <c r="U47" s="2" t="s">
        <v>114</v>
      </c>
      <c r="V47" s="2" t="s">
        <v>168</v>
      </c>
      <c r="W47" s="2" t="s">
        <v>153</v>
      </c>
      <c r="X47" s="2" t="s">
        <v>312</v>
      </c>
      <c r="Y47" s="2" t="s">
        <v>313</v>
      </c>
      <c r="Z47" s="4">
        <v>154</v>
      </c>
      <c r="AA47" s="4">
        <f>=ROUNDDOWN(45.2941176470588,0)</f>
      </c>
      <c r="AB47" s="5">
        <v>3.4</v>
      </c>
      <c r="AC47" s="2" t="s">
        <v>98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>
        <v>2</v>
      </c>
      <c r="BK47" s="8">
        <v>443.67</v>
      </c>
      <c r="BL47" s="2" t="s">
        <v>316</v>
      </c>
      <c r="BM47" s="7"/>
      <c r="BN47" s="7"/>
      <c r="BO47" s="4"/>
      <c r="BP47" s="8"/>
      <c r="BQ47" s="4"/>
      <c r="BR47" s="8"/>
      <c r="BS47" s="7"/>
      <c r="BT47" s="7"/>
      <c r="BU47" s="2" t="s">
        <v>108</v>
      </c>
      <c r="BV47" s="2" t="s">
        <v>95</v>
      </c>
      <c r="BW47" s="2" t="s">
        <v>295</v>
      </c>
      <c r="BX47" s="2" t="s">
        <v>317</v>
      </c>
      <c r="BY47" s="2" t="s">
        <v>111</v>
      </c>
      <c r="BZ47" s="2" t="s">
        <v>111</v>
      </c>
      <c r="CA47" s="2" t="s">
        <v>98</v>
      </c>
    </row>
    <row r="48">
      <c r="A48" s="2" t="s">
        <v>318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319</v>
      </c>
      <c r="G48" s="2" t="s">
        <v>319</v>
      </c>
      <c r="H48" s="2" t="s">
        <v>319</v>
      </c>
      <c r="I48" s="2" t="s">
        <v>320</v>
      </c>
      <c r="J48" s="2" t="s">
        <v>321</v>
      </c>
      <c r="K48" s="2" t="s">
        <v>322</v>
      </c>
      <c r="L48" s="3">
        <v>150</v>
      </c>
      <c r="M48" s="3">
        <v>157.5</v>
      </c>
      <c r="N48" s="3">
        <v>299.99</v>
      </c>
      <c r="O48" s="2" t="s">
        <v>323</v>
      </c>
      <c r="P48" s="2" t="s">
        <v>324</v>
      </c>
      <c r="Q48" s="2" t="s">
        <v>97</v>
      </c>
      <c r="R48" s="2" t="s">
        <v>98</v>
      </c>
      <c r="S48" s="2" t="s">
        <v>325</v>
      </c>
      <c r="T48" s="2" t="s">
        <v>100</v>
      </c>
      <c r="U48" s="2" t="s">
        <v>101</v>
      </c>
      <c r="V48" s="2" t="s">
        <v>102</v>
      </c>
      <c r="W48" s="2" t="s">
        <v>237</v>
      </c>
      <c r="X48" s="2" t="s">
        <v>98</v>
      </c>
      <c r="Y48" s="2" t="s">
        <v>326</v>
      </c>
      <c r="Z48" s="4">
        <v>33</v>
      </c>
      <c r="AA48" s="4">
        <f>=ROUNDDOWN(16.5,0)</f>
      </c>
      <c r="AB48" s="5">
        <v>2</v>
      </c>
      <c r="AC48" s="2" t="s">
        <v>98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</v>
      </c>
      <c r="BK48" s="8">
        <v>62.59</v>
      </c>
      <c r="BL48" s="2" t="s">
        <v>172</v>
      </c>
      <c r="BM48" s="7"/>
      <c r="BN48" s="7"/>
      <c r="BO48" s="4"/>
      <c r="BP48" s="8"/>
      <c r="BQ48" s="4"/>
      <c r="BR48" s="8"/>
      <c r="BS48" s="7"/>
      <c r="BT48" s="7"/>
      <c r="BU48" s="2" t="s">
        <v>108</v>
      </c>
      <c r="BV48" s="2" t="s">
        <v>95</v>
      </c>
      <c r="BW48" s="2" t="s">
        <v>327</v>
      </c>
      <c r="BX48" s="2" t="s">
        <v>328</v>
      </c>
      <c r="BY48" s="2" t="s">
        <v>111</v>
      </c>
      <c r="BZ48" s="2" t="s">
        <v>111</v>
      </c>
      <c r="CA48" s="2" t="s">
        <v>98</v>
      </c>
    </row>
    <row r="49">
      <c r="A49" s="2" t="s">
        <v>329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330</v>
      </c>
      <c r="G49" s="2" t="s">
        <v>330</v>
      </c>
      <c r="H49" s="2" t="s">
        <v>330</v>
      </c>
      <c r="I49" s="2" t="s">
        <v>331</v>
      </c>
      <c r="J49" s="2" t="s">
        <v>321</v>
      </c>
      <c r="K49" s="2" t="s">
        <v>332</v>
      </c>
      <c r="L49" s="3">
        <v>166.17</v>
      </c>
      <c r="M49" s="3">
        <v>174.48</v>
      </c>
      <c r="N49" s="3">
        <v>329.99</v>
      </c>
      <c r="O49" s="2" t="s">
        <v>323</v>
      </c>
      <c r="P49" s="2" t="s">
        <v>324</v>
      </c>
      <c r="Q49" s="2" t="s">
        <v>97</v>
      </c>
      <c r="R49" s="2" t="s">
        <v>98</v>
      </c>
      <c r="S49" s="2" t="s">
        <v>333</v>
      </c>
      <c r="T49" s="2" t="s">
        <v>334</v>
      </c>
      <c r="U49" s="2" t="s">
        <v>101</v>
      </c>
      <c r="V49" s="2" t="s">
        <v>152</v>
      </c>
      <c r="W49" s="2" t="s">
        <v>335</v>
      </c>
      <c r="X49" s="2" t="s">
        <v>153</v>
      </c>
      <c r="Y49" s="2" t="s">
        <v>336</v>
      </c>
      <c r="Z49" s="4">
        <v>14</v>
      </c>
      <c r="AA49" s="4">
        <f>=ROUNDDOWN(4.66666666666667,0)</f>
      </c>
      <c r="AB49" s="5">
        <v>3</v>
      </c>
      <c r="AC49" s="2" t="s">
        <v>98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</v>
      </c>
      <c r="BK49" s="8">
        <v>111.84</v>
      </c>
      <c r="BL49" s="2" t="s">
        <v>172</v>
      </c>
      <c r="BM49" s="7"/>
      <c r="BN49" s="7"/>
      <c r="BO49" s="4"/>
      <c r="BP49" s="8"/>
      <c r="BQ49" s="4"/>
      <c r="BR49" s="8"/>
      <c r="BS49" s="7"/>
      <c r="BT49" s="7"/>
      <c r="BU49" s="2" t="s">
        <v>108</v>
      </c>
      <c r="BV49" s="2" t="s">
        <v>95</v>
      </c>
      <c r="BW49" s="2" t="s">
        <v>337</v>
      </c>
      <c r="BX49" s="2" t="s">
        <v>338</v>
      </c>
      <c r="BY49" s="2" t="s">
        <v>339</v>
      </c>
      <c r="BZ49" s="2" t="s">
        <v>111</v>
      </c>
      <c r="CA49" s="2" t="s">
        <v>98</v>
      </c>
    </row>
    <row r="50">
      <c r="A50" s="2" t="s">
        <v>340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341</v>
      </c>
      <c r="G50" s="2" t="s">
        <v>341</v>
      </c>
      <c r="H50" s="2" t="s">
        <v>341</v>
      </c>
      <c r="I50" s="2" t="s">
        <v>149</v>
      </c>
      <c r="J50" s="2" t="s">
        <v>93</v>
      </c>
      <c r="K50" s="2" t="s">
        <v>118</v>
      </c>
      <c r="L50" s="3">
        <v>164.08</v>
      </c>
      <c r="M50" s="3">
        <v>172.28</v>
      </c>
      <c r="N50" s="3">
        <v>339.99</v>
      </c>
      <c r="O50" s="2" t="s">
        <v>95</v>
      </c>
      <c r="P50" s="2" t="s">
        <v>213</v>
      </c>
      <c r="Q50" s="2" t="s">
        <v>97</v>
      </c>
      <c r="R50" s="2" t="s">
        <v>98</v>
      </c>
      <c r="S50" s="2" t="s">
        <v>98</v>
      </c>
      <c r="T50" s="2" t="s">
        <v>100</v>
      </c>
      <c r="U50" s="2" t="s">
        <v>101</v>
      </c>
      <c r="V50" s="2" t="s">
        <v>225</v>
      </c>
      <c r="W50" s="2" t="s">
        <v>153</v>
      </c>
      <c r="X50" s="2" t="s">
        <v>98</v>
      </c>
      <c r="Y50" s="2" t="s">
        <v>226</v>
      </c>
      <c r="Z50" s="4">
        <v>3</v>
      </c>
      <c r="AA50" s="4">
        <f>=ROUNDDOWN(0.714285714285714,0)</f>
      </c>
      <c r="AB50" s="5">
        <v>4.2</v>
      </c>
      <c r="AC50" s="2" t="s">
        <v>342</v>
      </c>
      <c r="AD50" s="4">
        <v>120</v>
      </c>
      <c r="AE50" s="4">
        <v>120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95</v>
      </c>
      <c r="BW50" s="2" t="s">
        <v>343</v>
      </c>
      <c r="BX50" s="2" t="s">
        <v>344</v>
      </c>
      <c r="BY50" s="2" t="s">
        <v>111</v>
      </c>
      <c r="BZ50" s="2" t="s">
        <v>111</v>
      </c>
      <c r="CA50" s="2" t="s">
        <v>98</v>
      </c>
    </row>
    <row r="51">
      <c r="A51" s="2" t="s">
        <v>345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341</v>
      </c>
      <c r="G51" s="2" t="s">
        <v>341</v>
      </c>
      <c r="H51" s="2" t="s">
        <v>341</v>
      </c>
      <c r="I51" s="2" t="s">
        <v>149</v>
      </c>
      <c r="J51" s="2" t="s">
        <v>113</v>
      </c>
      <c r="K51" s="2" t="s">
        <v>118</v>
      </c>
      <c r="L51" s="3">
        <v>191.56</v>
      </c>
      <c r="M51" s="3">
        <v>201.14</v>
      </c>
      <c r="N51" s="3">
        <v>379.99</v>
      </c>
      <c r="O51" s="2" t="s">
        <v>95</v>
      </c>
      <c r="P51" s="2" t="s">
        <v>213</v>
      </c>
      <c r="Q51" s="2" t="s">
        <v>97</v>
      </c>
      <c r="R51" s="2" t="s">
        <v>98</v>
      </c>
      <c r="S51" s="2" t="s">
        <v>98</v>
      </c>
      <c r="T51" s="2" t="s">
        <v>100</v>
      </c>
      <c r="U51" s="2" t="s">
        <v>114</v>
      </c>
      <c r="V51" s="2" t="s">
        <v>225</v>
      </c>
      <c r="W51" s="2" t="s">
        <v>153</v>
      </c>
      <c r="X51" s="2" t="s">
        <v>98</v>
      </c>
      <c r="Y51" s="2" t="s">
        <v>226</v>
      </c>
      <c r="Z51" s="4"/>
      <c r="AA51" s="4">
        <f>=ROUNDDOWN({0},0)</f>
      </c>
      <c r="AB51" s="5">
        <v>7.1</v>
      </c>
      <c r="AC51" s="2" t="s">
        <v>342</v>
      </c>
      <c r="AD51" s="4">
        <v>230</v>
      </c>
      <c r="AE51" s="4">
        <v>230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108</v>
      </c>
      <c r="BV51" s="2" t="s">
        <v>95</v>
      </c>
      <c r="BW51" s="2" t="s">
        <v>343</v>
      </c>
      <c r="BX51" s="2" t="s">
        <v>346</v>
      </c>
      <c r="BY51" s="2" t="s">
        <v>111</v>
      </c>
      <c r="BZ51" s="2" t="s">
        <v>111</v>
      </c>
      <c r="CA51" s="2" t="s">
        <v>98</v>
      </c>
    </row>
    <row r="52">
      <c r="A52" s="2" t="s">
        <v>347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348</v>
      </c>
      <c r="G52" s="2" t="s">
        <v>348</v>
      </c>
      <c r="H52" s="2" t="s">
        <v>348</v>
      </c>
      <c r="I52" s="2" t="s">
        <v>164</v>
      </c>
      <c r="J52" s="2" t="s">
        <v>93</v>
      </c>
      <c r="K52" s="2" t="s">
        <v>349</v>
      </c>
      <c r="L52" s="3">
        <v>150</v>
      </c>
      <c r="M52" s="3">
        <v>157.5</v>
      </c>
      <c r="N52" s="3">
        <v>329.99</v>
      </c>
      <c r="O52" s="2" t="s">
        <v>95</v>
      </c>
      <c r="P52" s="2" t="s">
        <v>166</v>
      </c>
      <c r="Q52" s="2" t="s">
        <v>97</v>
      </c>
      <c r="R52" s="2" t="s">
        <v>98</v>
      </c>
      <c r="S52" s="2" t="s">
        <v>98</v>
      </c>
      <c r="T52" s="2" t="s">
        <v>167</v>
      </c>
      <c r="U52" s="2" t="s">
        <v>101</v>
      </c>
      <c r="V52" s="2" t="s">
        <v>269</v>
      </c>
      <c r="W52" s="2" t="s">
        <v>153</v>
      </c>
      <c r="X52" s="2" t="s">
        <v>237</v>
      </c>
      <c r="Y52" s="2" t="s">
        <v>350</v>
      </c>
      <c r="Z52" s="4"/>
      <c r="AA52" s="4">
        <f>=ROUNDDOWN({0},0)</f>
      </c>
      <c r="AB52" s="5"/>
      <c r="AC52" s="2" t="s">
        <v>350</v>
      </c>
      <c r="AD52" s="4">
        <v>65</v>
      </c>
      <c r="AE52" s="4">
        <v>130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/>
      <c r="BK52" s="8"/>
      <c r="BL52" s="2" t="s">
        <v>98</v>
      </c>
      <c r="BM52" s="7"/>
      <c r="BN52" s="7"/>
      <c r="BO52" s="4"/>
      <c r="BP52" s="8"/>
      <c r="BQ52" s="4"/>
      <c r="BR52" s="8"/>
      <c r="BS52" s="7"/>
      <c r="BT52" s="7"/>
      <c r="BU52" s="2" t="s">
        <v>181</v>
      </c>
      <c r="BV52" s="2" t="s">
        <v>95</v>
      </c>
      <c r="BW52" s="2" t="s">
        <v>98</v>
      </c>
      <c r="BX52" s="2" t="s">
        <v>98</v>
      </c>
      <c r="BY52" s="2" t="s">
        <v>111</v>
      </c>
      <c r="BZ52" s="2" t="s">
        <v>111</v>
      </c>
      <c r="CA52" s="2" t="s">
        <v>98</v>
      </c>
    </row>
    <row r="53">
      <c r="A53" s="2" t="s">
        <v>351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348</v>
      </c>
      <c r="G53" s="2" t="s">
        <v>348</v>
      </c>
      <c r="H53" s="2" t="s">
        <v>348</v>
      </c>
      <c r="I53" s="2" t="s">
        <v>175</v>
      </c>
      <c r="J53" s="2" t="s">
        <v>113</v>
      </c>
      <c r="K53" s="2" t="s">
        <v>349</v>
      </c>
      <c r="L53" s="3">
        <v>175</v>
      </c>
      <c r="M53" s="3">
        <v>183.75</v>
      </c>
      <c r="N53" s="3">
        <v>379.99</v>
      </c>
      <c r="O53" s="2" t="s">
        <v>95</v>
      </c>
      <c r="P53" s="2" t="s">
        <v>166</v>
      </c>
      <c r="Q53" s="2" t="s">
        <v>97</v>
      </c>
      <c r="R53" s="2" t="s">
        <v>98</v>
      </c>
      <c r="S53" s="2" t="s">
        <v>98</v>
      </c>
      <c r="T53" s="2" t="s">
        <v>167</v>
      </c>
      <c r="U53" s="2" t="s">
        <v>114</v>
      </c>
      <c r="V53" s="2" t="s">
        <v>269</v>
      </c>
      <c r="W53" s="2" t="s">
        <v>153</v>
      </c>
      <c r="X53" s="2" t="s">
        <v>237</v>
      </c>
      <c r="Y53" s="2" t="s">
        <v>350</v>
      </c>
      <c r="Z53" s="4"/>
      <c r="AA53" s="4">
        <f>=ROUNDDOWN({0},0)</f>
      </c>
      <c r="AB53" s="5"/>
      <c r="AC53" s="2" t="s">
        <v>350</v>
      </c>
      <c r="AD53" s="4">
        <v>135</v>
      </c>
      <c r="AE53" s="4">
        <v>270</v>
      </c>
      <c r="AF53" s="6">
        <v>67</v>
      </c>
      <c r="AG53" s="6"/>
      <c r="AH53" s="7"/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/>
      <c r="BK53" s="8"/>
      <c r="BL53" s="2" t="s">
        <v>98</v>
      </c>
      <c r="BM53" s="7"/>
      <c r="BN53" s="7"/>
      <c r="BO53" s="4"/>
      <c r="BP53" s="8"/>
      <c r="BQ53" s="4"/>
      <c r="BR53" s="8"/>
      <c r="BS53" s="7"/>
      <c r="BT53" s="7"/>
      <c r="BU53" s="2" t="s">
        <v>181</v>
      </c>
      <c r="BV53" s="2" t="s">
        <v>95</v>
      </c>
      <c r="BW53" s="2" t="s">
        <v>98</v>
      </c>
      <c r="BX53" s="2" t="s">
        <v>98</v>
      </c>
      <c r="BY53" s="2" t="s">
        <v>111</v>
      </c>
      <c r="BZ53" s="2" t="s">
        <v>111</v>
      </c>
      <c r="CA53" s="2" t="s">
        <v>98</v>
      </c>
    </row>
    <row r="54">
      <c r="A54" s="16" t="s">
        <v>352</v>
      </c>
      <c r="B54" s="9" t="s">
        <v>98</v>
      </c>
      <c r="C54" s="9" t="s">
        <v>98</v>
      </c>
      <c r="D54" s="9" t="s">
        <v>98</v>
      </c>
      <c r="E54" s="9" t="s">
        <v>98</v>
      </c>
      <c r="F54" s="9" t="s">
        <v>98</v>
      </c>
      <c r="G54" s="9" t="s">
        <v>98</v>
      </c>
      <c r="H54" s="9" t="s">
        <v>98</v>
      </c>
      <c r="I54" s="9" t="s">
        <v>98</v>
      </c>
      <c r="J54" s="9" t="s">
        <v>98</v>
      </c>
      <c r="K54" s="9" t="s">
        <v>98</v>
      </c>
      <c r="L54" s="10"/>
      <c r="M54" s="10"/>
      <c r="N54" s="10"/>
      <c r="O54" s="9" t="s">
        <v>98</v>
      </c>
      <c r="P54" s="9" t="s">
        <v>98</v>
      </c>
      <c r="Q54" s="9" t="s">
        <v>98</v>
      </c>
      <c r="R54" s="9" t="s">
        <v>98</v>
      </c>
      <c r="S54" s="9" t="s">
        <v>98</v>
      </c>
      <c r="T54" s="9" t="s">
        <v>98</v>
      </c>
      <c r="U54" s="9" t="s">
        <v>98</v>
      </c>
      <c r="V54" s="9" t="s">
        <v>98</v>
      </c>
      <c r="W54" s="9" t="s">
        <v>98</v>
      </c>
      <c r="X54" s="9" t="s">
        <v>98</v>
      </c>
      <c r="Y54" s="9" t="s">
        <v>98</v>
      </c>
      <c r="Z54" s="11">
        <v>7311</v>
      </c>
      <c r="AA54" s="11">
        <f>=ROUNDDOWN({0},0)</f>
      </c>
      <c r="AB54" s="12">
        <v>522.4</v>
      </c>
      <c r="AC54" s="9" t="s">
        <v>98</v>
      </c>
      <c r="AD54" s="11"/>
      <c r="AE54" s="11">
        <v>17043</v>
      </c>
      <c r="AF54" s="13"/>
      <c r="AG54" s="13"/>
      <c r="AH54" s="14"/>
      <c r="AI54" s="11"/>
      <c r="AJ54" s="11">
        <f>=ROUNDDOWN({0},0)</f>
      </c>
      <c r="AK54" s="12">
        <v>14</v>
      </c>
      <c r="AL54" s="9" t="s">
        <v>98</v>
      </c>
      <c r="AM54" s="11"/>
      <c r="AN54" s="11">
        <v>440</v>
      </c>
      <c r="AO54" s="14"/>
      <c r="AP54" s="11">
        <v>98</v>
      </c>
      <c r="AQ54" s="15">
        <v>18149.86</v>
      </c>
      <c r="AR54" s="11"/>
      <c r="AS54" s="15"/>
      <c r="AT54" s="14"/>
      <c r="AU54" s="14"/>
      <c r="AV54" s="11">
        <v>98</v>
      </c>
      <c r="AW54" s="15">
        <v>18149.86</v>
      </c>
      <c r="AX54" s="11"/>
      <c r="AY54" s="15"/>
      <c r="AZ54" s="14"/>
      <c r="BA54" s="14"/>
      <c r="BB54" s="14"/>
      <c r="BC54" s="11">
        <v>98</v>
      </c>
      <c r="BD54" s="15">
        <v>18149.86</v>
      </c>
      <c r="BE54" s="11"/>
      <c r="BF54" s="15"/>
      <c r="BG54" s="14"/>
      <c r="BH54" s="14"/>
      <c r="BI54" s="14"/>
      <c r="BJ54" s="11"/>
      <c r="BK54" s="15"/>
      <c r="BL54" s="9" t="s">
        <v>98</v>
      </c>
      <c r="BM54" s="14"/>
      <c r="BN54" s="14"/>
      <c r="BO54" s="11">
        <v>98</v>
      </c>
      <c r="BP54" s="15">
        <v>18149.86</v>
      </c>
      <c r="BQ54" s="11"/>
      <c r="BR54" s="15"/>
      <c r="BS54" s="14"/>
      <c r="BT54" s="14"/>
      <c r="BU54" s="9" t="s">
        <v>98</v>
      </c>
      <c r="BV54" s="9" t="s">
        <v>98</v>
      </c>
      <c r="BW54" s="9" t="s">
        <v>98</v>
      </c>
      <c r="BX54" s="9" t="s">
        <v>98</v>
      </c>
      <c r="BY54" s="9" t="s">
        <v>98</v>
      </c>
      <c r="BZ54" s="9" t="s">
        <v>98</v>
      </c>
      <c r="CA5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9"/>
    <mergeCell ref="BD34:BD39"/>
    <mergeCell ref="BE34:BE39"/>
    <mergeCell ref="BF34:BF39"/>
    <mergeCell ref="BG34:BG39"/>
    <mergeCell ref="BH34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353</v>
      </c>
      <c r="D2" s="0" t="s">
        <v>354</v>
      </c>
      <c r="E2" s="0" t="s">
        <v>355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356</v>
      </c>
      <c r="J4" s="1" t="s">
        <v>357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358</v>
      </c>
      <c r="P4" s="1" t="s">
        <v>359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360</v>
      </c>
      <c r="F5" s="1" t="s">
        <v>361</v>
      </c>
      <c r="G5" s="1" t="s">
        <v>360</v>
      </c>
      <c r="H5" s="1" t="s">
        <v>361</v>
      </c>
      <c r="I5" s="1" t="s">
        <v>356</v>
      </c>
      <c r="J5" s="1" t="s">
        <v>357</v>
      </c>
      <c r="K5" s="1" t="s">
        <v>362</v>
      </c>
      <c r="L5" s="1" t="s">
        <v>363</v>
      </c>
      <c r="M5" s="1" t="s">
        <v>362</v>
      </c>
      <c r="N5" s="1" t="s">
        <v>363</v>
      </c>
      <c r="O5" s="1" t="s">
        <v>358</v>
      </c>
      <c r="P5" s="1" t="s">
        <v>359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98</v>
      </c>
      <c r="F6" s="8">
        <v>18149.86</v>
      </c>
      <c r="G6" s="4"/>
      <c r="H6" s="8"/>
      <c r="I6" s="7"/>
      <c r="J6" s="7"/>
      <c r="K6" s="4">
        <v>98</v>
      </c>
      <c r="L6" s="8">
        <v>18149.86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52</v>
      </c>
      <c r="C2" s="0" t="s">
        <v>353</v>
      </c>
      <c r="D2" s="0" t="s">
        <v>354</v>
      </c>
      <c r="E2" s="0" t="s">
        <v>355</v>
      </c>
    </row>
    <row r="3">
      <c r="A3" s="1" t="s">
        <v>52</v>
      </c>
      <c r="B3" s="1" t="s">
        <v>54</v>
      </c>
      <c r="C3" s="1" t="s">
        <v>55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52</v>
      </c>
      <c r="B4" s="1" t="s">
        <v>54</v>
      </c>
      <c r="C4" s="1" t="s">
        <v>55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356</v>
      </c>
      <c r="I4" s="1" t="s">
        <v>357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358</v>
      </c>
      <c r="O4" s="1" t="s">
        <v>359</v>
      </c>
    </row>
    <row r="5">
      <c r="A5" s="1" t="s">
        <v>52</v>
      </c>
      <c r="B5" s="1" t="s">
        <v>54</v>
      </c>
      <c r="C5" s="1" t="s">
        <v>55</v>
      </c>
      <c r="D5" s="1" t="s">
        <v>360</v>
      </c>
      <c r="E5" s="1" t="s">
        <v>361</v>
      </c>
      <c r="F5" s="1" t="s">
        <v>360</v>
      </c>
      <c r="G5" s="1" t="s">
        <v>361</v>
      </c>
      <c r="H5" s="1" t="s">
        <v>356</v>
      </c>
      <c r="I5" s="1" t="s">
        <v>357</v>
      </c>
      <c r="J5" s="1" t="s">
        <v>362</v>
      </c>
      <c r="K5" s="1" t="s">
        <v>363</v>
      </c>
      <c r="L5" s="1" t="s">
        <v>362</v>
      </c>
      <c r="M5" s="1" t="s">
        <v>363</v>
      </c>
      <c r="N5" s="1" t="s">
        <v>358</v>
      </c>
      <c r="O5" s="1" t="s">
        <v>359</v>
      </c>
    </row>
    <row r="6">
      <c r="A6" s="2" t="s">
        <v>87</v>
      </c>
      <c r="B6" s="2" t="s">
        <v>89</v>
      </c>
      <c r="C6" s="2" t="s">
        <v>90</v>
      </c>
      <c r="D6" s="4">
        <v>98</v>
      </c>
      <c r="E6" s="8">
        <v>18149.86</v>
      </c>
      <c r="F6" s="4"/>
      <c r="G6" s="8"/>
      <c r="H6" s="7"/>
      <c r="I6" s="7"/>
      <c r="J6" s="4">
        <v>98</v>
      </c>
      <c r="K6" s="8">
        <v>18149.86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