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me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192.168.20.8\Logistic\2026\储运部（中国）\文件类\出运资料\出口\Direct Import\DGDI\中国\DGDI-260115 29R1H3 宁波惠隆佳泰\"/>
    </mc:Choice>
  </mc:AlternateContent>
  <xr:revisionPtr revIDLastSave="0" documentId="13_ncr:1_{86D4CA3F-AA8A-4EF6-9762-FA4483790BE4}" xr6:coauthVersionLast="47" xr6:coauthVersionMax="47" xr10:uidLastSave="{00000000-0000-0000-0000-000000000000}"/>
  <bookViews>
    <workbookView xWindow="-120" yWindow="-120" windowWidth="29040" windowHeight="15840" activeTab="1" xr2:uid="{00000000-000D-0000-FFFF-FFFF00000000}"/>
  </bookViews>
  <sheets>
    <sheet name="Purchase Order Extract" sheetId="1" r:id="rId1"/>
    <sheet name="EEC 拆单"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 i="2" l="1"/>
  <c r="G63" i="2"/>
  <c r="D63" i="2"/>
  <c r="G60" i="2"/>
  <c r="D60" i="2"/>
  <c r="G57" i="2"/>
  <c r="D57" i="2"/>
  <c r="G54" i="2"/>
  <c r="D54" i="2"/>
  <c r="G51" i="2"/>
  <c r="D51" i="2"/>
  <c r="G48" i="2"/>
  <c r="D48" i="2"/>
  <c r="G45" i="2"/>
  <c r="D45" i="2"/>
  <c r="G42" i="2"/>
  <c r="D42" i="2"/>
  <c r="G39" i="2"/>
  <c r="D39" i="2"/>
  <c r="G36" i="2"/>
  <c r="D36" i="2"/>
  <c r="G33" i="2"/>
  <c r="D33" i="2"/>
  <c r="G30" i="2"/>
  <c r="D30" i="2"/>
  <c r="G27" i="2"/>
  <c r="D27" i="2"/>
  <c r="G24" i="2"/>
  <c r="D24" i="2"/>
  <c r="G21" i="2"/>
  <c r="D21" i="2"/>
  <c r="G18" i="2"/>
  <c r="D18" i="2"/>
  <c r="G15" i="2"/>
  <c r="D15" i="2"/>
  <c r="G12" i="2"/>
  <c r="D12" i="2"/>
  <c r="G9" i="2"/>
  <c r="D9" i="2"/>
  <c r="G6" i="2"/>
  <c r="D6" i="2"/>
  <c r="D3" i="2"/>
  <c r="D49" i="2" l="1"/>
  <c r="D34" i="2"/>
  <c r="D64" i="2"/>
  <c r="D65" i="2" s="1"/>
  <c r="M63" i="2"/>
  <c r="D61" i="2"/>
  <c r="D62" i="2" s="1"/>
  <c r="M60" i="2"/>
  <c r="D58" i="2"/>
  <c r="D59" i="2" s="1"/>
  <c r="M57" i="2"/>
  <c r="D55" i="2"/>
  <c r="D56" i="2" s="1"/>
  <c r="M54" i="2"/>
  <c r="D52" i="2"/>
  <c r="D53" i="2" s="1"/>
  <c r="M51" i="2"/>
  <c r="U48" i="2"/>
  <c r="U50" i="2" s="1"/>
  <c r="W48" i="2"/>
  <c r="W50" i="2" s="1"/>
  <c r="D46" i="2"/>
  <c r="D47" i="2" s="1"/>
  <c r="M45" i="2"/>
  <c r="D43" i="2"/>
  <c r="D40" i="2"/>
  <c r="D41" i="2" s="1"/>
  <c r="M39" i="2"/>
  <c r="D37" i="2"/>
  <c r="U33" i="2"/>
  <c r="U35" i="2" s="1"/>
  <c r="W33" i="2"/>
  <c r="W35" i="2" s="1"/>
  <c r="D31" i="2"/>
  <c r="D32" i="2" s="1"/>
  <c r="M30" i="2"/>
  <c r="D28" i="2"/>
  <c r="D29" i="2" s="1"/>
  <c r="M27" i="2"/>
  <c r="D25" i="2"/>
  <c r="D26" i="2" s="1"/>
  <c r="M24" i="2"/>
  <c r="D22" i="2"/>
  <c r="D23" i="2" s="1"/>
  <c r="M21" i="2"/>
  <c r="D19" i="2"/>
  <c r="D16" i="2"/>
  <c r="D13" i="2"/>
  <c r="D14" i="2" s="1"/>
  <c r="M12" i="2"/>
  <c r="D10" i="2"/>
  <c r="D7" i="2"/>
  <c r="D8" i="2" s="1"/>
  <c r="M6" i="2"/>
  <c r="D4" i="2"/>
  <c r="M48" i="2" l="1"/>
  <c r="D50" i="2"/>
  <c r="M33" i="2"/>
  <c r="D35" i="2"/>
  <c r="S63" i="2"/>
  <c r="S65" i="2" s="1"/>
  <c r="M65" i="2"/>
  <c r="M62" i="2"/>
  <c r="S60" i="2"/>
  <c r="S62" i="2" s="1"/>
  <c r="S57" i="2"/>
  <c r="S59" i="2" s="1"/>
  <c r="M59" i="2"/>
  <c r="S54" i="2"/>
  <c r="S56" i="2" s="1"/>
  <c r="M56" i="2"/>
  <c r="S51" i="2"/>
  <c r="S53" i="2" s="1"/>
  <c r="M53" i="2"/>
  <c r="S45" i="2"/>
  <c r="S47" i="2" s="1"/>
  <c r="M47" i="2"/>
  <c r="M42" i="2"/>
  <c r="D44" i="2"/>
  <c r="M41" i="2"/>
  <c r="S39" i="2"/>
  <c r="S41" i="2" s="1"/>
  <c r="M36" i="2"/>
  <c r="D38" i="2"/>
  <c r="S30" i="2"/>
  <c r="S32" i="2" s="1"/>
  <c r="M32" i="2"/>
  <c r="S27" i="2"/>
  <c r="S29" i="2" s="1"/>
  <c r="M29" i="2"/>
  <c r="S24" i="2"/>
  <c r="S26" i="2" s="1"/>
  <c r="M26" i="2"/>
  <c r="S21" i="2"/>
  <c r="S23" i="2" s="1"/>
  <c r="M23" i="2"/>
  <c r="D20" i="2"/>
  <c r="M18" i="2"/>
  <c r="M15" i="2"/>
  <c r="D17" i="2"/>
  <c r="M14" i="2"/>
  <c r="S12" i="2"/>
  <c r="S14" i="2" s="1"/>
  <c r="M9" i="2"/>
  <c r="D11" i="2"/>
  <c r="M8" i="2"/>
  <c r="S6" i="2"/>
  <c r="S8" i="2" s="1"/>
  <c r="M3" i="2"/>
  <c r="D5" i="2"/>
  <c r="U63" i="2"/>
  <c r="U65" i="2" s="1"/>
  <c r="W63" i="2"/>
  <c r="W65" i="2" s="1"/>
  <c r="U60" i="2"/>
  <c r="U62" i="2" s="1"/>
  <c r="W60" i="2"/>
  <c r="W62" i="2" s="1"/>
  <c r="U57" i="2"/>
  <c r="U59" i="2" s="1"/>
  <c r="W57" i="2"/>
  <c r="W59" i="2" s="1"/>
  <c r="U54" i="2"/>
  <c r="U56" i="2" s="1"/>
  <c r="W54" i="2"/>
  <c r="W56" i="2" s="1"/>
  <c r="U51" i="2"/>
  <c r="U53" i="2" s="1"/>
  <c r="W51" i="2"/>
  <c r="W53" i="2" s="1"/>
  <c r="U45" i="2"/>
  <c r="U47" i="2" s="1"/>
  <c r="W45" i="2"/>
  <c r="W47" i="2" s="1"/>
  <c r="U42" i="2"/>
  <c r="U44" i="2" s="1"/>
  <c r="W42" i="2"/>
  <c r="W44" i="2" s="1"/>
  <c r="U39" i="2"/>
  <c r="U41" i="2" s="1"/>
  <c r="W39" i="2"/>
  <c r="W41" i="2" s="1"/>
  <c r="U36" i="2"/>
  <c r="U38" i="2" s="1"/>
  <c r="W36" i="2"/>
  <c r="W38" i="2" s="1"/>
  <c r="U30" i="2"/>
  <c r="U32" i="2" s="1"/>
  <c r="W30" i="2"/>
  <c r="W32" i="2" s="1"/>
  <c r="U27" i="2"/>
  <c r="U29" i="2" s="1"/>
  <c r="W27" i="2"/>
  <c r="W29" i="2" s="1"/>
  <c r="U24" i="2"/>
  <c r="U26" i="2" s="1"/>
  <c r="W24" i="2"/>
  <c r="W26" i="2" s="1"/>
  <c r="U21" i="2"/>
  <c r="U23" i="2" s="1"/>
  <c r="W21" i="2"/>
  <c r="W23" i="2" s="1"/>
  <c r="U18" i="2"/>
  <c r="U20" i="2" s="1"/>
  <c r="W18" i="2"/>
  <c r="W20" i="2" s="1"/>
  <c r="U15" i="2"/>
  <c r="U17" i="2" s="1"/>
  <c r="W15" i="2"/>
  <c r="W17" i="2" s="1"/>
  <c r="U12" i="2"/>
  <c r="U14" i="2" s="1"/>
  <c r="W12" i="2"/>
  <c r="W14" i="2" s="1"/>
  <c r="W9" i="2"/>
  <c r="W11" i="2" s="1"/>
  <c r="U9" i="2"/>
  <c r="U11" i="2" s="1"/>
  <c r="W6" i="2"/>
  <c r="W8" i="2" s="1"/>
  <c r="U6" i="2"/>
  <c r="U8" i="2" s="1"/>
  <c r="W3" i="2"/>
  <c r="W5" i="2" s="1"/>
  <c r="M50" i="2" l="1"/>
  <c r="S48" i="2"/>
  <c r="S50" i="2" s="1"/>
  <c r="S33" i="2"/>
  <c r="S35" i="2" s="1"/>
  <c r="M35" i="2"/>
  <c r="S42" i="2"/>
  <c r="S44" i="2" s="1"/>
  <c r="M44" i="2"/>
  <c r="S36" i="2"/>
  <c r="S38" i="2" s="1"/>
  <c r="M38" i="2"/>
  <c r="S18" i="2"/>
  <c r="S20" i="2" s="1"/>
  <c r="M20" i="2"/>
  <c r="S15" i="2"/>
  <c r="S17" i="2" s="1"/>
  <c r="M17" i="2"/>
  <c r="M11" i="2"/>
  <c r="S9" i="2"/>
  <c r="S11" i="2" s="1"/>
  <c r="M5" i="2"/>
  <c r="S3" i="2"/>
  <c r="S5" i="2" s="1"/>
  <c r="U3" i="2"/>
  <c r="U5" i="2" s="1"/>
</calcChain>
</file>

<file path=xl/sharedStrings.xml><?xml version="1.0" encoding="utf-8"?>
<sst xmlns="http://schemas.openxmlformats.org/spreadsheetml/2006/main" count="403" uniqueCount="131">
  <si>
    <t>Purchase Order Extract -- Created Tue Apr 07 02:01:55 GMT 2026</t>
  </si>
  <si>
    <t>PO Num</t>
  </si>
  <si>
    <t>Shipper Name</t>
  </si>
  <si>
    <t>Open Date (PO)</t>
  </si>
  <si>
    <t>Close Date (PO)</t>
  </si>
  <si>
    <t>Item ID</t>
  </si>
  <si>
    <t>Pieces Ordered</t>
  </si>
  <si>
    <t>Pieces Remaining</t>
  </si>
  <si>
    <t>Description</t>
  </si>
  <si>
    <t>Origin Port</t>
  </si>
  <si>
    <t>Dest Port</t>
  </si>
  <si>
    <t>29R1H3/96000</t>
  </si>
  <si>
    <t>E &amp; E CO LTD</t>
  </si>
  <si>
    <t>44265101</t>
  </si>
  <si>
    <t>2256</t>
  </si>
  <si>
    <t>F26 THROW HEATED</t>
  </si>
  <si>
    <t>NGB</t>
  </si>
  <si>
    <t>SC2</t>
  </si>
  <si>
    <t>29R1H3/96100</t>
  </si>
  <si>
    <t>3762</t>
  </si>
  <si>
    <t>V23</t>
  </si>
  <si>
    <t>29R1H3/96120</t>
  </si>
  <si>
    <t>2814</t>
  </si>
  <si>
    <t>SAT</t>
  </si>
  <si>
    <t>29R1H3/96130</t>
  </si>
  <si>
    <t>2490</t>
  </si>
  <si>
    <t>JVL</t>
  </si>
  <si>
    <t>29R1H3/96140</t>
  </si>
  <si>
    <t>1938</t>
  </si>
  <si>
    <t>3PB</t>
  </si>
  <si>
    <t>29R1H3/96150</t>
  </si>
  <si>
    <t>2454</t>
  </si>
  <si>
    <t>AM3</t>
  </si>
  <si>
    <t>29R1H3/96160</t>
  </si>
  <si>
    <t>2910</t>
  </si>
  <si>
    <t>LG4</t>
  </si>
  <si>
    <t>29R1H3/96170</t>
  </si>
  <si>
    <t>1878</t>
  </si>
  <si>
    <t>WL2</t>
  </si>
  <si>
    <t>29R1H3/96300</t>
  </si>
  <si>
    <t>3162</t>
  </si>
  <si>
    <t>ADM</t>
  </si>
  <si>
    <t>29R1H3/96500</t>
  </si>
  <si>
    <t>2466</t>
  </si>
  <si>
    <t>SB2</t>
  </si>
  <si>
    <t>29R1H3/96540</t>
  </si>
  <si>
    <t>1884</t>
  </si>
  <si>
    <t>FS9</t>
  </si>
  <si>
    <t>29R1H3/96570</t>
  </si>
  <si>
    <t>1554</t>
  </si>
  <si>
    <t>LK9</t>
  </si>
  <si>
    <t>29R1H3/96590</t>
  </si>
  <si>
    <t>1470</t>
  </si>
  <si>
    <t>AA1</t>
  </si>
  <si>
    <t>29R1H3/96600</t>
  </si>
  <si>
    <t>1494</t>
  </si>
  <si>
    <t>IN6</t>
  </si>
  <si>
    <t>29R1H3/96700</t>
  </si>
  <si>
    <t>2526</t>
  </si>
  <si>
    <t>FU1</t>
  </si>
  <si>
    <t>29R1H3/96800</t>
  </si>
  <si>
    <t>2784</t>
  </si>
  <si>
    <t>AL1</t>
  </si>
  <si>
    <t>29R1H3/96900</t>
  </si>
  <si>
    <t>3654</t>
  </si>
  <si>
    <t>ZZV</t>
  </si>
  <si>
    <t>29R1H3/96910</t>
  </si>
  <si>
    <t>2508</t>
  </si>
  <si>
    <t>JV2</t>
  </si>
  <si>
    <t>29R1H3/96920</t>
  </si>
  <si>
    <t>3630</t>
  </si>
  <si>
    <t>MZZ</t>
  </si>
  <si>
    <t>29R1H3/96930</t>
  </si>
  <si>
    <t>2148</t>
  </si>
  <si>
    <t>BS8</t>
  </si>
  <si>
    <t>29R1H3/96970</t>
  </si>
  <si>
    <t>2448</t>
  </si>
  <si>
    <t>A1E</t>
  </si>
  <si>
    <t>EEC PO#</t>
  </si>
  <si>
    <t>EEC Item#</t>
  </si>
  <si>
    <t>QTY</t>
  </si>
  <si>
    <t>进仓时间</t>
  </si>
  <si>
    <r>
      <rPr>
        <b/>
        <sz val="11"/>
        <color indexed="8"/>
        <rFont val="微软雅黑"/>
        <family val="2"/>
        <charset val="134"/>
      </rPr>
      <t>每箱小计</t>
    </r>
  </si>
  <si>
    <r>
      <rPr>
        <b/>
        <sz val="11"/>
        <color indexed="8"/>
        <rFont val="微软雅黑"/>
        <family val="2"/>
        <charset val="134"/>
      </rPr>
      <t>箱数</t>
    </r>
  </si>
  <si>
    <r>
      <rPr>
        <b/>
        <sz val="11"/>
        <color indexed="8"/>
        <rFont val="微软雅黑"/>
        <family val="2"/>
        <charset val="134"/>
      </rPr>
      <t>每箱尺寸　　　　　</t>
    </r>
    <r>
      <rPr>
        <b/>
        <sz val="11"/>
        <color indexed="8"/>
        <rFont val="Calibri"/>
        <family val="2"/>
      </rPr>
      <t xml:space="preserve">             </t>
    </r>
    <r>
      <rPr>
        <b/>
        <sz val="11"/>
        <color indexed="8"/>
        <rFont val="微软雅黑"/>
        <family val="2"/>
        <charset val="134"/>
      </rPr>
      <t xml:space="preserve">　
</t>
    </r>
    <r>
      <rPr>
        <b/>
        <sz val="11"/>
        <color indexed="8"/>
        <rFont val="Calibri"/>
        <family val="2"/>
      </rPr>
      <t xml:space="preserve"> (</t>
    </r>
    <r>
      <rPr>
        <b/>
        <sz val="11"/>
        <color indexed="8"/>
        <rFont val="微软雅黑"/>
        <family val="2"/>
        <charset val="134"/>
      </rPr>
      <t>长</t>
    </r>
    <r>
      <rPr>
        <b/>
        <sz val="11"/>
        <color indexed="8"/>
        <rFont val="Calibri"/>
        <family val="2"/>
      </rPr>
      <t>X</t>
    </r>
    <r>
      <rPr>
        <b/>
        <sz val="11"/>
        <color indexed="8"/>
        <rFont val="微软雅黑"/>
        <family val="2"/>
        <charset val="134"/>
      </rPr>
      <t>宽</t>
    </r>
    <r>
      <rPr>
        <b/>
        <sz val="11"/>
        <color indexed="8"/>
        <rFont val="Calibri"/>
        <family val="2"/>
      </rPr>
      <t>X</t>
    </r>
    <r>
      <rPr>
        <b/>
        <sz val="11"/>
        <color indexed="8"/>
        <rFont val="微软雅黑"/>
        <family val="2"/>
        <charset val="134"/>
      </rPr>
      <t>高</t>
    </r>
    <r>
      <rPr>
        <b/>
        <sz val="11"/>
        <color indexed="8"/>
        <rFont val="Calibri"/>
        <family val="2"/>
      </rPr>
      <t xml:space="preserve"> CM)</t>
    </r>
  </si>
  <si>
    <r>
      <rPr>
        <b/>
        <sz val="11"/>
        <color indexed="8"/>
        <rFont val="微软雅黑"/>
        <family val="2"/>
        <charset val="134"/>
      </rPr>
      <t>体积小计</t>
    </r>
    <r>
      <rPr>
        <b/>
        <sz val="11"/>
        <color indexed="8"/>
        <rFont val="Calibri"/>
        <family val="2"/>
      </rPr>
      <t xml:space="preserve"> CBM</t>
    </r>
  </si>
  <si>
    <r>
      <rPr>
        <b/>
        <sz val="11"/>
        <color indexed="8"/>
        <rFont val="微软雅黑"/>
        <family val="2"/>
        <charset val="134"/>
      </rPr>
      <t>每箱毛重</t>
    </r>
  </si>
  <si>
    <r>
      <rPr>
        <b/>
        <sz val="11"/>
        <color indexed="8"/>
        <rFont val="微软雅黑"/>
        <family val="2"/>
        <charset val="134"/>
      </rPr>
      <t>毛重小计</t>
    </r>
    <r>
      <rPr>
        <b/>
        <sz val="11"/>
        <color indexed="8"/>
        <rFont val="Calibri"/>
        <family val="2"/>
      </rPr>
      <t>(KG)</t>
    </r>
  </si>
  <si>
    <r>
      <rPr>
        <b/>
        <sz val="11"/>
        <color indexed="8"/>
        <rFont val="微软雅黑"/>
        <family val="2"/>
        <charset val="134"/>
      </rPr>
      <t>每箱净重</t>
    </r>
  </si>
  <si>
    <r>
      <rPr>
        <b/>
        <sz val="11"/>
        <color indexed="8"/>
        <rFont val="微软雅黑"/>
        <family val="2"/>
        <charset val="134"/>
      </rPr>
      <t>净重小计</t>
    </r>
    <r>
      <rPr>
        <b/>
        <sz val="11"/>
        <color indexed="8"/>
        <rFont val="Calibri"/>
        <family val="2"/>
      </rPr>
      <t>(KG)</t>
    </r>
  </si>
  <si>
    <t>DGDI-260115</t>
  </si>
  <si>
    <t xml:space="preserve">	DG54-410</t>
  </si>
  <si>
    <t>*</t>
  </si>
  <si>
    <t>DG54-411</t>
  </si>
  <si>
    <t>DGDI-260115-1</t>
  </si>
  <si>
    <t>DGDI-260115-2</t>
  </si>
  <si>
    <t>DGDI-260115-3</t>
  </si>
  <si>
    <t>DGDI-260115-4</t>
  </si>
  <si>
    <t>DGDI-260115-5</t>
  </si>
  <si>
    <t>DGDI-260115-6</t>
  </si>
  <si>
    <t>DGDI-260115-7</t>
  </si>
  <si>
    <t>DGDI-260115-8</t>
  </si>
  <si>
    <t>DGDI-260115-9</t>
  </si>
  <si>
    <t>DGDI-260115-10</t>
  </si>
  <si>
    <t>DGDI-260115-11</t>
  </si>
  <si>
    <t>DGDI-260115-12</t>
  </si>
  <si>
    <t>DGDI-260115-13</t>
  </si>
  <si>
    <t>DGDI-260115-14</t>
  </si>
  <si>
    <t>DGDI-260115-15</t>
  </si>
  <si>
    <t>DGDI-260115-16</t>
  </si>
  <si>
    <t>DGDI-260115-17</t>
  </si>
  <si>
    <t>DGDI-260115-18</t>
  </si>
  <si>
    <t>DGDI-260115-19</t>
  </si>
  <si>
    <t>DGDI-260115-20</t>
  </si>
  <si>
    <t>COMPONENT BREAKDOWN</t>
    <phoneticPr fontId="12" type="noConversion"/>
  </si>
  <si>
    <t>Origin Port Code</t>
    <phoneticPr fontId="12" type="noConversion"/>
  </si>
  <si>
    <t xml:space="preserve">Booking Branch </t>
    <phoneticPr fontId="12" type="noConversion"/>
  </si>
  <si>
    <t>Manufacturer</t>
    <phoneticPr fontId="12" type="noConversion"/>
  </si>
  <si>
    <t>Goods Description</t>
  </si>
  <si>
    <t xml:space="preserve">THROW </t>
    <phoneticPr fontId="12" type="noConversion"/>
  </si>
  <si>
    <t>Commercial Invoice Remarks</t>
    <phoneticPr fontId="12" type="noConversion"/>
  </si>
  <si>
    <t>1. All goods made in China
2. No rebates were received or due from the shipper's government at the
time of export.
3. No assists were received from the buyer.
4. This shipment does not contain any form of solid wood packing
material.
5. Merchandise is not wholly the growth, product, or manufacture of any
beneficiary developing country.
6. GSP Declaration form not required.
7. We do hereby acknowledge the existence of Dollar General Global
Sourcing, Ltd. as a bona fide buying agent representing Dolgencorp, Inc.
in this transaction.
8. We have neither compensated nor controlled the agent whose
existence is hereby divulged to US Customs. This statement is true and
correct.</t>
    <phoneticPr fontId="12" type="noConversion"/>
  </si>
  <si>
    <t>Marks &amp; Numbers</t>
    <phoneticPr fontId="12" type="noConversion"/>
  </si>
  <si>
    <t>Description of Packages and Goods</t>
    <phoneticPr fontId="12" type="noConversion"/>
  </si>
  <si>
    <t>PO: 29R1H3/96000
SKU: 44265101
DESCRIPTION: F26 THROW HEATED</t>
    <phoneticPr fontId="12" type="noConversion"/>
  </si>
  <si>
    <t>S.K.U. #: 4-426-5101
CASE PACK: 6
GR. WT.: 18.84 Lbs  CU. FT.: 2.57
MADE IN CHINA
DESCRIPTION: F26 THROW HEATED</t>
    <phoneticPr fontId="12" type="noConversion"/>
  </si>
  <si>
    <t>29R1H3/96000</t>
    <phoneticPr fontId="12" type="noConversion"/>
  </si>
  <si>
    <t>NGB</t>
    <phoneticPr fontId="12" type="noConversion"/>
  </si>
  <si>
    <t>#</t>
    <phoneticPr fontId="12" type="noConversion"/>
  </si>
  <si>
    <t>BX640876</t>
    <phoneticPr fontId="12" type="noConversion"/>
  </si>
  <si>
    <t xml:space="preserve">NINGBO ROYAL PEACE </t>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</si>
</sst>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_ "/>
    <numFmt numFmtId="177" formatCode="0.000_ "/>
    <numFmt numFmtId="178" formatCode="0.0"/>
    <numFmt numFmtId="179" formatCode="dd/mmm/yyyy"/>
    <numFmt numFmtId="180" formatCode="0.00_);[Red]\(0.00\)"/>
  </numFmts>
  <fonts count="16">
    <font>
      <sz val="10"/>
      <name val="Arial"/>
      <family val="2"/>
    </font>
    <font>
      <b/>
      <sz val="8"/>
      <color indexed="9"/>
      <name val="Arial"/>
      <family val="2"/>
    </font>
    <font>
      <b/>
      <sz val="8"/>
      <color rgb="FFFFFFFF"/>
      <name val="宋体"/>
      <family val="3"/>
      <charset val="134"/>
    </font>
    <font>
      <b/>
      <sz val="11"/>
      <color theme="1"/>
      <name val="Calibri"/>
      <family val="2"/>
    </font>
    <font>
      <b/>
      <sz val="11"/>
      <color indexed="8"/>
      <name val="Calibri"/>
      <family val="2"/>
    </font>
    <font>
      <sz val="8"/>
      <name val="Arial"/>
      <family val="2"/>
    </font>
    <font>
      <sz val="8"/>
      <color rgb="FFFF0000"/>
      <name val="Arial"/>
      <family val="2"/>
    </font>
    <font>
      <b/>
      <sz val="11"/>
      <name val="Calibri"/>
      <family val="2"/>
    </font>
    <font>
      <sz val="11"/>
      <name val="Calibri"/>
      <family val="2"/>
    </font>
    <font>
      <sz val="11"/>
      <color indexed="8"/>
      <name val="Calibri"/>
      <family val="2"/>
    </font>
    <font>
      <b/>
      <sz val="12"/>
      <name val="Arial"/>
      <family val="2"/>
    </font>
    <font>
      <b/>
      <sz val="11"/>
      <color indexed="8"/>
      <name val="微软雅黑"/>
      <family val="2"/>
      <charset val="134"/>
    </font>
    <font>
      <sz val="9"/>
      <name val="宋体"/>
      <family val="3"/>
      <charset val="134"/>
    </font>
    <font>
      <sz val="24"/>
      <color rgb="FFFF0000"/>
      <name val="Arial"/>
      <family val="2"/>
    </font>
    <font>
      <sz val="11"/>
      <color rgb="FFFF0000"/>
      <name val="Arial"/>
      <family val="2"/>
    </font>
    <font>
      <sz val="11"/>
      <name val="Arial"/>
      <family val="2"/>
    </font>
  </fonts>
  <fills count="5">
    <fill>
      <patternFill patternType="none"/>
    </fill>
    <fill>
      <patternFill patternType="gray125"/>
    </fill>
    <fill>
      <patternFill patternType="solid">
        <fgColor theme="4" tint="0.59999389629810485"/>
        <bgColor indexed="64"/>
      </patternFill>
    </fill>
    <fill>
      <patternFill patternType="solid">
        <fgColor indexed="24"/>
        <bgColor indexed="64"/>
      </patternFill>
    </fill>
    <fill>
      <patternFill patternType="solid">
        <fgColor rgb="FFFFFF00"/>
        <bgColor indexed="64"/>
      </patternFill>
    </fill>
  </fills>
  <borders count="13">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8"/>
      </top>
      <bottom/>
      <diagonal/>
    </border>
    <border>
      <left style="thin">
        <color indexed="64"/>
      </left>
      <right style="thin">
        <color indexed="8"/>
      </right>
      <top style="thin">
        <color indexed="8"/>
      </top>
      <bottom/>
      <diagonal/>
    </border>
    <border>
      <left style="thin">
        <color indexed="8"/>
      </left>
      <right style="thin">
        <color indexed="8"/>
      </right>
      <top/>
      <bottom style="thin">
        <color indexed="8"/>
      </bottom>
      <diagonal/>
    </border>
    <border>
      <left style="thin">
        <color indexed="64"/>
      </left>
      <right style="thin">
        <color indexed="64"/>
      </right>
      <top/>
      <bottom style="thin">
        <color indexed="64"/>
      </bottom>
      <diagonal/>
    </border>
    <border>
      <left style="thin">
        <color indexed="64"/>
      </left>
      <right style="thin">
        <color indexed="8"/>
      </right>
      <top/>
      <bottom style="thin">
        <color indexed="64"/>
      </bottom>
      <diagonal/>
    </border>
    <border>
      <left style="thin">
        <color indexed="8"/>
      </left>
      <right style="thin">
        <color indexed="8"/>
      </right>
      <top/>
      <bottom/>
      <diagonal/>
    </border>
    <border>
      <left style="thin">
        <color indexed="64"/>
      </left>
      <right style="thin">
        <color indexed="8"/>
      </right>
      <top style="thin">
        <color indexed="64"/>
      </top>
      <bottom style="thin">
        <color indexed="64"/>
      </bottom>
      <diagonal/>
    </border>
  </borders>
  <cellStyleXfs count="1">
    <xf numFmtId="0" fontId="0" fillId="0" borderId="0"/>
  </cellStyleXfs>
  <cellXfs count="52">
    <xf numFmtId="0" fontId="0" fillId="0" borderId="0" xfId="0"/>
    <xf numFmtId="0" fontId="3" fillId="2" borderId="1" xfId="0" applyFont="1" applyFill="1" applyBorder="1" applyAlignment="1">
      <alignment horizontal="center" vertical="center" wrapText="1"/>
    </xf>
    <xf numFmtId="0" fontId="1" fillId="3" borderId="1" xfId="0" applyFont="1" applyFill="1" applyBorder="1" applyAlignment="1">
      <alignment horizontal="center" wrapText="1"/>
    </xf>
    <xf numFmtId="0" fontId="2" fillId="3" borderId="1" xfId="0" applyFont="1" applyFill="1" applyBorder="1" applyAlignment="1">
      <alignment horizontal="center" wrapText="1"/>
    </xf>
    <xf numFmtId="0" fontId="3" fillId="2" borderId="1" xfId="0" applyFont="1" applyFill="1" applyBorder="1" applyAlignment="1">
      <alignment horizontal="center" vertical="center"/>
    </xf>
    <xf numFmtId="180" fontId="3" fillId="2"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179" fontId="5" fillId="0" borderId="1" xfId="0" applyNumberFormat="1" applyFont="1" applyBorder="1" applyAlignment="1">
      <alignment vertical="top" wrapText="1"/>
    </xf>
    <xf numFmtId="179" fontId="6" fillId="0" borderId="1" xfId="0" applyNumberFormat="1" applyFont="1" applyBorder="1" applyAlignment="1">
      <alignment vertical="top" wrapText="1"/>
    </xf>
    <xf numFmtId="0" fontId="5" fillId="0" borderId="1" xfId="0" applyFont="1" applyBorder="1" applyAlignment="1">
      <alignment horizontal="center" vertical="top" wrapText="1"/>
    </xf>
    <xf numFmtId="0" fontId="5" fillId="0" borderId="3" xfId="0" applyFont="1" applyBorder="1" applyAlignment="1">
      <alignment horizontal="center" vertical="top" wrapText="1"/>
    </xf>
    <xf numFmtId="0" fontId="5" fillId="4" borderId="1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1" xfId="0" applyFont="1" applyFill="1" applyBorder="1" applyAlignment="1">
      <alignment horizontal="center" vertical="top" wrapText="1"/>
    </xf>
    <xf numFmtId="0" fontId="5" fillId="4" borderId="3" xfId="0" applyFont="1" applyFill="1" applyBorder="1" applyAlignment="1">
      <alignment horizontal="center" vertical="top" wrapText="1"/>
    </xf>
    <xf numFmtId="0" fontId="0" fillId="4" borderId="5" xfId="0" applyFill="1" applyBorder="1" applyAlignment="1">
      <alignment horizontal="center" vertical="center"/>
    </xf>
    <xf numFmtId="0" fontId="10" fillId="0" borderId="0" xfId="0" applyFont="1"/>
    <xf numFmtId="179" fontId="5" fillId="4" borderId="1" xfId="0" applyNumberFormat="1" applyFont="1" applyFill="1" applyBorder="1" applyAlignment="1">
      <alignment horizontal="center" vertical="top" wrapText="1"/>
    </xf>
    <xf numFmtId="0" fontId="0" fillId="4" borderId="5" xfId="0" applyFill="1" applyBorder="1" applyAlignment="1">
      <alignment horizontal="center"/>
    </xf>
    <xf numFmtId="177" fontId="0" fillId="4" borderId="5" xfId="0" applyNumberFormat="1" applyFill="1" applyBorder="1" applyAlignment="1">
      <alignment horizontal="center"/>
    </xf>
    <xf numFmtId="2" fontId="0" fillId="4" borderId="12" xfId="0" applyNumberFormat="1" applyFill="1" applyBorder="1" applyAlignment="1">
      <alignment horizontal="center"/>
    </xf>
    <xf numFmtId="0" fontId="0" fillId="0" borderId="0" xfId="0" applyAlignment="1">
      <alignment horizontal="center"/>
    </xf>
    <xf numFmtId="0" fontId="0" fillId="0" borderId="1" xfId="0" applyBorder="1"/>
    <xf numFmtId="0" fontId="0" fillId="0" borderId="1" xfId="0" applyBorder="1" applyAlignment="1">
      <alignment horizontal="center"/>
    </xf>
    <xf numFmtId="2" fontId="0" fillId="4" borderId="5" xfId="0" applyNumberFormat="1" applyFill="1" applyBorder="1" applyAlignment="1">
      <alignment horizontal="center"/>
    </xf>
    <xf numFmtId="0" fontId="13" fillId="0" borderId="5" xfId="0" applyFont="1" applyBorder="1" applyAlignment="1">
      <alignment horizontal="center"/>
    </xf>
    <xf numFmtId="0" fontId="14" fillId="0" borderId="5" xfId="0" applyFont="1" applyBorder="1"/>
    <xf numFmtId="0" fontId="15" fillId="0" borderId="5" xfId="0" applyFont="1" applyBorder="1"/>
    <xf numFmtId="0" fontId="15" fillId="0" borderId="0" xfId="0" applyFont="1"/>
    <xf numFmtId="0" fontId="14" fillId="0" borderId="5" xfId="0" applyFont="1" applyBorder="1" applyAlignment="1">
      <alignment vertical="top"/>
    </xf>
    <xf numFmtId="0" fontId="15" fillId="0" borderId="5" xfId="0" applyFont="1" applyBorder="1" applyAlignment="1">
      <alignment vertical="top"/>
    </xf>
    <xf numFmtId="0" fontId="15" fillId="0" borderId="5" xfId="0" applyFont="1" applyBorder="1" applyAlignment="1">
      <alignment wrapText="1"/>
    </xf>
    <xf numFmtId="0" fontId="14" fillId="0" borderId="5" xfId="0" applyFont="1" applyBorder="1" applyAlignment="1">
      <alignment horizontal="right"/>
    </xf>
    <xf numFmtId="2" fontId="0" fillId="0" borderId="7" xfId="0" applyNumberFormat="1" applyBorder="1" applyAlignment="1">
      <alignment horizontal="center" vertical="center"/>
    </xf>
    <xf numFmtId="2" fontId="0" fillId="0" borderId="10" xfId="0" applyNumberFormat="1" applyBorder="1" applyAlignment="1">
      <alignment horizontal="center" vertical="center"/>
    </xf>
    <xf numFmtId="176" fontId="9" fillId="0" borderId="5" xfId="0" applyNumberFormat="1" applyFont="1" applyBorder="1" applyAlignment="1">
      <alignment horizontal="center" vertical="center" wrapText="1"/>
    </xf>
    <xf numFmtId="0" fontId="0" fillId="0" borderId="6" xfId="0" applyBorder="1" applyAlignment="1">
      <alignment horizontal="center" vertical="center"/>
    </xf>
    <xf numFmtId="0" fontId="0" fillId="0" borderId="9" xfId="0" applyBorder="1" applyAlignment="1">
      <alignment horizontal="center" vertical="center"/>
    </xf>
    <xf numFmtId="2" fontId="0" fillId="0" borderId="6" xfId="0" applyNumberFormat="1" applyBorder="1" applyAlignment="1">
      <alignment horizontal="center" vertical="center"/>
    </xf>
    <xf numFmtId="2" fontId="0" fillId="0" borderId="9" xfId="0" applyNumberFormat="1" applyBorder="1" applyAlignment="1">
      <alignment horizontal="center" vertical="center"/>
    </xf>
    <xf numFmtId="177" fontId="0" fillId="0" borderId="5" xfId="0" applyNumberFormat="1" applyBorder="1" applyAlignment="1">
      <alignment horizontal="center" vertical="center"/>
    </xf>
    <xf numFmtId="178" fontId="7" fillId="0" borderId="5" xfId="0" applyNumberFormat="1" applyFont="1" applyBorder="1" applyAlignment="1">
      <alignment horizontal="center" vertical="center"/>
    </xf>
    <xf numFmtId="177" fontId="0" fillId="0" borderId="4" xfId="0" applyNumberFormat="1" applyBorder="1" applyAlignment="1">
      <alignment horizontal="center" vertical="center"/>
    </xf>
    <xf numFmtId="0" fontId="8" fillId="0" borderId="5" xfId="0" applyFont="1" applyBorder="1" applyAlignment="1">
      <alignment horizontal="center" vertical="center"/>
    </xf>
    <xf numFmtId="178" fontId="7" fillId="0" borderId="4" xfId="0" applyNumberFormat="1" applyFont="1" applyBorder="1" applyAlignment="1">
      <alignment horizontal="center" vertical="center"/>
    </xf>
    <xf numFmtId="0" fontId="8" fillId="0" borderId="4" xfId="0" applyFont="1" applyBorder="1" applyAlignment="1">
      <alignment horizontal="center" vertical="center"/>
    </xf>
    <xf numFmtId="0" fontId="0" fillId="0" borderId="5" xfId="0" applyBorder="1" applyAlignment="1">
      <alignment horizontal="center" vertical="center"/>
    </xf>
    <xf numFmtId="0" fontId="5" fillId="0" borderId="2" xfId="0" applyFont="1" applyBorder="1" applyAlignment="1">
      <alignment horizontal="center" vertical="center" wrapText="1"/>
    </xf>
    <xf numFmtId="0" fontId="5" fillId="0" borderId="8" xfId="0" applyFont="1" applyBorder="1" applyAlignment="1">
      <alignment horizontal="center" vertical="center" wrapText="1"/>
    </xf>
    <xf numFmtId="0" fontId="0" fillId="0" borderId="4" xfId="0" applyBorder="1" applyAlignment="1">
      <alignment horizontal="center" vertical="center"/>
    </xf>
    <xf numFmtId="0" fontId="4"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C7EDCC"/>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4"/>
  <sheetViews>
    <sheetView workbookViewId="0">
      <selection activeCell="D36" sqref="D36"/>
    </sheetView>
  </sheetViews>
  <sheetFormatPr defaultColWidth="9.140625" defaultRowHeight="12.75" customHeight="1"/>
  <cols>
    <col min="1" max="1" width="14.5703125" customWidth="1"/>
    <col min="2" max="3" width="13.7109375" customWidth="1"/>
    <col min="4" max="4" width="15.5703125" customWidth="1"/>
    <col min="5" max="5" width="11" customWidth="1"/>
    <col min="6" max="6" width="13.7109375" customWidth="1"/>
    <col min="7" max="7" width="15.5703125" customWidth="1"/>
    <col min="8" max="8" width="39" customWidth="1"/>
    <col min="9" max="9" width="13.7109375" customWidth="1"/>
    <col min="10" max="10" width="11" customWidth="1"/>
  </cols>
  <sheetData>
    <row r="1" spans="1:10" ht="15.75">
      <c r="A1" s="16" t="s">
        <v>0</v>
      </c>
    </row>
    <row r="3" spans="1:10">
      <c r="A3" s="2" t="s">
        <v>1</v>
      </c>
      <c r="B3" s="2" t="s">
        <v>2</v>
      </c>
      <c r="C3" s="2" t="s">
        <v>3</v>
      </c>
      <c r="D3" s="2" t="s">
        <v>4</v>
      </c>
      <c r="E3" s="2" t="s">
        <v>5</v>
      </c>
      <c r="F3" s="2" t="s">
        <v>6</v>
      </c>
      <c r="G3" s="2" t="s">
        <v>7</v>
      </c>
      <c r="H3" s="2" t="s">
        <v>8</v>
      </c>
      <c r="I3" s="2" t="s">
        <v>9</v>
      </c>
      <c r="J3" s="2" t="s">
        <v>10</v>
      </c>
    </row>
    <row r="4" spans="1:10">
      <c r="A4" s="9" t="s">
        <v>11</v>
      </c>
      <c r="B4" s="9" t="s">
        <v>12</v>
      </c>
      <c r="C4" s="7">
        <v>46150</v>
      </c>
      <c r="D4" s="7">
        <v>46161</v>
      </c>
      <c r="E4" s="9" t="s">
        <v>13</v>
      </c>
      <c r="F4" s="9" t="s">
        <v>14</v>
      </c>
      <c r="G4" s="9" t="s">
        <v>14</v>
      </c>
      <c r="H4" s="9" t="s">
        <v>15</v>
      </c>
      <c r="I4" s="9" t="s">
        <v>16</v>
      </c>
      <c r="J4" s="9" t="s">
        <v>17</v>
      </c>
    </row>
    <row r="5" spans="1:10">
      <c r="A5" s="9" t="s">
        <v>18</v>
      </c>
      <c r="B5" s="9" t="s">
        <v>12</v>
      </c>
      <c r="C5" s="7">
        <v>46150</v>
      </c>
      <c r="D5" s="7">
        <v>46161</v>
      </c>
      <c r="E5" s="9" t="s">
        <v>13</v>
      </c>
      <c r="F5" s="9" t="s">
        <v>19</v>
      </c>
      <c r="G5" s="9" t="s">
        <v>19</v>
      </c>
      <c r="H5" s="9" t="s">
        <v>15</v>
      </c>
      <c r="I5" s="9" t="s">
        <v>16</v>
      </c>
      <c r="J5" s="9" t="s">
        <v>20</v>
      </c>
    </row>
    <row r="6" spans="1:10">
      <c r="A6" s="9" t="s">
        <v>21</v>
      </c>
      <c r="B6" s="9" t="s">
        <v>12</v>
      </c>
      <c r="C6" s="7">
        <v>46164</v>
      </c>
      <c r="D6" s="7">
        <v>46175</v>
      </c>
      <c r="E6" s="9" t="s">
        <v>13</v>
      </c>
      <c r="F6" s="9" t="s">
        <v>22</v>
      </c>
      <c r="G6" s="9" t="s">
        <v>22</v>
      </c>
      <c r="H6" s="9" t="s">
        <v>15</v>
      </c>
      <c r="I6" s="9" t="s">
        <v>16</v>
      </c>
      <c r="J6" s="9" t="s">
        <v>23</v>
      </c>
    </row>
    <row r="7" spans="1:10">
      <c r="A7" s="9" t="s">
        <v>24</v>
      </c>
      <c r="B7" s="9" t="s">
        <v>12</v>
      </c>
      <c r="C7" s="7">
        <v>46164</v>
      </c>
      <c r="D7" s="7">
        <v>46175</v>
      </c>
      <c r="E7" s="9" t="s">
        <v>13</v>
      </c>
      <c r="F7" s="9" t="s">
        <v>25</v>
      </c>
      <c r="G7" s="9" t="s">
        <v>25</v>
      </c>
      <c r="H7" s="9" t="s">
        <v>15</v>
      </c>
      <c r="I7" s="9" t="s">
        <v>16</v>
      </c>
      <c r="J7" s="9" t="s">
        <v>26</v>
      </c>
    </row>
    <row r="8" spans="1:10">
      <c r="A8" s="9" t="s">
        <v>27</v>
      </c>
      <c r="B8" s="9" t="s">
        <v>12</v>
      </c>
      <c r="C8" s="7">
        <v>46156</v>
      </c>
      <c r="D8" s="7">
        <v>46167</v>
      </c>
      <c r="E8" s="9" t="s">
        <v>13</v>
      </c>
      <c r="F8" s="9" t="s">
        <v>28</v>
      </c>
      <c r="G8" s="9" t="s">
        <v>28</v>
      </c>
      <c r="H8" s="9" t="s">
        <v>15</v>
      </c>
      <c r="I8" s="9" t="s">
        <v>16</v>
      </c>
      <c r="J8" s="9" t="s">
        <v>29</v>
      </c>
    </row>
    <row r="9" spans="1:10">
      <c r="A9" s="9" t="s">
        <v>30</v>
      </c>
      <c r="B9" s="9" t="s">
        <v>12</v>
      </c>
      <c r="C9" s="7">
        <v>46150</v>
      </c>
      <c r="D9" s="7">
        <v>46161</v>
      </c>
      <c r="E9" s="9" t="s">
        <v>13</v>
      </c>
      <c r="F9" s="9" t="s">
        <v>31</v>
      </c>
      <c r="G9" s="9" t="s">
        <v>31</v>
      </c>
      <c r="H9" s="9" t="s">
        <v>15</v>
      </c>
      <c r="I9" s="9" t="s">
        <v>16</v>
      </c>
      <c r="J9" s="9" t="s">
        <v>32</v>
      </c>
    </row>
    <row r="10" spans="1:10">
      <c r="A10" s="9" t="s">
        <v>33</v>
      </c>
      <c r="B10" s="9" t="s">
        <v>12</v>
      </c>
      <c r="C10" s="7">
        <v>46150</v>
      </c>
      <c r="D10" s="7">
        <v>46161</v>
      </c>
      <c r="E10" s="9" t="s">
        <v>13</v>
      </c>
      <c r="F10" s="9" t="s">
        <v>34</v>
      </c>
      <c r="G10" s="9" t="s">
        <v>34</v>
      </c>
      <c r="H10" s="9" t="s">
        <v>15</v>
      </c>
      <c r="I10" s="9" t="s">
        <v>16</v>
      </c>
      <c r="J10" s="9" t="s">
        <v>35</v>
      </c>
    </row>
    <row r="11" spans="1:10">
      <c r="A11" s="9" t="s">
        <v>36</v>
      </c>
      <c r="B11" s="9" t="s">
        <v>12</v>
      </c>
      <c r="C11" s="7">
        <v>46150</v>
      </c>
      <c r="D11" s="7">
        <v>46161</v>
      </c>
      <c r="E11" s="9" t="s">
        <v>13</v>
      </c>
      <c r="F11" s="9" t="s">
        <v>37</v>
      </c>
      <c r="G11" s="9" t="s">
        <v>37</v>
      </c>
      <c r="H11" s="9" t="s">
        <v>15</v>
      </c>
      <c r="I11" s="9" t="s">
        <v>16</v>
      </c>
      <c r="J11" s="9" t="s">
        <v>38</v>
      </c>
    </row>
    <row r="12" spans="1:10">
      <c r="A12" s="9" t="s">
        <v>39</v>
      </c>
      <c r="B12" s="9" t="s">
        <v>12</v>
      </c>
      <c r="C12" s="7">
        <v>46150</v>
      </c>
      <c r="D12" s="7">
        <v>46161</v>
      </c>
      <c r="E12" s="9" t="s">
        <v>13</v>
      </c>
      <c r="F12" s="9" t="s">
        <v>40</v>
      </c>
      <c r="G12" s="9" t="s">
        <v>40</v>
      </c>
      <c r="H12" s="9" t="s">
        <v>15</v>
      </c>
      <c r="I12" s="9" t="s">
        <v>16</v>
      </c>
      <c r="J12" s="9" t="s">
        <v>41</v>
      </c>
    </row>
    <row r="13" spans="1:10">
      <c r="A13" s="9" t="s">
        <v>42</v>
      </c>
      <c r="B13" s="9" t="s">
        <v>12</v>
      </c>
      <c r="C13" s="7">
        <v>46150</v>
      </c>
      <c r="D13" s="7">
        <v>46161</v>
      </c>
      <c r="E13" s="9" t="s">
        <v>13</v>
      </c>
      <c r="F13" s="9" t="s">
        <v>43</v>
      </c>
      <c r="G13" s="9" t="s">
        <v>43</v>
      </c>
      <c r="H13" s="9" t="s">
        <v>15</v>
      </c>
      <c r="I13" s="9" t="s">
        <v>16</v>
      </c>
      <c r="J13" s="9" t="s">
        <v>44</v>
      </c>
    </row>
    <row r="14" spans="1:10">
      <c r="A14" s="9" t="s">
        <v>45</v>
      </c>
      <c r="B14" s="9" t="s">
        <v>12</v>
      </c>
      <c r="C14" s="7">
        <v>46164</v>
      </c>
      <c r="D14" s="7">
        <v>46175</v>
      </c>
      <c r="E14" s="9" t="s">
        <v>13</v>
      </c>
      <c r="F14" s="9" t="s">
        <v>46</v>
      </c>
      <c r="G14" s="9" t="s">
        <v>46</v>
      </c>
      <c r="H14" s="9" t="s">
        <v>15</v>
      </c>
      <c r="I14" s="9" t="s">
        <v>16</v>
      </c>
      <c r="J14" s="9" t="s">
        <v>47</v>
      </c>
    </row>
    <row r="15" spans="1:10">
      <c r="A15" s="9" t="s">
        <v>48</v>
      </c>
      <c r="B15" s="9" t="s">
        <v>12</v>
      </c>
      <c r="C15" s="7">
        <v>46150</v>
      </c>
      <c r="D15" s="7">
        <v>46161</v>
      </c>
      <c r="E15" s="9" t="s">
        <v>13</v>
      </c>
      <c r="F15" s="9" t="s">
        <v>49</v>
      </c>
      <c r="G15" s="9" t="s">
        <v>49</v>
      </c>
      <c r="H15" s="9" t="s">
        <v>15</v>
      </c>
      <c r="I15" s="9" t="s">
        <v>16</v>
      </c>
      <c r="J15" s="9" t="s">
        <v>50</v>
      </c>
    </row>
    <row r="16" spans="1:10">
      <c r="A16" s="9" t="s">
        <v>51</v>
      </c>
      <c r="B16" s="9" t="s">
        <v>12</v>
      </c>
      <c r="C16" s="7">
        <v>46164</v>
      </c>
      <c r="D16" s="7">
        <v>46175</v>
      </c>
      <c r="E16" s="9" t="s">
        <v>13</v>
      </c>
      <c r="F16" s="9" t="s">
        <v>52</v>
      </c>
      <c r="G16" s="9" t="s">
        <v>52</v>
      </c>
      <c r="H16" s="9" t="s">
        <v>15</v>
      </c>
      <c r="I16" s="9" t="s">
        <v>16</v>
      </c>
      <c r="J16" s="9" t="s">
        <v>53</v>
      </c>
    </row>
    <row r="17" spans="1:10">
      <c r="A17" s="9" t="s">
        <v>54</v>
      </c>
      <c r="B17" s="9" t="s">
        <v>12</v>
      </c>
      <c r="C17" s="7">
        <v>46150</v>
      </c>
      <c r="D17" s="7">
        <v>46161</v>
      </c>
      <c r="E17" s="9" t="s">
        <v>13</v>
      </c>
      <c r="F17" s="9" t="s">
        <v>55</v>
      </c>
      <c r="G17" s="9" t="s">
        <v>55</v>
      </c>
      <c r="H17" s="9" t="s">
        <v>15</v>
      </c>
      <c r="I17" s="9" t="s">
        <v>16</v>
      </c>
      <c r="J17" s="9" t="s">
        <v>56</v>
      </c>
    </row>
    <row r="18" spans="1:10">
      <c r="A18" s="9" t="s">
        <v>57</v>
      </c>
      <c r="B18" s="9" t="s">
        <v>12</v>
      </c>
      <c r="C18" s="7">
        <v>46150</v>
      </c>
      <c r="D18" s="7">
        <v>46161</v>
      </c>
      <c r="E18" s="9" t="s">
        <v>13</v>
      </c>
      <c r="F18" s="9" t="s">
        <v>58</v>
      </c>
      <c r="G18" s="9" t="s">
        <v>58</v>
      </c>
      <c r="H18" s="9" t="s">
        <v>15</v>
      </c>
      <c r="I18" s="9" t="s">
        <v>16</v>
      </c>
      <c r="J18" s="9" t="s">
        <v>59</v>
      </c>
    </row>
    <row r="19" spans="1:10">
      <c r="A19" s="9" t="s">
        <v>60</v>
      </c>
      <c r="B19" s="9" t="s">
        <v>12</v>
      </c>
      <c r="C19" s="7">
        <v>46156</v>
      </c>
      <c r="D19" s="7">
        <v>46167</v>
      </c>
      <c r="E19" s="9" t="s">
        <v>13</v>
      </c>
      <c r="F19" s="9" t="s">
        <v>61</v>
      </c>
      <c r="G19" s="9" t="s">
        <v>61</v>
      </c>
      <c r="H19" s="9" t="s">
        <v>15</v>
      </c>
      <c r="I19" s="9" t="s">
        <v>16</v>
      </c>
      <c r="J19" s="9" t="s">
        <v>62</v>
      </c>
    </row>
    <row r="20" spans="1:10">
      <c r="A20" s="9" t="s">
        <v>63</v>
      </c>
      <c r="B20" s="9" t="s">
        <v>12</v>
      </c>
      <c r="C20" s="7">
        <v>46150</v>
      </c>
      <c r="D20" s="7">
        <v>46161</v>
      </c>
      <c r="E20" s="9" t="s">
        <v>13</v>
      </c>
      <c r="F20" s="9" t="s">
        <v>64</v>
      </c>
      <c r="G20" s="9" t="s">
        <v>64</v>
      </c>
      <c r="H20" s="9" t="s">
        <v>15</v>
      </c>
      <c r="I20" s="9" t="s">
        <v>16</v>
      </c>
      <c r="J20" s="9" t="s">
        <v>65</v>
      </c>
    </row>
    <row r="21" spans="1:10">
      <c r="A21" s="9" t="s">
        <v>66</v>
      </c>
      <c r="B21" s="9" t="s">
        <v>12</v>
      </c>
      <c r="C21" s="7">
        <v>46156</v>
      </c>
      <c r="D21" s="7">
        <v>46167</v>
      </c>
      <c r="E21" s="9" t="s">
        <v>13</v>
      </c>
      <c r="F21" s="9" t="s">
        <v>67</v>
      </c>
      <c r="G21" s="9" t="s">
        <v>67</v>
      </c>
      <c r="H21" s="9" t="s">
        <v>15</v>
      </c>
      <c r="I21" s="9" t="s">
        <v>16</v>
      </c>
      <c r="J21" s="9" t="s">
        <v>68</v>
      </c>
    </row>
    <row r="22" spans="1:10">
      <c r="A22" s="9" t="s">
        <v>69</v>
      </c>
      <c r="B22" s="9" t="s">
        <v>12</v>
      </c>
      <c r="C22" s="7">
        <v>46164</v>
      </c>
      <c r="D22" s="7">
        <v>46175</v>
      </c>
      <c r="E22" s="9" t="s">
        <v>13</v>
      </c>
      <c r="F22" s="9" t="s">
        <v>70</v>
      </c>
      <c r="G22" s="9" t="s">
        <v>70</v>
      </c>
      <c r="H22" s="9" t="s">
        <v>15</v>
      </c>
      <c r="I22" s="9" t="s">
        <v>16</v>
      </c>
      <c r="J22" s="9" t="s">
        <v>71</v>
      </c>
    </row>
    <row r="23" spans="1:10">
      <c r="A23" s="9" t="s">
        <v>72</v>
      </c>
      <c r="B23" s="9" t="s">
        <v>12</v>
      </c>
      <c r="C23" s="7">
        <v>46150</v>
      </c>
      <c r="D23" s="7">
        <v>46161</v>
      </c>
      <c r="E23" s="9" t="s">
        <v>13</v>
      </c>
      <c r="F23" s="9" t="s">
        <v>73</v>
      </c>
      <c r="G23" s="9" t="s">
        <v>73</v>
      </c>
      <c r="H23" s="9" t="s">
        <v>15</v>
      </c>
      <c r="I23" s="9" t="s">
        <v>16</v>
      </c>
      <c r="J23" s="9" t="s">
        <v>74</v>
      </c>
    </row>
    <row r="24" spans="1:10">
      <c r="A24" s="9" t="s">
        <v>75</v>
      </c>
      <c r="B24" s="9" t="s">
        <v>12</v>
      </c>
      <c r="C24" s="7">
        <v>46164</v>
      </c>
      <c r="D24" s="7">
        <v>46175</v>
      </c>
      <c r="E24" s="9" t="s">
        <v>13</v>
      </c>
      <c r="F24" s="9" t="s">
        <v>76</v>
      </c>
      <c r="G24" s="9" t="s">
        <v>76</v>
      </c>
      <c r="H24" s="9" t="s">
        <v>15</v>
      </c>
      <c r="I24" s="9" t="s">
        <v>16</v>
      </c>
      <c r="J24" s="9" t="s">
        <v>77</v>
      </c>
    </row>
  </sheetData>
  <phoneticPr fontId="12" type="noConversion"/>
  <pageMargins left="0.75" right="0.75" top="1" bottom="1" header="0.5" footer="0.5"/>
  <pageSetup scale="9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74"/>
  <sheetViews>
    <sheetView tabSelected="1" topLeftCell="A43" workbookViewId="0">
      <selection activeCell="C70" sqref="C70"/>
    </sheetView>
  </sheetViews>
  <sheetFormatPr defaultColWidth="9.140625" defaultRowHeight="12.75" customHeight="1"/>
  <cols>
    <col min="1" max="2" width="14.5703125" customWidth="1"/>
    <col min="3" max="3" width="13.7109375" customWidth="1"/>
    <col min="4" max="4" width="14.5703125" customWidth="1"/>
    <col min="5" max="6" width="13.7109375" customWidth="1"/>
    <col min="7" max="7" width="11.140625" customWidth="1"/>
    <col min="8" max="8" width="11" customWidth="1"/>
    <col min="9" max="9" width="13.7109375" customWidth="1"/>
    <col min="10" max="10" width="18.42578125" customWidth="1"/>
    <col min="11" max="11" width="9.28515625" customWidth="1"/>
    <col min="13" max="13" width="8.85546875" customWidth="1"/>
    <col min="14" max="14" width="6.85546875" customWidth="1"/>
    <col min="15" max="15" width="2.42578125" customWidth="1"/>
    <col min="16" max="16" width="6.85546875" customWidth="1"/>
    <col min="17" max="17" width="2.5703125" customWidth="1"/>
    <col min="18" max="18" width="6.85546875" customWidth="1"/>
    <col min="19" max="19" width="9.42578125" customWidth="1"/>
    <col min="24" max="24" width="13.7109375" customWidth="1"/>
  </cols>
  <sheetData>
    <row r="1" spans="1:24" ht="38.25" customHeight="1">
      <c r="A1" s="25">
        <v>0</v>
      </c>
      <c r="F1" s="25"/>
      <c r="G1" s="25" t="s">
        <v>128</v>
      </c>
      <c r="I1" s="25">
        <v>1</v>
      </c>
      <c r="J1" s="25"/>
      <c r="K1" s="25"/>
      <c r="L1" s="25">
        <v>2</v>
      </c>
      <c r="M1" s="25">
        <v>3</v>
      </c>
      <c r="N1" s="25">
        <v>4</v>
      </c>
      <c r="O1" s="25"/>
      <c r="P1" s="25">
        <v>5</v>
      </c>
      <c r="Q1" s="25"/>
      <c r="R1" s="25">
        <v>6</v>
      </c>
      <c r="S1" s="25">
        <v>7</v>
      </c>
      <c r="T1" s="25"/>
      <c r="U1" s="25">
        <v>8</v>
      </c>
      <c r="V1" s="25"/>
      <c r="W1" s="25">
        <v>9</v>
      </c>
    </row>
    <row r="2" spans="1:24" ht="30" customHeight="1">
      <c r="A2" s="2" t="s">
        <v>1</v>
      </c>
      <c r="B2" s="2" t="s">
        <v>78</v>
      </c>
      <c r="C2" s="2" t="s">
        <v>79</v>
      </c>
      <c r="D2" s="2" t="s">
        <v>80</v>
      </c>
      <c r="E2" s="2" t="s">
        <v>3</v>
      </c>
      <c r="F2" s="2" t="s">
        <v>4</v>
      </c>
      <c r="G2" s="3" t="s">
        <v>81</v>
      </c>
      <c r="H2" s="2" t="s">
        <v>5</v>
      </c>
      <c r="I2" s="2" t="s">
        <v>6</v>
      </c>
      <c r="J2" s="2" t="s">
        <v>8</v>
      </c>
      <c r="K2" s="2" t="s">
        <v>10</v>
      </c>
      <c r="L2" s="4" t="s">
        <v>82</v>
      </c>
      <c r="M2" s="4" t="s">
        <v>83</v>
      </c>
      <c r="N2" s="50" t="s">
        <v>84</v>
      </c>
      <c r="O2" s="51"/>
      <c r="P2" s="51"/>
      <c r="Q2" s="51"/>
      <c r="R2" s="51"/>
      <c r="S2" s="1" t="s">
        <v>85</v>
      </c>
      <c r="T2" s="5" t="s">
        <v>86</v>
      </c>
      <c r="U2" s="1" t="s">
        <v>87</v>
      </c>
      <c r="V2" s="5" t="s">
        <v>88</v>
      </c>
      <c r="W2" s="1" t="s">
        <v>89</v>
      </c>
      <c r="X2" s="22"/>
    </row>
    <row r="3" spans="1:24">
      <c r="A3" s="47" t="s">
        <v>126</v>
      </c>
      <c r="B3" s="47" t="s">
        <v>90</v>
      </c>
      <c r="C3" s="6" t="s">
        <v>91</v>
      </c>
      <c r="D3" s="6">
        <f>I3/2</f>
        <v>1128</v>
      </c>
      <c r="E3" s="7">
        <v>46150</v>
      </c>
      <c r="F3" s="7">
        <v>46161</v>
      </c>
      <c r="G3" s="8">
        <f>F3-7</f>
        <v>46154</v>
      </c>
      <c r="H3" s="9">
        <v>44265101</v>
      </c>
      <c r="I3" s="9">
        <v>2256</v>
      </c>
      <c r="J3" s="9" t="s">
        <v>15</v>
      </c>
      <c r="K3" s="10" t="s">
        <v>17</v>
      </c>
      <c r="L3" s="49">
        <v>6</v>
      </c>
      <c r="M3" s="49">
        <f>(D3+D4)/L3</f>
        <v>376</v>
      </c>
      <c r="N3" s="44">
        <v>60</v>
      </c>
      <c r="O3" s="45" t="s">
        <v>92</v>
      </c>
      <c r="P3" s="44">
        <v>32</v>
      </c>
      <c r="Q3" s="45" t="s">
        <v>92</v>
      </c>
      <c r="R3" s="44">
        <v>38</v>
      </c>
      <c r="S3" s="42">
        <f>ROUND(N3*P3*R3/1000000*M3,3)</f>
        <v>27.433</v>
      </c>
      <c r="T3" s="35">
        <v>8.56</v>
      </c>
      <c r="U3" s="36">
        <f>T3*M3</f>
        <v>3218.5600000000004</v>
      </c>
      <c r="V3" s="35">
        <v>7.55</v>
      </c>
      <c r="W3" s="33">
        <f>V3*M3</f>
        <v>2838.7999999999997</v>
      </c>
      <c r="X3" s="22"/>
    </row>
    <row r="4" spans="1:24">
      <c r="A4" s="48"/>
      <c r="B4" s="48"/>
      <c r="C4" s="6" t="s">
        <v>93</v>
      </c>
      <c r="D4" s="6">
        <f>D3</f>
        <v>1128</v>
      </c>
      <c r="E4" s="7"/>
      <c r="F4" s="7"/>
      <c r="G4" s="7"/>
      <c r="H4" s="9"/>
      <c r="I4" s="9"/>
      <c r="J4" s="9"/>
      <c r="K4" s="10"/>
      <c r="L4" s="46"/>
      <c r="M4" s="46"/>
      <c r="N4" s="41"/>
      <c r="O4" s="43"/>
      <c r="P4" s="41"/>
      <c r="Q4" s="43"/>
      <c r="R4" s="41"/>
      <c r="S4" s="40"/>
      <c r="T4" s="35"/>
      <c r="U4" s="37"/>
      <c r="V4" s="35"/>
      <c r="W4" s="34"/>
      <c r="X4" s="22"/>
    </row>
    <row r="5" spans="1:24" s="21" customFormat="1" ht="18" customHeight="1">
      <c r="A5" s="11"/>
      <c r="B5" s="11"/>
      <c r="C5" s="12"/>
      <c r="D5" s="12">
        <f>SUM(D3:D4)</f>
        <v>2256</v>
      </c>
      <c r="E5" s="17"/>
      <c r="F5" s="17"/>
      <c r="G5" s="17"/>
      <c r="H5" s="13"/>
      <c r="I5" s="13"/>
      <c r="J5" s="13"/>
      <c r="K5" s="14"/>
      <c r="L5" s="15"/>
      <c r="M5" s="18">
        <f>SUM(M3)</f>
        <v>376</v>
      </c>
      <c r="N5" s="18"/>
      <c r="O5" s="18"/>
      <c r="P5" s="18"/>
      <c r="Q5" s="18"/>
      <c r="R5" s="18"/>
      <c r="S5" s="19">
        <f>SUM(S3)</f>
        <v>27.433</v>
      </c>
      <c r="T5" s="18"/>
      <c r="U5" s="18">
        <f>SUM(U3)</f>
        <v>3218.5600000000004</v>
      </c>
      <c r="V5" s="18"/>
      <c r="W5" s="20">
        <f>SUM(W3)</f>
        <v>2838.7999999999997</v>
      </c>
      <c r="X5" s="23" t="s">
        <v>129</v>
      </c>
    </row>
    <row r="6" spans="1:24">
      <c r="A6" s="47" t="s">
        <v>18</v>
      </c>
      <c r="B6" s="47" t="s">
        <v>94</v>
      </c>
      <c r="C6" s="6" t="s">
        <v>91</v>
      </c>
      <c r="D6" s="6">
        <f>I6/2</f>
        <v>1881</v>
      </c>
      <c r="E6" s="7">
        <v>46150</v>
      </c>
      <c r="F6" s="7">
        <v>46161</v>
      </c>
      <c r="G6" s="8">
        <f>F6-7</f>
        <v>46154</v>
      </c>
      <c r="H6" s="9" t="s">
        <v>13</v>
      </c>
      <c r="I6" s="9">
        <v>3762</v>
      </c>
      <c r="J6" s="9" t="s">
        <v>15</v>
      </c>
      <c r="K6" s="10" t="s">
        <v>20</v>
      </c>
      <c r="L6" s="46">
        <v>6</v>
      </c>
      <c r="M6" s="46">
        <f>(D6+D7)/L6</f>
        <v>627</v>
      </c>
      <c r="N6" s="41">
        <v>60</v>
      </c>
      <c r="O6" s="43" t="s">
        <v>92</v>
      </c>
      <c r="P6" s="41">
        <v>32</v>
      </c>
      <c r="Q6" s="43" t="s">
        <v>92</v>
      </c>
      <c r="R6" s="41">
        <v>38</v>
      </c>
      <c r="S6" s="40">
        <f>ROUND(N6*P6*R6/1000000*M6,3)</f>
        <v>45.746000000000002</v>
      </c>
      <c r="T6" s="35">
        <v>8.56</v>
      </c>
      <c r="U6" s="36">
        <f>T6*M6</f>
        <v>5367.12</v>
      </c>
      <c r="V6" s="35">
        <v>7.55</v>
      </c>
      <c r="W6" s="33">
        <f>V6*M6</f>
        <v>4733.8499999999995</v>
      </c>
      <c r="X6" s="22"/>
    </row>
    <row r="7" spans="1:24">
      <c r="A7" s="48"/>
      <c r="B7" s="48"/>
      <c r="C7" s="6" t="s">
        <v>93</v>
      </c>
      <c r="D7" s="6">
        <f>D6</f>
        <v>1881</v>
      </c>
      <c r="E7" s="7"/>
      <c r="F7" s="7"/>
      <c r="G7" s="7"/>
      <c r="H7" s="9"/>
      <c r="I7" s="9"/>
      <c r="J7" s="9"/>
      <c r="K7" s="10"/>
      <c r="L7" s="46"/>
      <c r="M7" s="46"/>
      <c r="N7" s="41"/>
      <c r="O7" s="43"/>
      <c r="P7" s="41"/>
      <c r="Q7" s="43"/>
      <c r="R7" s="41"/>
      <c r="S7" s="40"/>
      <c r="T7" s="35"/>
      <c r="U7" s="37"/>
      <c r="V7" s="35"/>
      <c r="W7" s="34"/>
      <c r="X7" s="22"/>
    </row>
    <row r="8" spans="1:24" s="21" customFormat="1" ht="18" customHeight="1">
      <c r="A8" s="11"/>
      <c r="B8" s="11"/>
      <c r="C8" s="12"/>
      <c r="D8" s="12">
        <f>SUM(D6:D7)</f>
        <v>3762</v>
      </c>
      <c r="E8" s="17"/>
      <c r="F8" s="17"/>
      <c r="G8" s="17"/>
      <c r="H8" s="13"/>
      <c r="I8" s="13"/>
      <c r="J8" s="13"/>
      <c r="K8" s="14"/>
      <c r="L8" s="15"/>
      <c r="M8" s="18">
        <f>SUM(M6)</f>
        <v>627</v>
      </c>
      <c r="N8" s="18"/>
      <c r="O8" s="18"/>
      <c r="P8" s="18"/>
      <c r="Q8" s="18"/>
      <c r="R8" s="18"/>
      <c r="S8" s="19">
        <f>SUM(S6)</f>
        <v>45.746000000000002</v>
      </c>
      <c r="T8" s="18"/>
      <c r="U8" s="18">
        <f>SUM(U6)</f>
        <v>5367.12</v>
      </c>
      <c r="V8" s="18"/>
      <c r="W8" s="20">
        <f>SUM(W6)</f>
        <v>4733.8499999999995</v>
      </c>
      <c r="X8" s="23"/>
    </row>
    <row r="9" spans="1:24">
      <c r="A9" s="47" t="s">
        <v>21</v>
      </c>
      <c r="B9" s="47" t="s">
        <v>95</v>
      </c>
      <c r="C9" s="6" t="s">
        <v>91</v>
      </c>
      <c r="D9" s="6">
        <f>I9/2</f>
        <v>1407</v>
      </c>
      <c r="E9" s="7">
        <v>46164</v>
      </c>
      <c r="F9" s="7">
        <v>46175</v>
      </c>
      <c r="G9" s="8">
        <f>F9-7</f>
        <v>46168</v>
      </c>
      <c r="H9" s="9" t="s">
        <v>13</v>
      </c>
      <c r="I9" s="9">
        <v>2814</v>
      </c>
      <c r="J9" s="9" t="s">
        <v>15</v>
      </c>
      <c r="K9" s="10" t="s">
        <v>23</v>
      </c>
      <c r="L9" s="46">
        <v>6</v>
      </c>
      <c r="M9" s="46">
        <f>(D9+D10)/L9</f>
        <v>469</v>
      </c>
      <c r="N9" s="41">
        <v>60</v>
      </c>
      <c r="O9" s="43" t="s">
        <v>92</v>
      </c>
      <c r="P9" s="41">
        <v>32</v>
      </c>
      <c r="Q9" s="43" t="s">
        <v>92</v>
      </c>
      <c r="R9" s="41">
        <v>38</v>
      </c>
      <c r="S9" s="40">
        <f>ROUND(N9*P9*R9/1000000*M9,3)</f>
        <v>34.218000000000004</v>
      </c>
      <c r="T9" s="35">
        <v>8.56</v>
      </c>
      <c r="U9" s="36">
        <f>T9*M9</f>
        <v>4014.6400000000003</v>
      </c>
      <c r="V9" s="35">
        <v>7.55</v>
      </c>
      <c r="W9" s="33">
        <f>V9*M9</f>
        <v>3540.95</v>
      </c>
      <c r="X9" s="22"/>
    </row>
    <row r="10" spans="1:24">
      <c r="A10" s="48"/>
      <c r="B10" s="48"/>
      <c r="C10" s="6" t="s">
        <v>93</v>
      </c>
      <c r="D10" s="6">
        <f>D9</f>
        <v>1407</v>
      </c>
      <c r="E10" s="7"/>
      <c r="F10" s="7"/>
      <c r="G10" s="7"/>
      <c r="H10" s="9"/>
      <c r="I10" s="9"/>
      <c r="J10" s="9"/>
      <c r="K10" s="10"/>
      <c r="L10" s="46"/>
      <c r="M10" s="46"/>
      <c r="N10" s="41"/>
      <c r="O10" s="43"/>
      <c r="P10" s="41"/>
      <c r="Q10" s="43"/>
      <c r="R10" s="41"/>
      <c r="S10" s="40"/>
      <c r="T10" s="35"/>
      <c r="U10" s="37"/>
      <c r="V10" s="35"/>
      <c r="W10" s="34"/>
      <c r="X10" s="22"/>
    </row>
    <row r="11" spans="1:24" s="21" customFormat="1" ht="18" customHeight="1">
      <c r="A11" s="11"/>
      <c r="B11" s="11"/>
      <c r="C11" s="12"/>
      <c r="D11" s="12">
        <f>SUM(D9:D10)</f>
        <v>2814</v>
      </c>
      <c r="E11" s="17"/>
      <c r="F11" s="17"/>
      <c r="G11" s="17"/>
      <c r="H11" s="13"/>
      <c r="I11" s="13"/>
      <c r="J11" s="13"/>
      <c r="K11" s="14"/>
      <c r="L11" s="15"/>
      <c r="M11" s="18">
        <f>SUM(M9)</f>
        <v>469</v>
      </c>
      <c r="N11" s="18"/>
      <c r="O11" s="18"/>
      <c r="P11" s="18"/>
      <c r="Q11" s="18"/>
      <c r="R11" s="18"/>
      <c r="S11" s="19">
        <f>SUM(S9)</f>
        <v>34.218000000000004</v>
      </c>
      <c r="T11" s="18"/>
      <c r="U11" s="18">
        <f>SUM(U9)</f>
        <v>4014.6400000000003</v>
      </c>
      <c r="V11" s="18"/>
      <c r="W11" s="20">
        <f>SUM(W9)</f>
        <v>3540.95</v>
      </c>
      <c r="X11" s="23"/>
    </row>
    <row r="12" spans="1:24">
      <c r="A12" s="47" t="s">
        <v>24</v>
      </c>
      <c r="B12" s="47" t="s">
        <v>96</v>
      </c>
      <c r="C12" s="6" t="s">
        <v>91</v>
      </c>
      <c r="D12" s="6">
        <f>I12/2</f>
        <v>1245</v>
      </c>
      <c r="E12" s="7">
        <v>46164</v>
      </c>
      <c r="F12" s="7">
        <v>46175</v>
      </c>
      <c r="G12" s="8">
        <f>F12-7</f>
        <v>46168</v>
      </c>
      <c r="H12" s="9" t="s">
        <v>13</v>
      </c>
      <c r="I12" s="9">
        <v>2490</v>
      </c>
      <c r="J12" s="9" t="s">
        <v>15</v>
      </c>
      <c r="K12" s="10" t="s">
        <v>26</v>
      </c>
      <c r="L12" s="46">
        <v>6</v>
      </c>
      <c r="M12" s="46">
        <f>(D12+D13)/L12</f>
        <v>415</v>
      </c>
      <c r="N12" s="41">
        <v>60</v>
      </c>
      <c r="O12" s="43" t="s">
        <v>92</v>
      </c>
      <c r="P12" s="41">
        <v>32</v>
      </c>
      <c r="Q12" s="43" t="s">
        <v>92</v>
      </c>
      <c r="R12" s="41">
        <v>38</v>
      </c>
      <c r="S12" s="40">
        <f>ROUND(N12*P12*R12/1000000*M12,3)</f>
        <v>30.277999999999999</v>
      </c>
      <c r="T12" s="35">
        <v>8.56</v>
      </c>
      <c r="U12" s="38">
        <f>T12*M12</f>
        <v>3552.4</v>
      </c>
      <c r="V12" s="35">
        <v>7.55</v>
      </c>
      <c r="W12" s="33">
        <f>V12*M12</f>
        <v>3133.25</v>
      </c>
      <c r="X12" s="22"/>
    </row>
    <row r="13" spans="1:24">
      <c r="A13" s="48"/>
      <c r="B13" s="48"/>
      <c r="C13" s="6" t="s">
        <v>93</v>
      </c>
      <c r="D13" s="6">
        <f>D12</f>
        <v>1245</v>
      </c>
      <c r="E13" s="7"/>
      <c r="F13" s="7"/>
      <c r="G13" s="7"/>
      <c r="H13" s="9"/>
      <c r="I13" s="9"/>
      <c r="J13" s="9"/>
      <c r="K13" s="10"/>
      <c r="L13" s="46"/>
      <c r="M13" s="46"/>
      <c r="N13" s="41"/>
      <c r="O13" s="43"/>
      <c r="P13" s="41"/>
      <c r="Q13" s="43"/>
      <c r="R13" s="41"/>
      <c r="S13" s="40"/>
      <c r="T13" s="35"/>
      <c r="U13" s="39"/>
      <c r="V13" s="35"/>
      <c r="W13" s="34"/>
      <c r="X13" s="22"/>
    </row>
    <row r="14" spans="1:24" s="21" customFormat="1" ht="18" customHeight="1">
      <c r="A14" s="11"/>
      <c r="B14" s="11"/>
      <c r="C14" s="12"/>
      <c r="D14" s="12">
        <f>SUM(D12:D13)</f>
        <v>2490</v>
      </c>
      <c r="E14" s="17"/>
      <c r="F14" s="17"/>
      <c r="G14" s="17"/>
      <c r="H14" s="13"/>
      <c r="I14" s="13"/>
      <c r="J14" s="13"/>
      <c r="K14" s="14"/>
      <c r="L14" s="15"/>
      <c r="M14" s="18">
        <f>SUM(M12)</f>
        <v>415</v>
      </c>
      <c r="N14" s="18"/>
      <c r="O14" s="18"/>
      <c r="P14" s="18"/>
      <c r="Q14" s="18"/>
      <c r="R14" s="18"/>
      <c r="S14" s="19">
        <f>SUM(S12)</f>
        <v>30.277999999999999</v>
      </c>
      <c r="T14" s="18"/>
      <c r="U14" s="24">
        <f>SUM(U12)</f>
        <v>3552.4</v>
      </c>
      <c r="V14" s="18"/>
      <c r="W14" s="20">
        <f>SUM(W12)</f>
        <v>3133.25</v>
      </c>
      <c r="X14" s="23"/>
    </row>
    <row r="15" spans="1:24">
      <c r="A15" s="47" t="s">
        <v>27</v>
      </c>
      <c r="B15" s="47" t="s">
        <v>97</v>
      </c>
      <c r="C15" s="6" t="s">
        <v>91</v>
      </c>
      <c r="D15" s="6">
        <f>I15/2</f>
        <v>969</v>
      </c>
      <c r="E15" s="7">
        <v>46156</v>
      </c>
      <c r="F15" s="7">
        <v>46167</v>
      </c>
      <c r="G15" s="8">
        <f>F15-7</f>
        <v>46160</v>
      </c>
      <c r="H15" s="9" t="s">
        <v>13</v>
      </c>
      <c r="I15" s="9">
        <v>1938</v>
      </c>
      <c r="J15" s="9" t="s">
        <v>15</v>
      </c>
      <c r="K15" s="10" t="s">
        <v>29</v>
      </c>
      <c r="L15" s="46">
        <v>6</v>
      </c>
      <c r="M15" s="46">
        <f>(D15+D16)/L15</f>
        <v>323</v>
      </c>
      <c r="N15" s="41">
        <v>60</v>
      </c>
      <c r="O15" s="43" t="s">
        <v>92</v>
      </c>
      <c r="P15" s="41">
        <v>32</v>
      </c>
      <c r="Q15" s="43" t="s">
        <v>92</v>
      </c>
      <c r="R15" s="41">
        <v>38</v>
      </c>
      <c r="S15" s="40">
        <f>ROUND(N15*P15*R15/1000000*M15,3)</f>
        <v>23.565999999999999</v>
      </c>
      <c r="T15" s="35">
        <v>8.56</v>
      </c>
      <c r="U15" s="36">
        <f>T15*M15</f>
        <v>2764.88</v>
      </c>
      <c r="V15" s="35">
        <v>7.55</v>
      </c>
      <c r="W15" s="33">
        <f>V15*M15</f>
        <v>2438.65</v>
      </c>
      <c r="X15" s="22"/>
    </row>
    <row r="16" spans="1:24">
      <c r="A16" s="48"/>
      <c r="B16" s="48"/>
      <c r="C16" s="6" t="s">
        <v>93</v>
      </c>
      <c r="D16" s="6">
        <f>D15</f>
        <v>969</v>
      </c>
      <c r="E16" s="7"/>
      <c r="F16" s="7"/>
      <c r="G16" s="7"/>
      <c r="H16" s="9"/>
      <c r="I16" s="9"/>
      <c r="J16" s="9"/>
      <c r="K16" s="10"/>
      <c r="L16" s="46"/>
      <c r="M16" s="46"/>
      <c r="N16" s="41"/>
      <c r="O16" s="43"/>
      <c r="P16" s="41"/>
      <c r="Q16" s="43"/>
      <c r="R16" s="41"/>
      <c r="S16" s="40"/>
      <c r="T16" s="35"/>
      <c r="U16" s="37"/>
      <c r="V16" s="35"/>
      <c r="W16" s="34"/>
      <c r="X16" s="22"/>
    </row>
    <row r="17" spans="1:24" s="21" customFormat="1" ht="18" customHeight="1">
      <c r="A17" s="11"/>
      <c r="B17" s="11"/>
      <c r="C17" s="12"/>
      <c r="D17" s="12">
        <f>SUM(D15:D16)</f>
        <v>1938</v>
      </c>
      <c r="E17" s="17"/>
      <c r="F17" s="17"/>
      <c r="G17" s="17"/>
      <c r="H17" s="13"/>
      <c r="I17" s="13"/>
      <c r="J17" s="13"/>
      <c r="K17" s="14"/>
      <c r="L17" s="15"/>
      <c r="M17" s="18">
        <f>SUM(M15)</f>
        <v>323</v>
      </c>
      <c r="N17" s="18"/>
      <c r="O17" s="18"/>
      <c r="P17" s="18"/>
      <c r="Q17" s="18"/>
      <c r="R17" s="18"/>
      <c r="S17" s="19">
        <f>SUM(S15)</f>
        <v>23.565999999999999</v>
      </c>
      <c r="T17" s="18"/>
      <c r="U17" s="18">
        <f>SUM(U15)</f>
        <v>2764.88</v>
      </c>
      <c r="V17" s="18"/>
      <c r="W17" s="20">
        <f>SUM(W15)</f>
        <v>2438.65</v>
      </c>
      <c r="X17" s="23"/>
    </row>
    <row r="18" spans="1:24">
      <c r="A18" s="47" t="s">
        <v>30</v>
      </c>
      <c r="B18" s="47" t="s">
        <v>98</v>
      </c>
      <c r="C18" s="6" t="s">
        <v>91</v>
      </c>
      <c r="D18" s="6">
        <f>I18/2</f>
        <v>1227</v>
      </c>
      <c r="E18" s="7">
        <v>46150</v>
      </c>
      <c r="F18" s="7">
        <v>46161</v>
      </c>
      <c r="G18" s="8">
        <f>F18-7</f>
        <v>46154</v>
      </c>
      <c r="H18" s="9" t="s">
        <v>13</v>
      </c>
      <c r="I18" s="9">
        <v>2454</v>
      </c>
      <c r="J18" s="9" t="s">
        <v>15</v>
      </c>
      <c r="K18" s="10" t="s">
        <v>32</v>
      </c>
      <c r="L18" s="46">
        <v>6</v>
      </c>
      <c r="M18" s="46">
        <f>(D18+D19)/L18</f>
        <v>409</v>
      </c>
      <c r="N18" s="41">
        <v>60</v>
      </c>
      <c r="O18" s="43" t="s">
        <v>92</v>
      </c>
      <c r="P18" s="41">
        <v>32</v>
      </c>
      <c r="Q18" s="43" t="s">
        <v>92</v>
      </c>
      <c r="R18" s="41">
        <v>38</v>
      </c>
      <c r="S18" s="40">
        <f>ROUND(N18*P18*R18/1000000*M18,3)</f>
        <v>29.841000000000001</v>
      </c>
      <c r="T18" s="35">
        <v>8.56</v>
      </c>
      <c r="U18" s="36">
        <f>T18*M18</f>
        <v>3501.0400000000004</v>
      </c>
      <c r="V18" s="35">
        <v>7.55</v>
      </c>
      <c r="W18" s="33">
        <f>V18*M18</f>
        <v>3087.95</v>
      </c>
      <c r="X18" s="22"/>
    </row>
    <row r="19" spans="1:24">
      <c r="A19" s="48"/>
      <c r="B19" s="48"/>
      <c r="C19" s="6" t="s">
        <v>93</v>
      </c>
      <c r="D19" s="6">
        <f>D18</f>
        <v>1227</v>
      </c>
      <c r="E19" s="7"/>
      <c r="F19" s="7"/>
      <c r="G19" s="7"/>
      <c r="H19" s="9"/>
      <c r="I19" s="9"/>
      <c r="J19" s="9"/>
      <c r="K19" s="10"/>
      <c r="L19" s="46"/>
      <c r="M19" s="46"/>
      <c r="N19" s="41"/>
      <c r="O19" s="43"/>
      <c r="P19" s="41"/>
      <c r="Q19" s="43"/>
      <c r="R19" s="41"/>
      <c r="S19" s="40"/>
      <c r="T19" s="35"/>
      <c r="U19" s="37"/>
      <c r="V19" s="35"/>
      <c r="W19" s="34"/>
      <c r="X19" s="22"/>
    </row>
    <row r="20" spans="1:24" s="21" customFormat="1" ht="18" customHeight="1">
      <c r="A20" s="11"/>
      <c r="B20" s="11"/>
      <c r="C20" s="12"/>
      <c r="D20" s="12">
        <f>SUM(D18:D19)</f>
        <v>2454</v>
      </c>
      <c r="E20" s="17"/>
      <c r="F20" s="17"/>
      <c r="G20" s="17"/>
      <c r="H20" s="13"/>
      <c r="I20" s="13"/>
      <c r="J20" s="13"/>
      <c r="K20" s="14"/>
      <c r="L20" s="15"/>
      <c r="M20" s="18">
        <f>SUM(M18)</f>
        <v>409</v>
      </c>
      <c r="N20" s="18"/>
      <c r="O20" s="18"/>
      <c r="P20" s="18"/>
      <c r="Q20" s="18"/>
      <c r="R20" s="18"/>
      <c r="S20" s="19">
        <f>SUM(S18)</f>
        <v>29.841000000000001</v>
      </c>
      <c r="T20" s="18"/>
      <c r="U20" s="18">
        <f>SUM(U18)</f>
        <v>3501.0400000000004</v>
      </c>
      <c r="V20" s="18"/>
      <c r="W20" s="20">
        <f>SUM(W18)</f>
        <v>3087.95</v>
      </c>
      <c r="X20" s="23"/>
    </row>
    <row r="21" spans="1:24">
      <c r="A21" s="47" t="s">
        <v>33</v>
      </c>
      <c r="B21" s="47" t="s">
        <v>99</v>
      </c>
      <c r="C21" s="6" t="s">
        <v>91</v>
      </c>
      <c r="D21" s="6">
        <f>I21/2</f>
        <v>1455</v>
      </c>
      <c r="E21" s="7">
        <v>46150</v>
      </c>
      <c r="F21" s="7">
        <v>46161</v>
      </c>
      <c r="G21" s="8">
        <f>F21-7</f>
        <v>46154</v>
      </c>
      <c r="H21" s="9" t="s">
        <v>13</v>
      </c>
      <c r="I21" s="9">
        <v>2910</v>
      </c>
      <c r="J21" s="9" t="s">
        <v>15</v>
      </c>
      <c r="K21" s="10" t="s">
        <v>35</v>
      </c>
      <c r="L21" s="46">
        <v>6</v>
      </c>
      <c r="M21" s="46">
        <f>(D21+D22)/L21</f>
        <v>485</v>
      </c>
      <c r="N21" s="41">
        <v>60</v>
      </c>
      <c r="O21" s="43" t="s">
        <v>92</v>
      </c>
      <c r="P21" s="41">
        <v>32</v>
      </c>
      <c r="Q21" s="43" t="s">
        <v>92</v>
      </c>
      <c r="R21" s="41">
        <v>38</v>
      </c>
      <c r="S21" s="40">
        <f>ROUND(N21*P21*R21/1000000*M21,3)</f>
        <v>35.386000000000003</v>
      </c>
      <c r="T21" s="35">
        <v>8.56</v>
      </c>
      <c r="U21" s="38">
        <f>T21*M21</f>
        <v>4151.6000000000004</v>
      </c>
      <c r="V21" s="35">
        <v>7.55</v>
      </c>
      <c r="W21" s="33">
        <f>V21*M21</f>
        <v>3661.75</v>
      </c>
      <c r="X21" s="22"/>
    </row>
    <row r="22" spans="1:24">
      <c r="A22" s="48"/>
      <c r="B22" s="48"/>
      <c r="C22" s="6" t="s">
        <v>93</v>
      </c>
      <c r="D22" s="6">
        <f>D21</f>
        <v>1455</v>
      </c>
      <c r="E22" s="7"/>
      <c r="F22" s="7"/>
      <c r="G22" s="7"/>
      <c r="H22" s="9"/>
      <c r="I22" s="9"/>
      <c r="J22" s="9"/>
      <c r="K22" s="10"/>
      <c r="L22" s="46"/>
      <c r="M22" s="46"/>
      <c r="N22" s="41"/>
      <c r="O22" s="43"/>
      <c r="P22" s="41"/>
      <c r="Q22" s="43"/>
      <c r="R22" s="41"/>
      <c r="S22" s="40"/>
      <c r="T22" s="35"/>
      <c r="U22" s="39"/>
      <c r="V22" s="35"/>
      <c r="W22" s="34"/>
      <c r="X22" s="22"/>
    </row>
    <row r="23" spans="1:24" s="21" customFormat="1" ht="18" customHeight="1">
      <c r="A23" s="11"/>
      <c r="B23" s="11"/>
      <c r="C23" s="12"/>
      <c r="D23" s="12">
        <f>SUM(D21:D22)</f>
        <v>2910</v>
      </c>
      <c r="E23" s="17"/>
      <c r="F23" s="17"/>
      <c r="G23" s="17"/>
      <c r="H23" s="13"/>
      <c r="I23" s="13"/>
      <c r="J23" s="13"/>
      <c r="K23" s="14"/>
      <c r="L23" s="15"/>
      <c r="M23" s="18">
        <f>SUM(M21)</f>
        <v>485</v>
      </c>
      <c r="N23" s="18"/>
      <c r="O23" s="18"/>
      <c r="P23" s="18"/>
      <c r="Q23" s="18"/>
      <c r="R23" s="18"/>
      <c r="S23" s="19">
        <f>SUM(S21)</f>
        <v>35.386000000000003</v>
      </c>
      <c r="T23" s="18"/>
      <c r="U23" s="24">
        <f>SUM(U21)</f>
        <v>4151.6000000000004</v>
      </c>
      <c r="V23" s="18"/>
      <c r="W23" s="20">
        <f>SUM(W21)</f>
        <v>3661.75</v>
      </c>
      <c r="X23" s="23"/>
    </row>
    <row r="24" spans="1:24">
      <c r="A24" s="47" t="s">
        <v>36</v>
      </c>
      <c r="B24" s="47" t="s">
        <v>100</v>
      </c>
      <c r="C24" s="6" t="s">
        <v>91</v>
      </c>
      <c r="D24" s="6">
        <f>I24/2</f>
        <v>939</v>
      </c>
      <c r="E24" s="7">
        <v>46150</v>
      </c>
      <c r="F24" s="7">
        <v>46161</v>
      </c>
      <c r="G24" s="8">
        <f>F24-7</f>
        <v>46154</v>
      </c>
      <c r="H24" s="9" t="s">
        <v>13</v>
      </c>
      <c r="I24" s="9">
        <v>1878</v>
      </c>
      <c r="J24" s="9" t="s">
        <v>15</v>
      </c>
      <c r="K24" s="10" t="s">
        <v>38</v>
      </c>
      <c r="L24" s="46">
        <v>6</v>
      </c>
      <c r="M24" s="46">
        <f>(D24+D25)/L24</f>
        <v>313</v>
      </c>
      <c r="N24" s="41">
        <v>60</v>
      </c>
      <c r="O24" s="43" t="s">
        <v>92</v>
      </c>
      <c r="P24" s="41">
        <v>32</v>
      </c>
      <c r="Q24" s="43" t="s">
        <v>92</v>
      </c>
      <c r="R24" s="41">
        <v>38</v>
      </c>
      <c r="S24" s="40">
        <f>ROUND(N24*P24*R24/1000000*M24,3)</f>
        <v>22.835999999999999</v>
      </c>
      <c r="T24" s="35">
        <v>8.56</v>
      </c>
      <c r="U24" s="36">
        <f>T24*M24</f>
        <v>2679.28</v>
      </c>
      <c r="V24" s="35">
        <v>7.55</v>
      </c>
      <c r="W24" s="33">
        <f>V24*M24</f>
        <v>2363.15</v>
      </c>
      <c r="X24" s="22"/>
    </row>
    <row r="25" spans="1:24">
      <c r="A25" s="48"/>
      <c r="B25" s="48"/>
      <c r="C25" s="6" t="s">
        <v>93</v>
      </c>
      <c r="D25" s="6">
        <f>D24</f>
        <v>939</v>
      </c>
      <c r="E25" s="7"/>
      <c r="F25" s="7"/>
      <c r="G25" s="7"/>
      <c r="H25" s="9"/>
      <c r="I25" s="9"/>
      <c r="J25" s="9"/>
      <c r="K25" s="10"/>
      <c r="L25" s="46"/>
      <c r="M25" s="46"/>
      <c r="N25" s="41"/>
      <c r="O25" s="43"/>
      <c r="P25" s="41"/>
      <c r="Q25" s="43"/>
      <c r="R25" s="41"/>
      <c r="S25" s="40"/>
      <c r="T25" s="35"/>
      <c r="U25" s="37"/>
      <c r="V25" s="35"/>
      <c r="W25" s="34"/>
      <c r="X25" s="22"/>
    </row>
    <row r="26" spans="1:24" s="21" customFormat="1" ht="18" customHeight="1">
      <c r="A26" s="11"/>
      <c r="B26" s="11"/>
      <c r="C26" s="12"/>
      <c r="D26" s="12">
        <f>SUM(D24:D25)</f>
        <v>1878</v>
      </c>
      <c r="E26" s="17"/>
      <c r="F26" s="17"/>
      <c r="G26" s="17"/>
      <c r="H26" s="13"/>
      <c r="I26" s="13"/>
      <c r="J26" s="13"/>
      <c r="K26" s="14"/>
      <c r="L26" s="15"/>
      <c r="M26" s="18">
        <f>SUM(M24)</f>
        <v>313</v>
      </c>
      <c r="N26" s="18"/>
      <c r="O26" s="18"/>
      <c r="P26" s="18"/>
      <c r="Q26" s="18"/>
      <c r="R26" s="18"/>
      <c r="S26" s="19">
        <f>SUM(S24)</f>
        <v>22.835999999999999</v>
      </c>
      <c r="T26" s="18"/>
      <c r="U26" s="18">
        <f>SUM(U24)</f>
        <v>2679.28</v>
      </c>
      <c r="V26" s="18"/>
      <c r="W26" s="20">
        <f>SUM(W24)</f>
        <v>2363.15</v>
      </c>
      <c r="X26" s="23"/>
    </row>
    <row r="27" spans="1:24">
      <c r="A27" s="47" t="s">
        <v>39</v>
      </c>
      <c r="B27" s="47" t="s">
        <v>101</v>
      </c>
      <c r="C27" s="6" t="s">
        <v>91</v>
      </c>
      <c r="D27" s="6">
        <f>I27/2</f>
        <v>1581</v>
      </c>
      <c r="E27" s="7">
        <v>46150</v>
      </c>
      <c r="F27" s="7">
        <v>46161</v>
      </c>
      <c r="G27" s="8">
        <f>F27-7</f>
        <v>46154</v>
      </c>
      <c r="H27" s="9" t="s">
        <v>13</v>
      </c>
      <c r="I27" s="9">
        <v>3162</v>
      </c>
      <c r="J27" s="9" t="s">
        <v>15</v>
      </c>
      <c r="K27" s="10" t="s">
        <v>41</v>
      </c>
      <c r="L27" s="46">
        <v>6</v>
      </c>
      <c r="M27" s="46">
        <f>(D27+D28)/L27</f>
        <v>527</v>
      </c>
      <c r="N27" s="41">
        <v>60</v>
      </c>
      <c r="O27" s="43" t="s">
        <v>92</v>
      </c>
      <c r="P27" s="41">
        <v>32</v>
      </c>
      <c r="Q27" s="43" t="s">
        <v>92</v>
      </c>
      <c r="R27" s="41">
        <v>38</v>
      </c>
      <c r="S27" s="40">
        <f>ROUND(N27*P27*R27/1000000*M27,3)</f>
        <v>38.450000000000003</v>
      </c>
      <c r="T27" s="35">
        <v>8.56</v>
      </c>
      <c r="U27" s="36">
        <f>T27*M27</f>
        <v>4511.12</v>
      </c>
      <c r="V27" s="35">
        <v>7.55</v>
      </c>
      <c r="W27" s="33">
        <f>V27*M27</f>
        <v>3978.85</v>
      </c>
      <c r="X27" s="22"/>
    </row>
    <row r="28" spans="1:24">
      <c r="A28" s="48"/>
      <c r="B28" s="48"/>
      <c r="C28" s="6" t="s">
        <v>93</v>
      </c>
      <c r="D28" s="6">
        <f>D27</f>
        <v>1581</v>
      </c>
      <c r="E28" s="7"/>
      <c r="F28" s="7"/>
      <c r="G28" s="7"/>
      <c r="H28" s="9"/>
      <c r="I28" s="9"/>
      <c r="J28" s="9"/>
      <c r="K28" s="10"/>
      <c r="L28" s="46"/>
      <c r="M28" s="46"/>
      <c r="N28" s="41"/>
      <c r="O28" s="43"/>
      <c r="P28" s="41"/>
      <c r="Q28" s="43"/>
      <c r="R28" s="41"/>
      <c r="S28" s="40"/>
      <c r="T28" s="35"/>
      <c r="U28" s="37"/>
      <c r="V28" s="35"/>
      <c r="W28" s="34"/>
      <c r="X28" s="22"/>
    </row>
    <row r="29" spans="1:24" s="21" customFormat="1" ht="18" customHeight="1">
      <c r="A29" s="11"/>
      <c r="B29" s="11"/>
      <c r="C29" s="12"/>
      <c r="D29" s="12">
        <f>SUM(D27:D28)</f>
        <v>3162</v>
      </c>
      <c r="E29" s="17"/>
      <c r="F29" s="17"/>
      <c r="G29" s="17"/>
      <c r="H29" s="13"/>
      <c r="I29" s="13"/>
      <c r="J29" s="13"/>
      <c r="K29" s="14"/>
      <c r="L29" s="15"/>
      <c r="M29" s="18">
        <f>SUM(M27)</f>
        <v>527</v>
      </c>
      <c r="N29" s="18"/>
      <c r="O29" s="18"/>
      <c r="P29" s="18"/>
      <c r="Q29" s="18"/>
      <c r="R29" s="18"/>
      <c r="S29" s="19">
        <f>SUM(S27)</f>
        <v>38.450000000000003</v>
      </c>
      <c r="T29" s="18"/>
      <c r="U29" s="18">
        <f>SUM(U27)</f>
        <v>4511.12</v>
      </c>
      <c r="V29" s="18"/>
      <c r="W29" s="20">
        <f>SUM(W27)</f>
        <v>3978.85</v>
      </c>
      <c r="X29" s="23"/>
    </row>
    <row r="30" spans="1:24">
      <c r="A30" s="47" t="s">
        <v>42</v>
      </c>
      <c r="B30" s="47" t="s">
        <v>102</v>
      </c>
      <c r="C30" s="6" t="s">
        <v>91</v>
      </c>
      <c r="D30" s="6">
        <f>I30/2</f>
        <v>1233</v>
      </c>
      <c r="E30" s="7">
        <v>46150</v>
      </c>
      <c r="F30" s="7">
        <v>46161</v>
      </c>
      <c r="G30" s="8">
        <f>F30-7</f>
        <v>46154</v>
      </c>
      <c r="H30" s="9" t="s">
        <v>13</v>
      </c>
      <c r="I30" s="9">
        <v>2466</v>
      </c>
      <c r="J30" s="9" t="s">
        <v>15</v>
      </c>
      <c r="K30" s="10" t="s">
        <v>44</v>
      </c>
      <c r="L30" s="46">
        <v>6</v>
      </c>
      <c r="M30" s="46">
        <f>(D30+D31)/L30</f>
        <v>411</v>
      </c>
      <c r="N30" s="41">
        <v>60</v>
      </c>
      <c r="O30" s="43" t="s">
        <v>92</v>
      </c>
      <c r="P30" s="41">
        <v>32</v>
      </c>
      <c r="Q30" s="43" t="s">
        <v>92</v>
      </c>
      <c r="R30" s="41">
        <v>38</v>
      </c>
      <c r="S30" s="40">
        <f>ROUND(N30*P30*R30/1000000*M30,3)</f>
        <v>29.986999999999998</v>
      </c>
      <c r="T30" s="35">
        <v>8.56</v>
      </c>
      <c r="U30" s="36">
        <f>T30*M30</f>
        <v>3518.1600000000003</v>
      </c>
      <c r="V30" s="35">
        <v>7.55</v>
      </c>
      <c r="W30" s="33">
        <f>V30*M30</f>
        <v>3103.0499999999997</v>
      </c>
      <c r="X30" s="22"/>
    </row>
    <row r="31" spans="1:24">
      <c r="A31" s="48"/>
      <c r="B31" s="48"/>
      <c r="C31" s="6" t="s">
        <v>93</v>
      </c>
      <c r="D31" s="6">
        <f>D30</f>
        <v>1233</v>
      </c>
      <c r="E31" s="7"/>
      <c r="F31" s="7"/>
      <c r="G31" s="7"/>
      <c r="H31" s="9"/>
      <c r="I31" s="9"/>
      <c r="J31" s="9"/>
      <c r="K31" s="10"/>
      <c r="L31" s="46"/>
      <c r="M31" s="46"/>
      <c r="N31" s="41"/>
      <c r="O31" s="43"/>
      <c r="P31" s="41"/>
      <c r="Q31" s="43"/>
      <c r="R31" s="41"/>
      <c r="S31" s="40"/>
      <c r="T31" s="35"/>
      <c r="U31" s="37"/>
      <c r="V31" s="35"/>
      <c r="W31" s="34"/>
      <c r="X31" s="22"/>
    </row>
    <row r="32" spans="1:24" s="21" customFormat="1" ht="18" customHeight="1">
      <c r="A32" s="11"/>
      <c r="B32" s="11"/>
      <c r="C32" s="12"/>
      <c r="D32" s="12">
        <f>SUM(D30:D31)</f>
        <v>2466</v>
      </c>
      <c r="E32" s="17"/>
      <c r="F32" s="17"/>
      <c r="G32" s="17"/>
      <c r="H32" s="13"/>
      <c r="I32" s="13"/>
      <c r="J32" s="13"/>
      <c r="K32" s="14"/>
      <c r="L32" s="15"/>
      <c r="M32" s="18">
        <f>SUM(M30)</f>
        <v>411</v>
      </c>
      <c r="N32" s="18"/>
      <c r="O32" s="18"/>
      <c r="P32" s="18"/>
      <c r="Q32" s="18"/>
      <c r="R32" s="18"/>
      <c r="S32" s="19">
        <f>SUM(S30)</f>
        <v>29.986999999999998</v>
      </c>
      <c r="T32" s="18"/>
      <c r="U32" s="18">
        <f>SUM(U30)</f>
        <v>3518.1600000000003</v>
      </c>
      <c r="V32" s="18"/>
      <c r="W32" s="20">
        <f>SUM(W30)</f>
        <v>3103.0499999999997</v>
      </c>
      <c r="X32" s="23"/>
    </row>
    <row r="33" spans="1:24">
      <c r="A33" s="47" t="s">
        <v>45</v>
      </c>
      <c r="B33" s="47" t="s">
        <v>103</v>
      </c>
      <c r="C33" s="6" t="s">
        <v>91</v>
      </c>
      <c r="D33" s="6">
        <f>I33/2</f>
        <v>942</v>
      </c>
      <c r="E33" s="7">
        <v>46164</v>
      </c>
      <c r="F33" s="7">
        <v>46175</v>
      </c>
      <c r="G33" s="8">
        <f>F33-7</f>
        <v>46168</v>
      </c>
      <c r="H33" s="9" t="s">
        <v>13</v>
      </c>
      <c r="I33" s="9">
        <v>1884</v>
      </c>
      <c r="J33" s="9" t="s">
        <v>15</v>
      </c>
      <c r="K33" s="10" t="s">
        <v>47</v>
      </c>
      <c r="L33" s="46">
        <v>6</v>
      </c>
      <c r="M33" s="46">
        <f>(D33+D34)/L33</f>
        <v>314</v>
      </c>
      <c r="N33" s="41">
        <v>60</v>
      </c>
      <c r="O33" s="43" t="s">
        <v>92</v>
      </c>
      <c r="P33" s="41">
        <v>32</v>
      </c>
      <c r="Q33" s="43" t="s">
        <v>92</v>
      </c>
      <c r="R33" s="41">
        <v>38</v>
      </c>
      <c r="S33" s="40">
        <f>ROUND(N33*P33*R33/1000000*M33,3)</f>
        <v>22.908999999999999</v>
      </c>
      <c r="T33" s="35">
        <v>8.56</v>
      </c>
      <c r="U33" s="36">
        <f>T33*M33</f>
        <v>2687.84</v>
      </c>
      <c r="V33" s="35">
        <v>7.55</v>
      </c>
      <c r="W33" s="33">
        <f>V33*M33</f>
        <v>2370.6999999999998</v>
      </c>
      <c r="X33" s="22"/>
    </row>
    <row r="34" spans="1:24">
      <c r="A34" s="48"/>
      <c r="B34" s="48"/>
      <c r="C34" s="6" t="s">
        <v>93</v>
      </c>
      <c r="D34" s="6">
        <f>D33</f>
        <v>942</v>
      </c>
      <c r="E34" s="7"/>
      <c r="F34" s="7"/>
      <c r="G34" s="7"/>
      <c r="H34" s="9"/>
      <c r="I34" s="9"/>
      <c r="J34" s="9"/>
      <c r="K34" s="10"/>
      <c r="L34" s="46"/>
      <c r="M34" s="46"/>
      <c r="N34" s="41"/>
      <c r="O34" s="43"/>
      <c r="P34" s="41"/>
      <c r="Q34" s="43"/>
      <c r="R34" s="41"/>
      <c r="S34" s="40"/>
      <c r="T34" s="35"/>
      <c r="U34" s="37"/>
      <c r="V34" s="35"/>
      <c r="W34" s="34"/>
      <c r="X34" s="22"/>
    </row>
    <row r="35" spans="1:24" s="21" customFormat="1" ht="18" customHeight="1">
      <c r="A35" s="11"/>
      <c r="B35" s="11"/>
      <c r="C35" s="12"/>
      <c r="D35" s="12">
        <f>SUM(D33:D34)</f>
        <v>1884</v>
      </c>
      <c r="E35" s="17"/>
      <c r="F35" s="17"/>
      <c r="G35" s="17"/>
      <c r="H35" s="13"/>
      <c r="I35" s="13"/>
      <c r="J35" s="13"/>
      <c r="K35" s="14"/>
      <c r="L35" s="15"/>
      <c r="M35" s="18">
        <f>SUM(M33)</f>
        <v>314</v>
      </c>
      <c r="N35" s="18"/>
      <c r="O35" s="18"/>
      <c r="P35" s="18"/>
      <c r="Q35" s="18"/>
      <c r="R35" s="18"/>
      <c r="S35" s="19">
        <f>SUM(S33)</f>
        <v>22.908999999999999</v>
      </c>
      <c r="T35" s="18"/>
      <c r="U35" s="18">
        <f>SUM(U33)</f>
        <v>2687.84</v>
      </c>
      <c r="V35" s="18"/>
      <c r="W35" s="20">
        <f>SUM(W33)</f>
        <v>2370.6999999999998</v>
      </c>
      <c r="X35" s="23"/>
    </row>
    <row r="36" spans="1:24">
      <c r="A36" s="47" t="s">
        <v>48</v>
      </c>
      <c r="B36" s="47" t="s">
        <v>104</v>
      </c>
      <c r="C36" s="6" t="s">
        <v>91</v>
      </c>
      <c r="D36" s="6">
        <f>I36/2</f>
        <v>777</v>
      </c>
      <c r="E36" s="7">
        <v>46150</v>
      </c>
      <c r="F36" s="7">
        <v>46161</v>
      </c>
      <c r="G36" s="8">
        <f>F36-7</f>
        <v>46154</v>
      </c>
      <c r="H36" s="9" t="s">
        <v>13</v>
      </c>
      <c r="I36" s="9">
        <v>1554</v>
      </c>
      <c r="J36" s="9" t="s">
        <v>15</v>
      </c>
      <c r="K36" s="10" t="s">
        <v>50</v>
      </c>
      <c r="L36" s="46">
        <v>6</v>
      </c>
      <c r="M36" s="46">
        <f>(D36+D37)/L36</f>
        <v>259</v>
      </c>
      <c r="N36" s="41">
        <v>60</v>
      </c>
      <c r="O36" s="43" t="s">
        <v>92</v>
      </c>
      <c r="P36" s="41">
        <v>32</v>
      </c>
      <c r="Q36" s="43" t="s">
        <v>92</v>
      </c>
      <c r="R36" s="41">
        <v>38</v>
      </c>
      <c r="S36" s="40">
        <f>ROUND(N36*P36*R36/1000000*M36,3)</f>
        <v>18.896999999999998</v>
      </c>
      <c r="T36" s="35">
        <v>8.56</v>
      </c>
      <c r="U36" s="36">
        <f>T36*M36</f>
        <v>2217.04</v>
      </c>
      <c r="V36" s="35">
        <v>7.55</v>
      </c>
      <c r="W36" s="33">
        <f>V36*M36</f>
        <v>1955.45</v>
      </c>
      <c r="X36" s="22"/>
    </row>
    <row r="37" spans="1:24">
      <c r="A37" s="48"/>
      <c r="B37" s="48"/>
      <c r="C37" s="6" t="s">
        <v>93</v>
      </c>
      <c r="D37" s="6">
        <f>D36</f>
        <v>777</v>
      </c>
      <c r="E37" s="7"/>
      <c r="F37" s="7"/>
      <c r="G37" s="7"/>
      <c r="H37" s="9"/>
      <c r="I37" s="9"/>
      <c r="J37" s="9"/>
      <c r="K37" s="10"/>
      <c r="L37" s="46"/>
      <c r="M37" s="46"/>
      <c r="N37" s="41"/>
      <c r="O37" s="43"/>
      <c r="P37" s="41"/>
      <c r="Q37" s="43"/>
      <c r="R37" s="41"/>
      <c r="S37" s="40"/>
      <c r="T37" s="35"/>
      <c r="U37" s="37"/>
      <c r="V37" s="35"/>
      <c r="W37" s="34"/>
      <c r="X37" s="22"/>
    </row>
    <row r="38" spans="1:24" s="21" customFormat="1" ht="18" customHeight="1">
      <c r="A38" s="11"/>
      <c r="B38" s="11"/>
      <c r="C38" s="12"/>
      <c r="D38" s="12">
        <f>SUM(D36:D37)</f>
        <v>1554</v>
      </c>
      <c r="E38" s="17"/>
      <c r="F38" s="17"/>
      <c r="G38" s="17"/>
      <c r="H38" s="13"/>
      <c r="I38" s="13"/>
      <c r="J38" s="13"/>
      <c r="K38" s="14"/>
      <c r="L38" s="15"/>
      <c r="M38" s="18">
        <f>SUM(M36)</f>
        <v>259</v>
      </c>
      <c r="N38" s="18"/>
      <c r="O38" s="18"/>
      <c r="P38" s="18"/>
      <c r="Q38" s="18"/>
      <c r="R38" s="18"/>
      <c r="S38" s="19">
        <f>SUM(S36)</f>
        <v>18.896999999999998</v>
      </c>
      <c r="T38" s="18"/>
      <c r="U38" s="18">
        <f>SUM(U36)</f>
        <v>2217.04</v>
      </c>
      <c r="V38" s="18"/>
      <c r="W38" s="20">
        <f>SUM(W36)</f>
        <v>1955.45</v>
      </c>
      <c r="X38" s="23"/>
    </row>
    <row r="39" spans="1:24">
      <c r="A39" s="47" t="s">
        <v>51</v>
      </c>
      <c r="B39" s="47" t="s">
        <v>105</v>
      </c>
      <c r="C39" s="6" t="s">
        <v>91</v>
      </c>
      <c r="D39" s="6">
        <f>I39/2</f>
        <v>735</v>
      </c>
      <c r="E39" s="7">
        <v>46164</v>
      </c>
      <c r="F39" s="7">
        <v>46175</v>
      </c>
      <c r="G39" s="8">
        <f>F39-7</f>
        <v>46168</v>
      </c>
      <c r="H39" s="9" t="s">
        <v>13</v>
      </c>
      <c r="I39" s="9">
        <v>1470</v>
      </c>
      <c r="J39" s="9" t="s">
        <v>15</v>
      </c>
      <c r="K39" s="10" t="s">
        <v>53</v>
      </c>
      <c r="L39" s="46">
        <v>6</v>
      </c>
      <c r="M39" s="46">
        <f>(D39+D40)/L39</f>
        <v>245</v>
      </c>
      <c r="N39" s="41">
        <v>60</v>
      </c>
      <c r="O39" s="43" t="s">
        <v>92</v>
      </c>
      <c r="P39" s="41">
        <v>32</v>
      </c>
      <c r="Q39" s="43" t="s">
        <v>92</v>
      </c>
      <c r="R39" s="41">
        <v>38</v>
      </c>
      <c r="S39" s="40">
        <f>ROUND(N39*P39*R39/1000000*M39,3)</f>
        <v>17.875</v>
      </c>
      <c r="T39" s="35">
        <v>8.56</v>
      </c>
      <c r="U39" s="38">
        <f>T39*M39</f>
        <v>2097.2000000000003</v>
      </c>
      <c r="V39" s="35">
        <v>7.55</v>
      </c>
      <c r="W39" s="33">
        <f>V39*M39</f>
        <v>1849.75</v>
      </c>
      <c r="X39" s="22"/>
    </row>
    <row r="40" spans="1:24">
      <c r="A40" s="48"/>
      <c r="B40" s="48"/>
      <c r="C40" s="6" t="s">
        <v>93</v>
      </c>
      <c r="D40" s="6">
        <f>D39</f>
        <v>735</v>
      </c>
      <c r="E40" s="7"/>
      <c r="F40" s="7"/>
      <c r="G40" s="7"/>
      <c r="H40" s="9"/>
      <c r="I40" s="9"/>
      <c r="J40" s="9"/>
      <c r="K40" s="10"/>
      <c r="L40" s="46"/>
      <c r="M40" s="46"/>
      <c r="N40" s="41"/>
      <c r="O40" s="43"/>
      <c r="P40" s="41"/>
      <c r="Q40" s="43"/>
      <c r="R40" s="41"/>
      <c r="S40" s="40"/>
      <c r="T40" s="35"/>
      <c r="U40" s="39"/>
      <c r="V40" s="35"/>
      <c r="W40" s="34"/>
      <c r="X40" s="22"/>
    </row>
    <row r="41" spans="1:24" s="21" customFormat="1" ht="18" customHeight="1">
      <c r="A41" s="11"/>
      <c r="B41" s="11"/>
      <c r="C41" s="12"/>
      <c r="D41" s="12">
        <f>SUM(D39:D40)</f>
        <v>1470</v>
      </c>
      <c r="E41" s="17"/>
      <c r="F41" s="17"/>
      <c r="G41" s="17"/>
      <c r="H41" s="13"/>
      <c r="I41" s="13"/>
      <c r="J41" s="13"/>
      <c r="K41" s="14"/>
      <c r="L41" s="15"/>
      <c r="M41" s="18">
        <f>SUM(M39)</f>
        <v>245</v>
      </c>
      <c r="N41" s="18"/>
      <c r="O41" s="18"/>
      <c r="P41" s="18"/>
      <c r="Q41" s="18"/>
      <c r="R41" s="18"/>
      <c r="S41" s="19">
        <f>SUM(S39)</f>
        <v>17.875</v>
      </c>
      <c r="T41" s="18"/>
      <c r="U41" s="24">
        <f>SUM(U39)</f>
        <v>2097.2000000000003</v>
      </c>
      <c r="V41" s="18"/>
      <c r="W41" s="20">
        <f>SUM(W39)</f>
        <v>1849.75</v>
      </c>
      <c r="X41" s="23"/>
    </row>
    <row r="42" spans="1:24">
      <c r="A42" s="47" t="s">
        <v>54</v>
      </c>
      <c r="B42" s="47" t="s">
        <v>106</v>
      </c>
      <c r="C42" s="6" t="s">
        <v>91</v>
      </c>
      <c r="D42" s="6">
        <f>I42/2</f>
        <v>747</v>
      </c>
      <c r="E42" s="7">
        <v>46150</v>
      </c>
      <c r="F42" s="7">
        <v>46161</v>
      </c>
      <c r="G42" s="8">
        <f>F42-7</f>
        <v>46154</v>
      </c>
      <c r="H42" s="9" t="s">
        <v>13</v>
      </c>
      <c r="I42" s="9">
        <v>1494</v>
      </c>
      <c r="J42" s="9" t="s">
        <v>15</v>
      </c>
      <c r="K42" s="10" t="s">
        <v>56</v>
      </c>
      <c r="L42" s="46">
        <v>6</v>
      </c>
      <c r="M42" s="46">
        <f>(D42+D43)/L42</f>
        <v>249</v>
      </c>
      <c r="N42" s="41">
        <v>60</v>
      </c>
      <c r="O42" s="43" t="s">
        <v>92</v>
      </c>
      <c r="P42" s="41">
        <v>32</v>
      </c>
      <c r="Q42" s="43" t="s">
        <v>92</v>
      </c>
      <c r="R42" s="41">
        <v>38</v>
      </c>
      <c r="S42" s="40">
        <f>ROUND(N42*P42*R42/1000000*M42,3)</f>
        <v>18.167000000000002</v>
      </c>
      <c r="T42" s="35">
        <v>8.56</v>
      </c>
      <c r="U42" s="36">
        <f>T42*M42</f>
        <v>2131.44</v>
      </c>
      <c r="V42" s="35">
        <v>7.55</v>
      </c>
      <c r="W42" s="33">
        <f>V42*M42</f>
        <v>1879.95</v>
      </c>
      <c r="X42" s="22"/>
    </row>
    <row r="43" spans="1:24">
      <c r="A43" s="48"/>
      <c r="B43" s="48"/>
      <c r="C43" s="6" t="s">
        <v>93</v>
      </c>
      <c r="D43" s="6">
        <f>D42</f>
        <v>747</v>
      </c>
      <c r="E43" s="7"/>
      <c r="F43" s="7"/>
      <c r="G43" s="7"/>
      <c r="H43" s="9"/>
      <c r="I43" s="9"/>
      <c r="J43" s="9"/>
      <c r="K43" s="10"/>
      <c r="L43" s="46"/>
      <c r="M43" s="46"/>
      <c r="N43" s="41"/>
      <c r="O43" s="43"/>
      <c r="P43" s="41"/>
      <c r="Q43" s="43"/>
      <c r="R43" s="41"/>
      <c r="S43" s="40"/>
      <c r="T43" s="35"/>
      <c r="U43" s="37"/>
      <c r="V43" s="35"/>
      <c r="W43" s="34"/>
      <c r="X43" s="22"/>
    </row>
    <row r="44" spans="1:24" s="21" customFormat="1" ht="18" customHeight="1">
      <c r="A44" s="11"/>
      <c r="B44" s="11"/>
      <c r="C44" s="12"/>
      <c r="D44" s="12">
        <f>SUM(D42:D43)</f>
        <v>1494</v>
      </c>
      <c r="E44" s="17"/>
      <c r="F44" s="17"/>
      <c r="G44" s="17"/>
      <c r="H44" s="13"/>
      <c r="I44" s="13"/>
      <c r="J44" s="13"/>
      <c r="K44" s="14"/>
      <c r="L44" s="15"/>
      <c r="M44" s="18">
        <f>SUM(M42)</f>
        <v>249</v>
      </c>
      <c r="N44" s="18"/>
      <c r="O44" s="18"/>
      <c r="P44" s="18"/>
      <c r="Q44" s="18"/>
      <c r="R44" s="18"/>
      <c r="S44" s="19">
        <f>SUM(S42)</f>
        <v>18.167000000000002</v>
      </c>
      <c r="T44" s="18"/>
      <c r="U44" s="18">
        <f>SUM(U42)</f>
        <v>2131.44</v>
      </c>
      <c r="V44" s="18"/>
      <c r="W44" s="20">
        <f>SUM(W42)</f>
        <v>1879.95</v>
      </c>
      <c r="X44" s="23"/>
    </row>
    <row r="45" spans="1:24">
      <c r="A45" s="47" t="s">
        <v>57</v>
      </c>
      <c r="B45" s="47" t="s">
        <v>107</v>
      </c>
      <c r="C45" s="6" t="s">
        <v>91</v>
      </c>
      <c r="D45" s="6">
        <f>I45/2</f>
        <v>1263</v>
      </c>
      <c r="E45" s="7">
        <v>46150</v>
      </c>
      <c r="F45" s="7">
        <v>46161</v>
      </c>
      <c r="G45" s="8">
        <f>F45-7</f>
        <v>46154</v>
      </c>
      <c r="H45" s="9" t="s">
        <v>13</v>
      </c>
      <c r="I45" s="9">
        <v>2526</v>
      </c>
      <c r="J45" s="9" t="s">
        <v>15</v>
      </c>
      <c r="K45" s="10" t="s">
        <v>59</v>
      </c>
      <c r="L45" s="46">
        <v>6</v>
      </c>
      <c r="M45" s="46">
        <f>(D45+D46)/L45</f>
        <v>421</v>
      </c>
      <c r="N45" s="41">
        <v>60</v>
      </c>
      <c r="O45" s="43" t="s">
        <v>92</v>
      </c>
      <c r="P45" s="41">
        <v>32</v>
      </c>
      <c r="Q45" s="43" t="s">
        <v>92</v>
      </c>
      <c r="R45" s="41">
        <v>38</v>
      </c>
      <c r="S45" s="40">
        <f>ROUND(N45*P45*R45/1000000*M45,3)</f>
        <v>30.716000000000001</v>
      </c>
      <c r="T45" s="35">
        <v>8.56</v>
      </c>
      <c r="U45" s="36">
        <f>T45*M45</f>
        <v>3603.76</v>
      </c>
      <c r="V45" s="35">
        <v>7.55</v>
      </c>
      <c r="W45" s="33">
        <f>V45*M45</f>
        <v>3178.5499999999997</v>
      </c>
      <c r="X45" s="22"/>
    </row>
    <row r="46" spans="1:24">
      <c r="A46" s="48"/>
      <c r="B46" s="48"/>
      <c r="C46" s="6" t="s">
        <v>93</v>
      </c>
      <c r="D46" s="6">
        <f>D45</f>
        <v>1263</v>
      </c>
      <c r="E46" s="7"/>
      <c r="F46" s="7"/>
      <c r="G46" s="7"/>
      <c r="H46" s="9"/>
      <c r="I46" s="9"/>
      <c r="J46" s="9"/>
      <c r="K46" s="10"/>
      <c r="L46" s="46"/>
      <c r="M46" s="46"/>
      <c r="N46" s="41"/>
      <c r="O46" s="43"/>
      <c r="P46" s="41"/>
      <c r="Q46" s="43"/>
      <c r="R46" s="41"/>
      <c r="S46" s="40"/>
      <c r="T46" s="35"/>
      <c r="U46" s="37"/>
      <c r="V46" s="35"/>
      <c r="W46" s="34"/>
      <c r="X46" s="22"/>
    </row>
    <row r="47" spans="1:24" s="21" customFormat="1" ht="18" customHeight="1">
      <c r="A47" s="11"/>
      <c r="B47" s="11"/>
      <c r="C47" s="12"/>
      <c r="D47" s="12">
        <f>SUM(D45:D46)</f>
        <v>2526</v>
      </c>
      <c r="E47" s="17"/>
      <c r="F47" s="17"/>
      <c r="G47" s="17"/>
      <c r="H47" s="13"/>
      <c r="I47" s="13"/>
      <c r="J47" s="13"/>
      <c r="K47" s="14"/>
      <c r="L47" s="15"/>
      <c r="M47" s="18">
        <f>SUM(M45)</f>
        <v>421</v>
      </c>
      <c r="N47" s="18"/>
      <c r="O47" s="18"/>
      <c r="P47" s="18"/>
      <c r="Q47" s="18"/>
      <c r="R47" s="18"/>
      <c r="S47" s="19">
        <f>SUM(S45)</f>
        <v>30.716000000000001</v>
      </c>
      <c r="T47" s="18"/>
      <c r="U47" s="18">
        <f>SUM(U45)</f>
        <v>3603.76</v>
      </c>
      <c r="V47" s="18"/>
      <c r="W47" s="20">
        <f>SUM(W45)</f>
        <v>3178.5499999999997</v>
      </c>
      <c r="X47" s="23"/>
    </row>
    <row r="48" spans="1:24">
      <c r="A48" s="47" t="s">
        <v>60</v>
      </c>
      <c r="B48" s="47" t="s">
        <v>108</v>
      </c>
      <c r="C48" s="6" t="s">
        <v>91</v>
      </c>
      <c r="D48" s="6">
        <f>I48/2</f>
        <v>1392</v>
      </c>
      <c r="E48" s="7">
        <v>46156</v>
      </c>
      <c r="F48" s="7">
        <v>46167</v>
      </c>
      <c r="G48" s="8">
        <f>F48-7</f>
        <v>46160</v>
      </c>
      <c r="H48" s="9" t="s">
        <v>13</v>
      </c>
      <c r="I48" s="9">
        <v>2784</v>
      </c>
      <c r="J48" s="9" t="s">
        <v>15</v>
      </c>
      <c r="K48" s="10" t="s">
        <v>62</v>
      </c>
      <c r="L48" s="46">
        <v>6</v>
      </c>
      <c r="M48" s="46">
        <f>(D48+D49)/L48</f>
        <v>464</v>
      </c>
      <c r="N48" s="41">
        <v>60</v>
      </c>
      <c r="O48" s="43" t="s">
        <v>92</v>
      </c>
      <c r="P48" s="41">
        <v>32</v>
      </c>
      <c r="Q48" s="43" t="s">
        <v>92</v>
      </c>
      <c r="R48" s="41">
        <v>38</v>
      </c>
      <c r="S48" s="40">
        <f>ROUND(N48*P48*R48/1000000*M48,3)</f>
        <v>33.853000000000002</v>
      </c>
      <c r="T48" s="35">
        <v>8.56</v>
      </c>
      <c r="U48" s="36">
        <f>T48*M48</f>
        <v>3971.84</v>
      </c>
      <c r="V48" s="35">
        <v>7.55</v>
      </c>
      <c r="W48" s="33">
        <f>V48*M48</f>
        <v>3503.2</v>
      </c>
      <c r="X48" s="22"/>
    </row>
    <row r="49" spans="1:24">
      <c r="A49" s="48"/>
      <c r="B49" s="48"/>
      <c r="C49" s="6" t="s">
        <v>93</v>
      </c>
      <c r="D49" s="6">
        <f>D48</f>
        <v>1392</v>
      </c>
      <c r="E49" s="7"/>
      <c r="F49" s="7"/>
      <c r="G49" s="7"/>
      <c r="H49" s="9"/>
      <c r="I49" s="9"/>
      <c r="J49" s="9"/>
      <c r="K49" s="10"/>
      <c r="L49" s="46"/>
      <c r="M49" s="46"/>
      <c r="N49" s="41"/>
      <c r="O49" s="43"/>
      <c r="P49" s="41"/>
      <c r="Q49" s="43"/>
      <c r="R49" s="41"/>
      <c r="S49" s="40"/>
      <c r="T49" s="35"/>
      <c r="U49" s="37"/>
      <c r="V49" s="35"/>
      <c r="W49" s="34"/>
      <c r="X49" s="22"/>
    </row>
    <row r="50" spans="1:24" s="21" customFormat="1" ht="18" customHeight="1">
      <c r="A50" s="11"/>
      <c r="B50" s="11"/>
      <c r="C50" s="12"/>
      <c r="D50" s="12">
        <f>SUM(D48:D49)</f>
        <v>2784</v>
      </c>
      <c r="E50" s="17"/>
      <c r="F50" s="17"/>
      <c r="G50" s="17"/>
      <c r="H50" s="13"/>
      <c r="I50" s="13"/>
      <c r="J50" s="13"/>
      <c r="K50" s="14"/>
      <c r="L50" s="15"/>
      <c r="M50" s="18">
        <f>SUM(M48)</f>
        <v>464</v>
      </c>
      <c r="N50" s="18"/>
      <c r="O50" s="18"/>
      <c r="P50" s="18"/>
      <c r="Q50" s="18"/>
      <c r="R50" s="18"/>
      <c r="S50" s="19">
        <f>SUM(S48)</f>
        <v>33.853000000000002</v>
      </c>
      <c r="T50" s="18"/>
      <c r="U50" s="18">
        <f>SUM(U48)</f>
        <v>3971.84</v>
      </c>
      <c r="V50" s="18"/>
      <c r="W50" s="20">
        <f>SUM(W48)</f>
        <v>3503.2</v>
      </c>
      <c r="X50" s="23"/>
    </row>
    <row r="51" spans="1:24">
      <c r="A51" s="47" t="s">
        <v>63</v>
      </c>
      <c r="B51" s="47" t="s">
        <v>109</v>
      </c>
      <c r="C51" s="6" t="s">
        <v>91</v>
      </c>
      <c r="D51" s="6">
        <f>I51/2</f>
        <v>1827</v>
      </c>
      <c r="E51" s="7">
        <v>46150</v>
      </c>
      <c r="F51" s="7">
        <v>46161</v>
      </c>
      <c r="G51" s="8">
        <f>F51-7</f>
        <v>46154</v>
      </c>
      <c r="H51" s="9" t="s">
        <v>13</v>
      </c>
      <c r="I51" s="9">
        <v>3654</v>
      </c>
      <c r="J51" s="9" t="s">
        <v>15</v>
      </c>
      <c r="K51" s="10" t="s">
        <v>65</v>
      </c>
      <c r="L51" s="46">
        <v>6</v>
      </c>
      <c r="M51" s="46">
        <f>(D51+D52)/L51</f>
        <v>609</v>
      </c>
      <c r="N51" s="41">
        <v>60</v>
      </c>
      <c r="O51" s="43" t="s">
        <v>92</v>
      </c>
      <c r="P51" s="41">
        <v>32</v>
      </c>
      <c r="Q51" s="43" t="s">
        <v>92</v>
      </c>
      <c r="R51" s="41">
        <v>38</v>
      </c>
      <c r="S51" s="40">
        <f>ROUND(N51*P51*R51/1000000*M51,3)</f>
        <v>44.433</v>
      </c>
      <c r="T51" s="35">
        <v>8.56</v>
      </c>
      <c r="U51" s="36">
        <f>T51*M51</f>
        <v>5213.04</v>
      </c>
      <c r="V51" s="35">
        <v>7.55</v>
      </c>
      <c r="W51" s="33">
        <f>V51*M51</f>
        <v>4597.95</v>
      </c>
      <c r="X51" s="22"/>
    </row>
    <row r="52" spans="1:24">
      <c r="A52" s="48"/>
      <c r="B52" s="48"/>
      <c r="C52" s="6" t="s">
        <v>93</v>
      </c>
      <c r="D52" s="6">
        <f>D51</f>
        <v>1827</v>
      </c>
      <c r="E52" s="7"/>
      <c r="F52" s="7"/>
      <c r="G52" s="7"/>
      <c r="H52" s="9"/>
      <c r="I52" s="9"/>
      <c r="J52" s="9"/>
      <c r="K52" s="10"/>
      <c r="L52" s="46"/>
      <c r="M52" s="46"/>
      <c r="N52" s="41"/>
      <c r="O52" s="43"/>
      <c r="P52" s="41"/>
      <c r="Q52" s="43"/>
      <c r="R52" s="41"/>
      <c r="S52" s="40"/>
      <c r="T52" s="35"/>
      <c r="U52" s="37"/>
      <c r="V52" s="35"/>
      <c r="W52" s="34"/>
      <c r="X52" s="22"/>
    </row>
    <row r="53" spans="1:24" s="21" customFormat="1" ht="18" customHeight="1">
      <c r="A53" s="11"/>
      <c r="B53" s="11"/>
      <c r="C53" s="12"/>
      <c r="D53" s="12">
        <f>SUM(D51:D52)</f>
        <v>3654</v>
      </c>
      <c r="E53" s="17"/>
      <c r="F53" s="17"/>
      <c r="G53" s="17"/>
      <c r="H53" s="13"/>
      <c r="I53" s="13"/>
      <c r="J53" s="13"/>
      <c r="K53" s="14"/>
      <c r="L53" s="15"/>
      <c r="M53" s="18">
        <f>SUM(M51)</f>
        <v>609</v>
      </c>
      <c r="N53" s="18"/>
      <c r="O53" s="18"/>
      <c r="P53" s="18"/>
      <c r="Q53" s="18"/>
      <c r="R53" s="18"/>
      <c r="S53" s="19">
        <f>SUM(S51)</f>
        <v>44.433</v>
      </c>
      <c r="T53" s="18"/>
      <c r="U53" s="18">
        <f>SUM(U51)</f>
        <v>5213.04</v>
      </c>
      <c r="V53" s="18"/>
      <c r="W53" s="20">
        <f>SUM(W51)</f>
        <v>4597.95</v>
      </c>
      <c r="X53" s="23"/>
    </row>
    <row r="54" spans="1:24">
      <c r="A54" s="47" t="s">
        <v>66</v>
      </c>
      <c r="B54" s="47" t="s">
        <v>110</v>
      </c>
      <c r="C54" s="6" t="s">
        <v>91</v>
      </c>
      <c r="D54" s="6">
        <f>I54/2</f>
        <v>1254</v>
      </c>
      <c r="E54" s="7">
        <v>46156</v>
      </c>
      <c r="F54" s="7">
        <v>46167</v>
      </c>
      <c r="G54" s="8">
        <f>F54-7</f>
        <v>46160</v>
      </c>
      <c r="H54" s="9" t="s">
        <v>13</v>
      </c>
      <c r="I54" s="9">
        <v>2508</v>
      </c>
      <c r="J54" s="9" t="s">
        <v>15</v>
      </c>
      <c r="K54" s="10" t="s">
        <v>68</v>
      </c>
      <c r="L54" s="46">
        <v>6</v>
      </c>
      <c r="M54" s="46">
        <f>(D54+D55)/L54</f>
        <v>418</v>
      </c>
      <c r="N54" s="41">
        <v>60</v>
      </c>
      <c r="O54" s="43" t="s">
        <v>92</v>
      </c>
      <c r="P54" s="41">
        <v>32</v>
      </c>
      <c r="Q54" s="43" t="s">
        <v>92</v>
      </c>
      <c r="R54" s="41">
        <v>38</v>
      </c>
      <c r="S54" s="40">
        <f>ROUND(N54*P54*R54/1000000*M54,3)</f>
        <v>30.497</v>
      </c>
      <c r="T54" s="35">
        <v>8.56</v>
      </c>
      <c r="U54" s="36">
        <f>T54*M54</f>
        <v>3578.0800000000004</v>
      </c>
      <c r="V54" s="35">
        <v>7.55</v>
      </c>
      <c r="W54" s="33">
        <f>V54*M54</f>
        <v>3155.9</v>
      </c>
      <c r="X54" s="22"/>
    </row>
    <row r="55" spans="1:24">
      <c r="A55" s="48"/>
      <c r="B55" s="48"/>
      <c r="C55" s="6" t="s">
        <v>93</v>
      </c>
      <c r="D55" s="6">
        <f>D54</f>
        <v>1254</v>
      </c>
      <c r="E55" s="7"/>
      <c r="F55" s="7"/>
      <c r="G55" s="7"/>
      <c r="H55" s="9"/>
      <c r="I55" s="9"/>
      <c r="J55" s="9"/>
      <c r="K55" s="10"/>
      <c r="L55" s="46"/>
      <c r="M55" s="46"/>
      <c r="N55" s="41"/>
      <c r="O55" s="43"/>
      <c r="P55" s="41"/>
      <c r="Q55" s="43"/>
      <c r="R55" s="41"/>
      <c r="S55" s="40"/>
      <c r="T55" s="35"/>
      <c r="U55" s="37"/>
      <c r="V55" s="35"/>
      <c r="W55" s="34"/>
      <c r="X55" s="22"/>
    </row>
    <row r="56" spans="1:24" s="21" customFormat="1" ht="18" customHeight="1">
      <c r="A56" s="11"/>
      <c r="B56" s="11"/>
      <c r="C56" s="12"/>
      <c r="D56" s="12">
        <f>SUM(D54:D55)</f>
        <v>2508</v>
      </c>
      <c r="E56" s="17"/>
      <c r="F56" s="17"/>
      <c r="G56" s="17"/>
      <c r="H56" s="13"/>
      <c r="I56" s="13"/>
      <c r="J56" s="13"/>
      <c r="K56" s="14"/>
      <c r="L56" s="15"/>
      <c r="M56" s="18">
        <f>SUM(M54)</f>
        <v>418</v>
      </c>
      <c r="N56" s="18"/>
      <c r="O56" s="18"/>
      <c r="P56" s="18"/>
      <c r="Q56" s="18"/>
      <c r="R56" s="18"/>
      <c r="S56" s="19">
        <f>SUM(S54)</f>
        <v>30.497</v>
      </c>
      <c r="T56" s="18"/>
      <c r="U56" s="18">
        <f>SUM(U54)</f>
        <v>3578.0800000000004</v>
      </c>
      <c r="V56" s="18"/>
      <c r="W56" s="20">
        <f>SUM(W54)</f>
        <v>3155.9</v>
      </c>
      <c r="X56" s="23"/>
    </row>
    <row r="57" spans="1:24">
      <c r="A57" s="47" t="s">
        <v>69</v>
      </c>
      <c r="B57" s="47" t="s">
        <v>111</v>
      </c>
      <c r="C57" s="6" t="s">
        <v>91</v>
      </c>
      <c r="D57" s="6">
        <f>I57/2</f>
        <v>1815</v>
      </c>
      <c r="E57" s="7">
        <v>46164</v>
      </c>
      <c r="F57" s="7">
        <v>46175</v>
      </c>
      <c r="G57" s="8">
        <f>F57-7</f>
        <v>46168</v>
      </c>
      <c r="H57" s="9" t="s">
        <v>13</v>
      </c>
      <c r="I57" s="9">
        <v>3630</v>
      </c>
      <c r="J57" s="9" t="s">
        <v>15</v>
      </c>
      <c r="K57" s="10" t="s">
        <v>71</v>
      </c>
      <c r="L57" s="46">
        <v>6</v>
      </c>
      <c r="M57" s="46">
        <f>(D57+D58)/L57</f>
        <v>605</v>
      </c>
      <c r="N57" s="41">
        <v>60</v>
      </c>
      <c r="O57" s="43" t="s">
        <v>92</v>
      </c>
      <c r="P57" s="41">
        <v>32</v>
      </c>
      <c r="Q57" s="43" t="s">
        <v>92</v>
      </c>
      <c r="R57" s="41">
        <v>38</v>
      </c>
      <c r="S57" s="40">
        <f>ROUND(N57*P57*R57/1000000*M57,3)</f>
        <v>44.140999999999998</v>
      </c>
      <c r="T57" s="35">
        <v>8.56</v>
      </c>
      <c r="U57" s="38">
        <f>T57*M57</f>
        <v>5178.8</v>
      </c>
      <c r="V57" s="35">
        <v>7.55</v>
      </c>
      <c r="W57" s="33">
        <f>V57*M57</f>
        <v>4567.75</v>
      </c>
      <c r="X57" s="22"/>
    </row>
    <row r="58" spans="1:24">
      <c r="A58" s="48"/>
      <c r="B58" s="48"/>
      <c r="C58" s="6" t="s">
        <v>93</v>
      </c>
      <c r="D58" s="6">
        <f>D57</f>
        <v>1815</v>
      </c>
      <c r="E58" s="7"/>
      <c r="F58" s="7"/>
      <c r="G58" s="7"/>
      <c r="H58" s="9"/>
      <c r="I58" s="9"/>
      <c r="J58" s="9"/>
      <c r="K58" s="10"/>
      <c r="L58" s="46"/>
      <c r="M58" s="46"/>
      <c r="N58" s="41"/>
      <c r="O58" s="43"/>
      <c r="P58" s="41"/>
      <c r="Q58" s="43"/>
      <c r="R58" s="41"/>
      <c r="S58" s="40"/>
      <c r="T58" s="35"/>
      <c r="U58" s="39"/>
      <c r="V58" s="35"/>
      <c r="W58" s="34"/>
      <c r="X58" s="22"/>
    </row>
    <row r="59" spans="1:24" s="21" customFormat="1" ht="18" customHeight="1">
      <c r="A59" s="11"/>
      <c r="B59" s="11"/>
      <c r="C59" s="12"/>
      <c r="D59" s="12">
        <f>SUM(D57:D58)</f>
        <v>3630</v>
      </c>
      <c r="E59" s="17"/>
      <c r="F59" s="17"/>
      <c r="G59" s="17"/>
      <c r="H59" s="13"/>
      <c r="I59" s="13"/>
      <c r="J59" s="13"/>
      <c r="K59" s="14"/>
      <c r="L59" s="15"/>
      <c r="M59" s="18">
        <f>SUM(M57)</f>
        <v>605</v>
      </c>
      <c r="N59" s="18"/>
      <c r="O59" s="18"/>
      <c r="P59" s="18"/>
      <c r="Q59" s="18"/>
      <c r="R59" s="18"/>
      <c r="S59" s="19">
        <f>SUM(S57)</f>
        <v>44.140999999999998</v>
      </c>
      <c r="T59" s="18"/>
      <c r="U59" s="24">
        <f>SUM(U57)</f>
        <v>5178.8</v>
      </c>
      <c r="V59" s="18"/>
      <c r="W59" s="20">
        <f>SUM(W57)</f>
        <v>4567.75</v>
      </c>
      <c r="X59" s="23"/>
    </row>
    <row r="60" spans="1:24">
      <c r="A60" s="47" t="s">
        <v>72</v>
      </c>
      <c r="B60" s="47" t="s">
        <v>112</v>
      </c>
      <c r="C60" s="6" t="s">
        <v>91</v>
      </c>
      <c r="D60" s="6">
        <f>I60/2</f>
        <v>1074</v>
      </c>
      <c r="E60" s="7">
        <v>46150</v>
      </c>
      <c r="F60" s="7">
        <v>46161</v>
      </c>
      <c r="G60" s="8">
        <f>F60-7</f>
        <v>46154</v>
      </c>
      <c r="H60" s="9" t="s">
        <v>13</v>
      </c>
      <c r="I60" s="9">
        <v>2148</v>
      </c>
      <c r="J60" s="9" t="s">
        <v>15</v>
      </c>
      <c r="K60" s="10" t="s">
        <v>74</v>
      </c>
      <c r="L60" s="46">
        <v>6</v>
      </c>
      <c r="M60" s="46">
        <f>(D60+D61)/L60</f>
        <v>358</v>
      </c>
      <c r="N60" s="41">
        <v>60</v>
      </c>
      <c r="O60" s="43" t="s">
        <v>92</v>
      </c>
      <c r="P60" s="41">
        <v>32</v>
      </c>
      <c r="Q60" s="43" t="s">
        <v>92</v>
      </c>
      <c r="R60" s="41">
        <v>38</v>
      </c>
      <c r="S60" s="40">
        <f>ROUND(N60*P60*R60/1000000*M60,3)</f>
        <v>26.12</v>
      </c>
      <c r="T60" s="35">
        <v>8.56</v>
      </c>
      <c r="U60" s="36">
        <f>T60*M60</f>
        <v>3064.48</v>
      </c>
      <c r="V60" s="35">
        <v>7.55</v>
      </c>
      <c r="W60" s="33">
        <f>V60*M60</f>
        <v>2702.9</v>
      </c>
      <c r="X60" s="22"/>
    </row>
    <row r="61" spans="1:24">
      <c r="A61" s="48"/>
      <c r="B61" s="48"/>
      <c r="C61" s="6" t="s">
        <v>93</v>
      </c>
      <c r="D61" s="6">
        <f>D60</f>
        <v>1074</v>
      </c>
      <c r="E61" s="7"/>
      <c r="F61" s="7"/>
      <c r="G61" s="7"/>
      <c r="H61" s="9"/>
      <c r="I61" s="9"/>
      <c r="J61" s="9"/>
      <c r="K61" s="10"/>
      <c r="L61" s="46"/>
      <c r="M61" s="46"/>
      <c r="N61" s="41"/>
      <c r="O61" s="43"/>
      <c r="P61" s="41"/>
      <c r="Q61" s="43"/>
      <c r="R61" s="41"/>
      <c r="S61" s="40"/>
      <c r="T61" s="35"/>
      <c r="U61" s="37"/>
      <c r="V61" s="35"/>
      <c r="W61" s="34"/>
      <c r="X61" s="22"/>
    </row>
    <row r="62" spans="1:24" s="21" customFormat="1" ht="18" customHeight="1">
      <c r="A62" s="11"/>
      <c r="B62" s="11"/>
      <c r="C62" s="12"/>
      <c r="D62" s="12">
        <f>SUM(D60:D61)</f>
        <v>2148</v>
      </c>
      <c r="E62" s="17"/>
      <c r="F62" s="17"/>
      <c r="G62" s="17"/>
      <c r="H62" s="13"/>
      <c r="I62" s="13"/>
      <c r="J62" s="13"/>
      <c r="K62" s="14"/>
      <c r="L62" s="15"/>
      <c r="M62" s="18">
        <f>SUM(M60)</f>
        <v>358</v>
      </c>
      <c r="N62" s="18"/>
      <c r="O62" s="18"/>
      <c r="P62" s="18"/>
      <c r="Q62" s="18"/>
      <c r="R62" s="18"/>
      <c r="S62" s="19">
        <f>SUM(S60)</f>
        <v>26.12</v>
      </c>
      <c r="T62" s="18"/>
      <c r="U62" s="18">
        <f>SUM(U60)</f>
        <v>3064.48</v>
      </c>
      <c r="V62" s="18"/>
      <c r="W62" s="20">
        <f>SUM(W60)</f>
        <v>2702.9</v>
      </c>
      <c r="X62" s="23"/>
    </row>
    <row r="63" spans="1:24">
      <c r="A63" s="47" t="s">
        <v>75</v>
      </c>
      <c r="B63" s="47" t="s">
        <v>113</v>
      </c>
      <c r="C63" s="6" t="s">
        <v>91</v>
      </c>
      <c r="D63" s="6">
        <f>I63/2</f>
        <v>1224</v>
      </c>
      <c r="E63" s="7">
        <v>46164</v>
      </c>
      <c r="F63" s="7">
        <v>46175</v>
      </c>
      <c r="G63" s="8">
        <f>F63-7</f>
        <v>46168</v>
      </c>
      <c r="H63" s="9" t="s">
        <v>13</v>
      </c>
      <c r="I63" s="9">
        <v>2448</v>
      </c>
      <c r="J63" s="9" t="s">
        <v>15</v>
      </c>
      <c r="K63" s="10" t="s">
        <v>77</v>
      </c>
      <c r="L63" s="46">
        <v>6</v>
      </c>
      <c r="M63" s="46">
        <f>(D63+D64)/L63</f>
        <v>408</v>
      </c>
      <c r="N63" s="41">
        <v>60</v>
      </c>
      <c r="O63" s="43" t="s">
        <v>92</v>
      </c>
      <c r="P63" s="41">
        <v>32</v>
      </c>
      <c r="Q63" s="43" t="s">
        <v>92</v>
      </c>
      <c r="R63" s="41">
        <v>38</v>
      </c>
      <c r="S63" s="40">
        <f>ROUND(N63*P63*R63/1000000*M63,3)</f>
        <v>29.768000000000001</v>
      </c>
      <c r="T63" s="35">
        <v>8.56</v>
      </c>
      <c r="U63" s="36">
        <f>T63*M63</f>
        <v>3492.48</v>
      </c>
      <c r="V63" s="35">
        <v>7.55</v>
      </c>
      <c r="W63" s="33">
        <f>V63*M63</f>
        <v>3080.4</v>
      </c>
      <c r="X63" s="22"/>
    </row>
    <row r="64" spans="1:24">
      <c r="A64" s="48"/>
      <c r="B64" s="48"/>
      <c r="C64" s="6" t="s">
        <v>93</v>
      </c>
      <c r="D64" s="6">
        <f>D63</f>
        <v>1224</v>
      </c>
      <c r="E64" s="7"/>
      <c r="F64" s="7"/>
      <c r="G64" s="7"/>
      <c r="H64" s="9"/>
      <c r="I64" s="9"/>
      <c r="J64" s="9"/>
      <c r="K64" s="10"/>
      <c r="L64" s="46"/>
      <c r="M64" s="46"/>
      <c r="N64" s="41"/>
      <c r="O64" s="43"/>
      <c r="P64" s="41"/>
      <c r="Q64" s="43"/>
      <c r="R64" s="41"/>
      <c r="S64" s="40"/>
      <c r="T64" s="35"/>
      <c r="U64" s="37"/>
      <c r="V64" s="35"/>
      <c r="W64" s="34"/>
      <c r="X64" s="22"/>
    </row>
    <row r="65" spans="1:24" s="21" customFormat="1" ht="18" customHeight="1">
      <c r="A65" s="11"/>
      <c r="B65" s="11"/>
      <c r="C65" s="12"/>
      <c r="D65" s="12">
        <f>SUM(D63:D64)</f>
        <v>2448</v>
      </c>
      <c r="E65" s="17"/>
      <c r="F65" s="17"/>
      <c r="G65" s="17"/>
      <c r="H65" s="13"/>
      <c r="I65" s="13"/>
      <c r="J65" s="13"/>
      <c r="K65" s="14"/>
      <c r="L65" s="15"/>
      <c r="M65" s="18">
        <f>SUM(M63)</f>
        <v>408</v>
      </c>
      <c r="N65" s="18"/>
      <c r="O65" s="18"/>
      <c r="P65" s="18"/>
      <c r="Q65" s="18"/>
      <c r="R65" s="18"/>
      <c r="S65" s="19">
        <f>SUM(S63)</f>
        <v>29.768000000000001</v>
      </c>
      <c r="T65" s="18"/>
      <c r="U65" s="18">
        <f>SUM(U63)</f>
        <v>3492.48</v>
      </c>
      <c r="V65" s="18"/>
      <c r="W65" s="20">
        <f>SUM(W63)</f>
        <v>3080.4</v>
      </c>
      <c r="X65" s="23"/>
    </row>
    <row r="67" spans="1:24" s="28" customFormat="1" ht="14.25">
      <c r="A67" s="26">
        <v>12</v>
      </c>
      <c r="B67" s="27" t="s">
        <v>114</v>
      </c>
      <c r="C67" s="27"/>
      <c r="D67" s="27"/>
    </row>
    <row r="68" spans="1:24" s="28" customFormat="1" ht="14.25">
      <c r="A68" s="26">
        <v>15</v>
      </c>
      <c r="B68" s="27" t="s">
        <v>115</v>
      </c>
      <c r="C68" s="27" t="s">
        <v>127</v>
      </c>
      <c r="D68" s="27"/>
    </row>
    <row r="69" spans="1:24" s="28" customFormat="1" ht="14.25">
      <c r="A69" s="26">
        <v>19</v>
      </c>
      <c r="B69" s="27" t="s">
        <v>116</v>
      </c>
      <c r="C69" s="27" t="s">
        <v>127</v>
      </c>
      <c r="D69" s="27"/>
    </row>
    <row r="70" spans="1:24" s="28" customFormat="1" ht="14.25">
      <c r="A70" s="26">
        <v>27</v>
      </c>
      <c r="B70" s="27" t="s">
        <v>117</v>
      </c>
      <c r="C70" s="27" t="s">
        <v>130</v>
      </c>
      <c r="D70" s="27"/>
    </row>
    <row r="71" spans="1:24" s="28" customFormat="1" ht="14.25">
      <c r="A71" s="26">
        <v>28</v>
      </c>
      <c r="B71" s="27" t="s">
        <v>118</v>
      </c>
      <c r="C71" s="27" t="s">
        <v>119</v>
      </c>
      <c r="D71" s="27"/>
    </row>
    <row r="72" spans="1:24" s="28" customFormat="1" ht="409.5">
      <c r="A72" s="29">
        <v>35</v>
      </c>
      <c r="B72" s="30" t="s">
        <v>120</v>
      </c>
      <c r="C72" s="31" t="s">
        <v>121</v>
      </c>
      <c r="D72" s="27"/>
    </row>
    <row r="73" spans="1:24" s="28" customFormat="1" ht="185.25">
      <c r="A73" s="26">
        <v>36</v>
      </c>
      <c r="B73" s="27" t="s">
        <v>122</v>
      </c>
      <c r="C73" s="31" t="s">
        <v>125</v>
      </c>
      <c r="D73" s="27"/>
    </row>
    <row r="74" spans="1:24" s="28" customFormat="1" ht="128.25">
      <c r="A74" s="32">
        <v>37</v>
      </c>
      <c r="B74" s="27" t="s">
        <v>123</v>
      </c>
      <c r="C74" s="31" t="s">
        <v>124</v>
      </c>
      <c r="D74" s="27"/>
    </row>
  </sheetData>
  <mergeCells count="295">
    <mergeCell ref="A39:A40"/>
    <mergeCell ref="A42:A43"/>
    <mergeCell ref="A15:A16"/>
    <mergeCell ref="A18:A19"/>
    <mergeCell ref="A21:A22"/>
    <mergeCell ref="A24:A25"/>
    <mergeCell ref="A27:A28"/>
    <mergeCell ref="N2:R2"/>
    <mergeCell ref="A3:A4"/>
    <mergeCell ref="A6:A7"/>
    <mergeCell ref="A9:A10"/>
    <mergeCell ref="A12:A13"/>
    <mergeCell ref="M3:M4"/>
    <mergeCell ref="M6:M7"/>
    <mergeCell ref="M9:M10"/>
    <mergeCell ref="M12:M13"/>
    <mergeCell ref="M15:M16"/>
    <mergeCell ref="M18:M19"/>
    <mergeCell ref="M21:M22"/>
    <mergeCell ref="M24:M25"/>
    <mergeCell ref="M27:M28"/>
    <mergeCell ref="M30:M31"/>
    <mergeCell ref="M33:M34"/>
    <mergeCell ref="M36:M37"/>
    <mergeCell ref="A60:A61"/>
    <mergeCell ref="A63:A64"/>
    <mergeCell ref="B3:B4"/>
    <mergeCell ref="B6:B7"/>
    <mergeCell ref="B9:B10"/>
    <mergeCell ref="B12:B13"/>
    <mergeCell ref="B15:B16"/>
    <mergeCell ref="B18:B19"/>
    <mergeCell ref="B21:B22"/>
    <mergeCell ref="B24:B25"/>
    <mergeCell ref="B27:B28"/>
    <mergeCell ref="B30:B31"/>
    <mergeCell ref="B33:B34"/>
    <mergeCell ref="B36:B37"/>
    <mergeCell ref="B39:B40"/>
    <mergeCell ref="B42:B43"/>
    <mergeCell ref="A45:A46"/>
    <mergeCell ref="A48:A49"/>
    <mergeCell ref="A51:A52"/>
    <mergeCell ref="A54:A55"/>
    <mergeCell ref="A57:A58"/>
    <mergeCell ref="A30:A31"/>
    <mergeCell ref="A33:A34"/>
    <mergeCell ref="A36:A37"/>
    <mergeCell ref="L30:L31"/>
    <mergeCell ref="L33:L34"/>
    <mergeCell ref="L36:L37"/>
    <mergeCell ref="L39:L40"/>
    <mergeCell ref="L42:L43"/>
    <mergeCell ref="B45:B46"/>
    <mergeCell ref="B48:B49"/>
    <mergeCell ref="B51:B52"/>
    <mergeCell ref="B54:B55"/>
    <mergeCell ref="L3:L4"/>
    <mergeCell ref="L6:L7"/>
    <mergeCell ref="L9:L10"/>
    <mergeCell ref="L12:L13"/>
    <mergeCell ref="L15:L16"/>
    <mergeCell ref="L18:L19"/>
    <mergeCell ref="L21:L22"/>
    <mergeCell ref="L24:L25"/>
    <mergeCell ref="L27:L28"/>
    <mergeCell ref="L45:L46"/>
    <mergeCell ref="L48:L49"/>
    <mergeCell ref="L51:L52"/>
    <mergeCell ref="L54:L55"/>
    <mergeCell ref="L57:L58"/>
    <mergeCell ref="M60:M61"/>
    <mergeCell ref="M63:M64"/>
    <mergeCell ref="M57:M58"/>
    <mergeCell ref="B60:B61"/>
    <mergeCell ref="B63:B64"/>
    <mergeCell ref="B57:B58"/>
    <mergeCell ref="L60:L61"/>
    <mergeCell ref="L63:L64"/>
    <mergeCell ref="N3:N4"/>
    <mergeCell ref="N6:N7"/>
    <mergeCell ref="N9:N10"/>
    <mergeCell ref="N12:N13"/>
    <mergeCell ref="N15:N16"/>
    <mergeCell ref="N18:N19"/>
    <mergeCell ref="N21:N22"/>
    <mergeCell ref="N24:N25"/>
    <mergeCell ref="N27:N28"/>
    <mergeCell ref="N30:N31"/>
    <mergeCell ref="N33:N34"/>
    <mergeCell ref="N36:N37"/>
    <mergeCell ref="N39:N40"/>
    <mergeCell ref="N42:N43"/>
    <mergeCell ref="M45:M46"/>
    <mergeCell ref="M48:M49"/>
    <mergeCell ref="M51:M52"/>
    <mergeCell ref="M54:M55"/>
    <mergeCell ref="M39:M40"/>
    <mergeCell ref="M42:M43"/>
    <mergeCell ref="N60:N61"/>
    <mergeCell ref="N63:N64"/>
    <mergeCell ref="O3:O4"/>
    <mergeCell ref="O6:O7"/>
    <mergeCell ref="O9:O10"/>
    <mergeCell ref="O12:O13"/>
    <mergeCell ref="O15:O16"/>
    <mergeCell ref="O18:O19"/>
    <mergeCell ref="O21:O22"/>
    <mergeCell ref="O24:O25"/>
    <mergeCell ref="O27:O28"/>
    <mergeCell ref="O30:O31"/>
    <mergeCell ref="O33:O34"/>
    <mergeCell ref="O36:O37"/>
    <mergeCell ref="O39:O40"/>
    <mergeCell ref="O42:O43"/>
    <mergeCell ref="N45:N46"/>
    <mergeCell ref="N48:N49"/>
    <mergeCell ref="N51:N52"/>
    <mergeCell ref="N54:N55"/>
    <mergeCell ref="N57:N58"/>
    <mergeCell ref="O60:O61"/>
    <mergeCell ref="O63:O64"/>
    <mergeCell ref="O57:O58"/>
    <mergeCell ref="P3:P4"/>
    <mergeCell ref="P6:P7"/>
    <mergeCell ref="P9:P10"/>
    <mergeCell ref="P12:P13"/>
    <mergeCell ref="P15:P16"/>
    <mergeCell ref="P18:P19"/>
    <mergeCell ref="P21:P22"/>
    <mergeCell ref="P24:P25"/>
    <mergeCell ref="P27:P28"/>
    <mergeCell ref="P30:P31"/>
    <mergeCell ref="P33:P34"/>
    <mergeCell ref="P36:P37"/>
    <mergeCell ref="P39:P40"/>
    <mergeCell ref="P42:P43"/>
    <mergeCell ref="O45:O46"/>
    <mergeCell ref="O48:O49"/>
    <mergeCell ref="O51:O52"/>
    <mergeCell ref="O54:O55"/>
    <mergeCell ref="P60:P61"/>
    <mergeCell ref="P63:P64"/>
    <mergeCell ref="Q3:Q4"/>
    <mergeCell ref="Q6:Q7"/>
    <mergeCell ref="Q9:Q10"/>
    <mergeCell ref="Q12:Q13"/>
    <mergeCell ref="Q15:Q16"/>
    <mergeCell ref="Q18:Q19"/>
    <mergeCell ref="Q21:Q22"/>
    <mergeCell ref="Q24:Q25"/>
    <mergeCell ref="Q27:Q28"/>
    <mergeCell ref="Q30:Q31"/>
    <mergeCell ref="Q33:Q34"/>
    <mergeCell ref="Q36:Q37"/>
    <mergeCell ref="Q39:Q40"/>
    <mergeCell ref="Q42:Q43"/>
    <mergeCell ref="P45:P46"/>
    <mergeCell ref="P48:P49"/>
    <mergeCell ref="P51:P52"/>
    <mergeCell ref="P54:P55"/>
    <mergeCell ref="P57:P58"/>
    <mergeCell ref="Q60:Q61"/>
    <mergeCell ref="Q63:Q64"/>
    <mergeCell ref="Q57:Q58"/>
    <mergeCell ref="R3:R4"/>
    <mergeCell ref="R6:R7"/>
    <mergeCell ref="R9:R10"/>
    <mergeCell ref="R12:R13"/>
    <mergeCell ref="R15:R16"/>
    <mergeCell ref="R18:R19"/>
    <mergeCell ref="R21:R22"/>
    <mergeCell ref="R24:R25"/>
    <mergeCell ref="R27:R28"/>
    <mergeCell ref="R30:R31"/>
    <mergeCell ref="R33:R34"/>
    <mergeCell ref="R36:R37"/>
    <mergeCell ref="R39:R40"/>
    <mergeCell ref="R42:R43"/>
    <mergeCell ref="Q45:Q46"/>
    <mergeCell ref="Q48:Q49"/>
    <mergeCell ref="Q51:Q52"/>
    <mergeCell ref="Q54:Q55"/>
    <mergeCell ref="R60:R61"/>
    <mergeCell ref="R63:R64"/>
    <mergeCell ref="S3:S4"/>
    <mergeCell ref="S6:S7"/>
    <mergeCell ref="S9:S10"/>
    <mergeCell ref="S12:S13"/>
    <mergeCell ref="S15:S16"/>
    <mergeCell ref="S18:S19"/>
    <mergeCell ref="S21:S22"/>
    <mergeCell ref="S24:S25"/>
    <mergeCell ref="S27:S28"/>
    <mergeCell ref="S30:S31"/>
    <mergeCell ref="S33:S34"/>
    <mergeCell ref="S36:S37"/>
    <mergeCell ref="S39:S40"/>
    <mergeCell ref="S42:S43"/>
    <mergeCell ref="R45:R46"/>
    <mergeCell ref="R48:R49"/>
    <mergeCell ref="R51:R52"/>
    <mergeCell ref="R54:R55"/>
    <mergeCell ref="R57:R58"/>
    <mergeCell ref="S60:S61"/>
    <mergeCell ref="S63:S64"/>
    <mergeCell ref="S57:S58"/>
    <mergeCell ref="T3:T4"/>
    <mergeCell ref="T6:T7"/>
    <mergeCell ref="T9:T10"/>
    <mergeCell ref="T12:T13"/>
    <mergeCell ref="T15:T16"/>
    <mergeCell ref="T18:T19"/>
    <mergeCell ref="T21:T22"/>
    <mergeCell ref="T24:T25"/>
    <mergeCell ref="T27:T28"/>
    <mergeCell ref="T30:T31"/>
    <mergeCell ref="T33:T34"/>
    <mergeCell ref="T36:T37"/>
    <mergeCell ref="T39:T40"/>
    <mergeCell ref="T42:T43"/>
    <mergeCell ref="S45:S46"/>
    <mergeCell ref="S48:S49"/>
    <mergeCell ref="S51:S52"/>
    <mergeCell ref="S54:S55"/>
    <mergeCell ref="T60:T61"/>
    <mergeCell ref="T63:T64"/>
    <mergeCell ref="U3:U4"/>
    <mergeCell ref="U6:U7"/>
    <mergeCell ref="U9:U10"/>
    <mergeCell ref="U12:U13"/>
    <mergeCell ref="U15:U16"/>
    <mergeCell ref="U18:U19"/>
    <mergeCell ref="U21:U22"/>
    <mergeCell ref="U24:U25"/>
    <mergeCell ref="U27:U28"/>
    <mergeCell ref="U30:U31"/>
    <mergeCell ref="U33:U34"/>
    <mergeCell ref="U36:U37"/>
    <mergeCell ref="U39:U40"/>
    <mergeCell ref="U42:U43"/>
    <mergeCell ref="T45:T46"/>
    <mergeCell ref="T48:T49"/>
    <mergeCell ref="T51:T52"/>
    <mergeCell ref="T54:T55"/>
    <mergeCell ref="T57:T58"/>
    <mergeCell ref="U60:U61"/>
    <mergeCell ref="U63:U64"/>
    <mergeCell ref="U57:U58"/>
    <mergeCell ref="U45:U46"/>
    <mergeCell ref="U48:U49"/>
    <mergeCell ref="U51:U52"/>
    <mergeCell ref="U54:U55"/>
    <mergeCell ref="V3:V4"/>
    <mergeCell ref="V6:V7"/>
    <mergeCell ref="V9:V10"/>
    <mergeCell ref="V12:V13"/>
    <mergeCell ref="V15:V16"/>
    <mergeCell ref="V18:V19"/>
    <mergeCell ref="V21:V22"/>
    <mergeCell ref="V24:V25"/>
    <mergeCell ref="V27:V28"/>
    <mergeCell ref="W30:W31"/>
    <mergeCell ref="W33:W34"/>
    <mergeCell ref="W36:W37"/>
    <mergeCell ref="W39:W40"/>
    <mergeCell ref="W42:W43"/>
    <mergeCell ref="V45:V46"/>
    <mergeCell ref="V48:V49"/>
    <mergeCell ref="V51:V52"/>
    <mergeCell ref="V54:V55"/>
    <mergeCell ref="V30:V31"/>
    <mergeCell ref="V33:V34"/>
    <mergeCell ref="V36:V37"/>
    <mergeCell ref="V39:V40"/>
    <mergeCell ref="V42:V43"/>
    <mergeCell ref="W3:W4"/>
    <mergeCell ref="W6:W7"/>
    <mergeCell ref="W9:W10"/>
    <mergeCell ref="W12:W13"/>
    <mergeCell ref="W15:W16"/>
    <mergeCell ref="W18:W19"/>
    <mergeCell ref="W21:W22"/>
    <mergeCell ref="W24:W25"/>
    <mergeCell ref="W27:W28"/>
    <mergeCell ref="W60:W61"/>
    <mergeCell ref="W63:W64"/>
    <mergeCell ref="W45:W46"/>
    <mergeCell ref="W48:W49"/>
    <mergeCell ref="W51:W52"/>
    <mergeCell ref="W54:W55"/>
    <mergeCell ref="W57:W58"/>
    <mergeCell ref="V60:V61"/>
    <mergeCell ref="V63:V64"/>
    <mergeCell ref="V57:V58"/>
  </mergeCells>
  <phoneticPr fontId="12" type="noConversion"/>
  <pageMargins left="0.7" right="0.7" top="0.75" bottom="0.75" header="0.3" footer="0.3"/>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Purchase Order Extract</vt:lpstr>
      <vt:lpstr>EEC 拆单</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周佳</cp:lastModifiedBy>
  <dcterms:modified xsi:type="dcterms:W3CDTF">2026-04-09T02:50:00Z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cp:lastModifiedBy>戴薪</cp:lastModifiedBy>
  <dcterms:created xsi:type="dcterms:W3CDTF">2026-04-09T00:14:00Z</dcterms:created>
  <dcterms:modified xsi:type="dcterms:W3CDTF">2026-04-09T00:48:00Z</dcterms:modified>
</cp:coreProperties>
</file>