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<sst xmlns="http://schemas.openxmlformats.org/spreadsheetml/2006/main" count="50" uniqueCount="50">
  <si>
    <t>Date Type:</t>
  </si>
  <si>
    <t>Order Date</t>
  </si>
  <si>
    <t>Start Date:</t>
  </si>
  <si>
    <t>03/23/2026</t>
  </si>
  <si>
    <t>End Date:</t>
  </si>
  <si>
    <t>04/05/2026</t>
  </si>
  <si>
    <t>Report Run Date:</t>
  </si>
  <si>
    <t>04/06/2026</t>
  </si>
  <si>
    <t>Division</t>
  </si>
  <si>
    <t>Current And Future Inventory</t>
  </si>
  <si>
    <t>Current And History Sales Comparison</t>
  </si>
  <si>
    <t>KOHLDSN</t>
  </si>
  <si>
    <t>MACY02</t>
  </si>
  <si>
    <t>JCPENNEY01</t>
  </si>
  <si>
    <t>TGTDVS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</si>
  <si>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</si>
  <si>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</si>
  <si>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</si>
  <si>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</si>
  <si>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</si>
  <si>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</si>
  <si>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</si>
  <si>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</si>
  <si>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</si>
  <si>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</si>
  <si>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</si>
  <si>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</si>
  <si>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</si>
  <si>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</si>
  <si>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</si>
  <si>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</si>
  <si>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</si>
  <si>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</si>
  <si>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</si>
  <si>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</si>
  <si>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</si>
  <si>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</si>
  <si>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</si>
  <si>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</si>
  <si>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</si>
  <si>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</si>
  <si>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</si>
  <si>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</si>
  <si>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</si>
  <si>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</si>
  <si>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</si>
  <si>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</si>
  <si>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TOWL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</si>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</sst>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A1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15</v>
      </c>
      <c r="K3" s="4" t="s">
        <v>15</v>
      </c>
      <c r="L3" s="4" t="s">
        <v>15</v>
      </c>
      <c r="M3" s="4" t="s">
        <v>15</v>
      </c>
      <c r="N3" s="4" t="s">
        <v>16</v>
      </c>
      <c r="O3" s="4" t="s">
        <v>16</v>
      </c>
      <c r="P3" s="4" t="s">
        <v>16</v>
      </c>
      <c r="Q3" s="4" t="s">
        <v>16</v>
      </c>
      <c r="R3" s="4" t="s">
        <v>17</v>
      </c>
      <c r="S3" s="4" t="s">
        <v>18</v>
      </c>
      <c r="T3" s="4" t="s">
        <v>19</v>
      </c>
      <c r="U3" s="4" t="s">
        <v>20</v>
      </c>
      <c r="V3" s="4" t="s">
        <v>15</v>
      </c>
      <c r="W3" s="4" t="s">
        <v>15</v>
      </c>
      <c r="X3" s="4" t="s">
        <v>15</v>
      </c>
      <c r="Y3" s="4" t="s">
        <v>16</v>
      </c>
      <c r="Z3" s="4" t="s">
        <v>16</v>
      </c>
      <c r="AA3" s="4" t="s">
        <v>16</v>
      </c>
      <c r="AB3" s="4" t="s">
        <v>17</v>
      </c>
      <c r="AC3" s="4" t="s">
        <v>18</v>
      </c>
      <c r="AD3" s="4" t="s">
        <v>15</v>
      </c>
      <c r="AE3" s="4" t="s">
        <v>15</v>
      </c>
      <c r="AF3" s="4" t="s">
        <v>15</v>
      </c>
      <c r="AG3" s="4" t="s">
        <v>16</v>
      </c>
      <c r="AH3" s="4" t="s">
        <v>16</v>
      </c>
      <c r="AI3" s="4" t="s">
        <v>16</v>
      </c>
      <c r="AJ3" s="4" t="s">
        <v>17</v>
      </c>
      <c r="AK3" s="4" t="s">
        <v>18</v>
      </c>
      <c r="AL3" s="4" t="s">
        <v>15</v>
      </c>
      <c r="AM3" s="4" t="s">
        <v>15</v>
      </c>
      <c r="AN3" s="4" t="s">
        <v>15</v>
      </c>
      <c r="AO3" s="4" t="s">
        <v>16</v>
      </c>
      <c r="AP3" s="4" t="s">
        <v>16</v>
      </c>
      <c r="AQ3" s="4" t="s">
        <v>16</v>
      </c>
      <c r="AR3" s="4" t="s">
        <v>17</v>
      </c>
      <c r="AS3" s="4" t="s">
        <v>18</v>
      </c>
      <c r="AT3" s="4" t="s">
        <v>15</v>
      </c>
      <c r="AU3" s="4" t="s">
        <v>15</v>
      </c>
      <c r="AV3" s="4" t="s">
        <v>15</v>
      </c>
      <c r="AW3" s="4" t="s">
        <v>16</v>
      </c>
      <c r="AX3" s="4" t="s">
        <v>16</v>
      </c>
      <c r="AY3" s="4" t="s">
        <v>16</v>
      </c>
      <c r="AZ3" s="4" t="s">
        <v>17</v>
      </c>
      <c r="BA3" s="4" t="s">
        <v>18</v>
      </c>
    </row>
    <row r="4">
      <c r="A4" s="4" t="s">
        <v>8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 t="s">
        <v>30</v>
      </c>
      <c r="L4" s="4" t="s">
        <v>31</v>
      </c>
      <c r="M4" s="4" t="s">
        <v>32</v>
      </c>
      <c r="N4" s="4" t="s">
        <v>29</v>
      </c>
      <c r="O4" s="4" t="s">
        <v>30</v>
      </c>
      <c r="P4" s="4" t="s">
        <v>31</v>
      </c>
      <c r="Q4" s="4" t="s">
        <v>32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33</v>
      </c>
      <c r="W4" s="4" t="s">
        <v>34</v>
      </c>
      <c r="X4" s="4" t="s">
        <v>31</v>
      </c>
      <c r="Y4" s="4" t="s">
        <v>33</v>
      </c>
      <c r="Z4" s="4" t="s">
        <v>34</v>
      </c>
      <c r="AA4" s="4" t="s">
        <v>31</v>
      </c>
      <c r="AB4" s="4" t="s">
        <v>17</v>
      </c>
      <c r="AC4" s="4" t="s">
        <v>18</v>
      </c>
      <c r="AD4" s="4" t="s">
        <v>33</v>
      </c>
      <c r="AE4" s="4" t="s">
        <v>34</v>
      </c>
      <c r="AF4" s="4" t="s">
        <v>31</v>
      </c>
      <c r="AG4" s="4" t="s">
        <v>33</v>
      </c>
      <c r="AH4" s="4" t="s">
        <v>34</v>
      </c>
      <c r="AI4" s="4" t="s">
        <v>31</v>
      </c>
      <c r="AJ4" s="4" t="s">
        <v>17</v>
      </c>
      <c r="AK4" s="4" t="s">
        <v>18</v>
      </c>
      <c r="AL4" s="4" t="s">
        <v>33</v>
      </c>
      <c r="AM4" s="4" t="s">
        <v>34</v>
      </c>
      <c r="AN4" s="4" t="s">
        <v>31</v>
      </c>
      <c r="AO4" s="4" t="s">
        <v>33</v>
      </c>
      <c r="AP4" s="4" t="s">
        <v>34</v>
      </c>
      <c r="AQ4" s="4" t="s">
        <v>31</v>
      </c>
      <c r="AR4" s="4" t="s">
        <v>17</v>
      </c>
      <c r="AS4" s="4" t="s">
        <v>18</v>
      </c>
      <c r="AT4" s="4" t="s">
        <v>33</v>
      </c>
      <c r="AU4" s="4" t="s">
        <v>34</v>
      </c>
      <c r="AV4" s="4" t="s">
        <v>31</v>
      </c>
      <c r="AW4" s="4" t="s">
        <v>33</v>
      </c>
      <c r="AX4" s="4" t="s">
        <v>34</v>
      </c>
      <c r="AY4" s="4" t="s">
        <v>31</v>
      </c>
      <c r="AZ4" s="4" t="s">
        <v>17</v>
      </c>
      <c r="BA4" s="4" t="s">
        <v>18</v>
      </c>
    </row>
    <row r="5">
      <c r="A5" s="10" t="s">
        <v>35</v>
      </c>
      <c r="B5" s="11">
        <v>503075</v>
      </c>
      <c r="C5" s="11">
        <f>=ROUNDDOWN(21.3828792451226,0)</f>
      </c>
      <c r="D5" s="11">
        <v>288606</v>
      </c>
      <c r="E5" s="12">
        <v>0.8546</v>
      </c>
      <c r="F5" s="11"/>
      <c r="G5" s="11">
        <f>=ROUNDDOWN({0},0)</f>
      </c>
      <c r="H5" s="11">
        <v>220</v>
      </c>
      <c r="I5" s="12">
        <v>0.9317</v>
      </c>
      <c r="J5" s="11">
        <v>15406</v>
      </c>
      <c r="K5" s="13">
        <v>765147.06</v>
      </c>
      <c r="L5" s="11">
        <v>2122</v>
      </c>
      <c r="M5" s="14">
        <v>360.58</v>
      </c>
      <c r="N5" s="11">
        <v>17352</v>
      </c>
      <c r="O5" s="13">
        <v>838918.11</v>
      </c>
      <c r="P5" s="11">
        <v>1796</v>
      </c>
      <c r="Q5" s="14">
        <v>467.1</v>
      </c>
      <c r="R5" s="12">
        <v>-0.1121</v>
      </c>
      <c r="S5" s="12">
        <v>-0.0879</v>
      </c>
      <c r="T5" s="12">
        <v>0.1815</v>
      </c>
      <c r="U5" s="12">
        <v>-0.228</v>
      </c>
      <c r="V5" s="11">
        <v>5929</v>
      </c>
      <c r="W5" s="13">
        <v>285381.61</v>
      </c>
      <c r="X5" s="11">
        <v>1983</v>
      </c>
      <c r="Y5" s="11">
        <v>5726</v>
      </c>
      <c r="Z5" s="13">
        <v>240305.65</v>
      </c>
      <c r="AA5" s="11">
        <v>1547</v>
      </c>
      <c r="AB5" s="12">
        <v>0.0355</v>
      </c>
      <c r="AC5" s="12">
        <v>0.1876</v>
      </c>
      <c r="AD5" s="11">
        <v>4124</v>
      </c>
      <c r="AE5" s="13">
        <v>223175.37</v>
      </c>
      <c r="AF5" s="11">
        <v>1873</v>
      </c>
      <c r="AG5" s="11">
        <v>7519</v>
      </c>
      <c r="AH5" s="13">
        <v>411763.01</v>
      </c>
      <c r="AI5" s="11">
        <v>1329</v>
      </c>
      <c r="AJ5" s="12">
        <v>-0.4515</v>
      </c>
      <c r="AK5" s="12">
        <v>-0.458</v>
      </c>
      <c r="AL5" s="11">
        <v>4522</v>
      </c>
      <c r="AM5" s="13">
        <v>219568.96</v>
      </c>
      <c r="AN5" s="11">
        <v>1920</v>
      </c>
      <c r="AO5" s="11">
        <v>2368</v>
      </c>
      <c r="AP5" s="13">
        <v>113175.32</v>
      </c>
      <c r="AQ5" s="11">
        <v>1418</v>
      </c>
      <c r="AR5" s="12">
        <v>0.9096</v>
      </c>
      <c r="AS5" s="12">
        <v>0.9401</v>
      </c>
      <c r="AT5" s="11">
        <v>831</v>
      </c>
      <c r="AU5" s="13">
        <v>37021.12</v>
      </c>
      <c r="AV5" s="11">
        <v>1097</v>
      </c>
      <c r="AW5" s="11">
        <v>1739</v>
      </c>
      <c r="AX5" s="13">
        <v>73674.13</v>
      </c>
      <c r="AY5" s="11">
        <v>1040</v>
      </c>
      <c r="AZ5" s="12">
        <v>-0.5221</v>
      </c>
      <c r="BA5" s="12">
        <v>-0.4975</v>
      </c>
    </row>
    <row r="6">
      <c r="A6" s="10" t="s">
        <v>36</v>
      </c>
      <c r="B6" s="11">
        <v>4630</v>
      </c>
      <c r="C6" s="11">
        <f>=ROUNDDOWN(18.156862745098,0)</f>
      </c>
      <c r="D6" s="11">
        <v>5540</v>
      </c>
      <c r="E6" s="12">
        <v>0.2069</v>
      </c>
      <c r="F6" s="11"/>
      <c r="G6" s="11">
        <f>=ROUNDDOWN({0},0)</f>
      </c>
      <c r="H6" s="11"/>
      <c r="I6" s="12"/>
      <c r="J6" s="11">
        <v>134</v>
      </c>
      <c r="K6" s="13">
        <v>3075.93</v>
      </c>
      <c r="L6" s="11">
        <v>39</v>
      </c>
      <c r="M6" s="14">
        <v>78.87</v>
      </c>
      <c r="N6" s="11">
        <v>447</v>
      </c>
      <c r="O6" s="13">
        <v>6536.69</v>
      </c>
      <c r="P6" s="11">
        <v>71</v>
      </c>
      <c r="Q6" s="14">
        <v>92.07</v>
      </c>
      <c r="R6" s="12">
        <v>-0.7002</v>
      </c>
      <c r="S6" s="12">
        <v>-0.5294</v>
      </c>
      <c r="T6" s="12">
        <v>-0.4507</v>
      </c>
      <c r="U6" s="12">
        <v>-0.1434</v>
      </c>
      <c r="V6" s="11">
        <v>111</v>
      </c>
      <c r="W6" s="13">
        <v>2510.96</v>
      </c>
      <c r="X6" s="11">
        <v>23</v>
      </c>
      <c r="Y6" s="11">
        <v>52</v>
      </c>
      <c r="Z6" s="13">
        <v>1067.12</v>
      </c>
      <c r="AA6" s="11">
        <v>31</v>
      </c>
      <c r="AB6" s="12">
        <v>1.1346</v>
      </c>
      <c r="AC6" s="12">
        <v>1.353</v>
      </c>
      <c r="AD6" s="11">
        <v>9</v>
      </c>
      <c r="AE6" s="13">
        <v>221.6</v>
      </c>
      <c r="AF6" s="11">
        <v>39</v>
      </c>
      <c r="AG6" s="11">
        <v>323</v>
      </c>
      <c r="AH6" s="13">
        <v>4320.57</v>
      </c>
      <c r="AI6" s="11">
        <v>59</v>
      </c>
      <c r="AJ6" s="12">
        <v>-0.9721</v>
      </c>
      <c r="AK6" s="12">
        <v>-0.9487</v>
      </c>
      <c r="AL6" s="11">
        <v>14</v>
      </c>
      <c r="AM6" s="13">
        <v>343.37</v>
      </c>
      <c r="AN6" s="11">
        <v>23</v>
      </c>
      <c r="AO6" s="11">
        <v>72</v>
      </c>
      <c r="AP6" s="13">
        <v>1149</v>
      </c>
      <c r="AQ6" s="11">
        <v>31</v>
      </c>
      <c r="AR6" s="12">
        <v>-0.8056</v>
      </c>
      <c r="AS6" s="12">
        <v>-0.7012</v>
      </c>
      <c r="AT6" s="11"/>
      <c r="AU6" s="13"/>
      <c r="AV6" s="11"/>
      <c r="AW6" s="11"/>
      <c r="AX6" s="13"/>
      <c r="AY6" s="11"/>
      <c r="AZ6" s="12"/>
      <c r="BA6" s="12"/>
    </row>
    <row r="7">
      <c r="A7" s="10" t="s">
        <v>37</v>
      </c>
      <c r="B7" s="11">
        <v>14497</v>
      </c>
      <c r="C7" s="11">
        <f>=ROUNDDOWN(13.2139276273813,0)</f>
      </c>
      <c r="D7" s="11">
        <v>34136</v>
      </c>
      <c r="E7" s="12">
        <v>0.9242</v>
      </c>
      <c r="F7" s="11"/>
      <c r="G7" s="11">
        <f>=ROUNDDOWN({0},0)</f>
      </c>
      <c r="H7" s="11"/>
      <c r="I7" s="12"/>
      <c r="J7" s="11">
        <v>359</v>
      </c>
      <c r="K7" s="13">
        <v>18745.07</v>
      </c>
      <c r="L7" s="11">
        <v>71</v>
      </c>
      <c r="M7" s="14">
        <v>264.02</v>
      </c>
      <c r="N7" s="11">
        <v>266</v>
      </c>
      <c r="O7" s="13">
        <v>12365.21</v>
      </c>
      <c r="P7" s="11">
        <v>160</v>
      </c>
      <c r="Q7" s="14">
        <v>77.28</v>
      </c>
      <c r="R7" s="12">
        <v>0.3496</v>
      </c>
      <c r="S7" s="12">
        <v>0.516</v>
      </c>
      <c r="T7" s="12">
        <v>-0.5562</v>
      </c>
      <c r="U7" s="12">
        <v>2.4164</v>
      </c>
      <c r="V7" s="11">
        <v>191</v>
      </c>
      <c r="W7" s="13">
        <v>8772.28</v>
      </c>
      <c r="X7" s="11">
        <v>68</v>
      </c>
      <c r="Y7" s="11">
        <v>51</v>
      </c>
      <c r="Z7" s="13">
        <v>1968.92</v>
      </c>
      <c r="AA7" s="11">
        <v>154</v>
      </c>
      <c r="AB7" s="12">
        <v>2.7451</v>
      </c>
      <c r="AC7" s="12">
        <v>3.4554</v>
      </c>
      <c r="AD7" s="11">
        <v>10</v>
      </c>
      <c r="AE7" s="13">
        <v>480.82</v>
      </c>
      <c r="AF7" s="11">
        <v>55</v>
      </c>
      <c r="AG7" s="11">
        <v>68</v>
      </c>
      <c r="AH7" s="13">
        <v>2813.07</v>
      </c>
      <c r="AI7" s="11">
        <v>141</v>
      </c>
      <c r="AJ7" s="12">
        <v>-0.8529</v>
      </c>
      <c r="AK7" s="12">
        <v>-0.8291</v>
      </c>
      <c r="AL7" s="11">
        <v>25</v>
      </c>
      <c r="AM7" s="13">
        <v>1290.71</v>
      </c>
      <c r="AN7" s="11">
        <v>40</v>
      </c>
      <c r="AO7" s="11">
        <v>38</v>
      </c>
      <c r="AP7" s="13">
        <v>1196.57</v>
      </c>
      <c r="AQ7" s="11">
        <v>98</v>
      </c>
      <c r="AR7" s="12">
        <v>-0.3421</v>
      </c>
      <c r="AS7" s="12">
        <v>0.0787</v>
      </c>
      <c r="AT7" s="11">
        <v>133</v>
      </c>
      <c r="AU7" s="13">
        <v>8201.26</v>
      </c>
      <c r="AV7" s="11">
        <v>47</v>
      </c>
      <c r="AW7" s="11">
        <v>109</v>
      </c>
      <c r="AX7" s="13">
        <v>6386.65</v>
      </c>
      <c r="AY7" s="11">
        <v>129</v>
      </c>
      <c r="AZ7" s="12">
        <v>0.2202</v>
      </c>
      <c r="BA7" s="12">
        <v>0.2841</v>
      </c>
    </row>
    <row r="8">
      <c r="A8" s="10" t="s">
        <v>38</v>
      </c>
      <c r="B8" s="11">
        <v>108839</v>
      </c>
      <c r="C8" s="11">
        <f>=ROUNDDOWN(17.4348829013552,0)</f>
      </c>
      <c r="D8" s="11">
        <v>70550</v>
      </c>
      <c r="E8" s="12">
        <v>0.9885</v>
      </c>
      <c r="F8" s="11"/>
      <c r="G8" s="11">
        <f>=ROUNDDOWN({0},0)</f>
      </c>
      <c r="H8" s="11"/>
      <c r="I8" s="12"/>
      <c r="J8" s="11">
        <v>3687</v>
      </c>
      <c r="K8" s="13">
        <v>97757.04</v>
      </c>
      <c r="L8" s="11">
        <v>247</v>
      </c>
      <c r="M8" s="14">
        <v>395.78</v>
      </c>
      <c r="N8" s="11">
        <v>2715</v>
      </c>
      <c r="O8" s="13">
        <v>80637.65</v>
      </c>
      <c r="P8" s="11">
        <v>260</v>
      </c>
      <c r="Q8" s="14">
        <v>310.14</v>
      </c>
      <c r="R8" s="12">
        <v>0.358</v>
      </c>
      <c r="S8" s="12">
        <v>0.2123</v>
      </c>
      <c r="T8" s="12">
        <v>-0.05</v>
      </c>
      <c r="U8" s="12">
        <v>0.2761</v>
      </c>
      <c r="V8" s="11">
        <v>1349</v>
      </c>
      <c r="W8" s="13">
        <v>33677.61</v>
      </c>
      <c r="X8" s="11">
        <v>238</v>
      </c>
      <c r="Y8" s="11">
        <v>690</v>
      </c>
      <c r="Z8" s="13">
        <v>16548.14</v>
      </c>
      <c r="AA8" s="11">
        <v>241</v>
      </c>
      <c r="AB8" s="12">
        <v>0.9551</v>
      </c>
      <c r="AC8" s="12">
        <v>1.0351</v>
      </c>
      <c r="AD8" s="11">
        <v>1358</v>
      </c>
      <c r="AE8" s="13">
        <v>34951.08</v>
      </c>
      <c r="AF8" s="11">
        <v>202</v>
      </c>
      <c r="AG8" s="11">
        <v>939</v>
      </c>
      <c r="AH8" s="13">
        <v>31918.81</v>
      </c>
      <c r="AI8" s="11">
        <v>221</v>
      </c>
      <c r="AJ8" s="12">
        <v>0.4462</v>
      </c>
      <c r="AK8" s="12">
        <v>0.095</v>
      </c>
      <c r="AL8" s="11">
        <v>758</v>
      </c>
      <c r="AM8" s="13">
        <v>23066.05</v>
      </c>
      <c r="AN8" s="11">
        <v>214</v>
      </c>
      <c r="AO8" s="11">
        <v>587</v>
      </c>
      <c r="AP8" s="13">
        <v>18025.66</v>
      </c>
      <c r="AQ8" s="11">
        <v>198</v>
      </c>
      <c r="AR8" s="12">
        <v>0.2913</v>
      </c>
      <c r="AS8" s="12">
        <v>0.2796</v>
      </c>
      <c r="AT8" s="11">
        <v>222</v>
      </c>
      <c r="AU8" s="13">
        <v>6062.3</v>
      </c>
      <c r="AV8" s="11">
        <v>148</v>
      </c>
      <c r="AW8" s="11">
        <v>499</v>
      </c>
      <c r="AX8" s="13">
        <v>14145.04</v>
      </c>
      <c r="AY8" s="11">
        <v>195</v>
      </c>
      <c r="AZ8" s="12">
        <v>-0.5551</v>
      </c>
      <c r="BA8" s="12">
        <v>-0.5714</v>
      </c>
    </row>
    <row r="9">
      <c r="A9" s="10" t="s">
        <v>39</v>
      </c>
      <c r="B9" s="11">
        <v>255807</v>
      </c>
      <c r="C9" s="11">
        <f>=ROUNDDOWN(21.8069988491539,0)</f>
      </c>
      <c r="D9" s="11">
        <v>253366</v>
      </c>
      <c r="E9" s="12">
        <v>0.9759</v>
      </c>
      <c r="F9" s="11"/>
      <c r="G9" s="11">
        <f>=ROUNDDOWN({0},0)</f>
      </c>
      <c r="H9" s="11"/>
      <c r="I9" s="12"/>
      <c r="J9" s="11">
        <v>7175</v>
      </c>
      <c r="K9" s="13">
        <v>137340.15</v>
      </c>
      <c r="L9" s="11">
        <v>374</v>
      </c>
      <c r="M9" s="14">
        <v>367.22</v>
      </c>
      <c r="N9" s="11">
        <v>4672</v>
      </c>
      <c r="O9" s="13">
        <v>88911.78</v>
      </c>
      <c r="P9" s="11">
        <v>336</v>
      </c>
      <c r="Q9" s="14">
        <v>264.62</v>
      </c>
      <c r="R9" s="12">
        <v>0.5357</v>
      </c>
      <c r="S9" s="12">
        <v>0.5447</v>
      </c>
      <c r="T9" s="12">
        <v>0.1131</v>
      </c>
      <c r="U9" s="12">
        <v>0.3877</v>
      </c>
      <c r="V9" s="11">
        <v>3336</v>
      </c>
      <c r="W9" s="13">
        <v>60927.74</v>
      </c>
      <c r="X9" s="11">
        <v>327</v>
      </c>
      <c r="Y9" s="11">
        <v>1235</v>
      </c>
      <c r="Z9" s="13">
        <v>21494.49</v>
      </c>
      <c r="AA9" s="11">
        <v>270</v>
      </c>
      <c r="AB9" s="12">
        <v>1.7012</v>
      </c>
      <c r="AC9" s="12">
        <v>1.8346</v>
      </c>
      <c r="AD9" s="11">
        <v>1564</v>
      </c>
      <c r="AE9" s="13">
        <v>30973.16</v>
      </c>
      <c r="AF9" s="11">
        <v>321</v>
      </c>
      <c r="AG9" s="11">
        <v>2406</v>
      </c>
      <c r="AH9" s="13">
        <v>47589.95</v>
      </c>
      <c r="AI9" s="11">
        <v>165</v>
      </c>
      <c r="AJ9" s="12">
        <v>-0.35</v>
      </c>
      <c r="AK9" s="12">
        <v>-0.3492</v>
      </c>
      <c r="AL9" s="11">
        <v>1655</v>
      </c>
      <c r="AM9" s="13">
        <v>32496.82</v>
      </c>
      <c r="AN9" s="11">
        <v>301</v>
      </c>
      <c r="AO9" s="11">
        <v>472</v>
      </c>
      <c r="AP9" s="13">
        <v>8933.1</v>
      </c>
      <c r="AQ9" s="11">
        <v>183</v>
      </c>
      <c r="AR9" s="12">
        <v>2.5064</v>
      </c>
      <c r="AS9" s="12">
        <v>2.6378</v>
      </c>
      <c r="AT9" s="11">
        <v>620</v>
      </c>
      <c r="AU9" s="13">
        <v>12942.43</v>
      </c>
      <c r="AV9" s="11">
        <v>153</v>
      </c>
      <c r="AW9" s="11">
        <v>559</v>
      </c>
      <c r="AX9" s="13">
        <v>10894.24</v>
      </c>
      <c r="AY9" s="11">
        <v>144</v>
      </c>
      <c r="AZ9" s="12">
        <v>0.1091</v>
      </c>
      <c r="BA9" s="12">
        <v>0.188</v>
      </c>
    </row>
    <row r="10">
      <c r="A10" s="10" t="s">
        <v>40</v>
      </c>
      <c r="B10" s="11">
        <v>375202</v>
      </c>
      <c r="C10" s="11">
        <f>=ROUNDDOWN(27.2460042553501,0)</f>
      </c>
      <c r="D10" s="11">
        <v>218959</v>
      </c>
      <c r="E10" s="12">
        <v>0.8953</v>
      </c>
      <c r="F10" s="11"/>
      <c r="G10" s="11">
        <f>=ROUNDDOWN({0},0)</f>
      </c>
      <c r="H10" s="11"/>
      <c r="I10" s="12"/>
      <c r="J10" s="11">
        <v>11496</v>
      </c>
      <c r="K10" s="13">
        <v>360492.1</v>
      </c>
      <c r="L10" s="11">
        <v>1047</v>
      </c>
      <c r="M10" s="14">
        <v>344.31</v>
      </c>
      <c r="N10" s="11">
        <v>8065</v>
      </c>
      <c r="O10" s="13">
        <v>276550.94</v>
      </c>
      <c r="P10" s="11">
        <v>1072</v>
      </c>
      <c r="Q10" s="14">
        <v>257.98</v>
      </c>
      <c r="R10" s="12">
        <v>0.4254</v>
      </c>
      <c r="S10" s="12">
        <v>0.3035</v>
      </c>
      <c r="T10" s="12">
        <v>-0.0233</v>
      </c>
      <c r="U10" s="12">
        <v>0.3346</v>
      </c>
      <c r="V10" s="11">
        <v>5405</v>
      </c>
      <c r="W10" s="13">
        <v>171909.21</v>
      </c>
      <c r="X10" s="11">
        <v>894</v>
      </c>
      <c r="Y10" s="11">
        <v>2607</v>
      </c>
      <c r="Z10" s="13">
        <v>88874.55</v>
      </c>
      <c r="AA10" s="11">
        <v>812</v>
      </c>
      <c r="AB10" s="12">
        <v>1.0733</v>
      </c>
      <c r="AC10" s="12">
        <v>0.9343</v>
      </c>
      <c r="AD10" s="11">
        <v>3254</v>
      </c>
      <c r="AE10" s="13">
        <v>84476.48</v>
      </c>
      <c r="AF10" s="11">
        <v>567</v>
      </c>
      <c r="AG10" s="11">
        <v>3163</v>
      </c>
      <c r="AH10" s="13">
        <v>107658.72</v>
      </c>
      <c r="AI10" s="11">
        <v>749</v>
      </c>
      <c r="AJ10" s="12">
        <v>0.0288</v>
      </c>
      <c r="AK10" s="12">
        <v>-0.2153</v>
      </c>
      <c r="AL10" s="11">
        <v>1807</v>
      </c>
      <c r="AM10" s="13">
        <v>66479.01</v>
      </c>
      <c r="AN10" s="11">
        <v>744</v>
      </c>
      <c r="AO10" s="11">
        <v>1101</v>
      </c>
      <c r="AP10" s="13">
        <v>39253.95</v>
      </c>
      <c r="AQ10" s="11">
        <v>650</v>
      </c>
      <c r="AR10" s="12">
        <v>0.6412</v>
      </c>
      <c r="AS10" s="12">
        <v>0.6936</v>
      </c>
      <c r="AT10" s="11">
        <v>1030</v>
      </c>
      <c r="AU10" s="13">
        <v>37627.4</v>
      </c>
      <c r="AV10" s="11">
        <v>563</v>
      </c>
      <c r="AW10" s="11">
        <v>1194</v>
      </c>
      <c r="AX10" s="13">
        <v>40763.72</v>
      </c>
      <c r="AY10" s="11">
        <v>641</v>
      </c>
      <c r="AZ10" s="12">
        <v>-0.1374</v>
      </c>
      <c r="BA10" s="12">
        <v>-0.0769</v>
      </c>
    </row>
    <row r="11">
      <c r="A11" s="10" t="s">
        <v>41</v>
      </c>
      <c r="B11" s="11">
        <v>54052</v>
      </c>
      <c r="C11" s="11">
        <f>=ROUNDDOWN(10.1831198191409,0)</f>
      </c>
      <c r="D11" s="11">
        <v>115262</v>
      </c>
      <c r="E11" s="12">
        <v>0.8743</v>
      </c>
      <c r="F11" s="11"/>
      <c r="G11" s="11">
        <f>=ROUNDDOWN({0},0)</f>
      </c>
      <c r="H11" s="11">
        <v>7070</v>
      </c>
      <c r="I11" s="12">
        <v>0.6531</v>
      </c>
      <c r="J11" s="11">
        <v>1279</v>
      </c>
      <c r="K11" s="13">
        <v>227728.91</v>
      </c>
      <c r="L11" s="11">
        <v>358</v>
      </c>
      <c r="M11" s="14">
        <v>636.11</v>
      </c>
      <c r="N11" s="11">
        <v>3492</v>
      </c>
      <c r="O11" s="13">
        <v>459043.54</v>
      </c>
      <c r="P11" s="11">
        <v>394</v>
      </c>
      <c r="Q11" s="14">
        <v>1165.09</v>
      </c>
      <c r="R11" s="12">
        <v>-0.6337</v>
      </c>
      <c r="S11" s="12">
        <v>-0.5039</v>
      </c>
      <c r="T11" s="12">
        <v>-0.0914</v>
      </c>
      <c r="U11" s="12">
        <v>-0.454</v>
      </c>
      <c r="V11" s="11">
        <v>891</v>
      </c>
      <c r="W11" s="13">
        <v>167390.6</v>
      </c>
      <c r="X11" s="11">
        <v>311</v>
      </c>
      <c r="Y11" s="11">
        <v>670</v>
      </c>
      <c r="Z11" s="13">
        <v>95462.94</v>
      </c>
      <c r="AA11" s="11">
        <v>349</v>
      </c>
      <c r="AB11" s="12">
        <v>0.3299</v>
      </c>
      <c r="AC11" s="12">
        <v>0.7535</v>
      </c>
      <c r="AD11" s="11">
        <v>122</v>
      </c>
      <c r="AE11" s="13">
        <v>22703.36</v>
      </c>
      <c r="AF11" s="11">
        <v>268</v>
      </c>
      <c r="AG11" s="11">
        <v>333</v>
      </c>
      <c r="AH11" s="13">
        <v>36134.25</v>
      </c>
      <c r="AI11" s="11">
        <v>293</v>
      </c>
      <c r="AJ11" s="12">
        <v>-0.6336</v>
      </c>
      <c r="AK11" s="12">
        <v>-0.3717</v>
      </c>
      <c r="AL11" s="11">
        <v>11</v>
      </c>
      <c r="AM11" s="13">
        <v>1992.9</v>
      </c>
      <c r="AN11" s="11">
        <v>167</v>
      </c>
      <c r="AO11" s="11">
        <v>53</v>
      </c>
      <c r="AP11" s="13">
        <v>15056.65</v>
      </c>
      <c r="AQ11" s="11">
        <v>168</v>
      </c>
      <c r="AR11" s="12">
        <v>-0.7925</v>
      </c>
      <c r="AS11" s="12">
        <v>-0.8676</v>
      </c>
      <c r="AT11" s="11">
        <v>255</v>
      </c>
      <c r="AU11" s="13">
        <v>35642.05</v>
      </c>
      <c r="AV11" s="11">
        <v>139</v>
      </c>
      <c r="AW11" s="11">
        <v>2436</v>
      </c>
      <c r="AX11" s="13">
        <v>312389.7</v>
      </c>
      <c r="AY11" s="11">
        <v>233</v>
      </c>
      <c r="AZ11" s="12">
        <v>-0.8953</v>
      </c>
      <c r="BA11" s="12">
        <v>-0.8859</v>
      </c>
    </row>
    <row r="12">
      <c r="A12" s="10" t="s">
        <v>42</v>
      </c>
      <c r="B12" s="11">
        <v>6189</v>
      </c>
      <c r="C12" s="11">
        <f>=ROUNDDOWN(12.5435751925415,0)</f>
      </c>
      <c r="D12" s="11">
        <v>11056</v>
      </c>
      <c r="E12" s="12">
        <v>0.9087</v>
      </c>
      <c r="F12" s="11"/>
      <c r="G12" s="11">
        <f>=ROUNDDOWN({0},0)</f>
      </c>
      <c r="H12" s="11"/>
      <c r="I12" s="12"/>
      <c r="J12" s="11">
        <v>158</v>
      </c>
      <c r="K12" s="13">
        <v>11040.67</v>
      </c>
      <c r="L12" s="11">
        <v>48</v>
      </c>
      <c r="M12" s="14">
        <v>230.01</v>
      </c>
      <c r="N12" s="11">
        <v>131</v>
      </c>
      <c r="O12" s="13">
        <v>7094.91</v>
      </c>
      <c r="P12" s="11">
        <v>116</v>
      </c>
      <c r="Q12" s="14">
        <v>61.16</v>
      </c>
      <c r="R12" s="12">
        <v>0.2061</v>
      </c>
      <c r="S12" s="12">
        <v>0.5561</v>
      </c>
      <c r="T12" s="12">
        <v>-0.5862</v>
      </c>
      <c r="U12" s="12">
        <v>2.7608</v>
      </c>
      <c r="V12" s="11">
        <v>96</v>
      </c>
      <c r="W12" s="13">
        <v>6892.55</v>
      </c>
      <c r="X12" s="11">
        <v>47</v>
      </c>
      <c r="Y12" s="11">
        <v>73</v>
      </c>
      <c r="Z12" s="13">
        <v>3925.52</v>
      </c>
      <c r="AA12" s="11">
        <v>114</v>
      </c>
      <c r="AB12" s="12">
        <v>0.3151</v>
      </c>
      <c r="AC12" s="12">
        <v>0.7558</v>
      </c>
      <c r="AD12" s="11">
        <v>7</v>
      </c>
      <c r="AE12" s="13">
        <v>530.7</v>
      </c>
      <c r="AF12" s="11">
        <v>47</v>
      </c>
      <c r="AG12" s="11">
        <v>12</v>
      </c>
      <c r="AH12" s="13">
        <v>471.13</v>
      </c>
      <c r="AI12" s="11">
        <v>114</v>
      </c>
      <c r="AJ12" s="12">
        <v>-0.4167</v>
      </c>
      <c r="AK12" s="12">
        <v>0.1264</v>
      </c>
      <c r="AL12" s="11">
        <v>18</v>
      </c>
      <c r="AM12" s="13">
        <v>1223.61</v>
      </c>
      <c r="AN12" s="11">
        <v>30</v>
      </c>
      <c r="AO12" s="11">
        <v>19</v>
      </c>
      <c r="AP12" s="13">
        <v>1342.95</v>
      </c>
      <c r="AQ12" s="11">
        <v>76</v>
      </c>
      <c r="AR12" s="12">
        <v>-0.0526</v>
      </c>
      <c r="AS12" s="12">
        <v>-0.0889</v>
      </c>
      <c r="AT12" s="11">
        <v>37</v>
      </c>
      <c r="AU12" s="13">
        <v>2393.81</v>
      </c>
      <c r="AV12" s="11">
        <v>36</v>
      </c>
      <c r="AW12" s="11">
        <v>27</v>
      </c>
      <c r="AX12" s="13">
        <v>1355.31</v>
      </c>
      <c r="AY12" s="11">
        <v>78</v>
      </c>
      <c r="AZ12" s="12">
        <v>0.3704</v>
      </c>
      <c r="BA12" s="12">
        <v>0.7662</v>
      </c>
    </row>
    <row r="13">
      <c r="A13" s="10" t="s">
        <v>43</v>
      </c>
      <c r="B13" s="11">
        <v>10455</v>
      </c>
      <c r="C13" s="11">
        <f>=ROUNDDOWN(11.6542191505964,0)</f>
      </c>
      <c r="D13" s="11">
        <v>6360</v>
      </c>
      <c r="E13" s="12">
        <v>1</v>
      </c>
      <c r="F13" s="11"/>
      <c r="G13" s="11">
        <f>=ROUNDDOWN({0},0)</f>
      </c>
      <c r="H13" s="11"/>
      <c r="I13" s="12"/>
      <c r="J13" s="11">
        <v>8</v>
      </c>
      <c r="K13" s="13">
        <v>62.51</v>
      </c>
      <c r="L13" s="11">
        <v>22</v>
      </c>
      <c r="M13" s="14">
        <v>2.84</v>
      </c>
      <c r="N13" s="11">
        <v>21</v>
      </c>
      <c r="O13" s="13">
        <v>166.16</v>
      </c>
      <c r="P13" s="11">
        <v>22</v>
      </c>
      <c r="Q13" s="14">
        <v>7.55</v>
      </c>
      <c r="R13" s="12">
        <v>-0.619</v>
      </c>
      <c r="S13" s="12">
        <v>-0.6238</v>
      </c>
      <c r="T13" s="12"/>
      <c r="U13" s="12">
        <v>-0.6238</v>
      </c>
      <c r="V13" s="11">
        <v>8</v>
      </c>
      <c r="W13" s="13">
        <v>62.51</v>
      </c>
      <c r="X13" s="11">
        <v>10</v>
      </c>
      <c r="Y13" s="11">
        <v>21</v>
      </c>
      <c r="Z13" s="13">
        <v>166.16</v>
      </c>
      <c r="AA13" s="11">
        <v>7</v>
      </c>
      <c r="AB13" s="12">
        <v>-0.619</v>
      </c>
      <c r="AC13" s="12">
        <v>-0.6238</v>
      </c>
      <c r="AD13" s="11"/>
      <c r="AE13" s="13"/>
      <c r="AF13" s="11"/>
      <c r="AG13" s="11"/>
      <c r="AH13" s="13"/>
      <c r="AI13" s="11"/>
      <c r="AJ13" s="12"/>
      <c r="AK13" s="12"/>
      <c r="AL13" s="11"/>
      <c r="AM13" s="13"/>
      <c r="AN13" s="11"/>
      <c r="AO13" s="11"/>
      <c r="AP13" s="13"/>
      <c r="AQ13" s="11"/>
      <c r="AR13" s="12"/>
      <c r="AS13" s="12"/>
      <c r="AT13" s="11"/>
      <c r="AU13" s="13"/>
      <c r="AV13" s="11"/>
      <c r="AW13" s="11"/>
      <c r="AX13" s="13"/>
      <c r="AY13" s="11"/>
      <c r="AZ13" s="12"/>
      <c r="BA13" s="12"/>
    </row>
    <row r="14">
      <c r="A14" s="10" t="s">
        <v>44</v>
      </c>
      <c r="B14" s="11">
        <v>14527</v>
      </c>
      <c r="C14" s="11">
        <f>=ROUNDDOWN(34.4323299360038,0)</f>
      </c>
      <c r="D14" s="11">
        <v>7762</v>
      </c>
      <c r="E14" s="12">
        <v>0.6429</v>
      </c>
      <c r="F14" s="11"/>
      <c r="G14" s="11">
        <f>=ROUNDDOWN({0},0)</f>
      </c>
      <c r="H14" s="11"/>
      <c r="I14" s="12"/>
      <c r="J14" s="11">
        <v>26</v>
      </c>
      <c r="K14" s="13">
        <v>894.87</v>
      </c>
      <c r="L14" s="11">
        <v>53</v>
      </c>
      <c r="M14" s="14">
        <v>16.88</v>
      </c>
      <c r="N14" s="11">
        <v>24</v>
      </c>
      <c r="O14" s="13">
        <v>930.41</v>
      </c>
      <c r="P14" s="11">
        <v>81</v>
      </c>
      <c r="Q14" s="14">
        <v>11.49</v>
      </c>
      <c r="R14" s="12">
        <v>0.0833</v>
      </c>
      <c r="S14" s="12">
        <v>-0.0382</v>
      </c>
      <c r="T14" s="12">
        <v>-0.3457</v>
      </c>
      <c r="U14" s="12">
        <v>0.4691</v>
      </c>
      <c r="V14" s="11">
        <v>26</v>
      </c>
      <c r="W14" s="13">
        <v>894.87</v>
      </c>
      <c r="X14" s="11">
        <v>31</v>
      </c>
      <c r="Y14" s="11">
        <v>24</v>
      </c>
      <c r="Z14" s="13">
        <v>930.41</v>
      </c>
      <c r="AA14" s="11">
        <v>46</v>
      </c>
      <c r="AB14" s="12">
        <v>0.0833</v>
      </c>
      <c r="AC14" s="12">
        <v>-0.0382</v>
      </c>
      <c r="AD14" s="11"/>
      <c r="AE14" s="13"/>
      <c r="AF14" s="11">
        <v>1</v>
      </c>
      <c r="AG14" s="11"/>
      <c r="AH14" s="13"/>
      <c r="AI14" s="11">
        <v>1</v>
      </c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</row>
    <row r="15">
      <c r="A15" s="10" t="s">
        <v>45</v>
      </c>
      <c r="B15" s="11">
        <v>3883</v>
      </c>
      <c r="C15" s="11">
        <f>=ROUNDDOWN(376.990291262136,0)</f>
      </c>
      <c r="D15" s="11"/>
      <c r="E15" s="12"/>
      <c r="F15" s="11"/>
      <c r="G15" s="11">
        <f>=ROUNDDOWN({0},0)</f>
      </c>
      <c r="H15" s="11"/>
      <c r="I15" s="12"/>
      <c r="J15" s="11">
        <v>3</v>
      </c>
      <c r="K15" s="13">
        <v>132.22</v>
      </c>
      <c r="L15" s="11"/>
      <c r="M15" s="14"/>
      <c r="N15" s="11">
        <v>9</v>
      </c>
      <c r="O15" s="13">
        <v>444.12</v>
      </c>
      <c r="P15" s="11"/>
      <c r="Q15" s="14"/>
      <c r="R15" s="12">
        <v>-0.6667</v>
      </c>
      <c r="S15" s="12">
        <v>-0.7023</v>
      </c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>
        <v>3</v>
      </c>
      <c r="AM15" s="13">
        <v>132.22</v>
      </c>
      <c r="AN15" s="11"/>
      <c r="AO15" s="11">
        <v>9</v>
      </c>
      <c r="AP15" s="13">
        <v>444.12</v>
      </c>
      <c r="AQ15" s="11"/>
      <c r="AR15" s="12">
        <v>-0.6667</v>
      </c>
      <c r="AS15" s="12">
        <v>-0.7023</v>
      </c>
      <c r="AT15" s="11"/>
      <c r="AU15" s="13"/>
      <c r="AV15" s="11"/>
      <c r="AW15" s="11"/>
      <c r="AX15" s="13"/>
      <c r="AY15" s="11"/>
      <c r="AZ15" s="12"/>
      <c r="BA15" s="12"/>
    </row>
    <row r="16">
      <c r="A16" s="10" t="s">
        <v>46</v>
      </c>
      <c r="B16" s="11">
        <v>232045</v>
      </c>
      <c r="C16" s="11">
        <f>=ROUNDDOWN(12.0431497109167,0)</f>
      </c>
      <c r="D16" s="11">
        <v>282549</v>
      </c>
      <c r="E16" s="12">
        <v>0.8927</v>
      </c>
      <c r="F16" s="11"/>
      <c r="G16" s="11">
        <f>=ROUNDDOWN({0},0)</f>
      </c>
      <c r="H16" s="11"/>
      <c r="I16" s="12"/>
      <c r="J16" s="11">
        <v>6756</v>
      </c>
      <c r="K16" s="13">
        <v>181112.02</v>
      </c>
      <c r="L16" s="11">
        <v>1284</v>
      </c>
      <c r="M16" s="14">
        <v>141.05</v>
      </c>
      <c r="N16" s="11">
        <v>5848</v>
      </c>
      <c r="O16" s="13">
        <v>150128.45</v>
      </c>
      <c r="P16" s="11">
        <v>1333</v>
      </c>
      <c r="Q16" s="14">
        <v>112.62</v>
      </c>
      <c r="R16" s="12">
        <v>0.1553</v>
      </c>
      <c r="S16" s="12">
        <v>0.2064</v>
      </c>
      <c r="T16" s="12">
        <v>-0.0368</v>
      </c>
      <c r="U16" s="12">
        <v>0.2524</v>
      </c>
      <c r="V16" s="11">
        <v>1506</v>
      </c>
      <c r="W16" s="13">
        <v>33490.12</v>
      </c>
      <c r="X16" s="11">
        <v>879</v>
      </c>
      <c r="Y16" s="11">
        <v>937</v>
      </c>
      <c r="Z16" s="13">
        <v>21231.79</v>
      </c>
      <c r="AA16" s="11">
        <v>1025</v>
      </c>
      <c r="AB16" s="12">
        <v>0.6073</v>
      </c>
      <c r="AC16" s="12">
        <v>0.5774</v>
      </c>
      <c r="AD16" s="11">
        <v>2659</v>
      </c>
      <c r="AE16" s="13">
        <v>74979.88</v>
      </c>
      <c r="AF16" s="11">
        <v>859</v>
      </c>
      <c r="AG16" s="11">
        <v>3105</v>
      </c>
      <c r="AH16" s="13">
        <v>82081.82</v>
      </c>
      <c r="AI16" s="11">
        <v>857</v>
      </c>
      <c r="AJ16" s="12">
        <v>-0.1436</v>
      </c>
      <c r="AK16" s="12">
        <v>-0.0865</v>
      </c>
      <c r="AL16" s="11">
        <v>1961</v>
      </c>
      <c r="AM16" s="13">
        <v>59054.16</v>
      </c>
      <c r="AN16" s="11">
        <v>849</v>
      </c>
      <c r="AO16" s="11">
        <v>1227</v>
      </c>
      <c r="AP16" s="13">
        <v>35727.31</v>
      </c>
      <c r="AQ16" s="11">
        <v>940</v>
      </c>
      <c r="AR16" s="12">
        <v>0.5982</v>
      </c>
      <c r="AS16" s="12">
        <v>0.6529</v>
      </c>
      <c r="AT16" s="11">
        <v>630</v>
      </c>
      <c r="AU16" s="13">
        <v>13587.86</v>
      </c>
      <c r="AV16" s="11">
        <v>652</v>
      </c>
      <c r="AW16" s="11">
        <v>579</v>
      </c>
      <c r="AX16" s="13">
        <v>11087.53</v>
      </c>
      <c r="AY16" s="11">
        <v>813</v>
      </c>
      <c r="AZ16" s="12">
        <v>0.0881</v>
      </c>
      <c r="BA16" s="12">
        <v>0.2255</v>
      </c>
    </row>
    <row r="17">
      <c r="A17" s="10" t="s">
        <v>47</v>
      </c>
      <c r="B17" s="11">
        <v>74336</v>
      </c>
      <c r="C17" s="11">
        <f>=ROUNDDOWN(23.8027537624079,0)</f>
      </c>
      <c r="D17" s="11">
        <v>65334</v>
      </c>
      <c r="E17" s="12">
        <v>0.9257</v>
      </c>
      <c r="F17" s="11"/>
      <c r="G17" s="11">
        <f>=ROUNDDOWN({0},0)</f>
      </c>
      <c r="H17" s="11"/>
      <c r="I17" s="12"/>
      <c r="J17" s="11">
        <v>2387</v>
      </c>
      <c r="K17" s="13">
        <v>74437.4</v>
      </c>
      <c r="L17" s="11">
        <v>158</v>
      </c>
      <c r="M17" s="14">
        <v>471.12</v>
      </c>
      <c r="N17" s="11">
        <v>2159</v>
      </c>
      <c r="O17" s="13">
        <v>71749.98</v>
      </c>
      <c r="P17" s="11">
        <v>161</v>
      </c>
      <c r="Q17" s="14">
        <v>445.65</v>
      </c>
      <c r="R17" s="12">
        <v>0.1056</v>
      </c>
      <c r="S17" s="12">
        <v>0.0375</v>
      </c>
      <c r="T17" s="12">
        <v>-0.0186</v>
      </c>
      <c r="U17" s="12">
        <v>0.0572</v>
      </c>
      <c r="V17" s="11">
        <v>667</v>
      </c>
      <c r="W17" s="13">
        <v>17377.05</v>
      </c>
      <c r="X17" s="11">
        <v>158</v>
      </c>
      <c r="Y17" s="11">
        <v>355</v>
      </c>
      <c r="Z17" s="13">
        <v>10659.71</v>
      </c>
      <c r="AA17" s="11">
        <v>157</v>
      </c>
      <c r="AB17" s="12">
        <v>0.8789</v>
      </c>
      <c r="AC17" s="12">
        <v>0.6302</v>
      </c>
      <c r="AD17" s="11">
        <v>1003</v>
      </c>
      <c r="AE17" s="13">
        <v>35535.52</v>
      </c>
      <c r="AF17" s="11">
        <v>158</v>
      </c>
      <c r="AG17" s="11">
        <v>1174</v>
      </c>
      <c r="AH17" s="13">
        <v>41545.31</v>
      </c>
      <c r="AI17" s="11">
        <v>103</v>
      </c>
      <c r="AJ17" s="12">
        <v>-0.1457</v>
      </c>
      <c r="AK17" s="12">
        <v>-0.1447</v>
      </c>
      <c r="AL17" s="11">
        <v>560</v>
      </c>
      <c r="AM17" s="13">
        <v>16214.28</v>
      </c>
      <c r="AN17" s="11">
        <v>158</v>
      </c>
      <c r="AO17" s="11">
        <v>280</v>
      </c>
      <c r="AP17" s="13">
        <v>8378.01</v>
      </c>
      <c r="AQ17" s="11">
        <v>157</v>
      </c>
      <c r="AR17" s="12">
        <v>1</v>
      </c>
      <c r="AS17" s="12">
        <v>0.9353</v>
      </c>
      <c r="AT17" s="11">
        <v>157</v>
      </c>
      <c r="AU17" s="13">
        <v>5310.55</v>
      </c>
      <c r="AV17" s="11">
        <v>99</v>
      </c>
      <c r="AW17" s="11">
        <v>350</v>
      </c>
      <c r="AX17" s="13">
        <v>11166.95</v>
      </c>
      <c r="AY17" s="11">
        <v>75</v>
      </c>
      <c r="AZ17" s="12">
        <v>-0.5514</v>
      </c>
      <c r="BA17" s="12">
        <v>-0.5244</v>
      </c>
    </row>
    <row r="18">
      <c r="A18" s="10" t="s">
        <v>48</v>
      </c>
      <c r="B18" s="11">
        <v>199246</v>
      </c>
      <c r="C18" s="11">
        <f>=ROUNDDOWN(24.3181624009862,0)</f>
      </c>
      <c r="D18" s="11">
        <v>149400</v>
      </c>
      <c r="E18" s="12">
        <v>0.9527</v>
      </c>
      <c r="F18" s="11"/>
      <c r="G18" s="11">
        <f>=ROUNDDOWN({0},0)</f>
      </c>
      <c r="H18" s="11"/>
      <c r="I18" s="12"/>
      <c r="J18" s="11">
        <v>3880</v>
      </c>
      <c r="K18" s="13">
        <v>90865.84</v>
      </c>
      <c r="L18" s="11">
        <v>571</v>
      </c>
      <c r="M18" s="14">
        <v>159.13</v>
      </c>
      <c r="N18" s="11">
        <v>2807</v>
      </c>
      <c r="O18" s="13">
        <v>52821.23</v>
      </c>
      <c r="P18" s="11">
        <v>548</v>
      </c>
      <c r="Q18" s="14">
        <v>96.39</v>
      </c>
      <c r="R18" s="12">
        <v>0.3823</v>
      </c>
      <c r="S18" s="12">
        <v>0.7203</v>
      </c>
      <c r="T18" s="12">
        <v>0.042</v>
      </c>
      <c r="U18" s="12">
        <v>0.6509</v>
      </c>
      <c r="V18" s="11">
        <v>1975</v>
      </c>
      <c r="W18" s="13">
        <v>48442.29</v>
      </c>
      <c r="X18" s="11">
        <v>542</v>
      </c>
      <c r="Y18" s="11">
        <v>764</v>
      </c>
      <c r="Z18" s="13">
        <v>14297.21</v>
      </c>
      <c r="AA18" s="11">
        <v>484</v>
      </c>
      <c r="AB18" s="12">
        <v>1.5851</v>
      </c>
      <c r="AC18" s="12">
        <v>2.3882</v>
      </c>
      <c r="AD18" s="11">
        <v>14</v>
      </c>
      <c r="AE18" s="13">
        <v>607.95</v>
      </c>
      <c r="AF18" s="11">
        <v>13</v>
      </c>
      <c r="AG18" s="11">
        <v>69</v>
      </c>
      <c r="AH18" s="13">
        <v>1614.68</v>
      </c>
      <c r="AI18" s="11">
        <v>20</v>
      </c>
      <c r="AJ18" s="12">
        <v>-0.7971</v>
      </c>
      <c r="AK18" s="12">
        <v>-0.6235</v>
      </c>
      <c r="AL18" s="11">
        <v>1432</v>
      </c>
      <c r="AM18" s="13">
        <v>31249.21</v>
      </c>
      <c r="AN18" s="11">
        <v>509</v>
      </c>
      <c r="AO18" s="11">
        <v>1042</v>
      </c>
      <c r="AP18" s="13">
        <v>19715.13</v>
      </c>
      <c r="AQ18" s="11">
        <v>486</v>
      </c>
      <c r="AR18" s="12">
        <v>0.3743</v>
      </c>
      <c r="AS18" s="12">
        <v>0.585</v>
      </c>
      <c r="AT18" s="11">
        <v>459</v>
      </c>
      <c r="AU18" s="13">
        <v>10566.39</v>
      </c>
      <c r="AV18" s="11">
        <v>158</v>
      </c>
      <c r="AW18" s="11">
        <v>932</v>
      </c>
      <c r="AX18" s="13">
        <v>17194.21</v>
      </c>
      <c r="AY18" s="11">
        <v>195</v>
      </c>
      <c r="AZ18" s="12">
        <v>-0.5075</v>
      </c>
      <c r="BA18" s="12">
        <v>-0.3855</v>
      </c>
    </row>
    <row r="19">
      <c r="A19" s="19" t="s">
        <v>49</v>
      </c>
      <c r="B19" s="15"/>
      <c r="C19" s="15">
        <f>=ROUNDDOWN({0},0)</f>
      </c>
      <c r="D19" s="15"/>
      <c r="E19" s="16"/>
      <c r="F19" s="15"/>
      <c r="G19" s="15">
        <f>=ROUNDDOWN({0},0)</f>
      </c>
      <c r="H19" s="15"/>
      <c r="I19" s="16"/>
      <c r="J19" s="15">
        <v>52754</v>
      </c>
      <c r="K19" s="17">
        <v>1968831.79</v>
      </c>
      <c r="L19" s="15">
        <v>6394</v>
      </c>
      <c r="M19" s="18">
        <v>307.92</v>
      </c>
      <c r="N19" s="15">
        <v>48008</v>
      </c>
      <c r="O19" s="17">
        <v>2046299.18</v>
      </c>
      <c r="P19" s="15">
        <v>6350</v>
      </c>
      <c r="Q19" s="18">
        <v>322.25</v>
      </c>
      <c r="R19" s="16">
        <v>0.0989</v>
      </c>
      <c r="S19" s="16">
        <v>-0.0379</v>
      </c>
      <c r="T19" s="16">
        <v>0.0069</v>
      </c>
      <c r="U19" s="16">
        <v>-0.0445</v>
      </c>
      <c r="V19" s="15">
        <v>21490</v>
      </c>
      <c r="W19" s="17">
        <v>837729.4</v>
      </c>
      <c r="X19" s="15">
        <v>5511</v>
      </c>
      <c r="Y19" s="15">
        <v>13205</v>
      </c>
      <c r="Z19" s="17">
        <v>516932.61</v>
      </c>
      <c r="AA19" s="15">
        <v>5237</v>
      </c>
      <c r="AB19" s="16">
        <v>0.6274</v>
      </c>
      <c r="AC19" s="16">
        <v>0.6206</v>
      </c>
      <c r="AD19" s="15">
        <v>14124</v>
      </c>
      <c r="AE19" s="17">
        <v>508635.92</v>
      </c>
      <c r="AF19" s="15">
        <v>4403</v>
      </c>
      <c r="AG19" s="15">
        <v>19111</v>
      </c>
      <c r="AH19" s="17">
        <v>767911.32</v>
      </c>
      <c r="AI19" s="15">
        <v>4052</v>
      </c>
      <c r="AJ19" s="16">
        <v>-0.2609</v>
      </c>
      <c r="AK19" s="16">
        <v>-0.3376</v>
      </c>
      <c r="AL19" s="15">
        <v>12766</v>
      </c>
      <c r="AM19" s="17">
        <v>453111.3</v>
      </c>
      <c r="AN19" s="15">
        <v>4955</v>
      </c>
      <c r="AO19" s="15">
        <v>7268</v>
      </c>
      <c r="AP19" s="17">
        <v>262397.77</v>
      </c>
      <c r="AQ19" s="15">
        <v>4405</v>
      </c>
      <c r="AR19" s="16">
        <v>0.7565</v>
      </c>
      <c r="AS19" s="16">
        <v>0.7268</v>
      </c>
      <c r="AT19" s="15">
        <v>4374</v>
      </c>
      <c r="AU19" s="17">
        <v>169355.17</v>
      </c>
      <c r="AV19" s="15">
        <v>3092</v>
      </c>
      <c r="AW19" s="15">
        <v>8424</v>
      </c>
      <c r="AX19" s="17">
        <v>499057.48</v>
      </c>
      <c r="AY19" s="15">
        <v>3543</v>
      </c>
      <c r="AZ19" s="16">
        <v>-0.4808</v>
      </c>
      <c r="BA19" s="16">
        <v>-0.6606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</mergeCells>
  <headerFooter/>
</worksheet>
</file>