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<sst xmlns="http://schemas.openxmlformats.org/spreadsheetml/2006/main" count="314" uniqueCount="314">
  <si>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</si>
  <si>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</si>
  <si>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</si>
  <si>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</si>
  <si>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</si>
  <si>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</si>
  <si>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</si>
  <si>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01/03/2026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</si>
  <si>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</si>
  <si>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</si>
  <si>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</si>
  <si>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</si>
  <si>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</si>
  <si>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</si>
  <si>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</si>
  <si>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</si>
  <si>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HHLD2C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</si>
  <si>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</si>
  <si>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</si>
  <si>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</si>
  <si>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</si>
  <si>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</si>
  <si>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</si>
  <si>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</si>
  <si>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</si>
  <si>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</si>
  <si>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</si>
  <si>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</si>
  <si>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</si>
  <si>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</si>
  <si>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</si>
  <si>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</si>
  <si>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</si>
  <si>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</si>
  <si>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</si>
  <si>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</si>
  <si>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</si>
  <si>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</si>
  <si>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</si>
  <si>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</si>
  <si>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</si>
  <si>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</si>
  <si>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</si>
  <si>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</si>
  <si>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</si>
  <si>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</si>
  <si>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</si>
  <si>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</si>
  <si>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</si>
  <si>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</si>
  <si>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</si>
  <si>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</si>
  <si>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</si>
  <si>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</si>
  <si>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</si>
  <si>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</si>
  <si>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</si>
  <si>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</si>
  <si>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</si>
  <si>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</si>
  <si>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</si>
  <si>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</si>
  <si>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</si>
  <si>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</si>
  <si>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</si>
  <si>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</si>
  <si>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</si>
  <si>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</si>
  <si>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</si>
  <si>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</si>
  <si>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</si>
  <si>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</si>
  <si>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</si>
  <si>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</si>
  <si>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</si>
  <si>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</si>
  <si>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</si>
  <si>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</si>
  <si>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</si>
  <si>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</si>
  <si>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</si>
  <si>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</si>
  <si>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</si>
  <si>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</si>
  <si>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</si>
  <si>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</si>
  <si>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</si>
  <si>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HHD12-1937</t>
  </si>
  <si>
    <t>HHL</t>
  </si>
  <si>
    <t>Harbor House</t>
  </si>
  <si>
    <t>DUVET&amp;DUVET SET</t>
  </si>
  <si>
    <t>Duvet&amp;Duvet Set</t>
  </si>
  <si>
    <t>Linen Blend Double Flange</t>
  </si>
  <si>
    <t>Duvet Cover Set</t>
  </si>
  <si>
    <t>Full/Queen</t>
  </si>
  <si>
    <t>White/Gold</t>
  </si>
  <si>
    <t>Active</t>
  </si>
  <si>
    <t>NEW</t>
  </si>
  <si>
    <t>NO</t>
  </si>
  <si>
    <t/>
  </si>
  <si>
    <t>Linen</t>
  </si>
  <si>
    <t>3</t>
  </si>
  <si>
    <t>Solid</t>
  </si>
  <si>
    <t>Glam/Luxury</t>
  </si>
  <si>
    <t>Hospitality</t>
  </si>
  <si>
    <t>9/7/2025</t>
  </si>
  <si>
    <t>CSNSTORES,OLLIIX,OVERSTOCK01</t>
  </si>
  <si>
    <t>Setup</t>
  </si>
  <si>
    <t>11/23/2025</t>
  </si>
  <si>
    <t>No</t>
  </si>
  <si>
    <t>HHD12-1938</t>
  </si>
  <si>
    <t>King/Cal King</t>
  </si>
  <si>
    <t>HHLD2C,NRTPORT,OLLIIX,OVERSTOCK01</t>
  </si>
  <si>
    <t>10/29/2025</t>
  </si>
  <si>
    <t>HHD12-1979</t>
  </si>
  <si>
    <t>White/Gray</t>
  </si>
  <si>
    <t>10/10/2025</t>
  </si>
  <si>
    <t>HHD12-1980</t>
  </si>
  <si>
    <t>HHLD2C,OLLIIX</t>
  </si>
  <si>
    <t>HHD12-1951</t>
  </si>
  <si>
    <t>Botanical</t>
  </si>
  <si>
    <t>100% Cotton Sateen Duvet Cover Set</t>
  </si>
  <si>
    <t>Terracotta/Linen</t>
  </si>
  <si>
    <t>Cotton</t>
  </si>
  <si>
    <t>Coastal</t>
  </si>
  <si>
    <t>7/17/2025</t>
  </si>
  <si>
    <t>HHLD2C,OVERSTOCK01</t>
  </si>
  <si>
    <t>8/8/2025</t>
  </si>
  <si>
    <t>HHD12-1952</t>
  </si>
  <si>
    <t>King</t>
  </si>
  <si>
    <t>CSNSTORES,OVERSTOCK01</t>
  </si>
  <si>
    <t>8/11/2025</t>
  </si>
  <si>
    <t>HHD12-1953</t>
  </si>
  <si>
    <t>Navy/Blue</t>
  </si>
  <si>
    <t>OVERSTOCK01</t>
  </si>
  <si>
    <t>HHD12-1954</t>
  </si>
  <si>
    <t>MACY02,OLLIIX</t>
  </si>
  <si>
    <t>8/4/2025</t>
  </si>
  <si>
    <t>HHD50-1913</t>
  </si>
  <si>
    <t>THROW</t>
  </si>
  <si>
    <t>Throw</t>
  </si>
  <si>
    <t>Botswana Animal Print</t>
  </si>
  <si>
    <t>Faux Fur Throw Blanket</t>
  </si>
  <si>
    <t>60x80"</t>
  </si>
  <si>
    <t>Polar Bear</t>
  </si>
  <si>
    <t>Polyester</t>
  </si>
  <si>
    <t>1</t>
  </si>
  <si>
    <t>Animal</t>
  </si>
  <si>
    <t>HHD50-1912</t>
  </si>
  <si>
    <t>Snow Leopard</t>
  </si>
  <si>
    <t>AMAZONDS,HHLD2C</t>
  </si>
  <si>
    <t>HHD50-1914</t>
  </si>
  <si>
    <t>Bobcat</t>
  </si>
  <si>
    <t>AMAZON,HHLD2C</t>
  </si>
  <si>
    <t>HHD50-1911</t>
  </si>
  <si>
    <t>Leopard</t>
  </si>
  <si>
    <t>8/14/2025</t>
  </si>
  <si>
    <t>HHD20-1955</t>
  </si>
  <si>
    <t>SHEET/SHEET SET</t>
  </si>
  <si>
    <t>Sheet/Sheet Set</t>
  </si>
  <si>
    <t>100% Egyptian Cotton</t>
  </si>
  <si>
    <t>Sateen Sheet Set</t>
  </si>
  <si>
    <t>Queen</t>
  </si>
  <si>
    <t>White</t>
  </si>
  <si>
    <t>4</t>
  </si>
  <si>
    <t>9/3/2025</t>
  </si>
  <si>
    <t>HHD20-1956</t>
  </si>
  <si>
    <t>HHD20-1957</t>
  </si>
  <si>
    <t>Cal King</t>
  </si>
  <si>
    <t>CUSTSERV,NRTPORT</t>
  </si>
  <si>
    <t>HHD20-1958</t>
  </si>
  <si>
    <t>Split King</t>
  </si>
  <si>
    <t>5</t>
  </si>
  <si>
    <t>OLLIIX</t>
  </si>
  <si>
    <t>HHD20-1963</t>
  </si>
  <si>
    <t>Blue</t>
  </si>
  <si>
    <t>HHLD2C,NRTPORT,OLLIIX</t>
  </si>
  <si>
    <t>12/23/2025</t>
  </si>
  <si>
    <t>HHD20-1964</t>
  </si>
  <si>
    <t>HHD20-1965</t>
  </si>
  <si>
    <t>HHD20-1966</t>
  </si>
  <si>
    <t>HHD20-1967</t>
  </si>
  <si>
    <t>Gray</t>
  </si>
  <si>
    <t>HHD20-1968</t>
  </si>
  <si>
    <t>HHD20-1969</t>
  </si>
  <si>
    <t>MACY02</t>
  </si>
  <si>
    <t>HHD20-1970</t>
  </si>
  <si>
    <t>HHD20-1975</t>
  </si>
  <si>
    <t>11/11/2025</t>
  </si>
  <si>
    <t>HHD20-1976</t>
  </si>
  <si>
    <t>AMAZONDS</t>
  </si>
  <si>
    <t>11/20/2025</t>
  </si>
  <si>
    <t>HHD20-1977</t>
  </si>
  <si>
    <t>HHD20-1978</t>
  </si>
  <si>
    <t>HHD20-1959</t>
  </si>
  <si>
    <t>Off-White</t>
  </si>
  <si>
    <t>10/21/2025</t>
  </si>
  <si>
    <t>HHD20-1960</t>
  </si>
  <si>
    <t>HHD20-1961</t>
  </si>
  <si>
    <t>HHD20-1962</t>
  </si>
  <si>
    <t>HHD20-1971</t>
  </si>
  <si>
    <t>Sage</t>
  </si>
  <si>
    <t>KOHLDSN</t>
  </si>
  <si>
    <t>HHD20-1972</t>
  </si>
  <si>
    <t>HHD20-1973</t>
  </si>
  <si>
    <t>HHD20-1974</t>
  </si>
  <si>
    <t>HHD20-1907</t>
  </si>
  <si>
    <t>Cooling</t>
  </si>
  <si>
    <t>Stretch Jersey Sheet Set</t>
  </si>
  <si>
    <t>Grey</t>
  </si>
  <si>
    <t>Nylon</t>
  </si>
  <si>
    <t>Mid-Century Modern</t>
  </si>
  <si>
    <t>6/19/2025</t>
  </si>
  <si>
    <t>5/5/2026</t>
  </si>
  <si>
    <t>HHD20-1908</t>
  </si>
  <si>
    <t>12/10/2025</t>
  </si>
  <si>
    <t>HHD20-1909</t>
  </si>
  <si>
    <t>HHD20-1910</t>
  </si>
  <si>
    <t>HHD20-1903</t>
  </si>
  <si>
    <t>HHD20-1904</t>
  </si>
  <si>
    <t>NRTPORT,OVERSTOCK01</t>
  </si>
  <si>
    <t>HHD20-1905</t>
  </si>
  <si>
    <t>HHD20-1906</t>
  </si>
  <si>
    <t>HHD20-1899</t>
  </si>
  <si>
    <t>Ivory</t>
  </si>
  <si>
    <t>HHD20-1900</t>
  </si>
  <si>
    <t>8/13/2025</t>
  </si>
  <si>
    <t>HHD20-1901</t>
  </si>
  <si>
    <t>HHD20-1902</t>
  </si>
  <si>
    <t>HHD20-1895</t>
  </si>
  <si>
    <t>HHD20-1896</t>
  </si>
  <si>
    <t>NRTPORT</t>
  </si>
  <si>
    <t>HHD20-1897</t>
  </si>
  <si>
    <t>HHD20-1898</t>
  </si>
  <si>
    <t>10/8/2025</t>
  </si>
  <si>
    <t>HHD14-1919</t>
  </si>
  <si>
    <t>QUILT</t>
  </si>
  <si>
    <t>Quilt</t>
  </si>
  <si>
    <t>French Flax</t>
  </si>
  <si>
    <t>Linen Garment Washed Quilt Set</t>
  </si>
  <si>
    <t>AMAZON,HHLD2C,NRTPORT,OLLIIX</t>
  </si>
  <si>
    <t>HHD14-1920</t>
  </si>
  <si>
    <t>HHD14-1925</t>
  </si>
  <si>
    <t>Clay</t>
  </si>
  <si>
    <t>HHD14-1926</t>
  </si>
  <si>
    <t>8/12/2025</t>
  </si>
  <si>
    <t>HHD14-1921</t>
  </si>
  <si>
    <t>HHD14-1922</t>
  </si>
  <si>
    <t>8/21/2025</t>
  </si>
  <si>
    <t>HHD14-1923</t>
  </si>
  <si>
    <t>Olive Green</t>
  </si>
  <si>
    <t>HHD14-1924</t>
  </si>
  <si>
    <t>HHD14-1917</t>
  </si>
  <si>
    <t>HHD14-1918</t>
  </si>
  <si>
    <t>CSNSTORES,HHLD2C,OLLIIX</t>
  </si>
  <si>
    <t>HHD10-1935</t>
  </si>
  <si>
    <t>COMFORTER (SET)</t>
  </si>
  <si>
    <t>Comforter (Set)</t>
  </si>
  <si>
    <t>Reversible Tencel Comforter Blanket</t>
  </si>
  <si>
    <t>HHD10-1936</t>
  </si>
  <si>
    <t>HHLD2C,MACY02</t>
  </si>
  <si>
    <t>HHD10-1931</t>
  </si>
  <si>
    <t>MACY02,OVERSTOCK01</t>
  </si>
  <si>
    <t>8/18/2025</t>
  </si>
  <si>
    <t>HHD10-1932</t>
  </si>
  <si>
    <t>HHD10-1929</t>
  </si>
  <si>
    <t>9/8/2025</t>
  </si>
  <si>
    <t>HHD10-1930</t>
  </si>
  <si>
    <t>11/4/2025</t>
  </si>
  <si>
    <t>HHD10-1933</t>
  </si>
  <si>
    <t>8/29/2025</t>
  </si>
  <si>
    <t>HHD10-1934</t>
  </si>
  <si>
    <t>HHD10-1927</t>
  </si>
  <si>
    <t>8/22/2025</t>
  </si>
  <si>
    <t>HHD10-1928</t>
  </si>
  <si>
    <t>HHD10-1915</t>
  </si>
  <si>
    <t>White Goose Down</t>
  </si>
  <si>
    <t>100% Cotton Shell Comforter</t>
  </si>
  <si>
    <t>8/5/2025</t>
  </si>
  <si>
    <t>HHD10-1916</t>
  </si>
  <si>
    <t>9/17/2025</t>
  </si>
  <si>
    <t>HHD21-1940</t>
  </si>
  <si>
    <t>PILLOWCASE</t>
  </si>
  <si>
    <t>Pillowcase</t>
  </si>
  <si>
    <t>Sateen Pillowcase Set</t>
  </si>
  <si>
    <t>King Sham</t>
  </si>
  <si>
    <t>2</t>
  </si>
  <si>
    <t>HHLD2C,MACY02,OVERSTOCK01</t>
  </si>
  <si>
    <t>11/25/2025</t>
  </si>
  <si>
    <t>HHD21-1939</t>
  </si>
  <si>
    <t>Standard Sham</t>
  </si>
  <si>
    <t>12/3/2025</t>
  </si>
  <si>
    <t>HHD21-1944</t>
  </si>
  <si>
    <t>HHD21-1943</t>
  </si>
  <si>
    <t>HHD21-1946</t>
  </si>
  <si>
    <t>HHD21-1945</t>
  </si>
  <si>
    <t>HHD21-1950</t>
  </si>
  <si>
    <t>HHD21-1949</t>
  </si>
  <si>
    <t>HHD21-1942</t>
  </si>
  <si>
    <t>HHD21-1941</t>
  </si>
  <si>
    <t>HHD21-1948</t>
  </si>
  <si>
    <t>HHD21-1947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</si>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</sst>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140</v>
      </c>
      <c r="M6" s="3">
        <v>147</v>
      </c>
      <c r="N6" s="3">
        <v>279.99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190</v>
      </c>
      <c r="AA6" s="4">
        <f>=ROUNDDOWN(211.111111111111,0)</f>
      </c>
      <c r="AB6" s="5">
        <v>0.9</v>
      </c>
      <c r="AC6" s="2" t="s">
        <v>99</v>
      </c>
      <c r="AD6" s="4"/>
      <c r="AE6" s="4"/>
      <c r="AF6" s="6"/>
      <c r="AG6" s="6">
        <v>50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/>
      <c r="AQ6" s="8"/>
      <c r="AR6" s="4"/>
      <c r="AS6" s="8"/>
      <c r="AT6" s="7"/>
      <c r="AU6" s="7"/>
      <c r="AV6" s="4">
        <v>6</v>
      </c>
      <c r="AW6" s="8">
        <v>1443.18</v>
      </c>
      <c r="AX6" s="4" t="s">
        <v>99</v>
      </c>
      <c r="AY6" s="8" t="s">
        <v>99</v>
      </c>
      <c r="AZ6" s="7" t="s">
        <v>99</v>
      </c>
      <c r="BA6" s="7" t="s">
        <v>99</v>
      </c>
      <c r="BB6" s="7"/>
      <c r="BC6" s="4">
        <v>7</v>
      </c>
      <c r="BD6" s="8">
        <v>1443.18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1</v>
      </c>
      <c r="BJ6" s="4">
        <v>3</v>
      </c>
      <c r="BK6" s="8">
        <v>401.31</v>
      </c>
      <c r="BL6" s="2" t="s">
        <v>106</v>
      </c>
      <c r="BM6" s="7"/>
      <c r="BN6" s="7"/>
      <c r="BO6" s="4"/>
      <c r="BP6" s="8"/>
      <c r="BQ6" s="4"/>
      <c r="BR6" s="8"/>
      <c r="BS6" s="7"/>
      <c r="BT6" s="7"/>
      <c r="BU6" s="2" t="s">
        <v>107</v>
      </c>
      <c r="BV6" s="2" t="s">
        <v>96</v>
      </c>
      <c r="BW6" s="2" t="s">
        <v>99</v>
      </c>
      <c r="BX6" s="2" t="s">
        <v>108</v>
      </c>
      <c r="BY6" s="2" t="s">
        <v>109</v>
      </c>
      <c r="BZ6" s="2" t="s">
        <v>109</v>
      </c>
      <c r="CA6" s="2" t="s">
        <v>99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111</v>
      </c>
      <c r="K7" s="2" t="s">
        <v>95</v>
      </c>
      <c r="L7" s="3">
        <v>160</v>
      </c>
      <c r="M7" s="3">
        <v>168</v>
      </c>
      <c r="N7" s="3">
        <v>299.99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256</v>
      </c>
      <c r="AA7" s="4">
        <f>=ROUNDDOWN(75.2941176470588,0)</f>
      </c>
      <c r="AB7" s="5">
        <v>3.4</v>
      </c>
      <c r="AC7" s="2" t="s">
        <v>99</v>
      </c>
      <c r="AD7" s="4"/>
      <c r="AE7" s="4"/>
      <c r="AF7" s="6"/>
      <c r="AG7" s="6">
        <v>50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6</v>
      </c>
      <c r="AQ7" s="8">
        <v>1443.18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13</v>
      </c>
      <c r="BK7" s="8">
        <v>2903.47</v>
      </c>
      <c r="BL7" s="2" t="s">
        <v>112</v>
      </c>
      <c r="BM7" s="7">
        <v>0.4615</v>
      </c>
      <c r="BN7" s="7">
        <v>0.4971</v>
      </c>
      <c r="BO7" s="4">
        <v>6</v>
      </c>
      <c r="BP7" s="8">
        <v>1443.18</v>
      </c>
      <c r="BQ7" s="4"/>
      <c r="BR7" s="8"/>
      <c r="BS7" s="7"/>
      <c r="BT7" s="7"/>
      <c r="BU7" s="2" t="s">
        <v>107</v>
      </c>
      <c r="BV7" s="2" t="s">
        <v>96</v>
      </c>
      <c r="BW7" s="2" t="s">
        <v>99</v>
      </c>
      <c r="BX7" s="2" t="s">
        <v>113</v>
      </c>
      <c r="BY7" s="2" t="s">
        <v>109</v>
      </c>
      <c r="BZ7" s="2" t="s">
        <v>109</v>
      </c>
      <c r="CA7" s="2" t="s">
        <v>99</v>
      </c>
    </row>
    <row r="8">
      <c r="A8" s="2" t="s">
        <v>114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115</v>
      </c>
      <c r="L8" s="3">
        <v>140</v>
      </c>
      <c r="M8" s="3">
        <v>147</v>
      </c>
      <c r="N8" s="3">
        <v>279.99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99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105</v>
      </c>
      <c r="Z8" s="4">
        <v>191</v>
      </c>
      <c r="AA8" s="4">
        <f>=ROUNDDOWN(636.666666666667,0)</f>
      </c>
      <c r="AB8" s="5">
        <v>0.3</v>
      </c>
      <c r="AC8" s="2" t="s">
        <v>99</v>
      </c>
      <c r="AD8" s="4"/>
      <c r="AE8" s="4"/>
      <c r="AF8" s="6"/>
      <c r="AG8" s="6">
        <v>50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/>
      <c r="AQ8" s="8"/>
      <c r="AR8" s="4"/>
      <c r="AS8" s="8"/>
      <c r="AT8" s="7"/>
      <c r="AU8" s="7"/>
      <c r="AV8" s="4">
        <v>1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/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/>
      <c r="BK8" s="8"/>
      <c r="BL8" s="2" t="s">
        <v>99</v>
      </c>
      <c r="BM8" s="7"/>
      <c r="BN8" s="7"/>
      <c r="BO8" s="4"/>
      <c r="BP8" s="8"/>
      <c r="BQ8" s="4"/>
      <c r="BR8" s="8"/>
      <c r="BS8" s="7"/>
      <c r="BT8" s="7"/>
      <c r="BU8" s="2" t="s">
        <v>107</v>
      </c>
      <c r="BV8" s="2" t="s">
        <v>96</v>
      </c>
      <c r="BW8" s="2" t="s">
        <v>99</v>
      </c>
      <c r="BX8" s="2" t="s">
        <v>116</v>
      </c>
      <c r="BY8" s="2" t="s">
        <v>109</v>
      </c>
      <c r="BZ8" s="2" t="s">
        <v>109</v>
      </c>
      <c r="CA8" s="2" t="s">
        <v>99</v>
      </c>
    </row>
    <row r="9">
      <c r="A9" s="2" t="s">
        <v>117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111</v>
      </c>
      <c r="K9" s="2" t="s">
        <v>115</v>
      </c>
      <c r="L9" s="3">
        <v>160</v>
      </c>
      <c r="M9" s="3">
        <v>168</v>
      </c>
      <c r="N9" s="3">
        <v>299.99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99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105</v>
      </c>
      <c r="Z9" s="4">
        <v>287</v>
      </c>
      <c r="AA9" s="4">
        <f>=ROUNDDOWN(1435,0)</f>
      </c>
      <c r="AB9" s="5">
        <v>0.2</v>
      </c>
      <c r="AC9" s="2" t="s">
        <v>99</v>
      </c>
      <c r="AD9" s="4"/>
      <c r="AE9" s="4"/>
      <c r="AF9" s="6"/>
      <c r="AG9" s="6">
        <v>50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1</v>
      </c>
      <c r="AQ9" s="8"/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/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3</v>
      </c>
      <c r="BK9" s="8">
        <v>333.2</v>
      </c>
      <c r="BL9" s="2" t="s">
        <v>118</v>
      </c>
      <c r="BM9" s="7">
        <v>0.3333</v>
      </c>
      <c r="BN9" s="7"/>
      <c r="BO9" s="4">
        <v>1</v>
      </c>
      <c r="BP9" s="8"/>
      <c r="BQ9" s="4"/>
      <c r="BR9" s="8"/>
      <c r="BS9" s="7"/>
      <c r="BT9" s="7"/>
      <c r="BU9" s="2" t="s">
        <v>107</v>
      </c>
      <c r="BV9" s="2" t="s">
        <v>96</v>
      </c>
      <c r="BW9" s="2" t="s">
        <v>99</v>
      </c>
      <c r="BX9" s="2" t="s">
        <v>116</v>
      </c>
      <c r="BY9" s="2" t="s">
        <v>109</v>
      </c>
      <c r="BZ9" s="2" t="s">
        <v>109</v>
      </c>
      <c r="CA9" s="2" t="s">
        <v>99</v>
      </c>
    </row>
    <row r="10">
      <c r="A10" s="2" t="s">
        <v>119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120</v>
      </c>
      <c r="G10" s="2" t="s">
        <v>120</v>
      </c>
      <c r="H10" s="2" t="s">
        <v>120</v>
      </c>
      <c r="I10" s="2" t="s">
        <v>121</v>
      </c>
      <c r="J10" s="2" t="s">
        <v>94</v>
      </c>
      <c r="K10" s="2" t="s">
        <v>122</v>
      </c>
      <c r="L10" s="3">
        <v>112</v>
      </c>
      <c r="M10" s="3">
        <v>117.6</v>
      </c>
      <c r="N10" s="3">
        <v>279.99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99</v>
      </c>
      <c r="T10" s="2" t="s">
        <v>123</v>
      </c>
      <c r="U10" s="2" t="s">
        <v>101</v>
      </c>
      <c r="V10" s="2" t="s">
        <v>124</v>
      </c>
      <c r="W10" s="2" t="s">
        <v>103</v>
      </c>
      <c r="X10" s="2" t="s">
        <v>99</v>
      </c>
      <c r="Y10" s="2" t="s">
        <v>125</v>
      </c>
      <c r="Z10" s="4">
        <v>182</v>
      </c>
      <c r="AA10" s="4">
        <f>=ROUNDDOWN(130,0)</f>
      </c>
      <c r="AB10" s="5">
        <v>1.4</v>
      </c>
      <c r="AC10" s="2" t="s">
        <v>99</v>
      </c>
      <c r="AD10" s="4"/>
      <c r="AE10" s="4"/>
      <c r="AF10" s="6"/>
      <c r="AG10" s="6">
        <v>50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3</v>
      </c>
      <c r="AQ10" s="8">
        <v>579.98</v>
      </c>
      <c r="AR10" s="4"/>
      <c r="AS10" s="8"/>
      <c r="AT10" s="7"/>
      <c r="AU10" s="7"/>
      <c r="AV10" s="4">
        <v>3</v>
      </c>
      <c r="AW10" s="8">
        <v>579.98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1</v>
      </c>
      <c r="BC10" s="4">
        <v>3</v>
      </c>
      <c r="BD10" s="8">
        <v>579.98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1</v>
      </c>
      <c r="BJ10" s="4">
        <v>5</v>
      </c>
      <c r="BK10" s="8">
        <v>815.18</v>
      </c>
      <c r="BL10" s="2" t="s">
        <v>126</v>
      </c>
      <c r="BM10" s="7">
        <v>0.6</v>
      </c>
      <c r="BN10" s="7">
        <v>0.7115</v>
      </c>
      <c r="BO10" s="4">
        <v>3</v>
      </c>
      <c r="BP10" s="8">
        <v>579.98</v>
      </c>
      <c r="BQ10" s="4"/>
      <c r="BR10" s="8"/>
      <c r="BS10" s="7"/>
      <c r="BT10" s="7"/>
      <c r="BU10" s="2" t="s">
        <v>107</v>
      </c>
      <c r="BV10" s="2" t="s">
        <v>96</v>
      </c>
      <c r="BW10" s="2" t="s">
        <v>99</v>
      </c>
      <c r="BX10" s="2" t="s">
        <v>127</v>
      </c>
      <c r="BY10" s="2" t="s">
        <v>109</v>
      </c>
      <c r="BZ10" s="2" t="s">
        <v>109</v>
      </c>
      <c r="CA10" s="2" t="s">
        <v>99</v>
      </c>
    </row>
    <row r="11">
      <c r="A11" s="2" t="s">
        <v>128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120</v>
      </c>
      <c r="G11" s="2" t="s">
        <v>120</v>
      </c>
      <c r="H11" s="2" t="s">
        <v>120</v>
      </c>
      <c r="I11" s="2" t="s">
        <v>121</v>
      </c>
      <c r="J11" s="2" t="s">
        <v>129</v>
      </c>
      <c r="K11" s="2" t="s">
        <v>122</v>
      </c>
      <c r="L11" s="3">
        <v>120</v>
      </c>
      <c r="M11" s="3">
        <v>126</v>
      </c>
      <c r="N11" s="3">
        <v>299.99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99</v>
      </c>
      <c r="T11" s="2" t="s">
        <v>123</v>
      </c>
      <c r="U11" s="2" t="s">
        <v>101</v>
      </c>
      <c r="V11" s="2" t="s">
        <v>124</v>
      </c>
      <c r="W11" s="2" t="s">
        <v>103</v>
      </c>
      <c r="X11" s="2" t="s">
        <v>99</v>
      </c>
      <c r="Y11" s="2" t="s">
        <v>125</v>
      </c>
      <c r="Z11" s="4">
        <v>275</v>
      </c>
      <c r="AA11" s="4">
        <f>=ROUNDDOWN(183.333333333333,0)</f>
      </c>
      <c r="AB11" s="5">
        <v>1.5</v>
      </c>
      <c r="AC11" s="2" t="s">
        <v>99</v>
      </c>
      <c r="AD11" s="4"/>
      <c r="AE11" s="4"/>
      <c r="AF11" s="6"/>
      <c r="AG11" s="6">
        <v>50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/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2</v>
      </c>
      <c r="BK11" s="8">
        <v>252</v>
      </c>
      <c r="BL11" s="2" t="s">
        <v>130</v>
      </c>
      <c r="BM11" s="7"/>
      <c r="BN11" s="7"/>
      <c r="BO11" s="4"/>
      <c r="BP11" s="8"/>
      <c r="BQ11" s="4"/>
      <c r="BR11" s="8"/>
      <c r="BS11" s="7"/>
      <c r="BT11" s="7"/>
      <c r="BU11" s="2" t="s">
        <v>107</v>
      </c>
      <c r="BV11" s="2" t="s">
        <v>96</v>
      </c>
      <c r="BW11" s="2" t="s">
        <v>99</v>
      </c>
      <c r="BX11" s="2" t="s">
        <v>131</v>
      </c>
      <c r="BY11" s="2" t="s">
        <v>109</v>
      </c>
      <c r="BZ11" s="2" t="s">
        <v>109</v>
      </c>
      <c r="CA11" s="2" t="s">
        <v>99</v>
      </c>
    </row>
    <row r="12">
      <c r="A12" s="2" t="s">
        <v>132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120</v>
      </c>
      <c r="G12" s="2" t="s">
        <v>120</v>
      </c>
      <c r="H12" s="2" t="s">
        <v>120</v>
      </c>
      <c r="I12" s="2" t="s">
        <v>121</v>
      </c>
      <c r="J12" s="2" t="s">
        <v>94</v>
      </c>
      <c r="K12" s="2" t="s">
        <v>133</v>
      </c>
      <c r="L12" s="3">
        <v>112</v>
      </c>
      <c r="M12" s="3">
        <v>117.6</v>
      </c>
      <c r="N12" s="3">
        <v>279.99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99</v>
      </c>
      <c r="T12" s="2" t="s">
        <v>123</v>
      </c>
      <c r="U12" s="2" t="s">
        <v>101</v>
      </c>
      <c r="V12" s="2" t="s">
        <v>124</v>
      </c>
      <c r="W12" s="2" t="s">
        <v>103</v>
      </c>
      <c r="X12" s="2" t="s">
        <v>99</v>
      </c>
      <c r="Y12" s="2" t="s">
        <v>125</v>
      </c>
      <c r="Z12" s="4">
        <v>195</v>
      </c>
      <c r="AA12" s="4">
        <f>=ROUNDDOWN(975,0)</f>
      </c>
      <c r="AB12" s="5">
        <v>0.2</v>
      </c>
      <c r="AC12" s="2" t="s">
        <v>99</v>
      </c>
      <c r="AD12" s="4"/>
      <c r="AE12" s="4"/>
      <c r="AF12" s="6"/>
      <c r="AG12" s="6">
        <v>50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/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1</v>
      </c>
      <c r="BK12" s="8">
        <v>117.6</v>
      </c>
      <c r="BL12" s="2" t="s">
        <v>134</v>
      </c>
      <c r="BM12" s="7"/>
      <c r="BN12" s="7"/>
      <c r="BO12" s="4"/>
      <c r="BP12" s="8"/>
      <c r="BQ12" s="4"/>
      <c r="BR12" s="8"/>
      <c r="BS12" s="7"/>
      <c r="BT12" s="7"/>
      <c r="BU12" s="2" t="s">
        <v>107</v>
      </c>
      <c r="BV12" s="2" t="s">
        <v>96</v>
      </c>
      <c r="BW12" s="2" t="s">
        <v>99</v>
      </c>
      <c r="BX12" s="2" t="s">
        <v>99</v>
      </c>
      <c r="BY12" s="2" t="s">
        <v>109</v>
      </c>
      <c r="BZ12" s="2" t="s">
        <v>109</v>
      </c>
      <c r="CA12" s="2" t="s">
        <v>99</v>
      </c>
    </row>
    <row r="13">
      <c r="A13" s="2" t="s">
        <v>135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120</v>
      </c>
      <c r="G13" s="2" t="s">
        <v>120</v>
      </c>
      <c r="H13" s="2" t="s">
        <v>120</v>
      </c>
      <c r="I13" s="2" t="s">
        <v>121</v>
      </c>
      <c r="J13" s="2" t="s">
        <v>129</v>
      </c>
      <c r="K13" s="2" t="s">
        <v>133</v>
      </c>
      <c r="L13" s="3">
        <v>120</v>
      </c>
      <c r="M13" s="3">
        <v>126</v>
      </c>
      <c r="N13" s="3">
        <v>299.99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99</v>
      </c>
      <c r="T13" s="2" t="s">
        <v>123</v>
      </c>
      <c r="U13" s="2" t="s">
        <v>101</v>
      </c>
      <c r="V13" s="2" t="s">
        <v>124</v>
      </c>
      <c r="W13" s="2" t="s">
        <v>103</v>
      </c>
      <c r="X13" s="2" t="s">
        <v>99</v>
      </c>
      <c r="Y13" s="2" t="s">
        <v>125</v>
      </c>
      <c r="Z13" s="4">
        <v>289</v>
      </c>
      <c r="AA13" s="4">
        <f>=ROUNDDOWN(361.25,0)</f>
      </c>
      <c r="AB13" s="5">
        <v>0.8</v>
      </c>
      <c r="AC13" s="2" t="s">
        <v>99</v>
      </c>
      <c r="AD13" s="4"/>
      <c r="AE13" s="4"/>
      <c r="AF13" s="6"/>
      <c r="AG13" s="6">
        <v>50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/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3</v>
      </c>
      <c r="BK13" s="8">
        <v>433.5</v>
      </c>
      <c r="BL13" s="2" t="s">
        <v>136</v>
      </c>
      <c r="BM13" s="7"/>
      <c r="BN13" s="7"/>
      <c r="BO13" s="4"/>
      <c r="BP13" s="8"/>
      <c r="BQ13" s="4"/>
      <c r="BR13" s="8"/>
      <c r="BS13" s="7"/>
      <c r="BT13" s="7"/>
      <c r="BU13" s="2" t="s">
        <v>107</v>
      </c>
      <c r="BV13" s="2" t="s">
        <v>96</v>
      </c>
      <c r="BW13" s="2" t="s">
        <v>99</v>
      </c>
      <c r="BX13" s="2" t="s">
        <v>137</v>
      </c>
      <c r="BY13" s="2" t="s">
        <v>109</v>
      </c>
      <c r="BZ13" s="2" t="s">
        <v>109</v>
      </c>
      <c r="CA13" s="2" t="s">
        <v>99</v>
      </c>
    </row>
    <row r="14">
      <c r="A14" s="2" t="s">
        <v>138</v>
      </c>
      <c r="B14" s="2" t="s">
        <v>88</v>
      </c>
      <c r="C14" s="2" t="s">
        <v>89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143</v>
      </c>
      <c r="K14" s="2" t="s">
        <v>144</v>
      </c>
      <c r="L14" s="3">
        <v>200</v>
      </c>
      <c r="M14" s="3">
        <v>210</v>
      </c>
      <c r="N14" s="3">
        <v>499.99</v>
      </c>
      <c r="O14" s="2" t="s">
        <v>96</v>
      </c>
      <c r="P14" s="2" t="s">
        <v>97</v>
      </c>
      <c r="Q14" s="2" t="s">
        <v>98</v>
      </c>
      <c r="R14" s="2" t="s">
        <v>99</v>
      </c>
      <c r="S14" s="2" t="s">
        <v>99</v>
      </c>
      <c r="T14" s="2" t="s">
        <v>145</v>
      </c>
      <c r="U14" s="2" t="s">
        <v>146</v>
      </c>
      <c r="V14" s="2" t="s">
        <v>147</v>
      </c>
      <c r="W14" s="2" t="s">
        <v>103</v>
      </c>
      <c r="X14" s="2" t="s">
        <v>99</v>
      </c>
      <c r="Y14" s="2" t="s">
        <v>125</v>
      </c>
      <c r="Z14" s="4">
        <v>405</v>
      </c>
      <c r="AA14" s="4">
        <f>=ROUNDDOWN(675,0)</f>
      </c>
      <c r="AB14" s="5">
        <v>0.6</v>
      </c>
      <c r="AC14" s="2" t="s">
        <v>99</v>
      </c>
      <c r="AD14" s="4"/>
      <c r="AE14" s="4"/>
      <c r="AF14" s="6"/>
      <c r="AG14" s="6">
        <v>48</v>
      </c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4</v>
      </c>
      <c r="AQ14" s="8">
        <v>799.98</v>
      </c>
      <c r="AR14" s="4"/>
      <c r="AS14" s="8"/>
      <c r="AT14" s="7"/>
      <c r="AU14" s="7"/>
      <c r="AV14" s="4">
        <v>4</v>
      </c>
      <c r="AW14" s="8">
        <v>799.98</v>
      </c>
      <c r="AX14" s="4"/>
      <c r="AY14" s="8"/>
      <c r="AZ14" s="7"/>
      <c r="BA14" s="7"/>
      <c r="BB14" s="7">
        <v>1</v>
      </c>
      <c r="BC14" s="4">
        <v>8</v>
      </c>
      <c r="BD14" s="8">
        <v>1119.98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0.7143</v>
      </c>
      <c r="BJ14" s="4">
        <v>4</v>
      </c>
      <c r="BK14" s="8">
        <v>799.98</v>
      </c>
      <c r="BL14" s="2" t="s">
        <v>16</v>
      </c>
      <c r="BM14" s="7">
        <v>1</v>
      </c>
      <c r="BN14" s="7">
        <v>1</v>
      </c>
      <c r="BO14" s="4">
        <v>4</v>
      </c>
      <c r="BP14" s="8">
        <v>799.98</v>
      </c>
      <c r="BQ14" s="4"/>
      <c r="BR14" s="8"/>
      <c r="BS14" s="7"/>
      <c r="BT14" s="7"/>
      <c r="BU14" s="2" t="s">
        <v>107</v>
      </c>
      <c r="BV14" s="2" t="s">
        <v>96</v>
      </c>
      <c r="BW14" s="2" t="s">
        <v>99</v>
      </c>
      <c r="BX14" s="2" t="s">
        <v>127</v>
      </c>
      <c r="BY14" s="2" t="s">
        <v>109</v>
      </c>
      <c r="BZ14" s="2" t="s">
        <v>109</v>
      </c>
      <c r="CA14" s="2" t="s">
        <v>99</v>
      </c>
    </row>
    <row r="15">
      <c r="A15" s="2" t="s">
        <v>148</v>
      </c>
      <c r="B15" s="2" t="s">
        <v>88</v>
      </c>
      <c r="C15" s="2" t="s">
        <v>89</v>
      </c>
      <c r="D15" s="2" t="s">
        <v>139</v>
      </c>
      <c r="E15" s="2" t="s">
        <v>140</v>
      </c>
      <c r="F15" s="2" t="s">
        <v>141</v>
      </c>
      <c r="G15" s="2" t="s">
        <v>141</v>
      </c>
      <c r="H15" s="2" t="s">
        <v>141</v>
      </c>
      <c r="I15" s="2" t="s">
        <v>142</v>
      </c>
      <c r="J15" s="2" t="s">
        <v>143</v>
      </c>
      <c r="K15" s="2" t="s">
        <v>149</v>
      </c>
      <c r="L15" s="3">
        <v>200</v>
      </c>
      <c r="M15" s="3">
        <v>210</v>
      </c>
      <c r="N15" s="3">
        <v>499.99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99</v>
      </c>
      <c r="T15" s="2" t="s">
        <v>145</v>
      </c>
      <c r="U15" s="2" t="s">
        <v>146</v>
      </c>
      <c r="V15" s="2" t="s">
        <v>147</v>
      </c>
      <c r="W15" s="2" t="s">
        <v>103</v>
      </c>
      <c r="X15" s="2" t="s">
        <v>99</v>
      </c>
      <c r="Y15" s="2" t="s">
        <v>125</v>
      </c>
      <c r="Z15" s="4">
        <v>482</v>
      </c>
      <c r="AA15" s="4">
        <f>=ROUNDDOWN({0},0)</f>
      </c>
      <c r="AB15" s="5"/>
      <c r="AC15" s="2" t="s">
        <v>99</v>
      </c>
      <c r="AD15" s="4"/>
      <c r="AE15" s="4"/>
      <c r="AF15" s="6"/>
      <c r="AG15" s="6">
        <v>48</v>
      </c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2</v>
      </c>
      <c r="AQ15" s="8">
        <v>320</v>
      </c>
      <c r="AR15" s="4"/>
      <c r="AS15" s="8"/>
      <c r="AT15" s="7"/>
      <c r="AU15" s="7"/>
      <c r="AV15" s="4">
        <v>2</v>
      </c>
      <c r="AW15" s="8">
        <v>320</v>
      </c>
      <c r="AX15" s="4"/>
      <c r="AY15" s="8"/>
      <c r="AZ15" s="7"/>
      <c r="BA15" s="7"/>
      <c r="BB15" s="7">
        <v>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0.2857</v>
      </c>
      <c r="BJ15" s="4">
        <v>3</v>
      </c>
      <c r="BK15" s="8">
        <v>550</v>
      </c>
      <c r="BL15" s="2" t="s">
        <v>150</v>
      </c>
      <c r="BM15" s="7">
        <v>0.6667</v>
      </c>
      <c r="BN15" s="7">
        <v>0.5818</v>
      </c>
      <c r="BO15" s="4">
        <v>2</v>
      </c>
      <c r="BP15" s="8">
        <v>320</v>
      </c>
      <c r="BQ15" s="4"/>
      <c r="BR15" s="8"/>
      <c r="BS15" s="7"/>
      <c r="BT15" s="7"/>
      <c r="BU15" s="2" t="s">
        <v>107</v>
      </c>
      <c r="BV15" s="2" t="s">
        <v>96</v>
      </c>
      <c r="BW15" s="2" t="s">
        <v>99</v>
      </c>
      <c r="BX15" s="2" t="s">
        <v>127</v>
      </c>
      <c r="BY15" s="2" t="s">
        <v>109</v>
      </c>
      <c r="BZ15" s="2" t="s">
        <v>109</v>
      </c>
      <c r="CA15" s="2" t="s">
        <v>99</v>
      </c>
    </row>
    <row r="16">
      <c r="A16" s="2" t="s">
        <v>151</v>
      </c>
      <c r="B16" s="2" t="s">
        <v>88</v>
      </c>
      <c r="C16" s="2" t="s">
        <v>89</v>
      </c>
      <c r="D16" s="2" t="s">
        <v>139</v>
      </c>
      <c r="E16" s="2" t="s">
        <v>140</v>
      </c>
      <c r="F16" s="2" t="s">
        <v>141</v>
      </c>
      <c r="G16" s="2" t="s">
        <v>141</v>
      </c>
      <c r="H16" s="2" t="s">
        <v>141</v>
      </c>
      <c r="I16" s="2" t="s">
        <v>142</v>
      </c>
      <c r="J16" s="2" t="s">
        <v>143</v>
      </c>
      <c r="K16" s="2" t="s">
        <v>152</v>
      </c>
      <c r="L16" s="3">
        <v>200</v>
      </c>
      <c r="M16" s="3">
        <v>210</v>
      </c>
      <c r="N16" s="3">
        <v>499.99</v>
      </c>
      <c r="O16" s="2" t="s">
        <v>96</v>
      </c>
      <c r="P16" s="2" t="s">
        <v>97</v>
      </c>
      <c r="Q16" s="2" t="s">
        <v>98</v>
      </c>
      <c r="R16" s="2" t="s">
        <v>99</v>
      </c>
      <c r="S16" s="2" t="s">
        <v>99</v>
      </c>
      <c r="T16" s="2" t="s">
        <v>145</v>
      </c>
      <c r="U16" s="2" t="s">
        <v>146</v>
      </c>
      <c r="V16" s="2" t="s">
        <v>147</v>
      </c>
      <c r="W16" s="2" t="s">
        <v>103</v>
      </c>
      <c r="X16" s="2" t="s">
        <v>99</v>
      </c>
      <c r="Y16" s="2" t="s">
        <v>125</v>
      </c>
      <c r="Z16" s="4">
        <v>460</v>
      </c>
      <c r="AA16" s="4">
        <f>=ROUNDDOWN(2300,0)</f>
      </c>
      <c r="AB16" s="5">
        <v>0.2</v>
      </c>
      <c r="AC16" s="2" t="s">
        <v>99</v>
      </c>
      <c r="AD16" s="4"/>
      <c r="AE16" s="4"/>
      <c r="AF16" s="6"/>
      <c r="AG16" s="6">
        <v>48</v>
      </c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2</v>
      </c>
      <c r="AQ16" s="8"/>
      <c r="AR16" s="4"/>
      <c r="AS16" s="8"/>
      <c r="AT16" s="7"/>
      <c r="AU16" s="7"/>
      <c r="AV16" s="4">
        <v>2</v>
      </c>
      <c r="AW16" s="8"/>
      <c r="AX16" s="4"/>
      <c r="AY16" s="8"/>
      <c r="AZ16" s="7"/>
      <c r="BA16" s="7"/>
      <c r="BB16" s="7"/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/>
      <c r="BJ16" s="4">
        <v>4</v>
      </c>
      <c r="BK16" s="8">
        <v>460</v>
      </c>
      <c r="BL16" s="2" t="s">
        <v>153</v>
      </c>
      <c r="BM16" s="7">
        <v>0.5</v>
      </c>
      <c r="BN16" s="7"/>
      <c r="BO16" s="4">
        <v>2</v>
      </c>
      <c r="BP16" s="8"/>
      <c r="BQ16" s="4"/>
      <c r="BR16" s="8"/>
      <c r="BS16" s="7"/>
      <c r="BT16" s="7"/>
      <c r="BU16" s="2" t="s">
        <v>107</v>
      </c>
      <c r="BV16" s="2" t="s">
        <v>96</v>
      </c>
      <c r="BW16" s="2" t="s">
        <v>99</v>
      </c>
      <c r="BX16" s="2" t="s">
        <v>127</v>
      </c>
      <c r="BY16" s="2" t="s">
        <v>109</v>
      </c>
      <c r="BZ16" s="2" t="s">
        <v>109</v>
      </c>
      <c r="CA16" s="2" t="s">
        <v>99</v>
      </c>
    </row>
    <row r="17">
      <c r="A17" s="2" t="s">
        <v>154</v>
      </c>
      <c r="B17" s="2" t="s">
        <v>88</v>
      </c>
      <c r="C17" s="2" t="s">
        <v>89</v>
      </c>
      <c r="D17" s="2" t="s">
        <v>139</v>
      </c>
      <c r="E17" s="2" t="s">
        <v>140</v>
      </c>
      <c r="F17" s="2" t="s">
        <v>141</v>
      </c>
      <c r="G17" s="2" t="s">
        <v>141</v>
      </c>
      <c r="H17" s="2" t="s">
        <v>141</v>
      </c>
      <c r="I17" s="2" t="s">
        <v>142</v>
      </c>
      <c r="J17" s="2" t="s">
        <v>143</v>
      </c>
      <c r="K17" s="2" t="s">
        <v>155</v>
      </c>
      <c r="L17" s="3">
        <v>200</v>
      </c>
      <c r="M17" s="3">
        <v>210</v>
      </c>
      <c r="N17" s="3">
        <v>499.99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99</v>
      </c>
      <c r="T17" s="2" t="s">
        <v>145</v>
      </c>
      <c r="U17" s="2" t="s">
        <v>146</v>
      </c>
      <c r="V17" s="2" t="s">
        <v>147</v>
      </c>
      <c r="W17" s="2" t="s">
        <v>103</v>
      </c>
      <c r="X17" s="2" t="s">
        <v>99</v>
      </c>
      <c r="Y17" s="2" t="s">
        <v>125</v>
      </c>
      <c r="Z17" s="4">
        <v>233</v>
      </c>
      <c r="AA17" s="4">
        <f>=ROUNDDOWN({0},0)</f>
      </c>
      <c r="AB17" s="5"/>
      <c r="AC17" s="2" t="s">
        <v>99</v>
      </c>
      <c r="AD17" s="4"/>
      <c r="AE17" s="4"/>
      <c r="AF17" s="6"/>
      <c r="AG17" s="6">
        <v>48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/>
      <c r="BJ17" s="4"/>
      <c r="BK17" s="8"/>
      <c r="BL17" s="2" t="s">
        <v>99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96</v>
      </c>
      <c r="BW17" s="2" t="s">
        <v>99</v>
      </c>
      <c r="BX17" s="2" t="s">
        <v>156</v>
      </c>
      <c r="BY17" s="2" t="s">
        <v>109</v>
      </c>
      <c r="BZ17" s="2" t="s">
        <v>109</v>
      </c>
      <c r="CA17" s="2" t="s">
        <v>99</v>
      </c>
    </row>
    <row r="18">
      <c r="A18" s="2" t="s">
        <v>157</v>
      </c>
      <c r="B18" s="2" t="s">
        <v>88</v>
      </c>
      <c r="C18" s="2" t="s">
        <v>89</v>
      </c>
      <c r="D18" s="2" t="s">
        <v>158</v>
      </c>
      <c r="E18" s="2" t="s">
        <v>159</v>
      </c>
      <c r="F18" s="2" t="s">
        <v>160</v>
      </c>
      <c r="G18" s="2" t="s">
        <v>160</v>
      </c>
      <c r="H18" s="2" t="s">
        <v>160</v>
      </c>
      <c r="I18" s="2" t="s">
        <v>161</v>
      </c>
      <c r="J18" s="2" t="s">
        <v>162</v>
      </c>
      <c r="K18" s="2" t="s">
        <v>163</v>
      </c>
      <c r="L18" s="3">
        <v>76</v>
      </c>
      <c r="M18" s="3">
        <v>79.8</v>
      </c>
      <c r="N18" s="3">
        <v>189.99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99</v>
      </c>
      <c r="T18" s="2" t="s">
        <v>123</v>
      </c>
      <c r="U18" s="2" t="s">
        <v>164</v>
      </c>
      <c r="V18" s="2" t="s">
        <v>102</v>
      </c>
      <c r="W18" s="2" t="s">
        <v>104</v>
      </c>
      <c r="X18" s="2" t="s">
        <v>99</v>
      </c>
      <c r="Y18" s="2" t="s">
        <v>165</v>
      </c>
      <c r="Z18" s="4">
        <v>286</v>
      </c>
      <c r="AA18" s="4">
        <f>=ROUNDDOWN(92.258064516129,0)</f>
      </c>
      <c r="AB18" s="5">
        <v>3.1</v>
      </c>
      <c r="AC18" s="2" t="s">
        <v>99</v>
      </c>
      <c r="AD18" s="4"/>
      <c r="AE18" s="4"/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1</v>
      </c>
      <c r="AQ18" s="8">
        <v>189.99</v>
      </c>
      <c r="AR18" s="4"/>
      <c r="AS18" s="8"/>
      <c r="AT18" s="7"/>
      <c r="AU18" s="7"/>
      <c r="AV18" s="4">
        <v>3</v>
      </c>
      <c r="AW18" s="8">
        <v>589.97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0.322</v>
      </c>
      <c r="BC18" s="4">
        <v>4</v>
      </c>
      <c r="BD18" s="8">
        <v>779.96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0.7564</v>
      </c>
      <c r="BJ18" s="4">
        <v>2</v>
      </c>
      <c r="BK18" s="8">
        <v>276.17</v>
      </c>
      <c r="BL18" s="2" t="s">
        <v>126</v>
      </c>
      <c r="BM18" s="7">
        <v>0.5</v>
      </c>
      <c r="BN18" s="7">
        <v>0.6879</v>
      </c>
      <c r="BO18" s="4">
        <v>1</v>
      </c>
      <c r="BP18" s="8">
        <v>189.99</v>
      </c>
      <c r="BQ18" s="4"/>
      <c r="BR18" s="8"/>
      <c r="BS18" s="7"/>
      <c r="BT18" s="7"/>
      <c r="BU18" s="2" t="s">
        <v>107</v>
      </c>
      <c r="BV18" s="2" t="s">
        <v>96</v>
      </c>
      <c r="BW18" s="2" t="s">
        <v>99</v>
      </c>
      <c r="BX18" s="2" t="s">
        <v>116</v>
      </c>
      <c r="BY18" s="2" t="s">
        <v>109</v>
      </c>
      <c r="BZ18" s="2" t="s">
        <v>109</v>
      </c>
      <c r="CA18" s="2" t="s">
        <v>99</v>
      </c>
    </row>
    <row r="19">
      <c r="A19" s="2" t="s">
        <v>166</v>
      </c>
      <c r="B19" s="2" t="s">
        <v>88</v>
      </c>
      <c r="C19" s="2" t="s">
        <v>89</v>
      </c>
      <c r="D19" s="2" t="s">
        <v>158</v>
      </c>
      <c r="E19" s="2" t="s">
        <v>159</v>
      </c>
      <c r="F19" s="2" t="s">
        <v>160</v>
      </c>
      <c r="G19" s="2" t="s">
        <v>160</v>
      </c>
      <c r="H19" s="2" t="s">
        <v>160</v>
      </c>
      <c r="I19" s="2" t="s">
        <v>161</v>
      </c>
      <c r="J19" s="2" t="s">
        <v>129</v>
      </c>
      <c r="K19" s="2" t="s">
        <v>163</v>
      </c>
      <c r="L19" s="3">
        <v>80</v>
      </c>
      <c r="M19" s="3">
        <v>84</v>
      </c>
      <c r="N19" s="3">
        <v>199.99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99</v>
      </c>
      <c r="T19" s="2" t="s">
        <v>123</v>
      </c>
      <c r="U19" s="2" t="s">
        <v>164</v>
      </c>
      <c r="V19" s="2" t="s">
        <v>102</v>
      </c>
      <c r="W19" s="2" t="s">
        <v>104</v>
      </c>
      <c r="X19" s="2" t="s">
        <v>99</v>
      </c>
      <c r="Y19" s="2" t="s">
        <v>165</v>
      </c>
      <c r="Z19" s="4">
        <v>388</v>
      </c>
      <c r="AA19" s="4">
        <f>=ROUNDDOWN(117.575757575758,0)</f>
      </c>
      <c r="AB19" s="5">
        <v>3.3</v>
      </c>
      <c r="AC19" s="2" t="s">
        <v>99</v>
      </c>
      <c r="AD19" s="4"/>
      <c r="AE19" s="4"/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2</v>
      </c>
      <c r="AQ19" s="8">
        <v>399.98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0.678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2</v>
      </c>
      <c r="BK19" s="8">
        <v>399.98</v>
      </c>
      <c r="BL19" s="2" t="s">
        <v>16</v>
      </c>
      <c r="BM19" s="7">
        <v>1</v>
      </c>
      <c r="BN19" s="7">
        <v>1</v>
      </c>
      <c r="BO19" s="4">
        <v>2</v>
      </c>
      <c r="BP19" s="8">
        <v>399.98</v>
      </c>
      <c r="BQ19" s="4"/>
      <c r="BR19" s="8"/>
      <c r="BS19" s="7"/>
      <c r="BT19" s="7"/>
      <c r="BU19" s="2" t="s">
        <v>107</v>
      </c>
      <c r="BV19" s="2" t="s">
        <v>96</v>
      </c>
      <c r="BW19" s="2" t="s">
        <v>99</v>
      </c>
      <c r="BX19" s="2" t="s">
        <v>116</v>
      </c>
      <c r="BY19" s="2" t="s">
        <v>109</v>
      </c>
      <c r="BZ19" s="2" t="s">
        <v>109</v>
      </c>
      <c r="CA19" s="2" t="s">
        <v>99</v>
      </c>
    </row>
    <row r="20">
      <c r="A20" s="2" t="s">
        <v>167</v>
      </c>
      <c r="B20" s="2" t="s">
        <v>88</v>
      </c>
      <c r="C20" s="2" t="s">
        <v>89</v>
      </c>
      <c r="D20" s="2" t="s">
        <v>158</v>
      </c>
      <c r="E20" s="2" t="s">
        <v>159</v>
      </c>
      <c r="F20" s="2" t="s">
        <v>160</v>
      </c>
      <c r="G20" s="2" t="s">
        <v>160</v>
      </c>
      <c r="H20" s="2" t="s">
        <v>160</v>
      </c>
      <c r="I20" s="2" t="s">
        <v>161</v>
      </c>
      <c r="J20" s="2" t="s">
        <v>168</v>
      </c>
      <c r="K20" s="2" t="s">
        <v>163</v>
      </c>
      <c r="L20" s="3">
        <v>84</v>
      </c>
      <c r="M20" s="3">
        <v>88.2</v>
      </c>
      <c r="N20" s="3">
        <v>209.99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99</v>
      </c>
      <c r="T20" s="2" t="s">
        <v>123</v>
      </c>
      <c r="U20" s="2" t="s">
        <v>164</v>
      </c>
      <c r="V20" s="2" t="s">
        <v>102</v>
      </c>
      <c r="W20" s="2" t="s">
        <v>104</v>
      </c>
      <c r="X20" s="2" t="s">
        <v>99</v>
      </c>
      <c r="Y20" s="2" t="s">
        <v>165</v>
      </c>
      <c r="Z20" s="4">
        <v>147</v>
      </c>
      <c r="AA20" s="4">
        <f>=ROUNDDOWN(210,0)</f>
      </c>
      <c r="AB20" s="5">
        <v>0.7</v>
      </c>
      <c r="AC20" s="2" t="s">
        <v>99</v>
      </c>
      <c r="AD20" s="4"/>
      <c r="AE20" s="4"/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/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3</v>
      </c>
      <c r="BK20" s="8">
        <v>209.99</v>
      </c>
      <c r="BL20" s="2" t="s">
        <v>169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96</v>
      </c>
      <c r="BW20" s="2" t="s">
        <v>99</v>
      </c>
      <c r="BX20" s="2" t="s">
        <v>99</v>
      </c>
      <c r="BY20" s="2" t="s">
        <v>109</v>
      </c>
      <c r="BZ20" s="2" t="s">
        <v>109</v>
      </c>
      <c r="CA20" s="2" t="s">
        <v>99</v>
      </c>
    </row>
    <row r="21">
      <c r="A21" s="2" t="s">
        <v>170</v>
      </c>
      <c r="B21" s="2" t="s">
        <v>88</v>
      </c>
      <c r="C21" s="2" t="s">
        <v>89</v>
      </c>
      <c r="D21" s="2" t="s">
        <v>158</v>
      </c>
      <c r="E21" s="2" t="s">
        <v>159</v>
      </c>
      <c r="F21" s="2" t="s">
        <v>160</v>
      </c>
      <c r="G21" s="2" t="s">
        <v>160</v>
      </c>
      <c r="H21" s="2" t="s">
        <v>160</v>
      </c>
      <c r="I21" s="2" t="s">
        <v>161</v>
      </c>
      <c r="J21" s="2" t="s">
        <v>171</v>
      </c>
      <c r="K21" s="2" t="s">
        <v>163</v>
      </c>
      <c r="L21" s="3">
        <v>104</v>
      </c>
      <c r="M21" s="3">
        <v>109.2</v>
      </c>
      <c r="N21" s="3">
        <v>259.99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99</v>
      </c>
      <c r="T21" s="2" t="s">
        <v>123</v>
      </c>
      <c r="U21" s="2" t="s">
        <v>172</v>
      </c>
      <c r="V21" s="2" t="s">
        <v>102</v>
      </c>
      <c r="W21" s="2" t="s">
        <v>104</v>
      </c>
      <c r="X21" s="2" t="s">
        <v>99</v>
      </c>
      <c r="Y21" s="2" t="s">
        <v>165</v>
      </c>
      <c r="Z21" s="4">
        <v>127</v>
      </c>
      <c r="AA21" s="4">
        <f>=ROUNDDOWN(635,0)</f>
      </c>
      <c r="AB21" s="5">
        <v>0.2</v>
      </c>
      <c r="AC21" s="2" t="s">
        <v>99</v>
      </c>
      <c r="AD21" s="4"/>
      <c r="AE21" s="4"/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/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1</v>
      </c>
      <c r="BK21" s="8">
        <v>123.4</v>
      </c>
      <c r="BL21" s="2" t="s">
        <v>173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96</v>
      </c>
      <c r="BW21" s="2" t="s">
        <v>99</v>
      </c>
      <c r="BX21" s="2" t="s">
        <v>99</v>
      </c>
      <c r="BY21" s="2" t="s">
        <v>109</v>
      </c>
      <c r="BZ21" s="2" t="s">
        <v>109</v>
      </c>
      <c r="CA21" s="2" t="s">
        <v>99</v>
      </c>
    </row>
    <row r="22">
      <c r="A22" s="2" t="s">
        <v>174</v>
      </c>
      <c r="B22" s="2" t="s">
        <v>88</v>
      </c>
      <c r="C22" s="2" t="s">
        <v>89</v>
      </c>
      <c r="D22" s="2" t="s">
        <v>158</v>
      </c>
      <c r="E22" s="2" t="s">
        <v>159</v>
      </c>
      <c r="F22" s="2" t="s">
        <v>160</v>
      </c>
      <c r="G22" s="2" t="s">
        <v>160</v>
      </c>
      <c r="H22" s="2" t="s">
        <v>160</v>
      </c>
      <c r="I22" s="2" t="s">
        <v>161</v>
      </c>
      <c r="J22" s="2" t="s">
        <v>162</v>
      </c>
      <c r="K22" s="2" t="s">
        <v>175</v>
      </c>
      <c r="L22" s="3">
        <v>76</v>
      </c>
      <c r="M22" s="3">
        <v>79.8</v>
      </c>
      <c r="N22" s="3">
        <v>189.99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99</v>
      </c>
      <c r="T22" s="2" t="s">
        <v>123</v>
      </c>
      <c r="U22" s="2" t="s">
        <v>164</v>
      </c>
      <c r="V22" s="2" t="s">
        <v>102</v>
      </c>
      <c r="W22" s="2" t="s">
        <v>104</v>
      </c>
      <c r="X22" s="2" t="s">
        <v>99</v>
      </c>
      <c r="Y22" s="2" t="s">
        <v>165</v>
      </c>
      <c r="Z22" s="4">
        <v>138</v>
      </c>
      <c r="AA22" s="4">
        <f>=ROUNDDOWN(690,0)</f>
      </c>
      <c r="AB22" s="5">
        <v>0.2</v>
      </c>
      <c r="AC22" s="2" t="s">
        <v>99</v>
      </c>
      <c r="AD22" s="4"/>
      <c r="AE22" s="4"/>
      <c r="AF22" s="6">
        <v>78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1</v>
      </c>
      <c r="AQ22" s="8">
        <v>189.99</v>
      </c>
      <c r="AR22" s="4"/>
      <c r="AS22" s="8"/>
      <c r="AT22" s="7"/>
      <c r="AU22" s="7"/>
      <c r="AV22" s="4">
        <v>1</v>
      </c>
      <c r="AW22" s="8">
        <v>189.99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1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0.2436</v>
      </c>
      <c r="BJ22" s="4">
        <v>3</v>
      </c>
      <c r="BK22" s="8">
        <v>470.15</v>
      </c>
      <c r="BL22" s="2" t="s">
        <v>176</v>
      </c>
      <c r="BM22" s="7">
        <v>0.3333</v>
      </c>
      <c r="BN22" s="7">
        <v>0.4041</v>
      </c>
      <c r="BO22" s="4">
        <v>1</v>
      </c>
      <c r="BP22" s="8">
        <v>189.99</v>
      </c>
      <c r="BQ22" s="4"/>
      <c r="BR22" s="8"/>
      <c r="BS22" s="7"/>
      <c r="BT22" s="7"/>
      <c r="BU22" s="2" t="s">
        <v>107</v>
      </c>
      <c r="BV22" s="2" t="s">
        <v>96</v>
      </c>
      <c r="BW22" s="2" t="s">
        <v>99</v>
      </c>
      <c r="BX22" s="2" t="s">
        <v>177</v>
      </c>
      <c r="BY22" s="2" t="s">
        <v>109</v>
      </c>
      <c r="BZ22" s="2" t="s">
        <v>109</v>
      </c>
      <c r="CA22" s="2" t="s">
        <v>99</v>
      </c>
    </row>
    <row r="23">
      <c r="A23" s="2" t="s">
        <v>178</v>
      </c>
      <c r="B23" s="2" t="s">
        <v>88</v>
      </c>
      <c r="C23" s="2" t="s">
        <v>89</v>
      </c>
      <c r="D23" s="2" t="s">
        <v>158</v>
      </c>
      <c r="E23" s="2" t="s">
        <v>159</v>
      </c>
      <c r="F23" s="2" t="s">
        <v>160</v>
      </c>
      <c r="G23" s="2" t="s">
        <v>160</v>
      </c>
      <c r="H23" s="2" t="s">
        <v>160</v>
      </c>
      <c r="I23" s="2" t="s">
        <v>161</v>
      </c>
      <c r="J23" s="2" t="s">
        <v>129</v>
      </c>
      <c r="K23" s="2" t="s">
        <v>175</v>
      </c>
      <c r="L23" s="3">
        <v>80</v>
      </c>
      <c r="M23" s="3">
        <v>84</v>
      </c>
      <c r="N23" s="3">
        <v>199.99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99</v>
      </c>
      <c r="T23" s="2" t="s">
        <v>123</v>
      </c>
      <c r="U23" s="2" t="s">
        <v>164</v>
      </c>
      <c r="V23" s="2" t="s">
        <v>102</v>
      </c>
      <c r="W23" s="2" t="s">
        <v>104</v>
      </c>
      <c r="X23" s="2" t="s">
        <v>99</v>
      </c>
      <c r="Y23" s="2" t="s">
        <v>165</v>
      </c>
      <c r="Z23" s="4">
        <v>183</v>
      </c>
      <c r="AA23" s="4">
        <f>=ROUNDDOWN(203.333333333333,0)</f>
      </c>
      <c r="AB23" s="5">
        <v>0.9</v>
      </c>
      <c r="AC23" s="2" t="s">
        <v>99</v>
      </c>
      <c r="AD23" s="4"/>
      <c r="AE23" s="4"/>
      <c r="AF23" s="6">
        <v>78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/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/>
      <c r="BK23" s="8"/>
      <c r="BL23" s="2" t="s">
        <v>99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96</v>
      </c>
      <c r="BW23" s="2" t="s">
        <v>99</v>
      </c>
      <c r="BX23" s="2" t="s">
        <v>99</v>
      </c>
      <c r="BY23" s="2" t="s">
        <v>109</v>
      </c>
      <c r="BZ23" s="2" t="s">
        <v>109</v>
      </c>
      <c r="CA23" s="2" t="s">
        <v>99</v>
      </c>
    </row>
    <row r="24">
      <c r="A24" s="2" t="s">
        <v>179</v>
      </c>
      <c r="B24" s="2" t="s">
        <v>88</v>
      </c>
      <c r="C24" s="2" t="s">
        <v>89</v>
      </c>
      <c r="D24" s="2" t="s">
        <v>158</v>
      </c>
      <c r="E24" s="2" t="s">
        <v>159</v>
      </c>
      <c r="F24" s="2" t="s">
        <v>160</v>
      </c>
      <c r="G24" s="2" t="s">
        <v>160</v>
      </c>
      <c r="H24" s="2" t="s">
        <v>160</v>
      </c>
      <c r="I24" s="2" t="s">
        <v>161</v>
      </c>
      <c r="J24" s="2" t="s">
        <v>168</v>
      </c>
      <c r="K24" s="2" t="s">
        <v>175</v>
      </c>
      <c r="L24" s="3">
        <v>84</v>
      </c>
      <c r="M24" s="3">
        <v>88.2</v>
      </c>
      <c r="N24" s="3">
        <v>209.99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99</v>
      </c>
      <c r="T24" s="2" t="s">
        <v>123</v>
      </c>
      <c r="U24" s="2" t="s">
        <v>164</v>
      </c>
      <c r="V24" s="2" t="s">
        <v>102</v>
      </c>
      <c r="W24" s="2" t="s">
        <v>104</v>
      </c>
      <c r="X24" s="2" t="s">
        <v>99</v>
      </c>
      <c r="Y24" s="2" t="s">
        <v>165</v>
      </c>
      <c r="Z24" s="4">
        <v>59</v>
      </c>
      <c r="AA24" s="4">
        <f>=ROUNDDOWN({0},0)</f>
      </c>
      <c r="AB24" s="5"/>
      <c r="AC24" s="2" t="s">
        <v>99</v>
      </c>
      <c r="AD24" s="4"/>
      <c r="AE24" s="4"/>
      <c r="AF24" s="6">
        <v>78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/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/>
      <c r="BK24" s="8"/>
      <c r="BL24" s="2" t="s">
        <v>99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96</v>
      </c>
      <c r="BW24" s="2" t="s">
        <v>99</v>
      </c>
      <c r="BX24" s="2" t="s">
        <v>99</v>
      </c>
      <c r="BY24" s="2" t="s">
        <v>109</v>
      </c>
      <c r="BZ24" s="2" t="s">
        <v>109</v>
      </c>
      <c r="CA24" s="2" t="s">
        <v>99</v>
      </c>
    </row>
    <row r="25">
      <c r="A25" s="2" t="s">
        <v>180</v>
      </c>
      <c r="B25" s="2" t="s">
        <v>88</v>
      </c>
      <c r="C25" s="2" t="s">
        <v>89</v>
      </c>
      <c r="D25" s="2" t="s">
        <v>158</v>
      </c>
      <c r="E25" s="2" t="s">
        <v>159</v>
      </c>
      <c r="F25" s="2" t="s">
        <v>160</v>
      </c>
      <c r="G25" s="2" t="s">
        <v>160</v>
      </c>
      <c r="H25" s="2" t="s">
        <v>160</v>
      </c>
      <c r="I25" s="2" t="s">
        <v>161</v>
      </c>
      <c r="J25" s="2" t="s">
        <v>171</v>
      </c>
      <c r="K25" s="2" t="s">
        <v>175</v>
      </c>
      <c r="L25" s="3">
        <v>104</v>
      </c>
      <c r="M25" s="3">
        <v>109.2</v>
      </c>
      <c r="N25" s="3">
        <v>259.99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99</v>
      </c>
      <c r="T25" s="2" t="s">
        <v>123</v>
      </c>
      <c r="U25" s="2" t="s">
        <v>172</v>
      </c>
      <c r="V25" s="2" t="s">
        <v>102</v>
      </c>
      <c r="W25" s="2" t="s">
        <v>104</v>
      </c>
      <c r="X25" s="2" t="s">
        <v>99</v>
      </c>
      <c r="Y25" s="2" t="s">
        <v>165</v>
      </c>
      <c r="Z25" s="4">
        <v>70</v>
      </c>
      <c r="AA25" s="4">
        <f>=ROUNDDOWN({0},0)</f>
      </c>
      <c r="AB25" s="5"/>
      <c r="AC25" s="2" t="s">
        <v>99</v>
      </c>
      <c r="AD25" s="4"/>
      <c r="AE25" s="4"/>
      <c r="AF25" s="6">
        <v>78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/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/>
      <c r="BK25" s="8"/>
      <c r="BL25" s="2" t="s">
        <v>99</v>
      </c>
      <c r="BM25" s="7"/>
      <c r="BN25" s="7"/>
      <c r="BO25" s="4"/>
      <c r="BP25" s="8"/>
      <c r="BQ25" s="4"/>
      <c r="BR25" s="8"/>
      <c r="BS25" s="7"/>
      <c r="BT25" s="7"/>
      <c r="BU25" s="2" t="s">
        <v>107</v>
      </c>
      <c r="BV25" s="2" t="s">
        <v>96</v>
      </c>
      <c r="BW25" s="2" t="s">
        <v>99</v>
      </c>
      <c r="BX25" s="2" t="s">
        <v>99</v>
      </c>
      <c r="BY25" s="2" t="s">
        <v>109</v>
      </c>
      <c r="BZ25" s="2" t="s">
        <v>109</v>
      </c>
      <c r="CA25" s="2" t="s">
        <v>99</v>
      </c>
    </row>
    <row r="26">
      <c r="A26" s="2" t="s">
        <v>181</v>
      </c>
      <c r="B26" s="2" t="s">
        <v>88</v>
      </c>
      <c r="C26" s="2" t="s">
        <v>89</v>
      </c>
      <c r="D26" s="2" t="s">
        <v>158</v>
      </c>
      <c r="E26" s="2" t="s">
        <v>159</v>
      </c>
      <c r="F26" s="2" t="s">
        <v>160</v>
      </c>
      <c r="G26" s="2" t="s">
        <v>160</v>
      </c>
      <c r="H26" s="2" t="s">
        <v>160</v>
      </c>
      <c r="I26" s="2" t="s">
        <v>161</v>
      </c>
      <c r="J26" s="2" t="s">
        <v>162</v>
      </c>
      <c r="K26" s="2" t="s">
        <v>182</v>
      </c>
      <c r="L26" s="3">
        <v>76</v>
      </c>
      <c r="M26" s="3">
        <v>79.8</v>
      </c>
      <c r="N26" s="3">
        <v>189.99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99</v>
      </c>
      <c r="T26" s="2" t="s">
        <v>123</v>
      </c>
      <c r="U26" s="2" t="s">
        <v>164</v>
      </c>
      <c r="V26" s="2" t="s">
        <v>102</v>
      </c>
      <c r="W26" s="2" t="s">
        <v>104</v>
      </c>
      <c r="X26" s="2" t="s">
        <v>99</v>
      </c>
      <c r="Y26" s="2" t="s">
        <v>165</v>
      </c>
      <c r="Z26" s="4">
        <v>299</v>
      </c>
      <c r="AA26" s="4">
        <f>=ROUNDDOWN({0},0)</f>
      </c>
      <c r="AB26" s="5"/>
      <c r="AC26" s="2" t="s">
        <v>99</v>
      </c>
      <c r="AD26" s="4"/>
      <c r="AE26" s="4"/>
      <c r="AF26" s="6">
        <v>78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/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/>
      <c r="BK26" s="8"/>
      <c r="BL26" s="2" t="s">
        <v>99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96</v>
      </c>
      <c r="BW26" s="2" t="s">
        <v>99</v>
      </c>
      <c r="BX26" s="2" t="s">
        <v>99</v>
      </c>
      <c r="BY26" s="2" t="s">
        <v>109</v>
      </c>
      <c r="BZ26" s="2" t="s">
        <v>109</v>
      </c>
      <c r="CA26" s="2" t="s">
        <v>99</v>
      </c>
    </row>
    <row r="27">
      <c r="A27" s="2" t="s">
        <v>183</v>
      </c>
      <c r="B27" s="2" t="s">
        <v>88</v>
      </c>
      <c r="C27" s="2" t="s">
        <v>89</v>
      </c>
      <c r="D27" s="2" t="s">
        <v>158</v>
      </c>
      <c r="E27" s="2" t="s">
        <v>159</v>
      </c>
      <c r="F27" s="2" t="s">
        <v>160</v>
      </c>
      <c r="G27" s="2" t="s">
        <v>160</v>
      </c>
      <c r="H27" s="2" t="s">
        <v>160</v>
      </c>
      <c r="I27" s="2" t="s">
        <v>161</v>
      </c>
      <c r="J27" s="2" t="s">
        <v>129</v>
      </c>
      <c r="K27" s="2" t="s">
        <v>182</v>
      </c>
      <c r="L27" s="3">
        <v>80</v>
      </c>
      <c r="M27" s="3">
        <v>84</v>
      </c>
      <c r="N27" s="3">
        <v>199.99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99</v>
      </c>
      <c r="T27" s="2" t="s">
        <v>123</v>
      </c>
      <c r="U27" s="2" t="s">
        <v>164</v>
      </c>
      <c r="V27" s="2" t="s">
        <v>102</v>
      </c>
      <c r="W27" s="2" t="s">
        <v>104</v>
      </c>
      <c r="X27" s="2" t="s">
        <v>99</v>
      </c>
      <c r="Y27" s="2" t="s">
        <v>165</v>
      </c>
      <c r="Z27" s="4">
        <v>399</v>
      </c>
      <c r="AA27" s="4">
        <f>=ROUNDDOWN(443.333333333333,0)</f>
      </c>
      <c r="AB27" s="5">
        <v>0.9</v>
      </c>
      <c r="AC27" s="2" t="s">
        <v>99</v>
      </c>
      <c r="AD27" s="4"/>
      <c r="AE27" s="4"/>
      <c r="AF27" s="6">
        <v>78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/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/>
      <c r="BK27" s="8"/>
      <c r="BL27" s="2" t="s">
        <v>99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96</v>
      </c>
      <c r="BW27" s="2" t="s">
        <v>99</v>
      </c>
      <c r="BX27" s="2" t="s">
        <v>99</v>
      </c>
      <c r="BY27" s="2" t="s">
        <v>109</v>
      </c>
      <c r="BZ27" s="2" t="s">
        <v>109</v>
      </c>
      <c r="CA27" s="2" t="s">
        <v>99</v>
      </c>
    </row>
    <row r="28">
      <c r="A28" s="2" t="s">
        <v>184</v>
      </c>
      <c r="B28" s="2" t="s">
        <v>88</v>
      </c>
      <c r="C28" s="2" t="s">
        <v>89</v>
      </c>
      <c r="D28" s="2" t="s">
        <v>158</v>
      </c>
      <c r="E28" s="2" t="s">
        <v>159</v>
      </c>
      <c r="F28" s="2" t="s">
        <v>160</v>
      </c>
      <c r="G28" s="2" t="s">
        <v>160</v>
      </c>
      <c r="H28" s="2" t="s">
        <v>160</v>
      </c>
      <c r="I28" s="2" t="s">
        <v>161</v>
      </c>
      <c r="J28" s="2" t="s">
        <v>168</v>
      </c>
      <c r="K28" s="2" t="s">
        <v>182</v>
      </c>
      <c r="L28" s="3">
        <v>84</v>
      </c>
      <c r="M28" s="3">
        <v>88.2</v>
      </c>
      <c r="N28" s="3">
        <v>209.99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99</v>
      </c>
      <c r="T28" s="2" t="s">
        <v>123</v>
      </c>
      <c r="U28" s="2" t="s">
        <v>164</v>
      </c>
      <c r="V28" s="2" t="s">
        <v>102</v>
      </c>
      <c r="W28" s="2" t="s">
        <v>104</v>
      </c>
      <c r="X28" s="2" t="s">
        <v>99</v>
      </c>
      <c r="Y28" s="2" t="s">
        <v>165</v>
      </c>
      <c r="Z28" s="4">
        <v>142</v>
      </c>
      <c r="AA28" s="4">
        <f>=ROUNDDOWN(710,0)</f>
      </c>
      <c r="AB28" s="5">
        <v>0.2</v>
      </c>
      <c r="AC28" s="2" t="s">
        <v>99</v>
      </c>
      <c r="AD28" s="4"/>
      <c r="AE28" s="4"/>
      <c r="AF28" s="6">
        <v>78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/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1</v>
      </c>
      <c r="BK28" s="8">
        <v>96.6</v>
      </c>
      <c r="BL28" s="2" t="s">
        <v>185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96</v>
      </c>
      <c r="BW28" s="2" t="s">
        <v>99</v>
      </c>
      <c r="BX28" s="2" t="s">
        <v>99</v>
      </c>
      <c r="BY28" s="2" t="s">
        <v>109</v>
      </c>
      <c r="BZ28" s="2" t="s">
        <v>109</v>
      </c>
      <c r="CA28" s="2" t="s">
        <v>99</v>
      </c>
    </row>
    <row r="29">
      <c r="A29" s="2" t="s">
        <v>186</v>
      </c>
      <c r="B29" s="2" t="s">
        <v>88</v>
      </c>
      <c r="C29" s="2" t="s">
        <v>89</v>
      </c>
      <c r="D29" s="2" t="s">
        <v>158</v>
      </c>
      <c r="E29" s="2" t="s">
        <v>159</v>
      </c>
      <c r="F29" s="2" t="s">
        <v>160</v>
      </c>
      <c r="G29" s="2" t="s">
        <v>160</v>
      </c>
      <c r="H29" s="2" t="s">
        <v>160</v>
      </c>
      <c r="I29" s="2" t="s">
        <v>161</v>
      </c>
      <c r="J29" s="2" t="s">
        <v>171</v>
      </c>
      <c r="K29" s="2" t="s">
        <v>182</v>
      </c>
      <c r="L29" s="3">
        <v>104</v>
      </c>
      <c r="M29" s="3">
        <v>109.2</v>
      </c>
      <c r="N29" s="3">
        <v>259.99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99</v>
      </c>
      <c r="T29" s="2" t="s">
        <v>123</v>
      </c>
      <c r="U29" s="2" t="s">
        <v>172</v>
      </c>
      <c r="V29" s="2" t="s">
        <v>102</v>
      </c>
      <c r="W29" s="2" t="s">
        <v>104</v>
      </c>
      <c r="X29" s="2" t="s">
        <v>99</v>
      </c>
      <c r="Y29" s="2" t="s">
        <v>165</v>
      </c>
      <c r="Z29" s="4">
        <v>146</v>
      </c>
      <c r="AA29" s="4">
        <f>=ROUNDDOWN({0},0)</f>
      </c>
      <c r="AB29" s="5"/>
      <c r="AC29" s="2" t="s">
        <v>99</v>
      </c>
      <c r="AD29" s="4"/>
      <c r="AE29" s="4"/>
      <c r="AF29" s="6">
        <v>78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/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/>
      <c r="BK29" s="8"/>
      <c r="BL29" s="2" t="s">
        <v>99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96</v>
      </c>
      <c r="BW29" s="2" t="s">
        <v>99</v>
      </c>
      <c r="BX29" s="2" t="s">
        <v>99</v>
      </c>
      <c r="BY29" s="2" t="s">
        <v>109</v>
      </c>
      <c r="BZ29" s="2" t="s">
        <v>109</v>
      </c>
      <c r="CA29" s="2" t="s">
        <v>99</v>
      </c>
    </row>
    <row r="30">
      <c r="A30" s="2" t="s">
        <v>187</v>
      </c>
      <c r="B30" s="2" t="s">
        <v>88</v>
      </c>
      <c r="C30" s="2" t="s">
        <v>89</v>
      </c>
      <c r="D30" s="2" t="s">
        <v>158</v>
      </c>
      <c r="E30" s="2" t="s">
        <v>159</v>
      </c>
      <c r="F30" s="2" t="s">
        <v>160</v>
      </c>
      <c r="G30" s="2" t="s">
        <v>160</v>
      </c>
      <c r="H30" s="2" t="s">
        <v>160</v>
      </c>
      <c r="I30" s="2" t="s">
        <v>161</v>
      </c>
      <c r="J30" s="2" t="s">
        <v>162</v>
      </c>
      <c r="K30" s="2" t="s">
        <v>100</v>
      </c>
      <c r="L30" s="3">
        <v>76</v>
      </c>
      <c r="M30" s="3">
        <v>79.8</v>
      </c>
      <c r="N30" s="3">
        <v>189.99</v>
      </c>
      <c r="O30" s="2" t="s">
        <v>96</v>
      </c>
      <c r="P30" s="2" t="s">
        <v>97</v>
      </c>
      <c r="Q30" s="2" t="s">
        <v>98</v>
      </c>
      <c r="R30" s="2" t="s">
        <v>99</v>
      </c>
      <c r="S30" s="2" t="s">
        <v>99</v>
      </c>
      <c r="T30" s="2" t="s">
        <v>123</v>
      </c>
      <c r="U30" s="2" t="s">
        <v>164</v>
      </c>
      <c r="V30" s="2" t="s">
        <v>102</v>
      </c>
      <c r="W30" s="2" t="s">
        <v>104</v>
      </c>
      <c r="X30" s="2" t="s">
        <v>99</v>
      </c>
      <c r="Y30" s="2" t="s">
        <v>165</v>
      </c>
      <c r="Z30" s="4">
        <v>121</v>
      </c>
      <c r="AA30" s="4">
        <f>=ROUNDDOWN(1210,0)</f>
      </c>
      <c r="AB30" s="5">
        <v>0.1</v>
      </c>
      <c r="AC30" s="2" t="s">
        <v>99</v>
      </c>
      <c r="AD30" s="4"/>
      <c r="AE30" s="4"/>
      <c r="AF30" s="6">
        <v>78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/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2</v>
      </c>
      <c r="BK30" s="8">
        <v>180.34</v>
      </c>
      <c r="BL30" s="2" t="s">
        <v>173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96</v>
      </c>
      <c r="BW30" s="2" t="s">
        <v>99</v>
      </c>
      <c r="BX30" s="2" t="s">
        <v>188</v>
      </c>
      <c r="BY30" s="2" t="s">
        <v>109</v>
      </c>
      <c r="BZ30" s="2" t="s">
        <v>109</v>
      </c>
      <c r="CA30" s="2" t="s">
        <v>99</v>
      </c>
    </row>
    <row r="31">
      <c r="A31" s="2" t="s">
        <v>189</v>
      </c>
      <c r="B31" s="2" t="s">
        <v>88</v>
      </c>
      <c r="C31" s="2" t="s">
        <v>89</v>
      </c>
      <c r="D31" s="2" t="s">
        <v>158</v>
      </c>
      <c r="E31" s="2" t="s">
        <v>159</v>
      </c>
      <c r="F31" s="2" t="s">
        <v>160</v>
      </c>
      <c r="G31" s="2" t="s">
        <v>160</v>
      </c>
      <c r="H31" s="2" t="s">
        <v>160</v>
      </c>
      <c r="I31" s="2" t="s">
        <v>161</v>
      </c>
      <c r="J31" s="2" t="s">
        <v>129</v>
      </c>
      <c r="K31" s="2" t="s">
        <v>100</v>
      </c>
      <c r="L31" s="3">
        <v>80</v>
      </c>
      <c r="M31" s="3">
        <v>84</v>
      </c>
      <c r="N31" s="3">
        <v>199.99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99</v>
      </c>
      <c r="T31" s="2" t="s">
        <v>123</v>
      </c>
      <c r="U31" s="2" t="s">
        <v>164</v>
      </c>
      <c r="V31" s="2" t="s">
        <v>102</v>
      </c>
      <c r="W31" s="2" t="s">
        <v>104</v>
      </c>
      <c r="X31" s="2" t="s">
        <v>99</v>
      </c>
      <c r="Y31" s="2" t="s">
        <v>165</v>
      </c>
      <c r="Z31" s="4">
        <v>178</v>
      </c>
      <c r="AA31" s="4">
        <f>=ROUNDDOWN(890,0)</f>
      </c>
      <c r="AB31" s="5">
        <v>0.2</v>
      </c>
      <c r="AC31" s="2" t="s">
        <v>99</v>
      </c>
      <c r="AD31" s="4"/>
      <c r="AE31" s="4"/>
      <c r="AF31" s="6">
        <v>78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/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1</v>
      </c>
      <c r="BK31" s="8">
        <v>92</v>
      </c>
      <c r="BL31" s="2" t="s">
        <v>190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96</v>
      </c>
      <c r="BW31" s="2" t="s">
        <v>99</v>
      </c>
      <c r="BX31" s="2" t="s">
        <v>191</v>
      </c>
      <c r="BY31" s="2" t="s">
        <v>109</v>
      </c>
      <c r="BZ31" s="2" t="s">
        <v>109</v>
      </c>
      <c r="CA31" s="2" t="s">
        <v>99</v>
      </c>
    </row>
    <row r="32">
      <c r="A32" s="2" t="s">
        <v>192</v>
      </c>
      <c r="B32" s="2" t="s">
        <v>88</v>
      </c>
      <c r="C32" s="2" t="s">
        <v>89</v>
      </c>
      <c r="D32" s="2" t="s">
        <v>158</v>
      </c>
      <c r="E32" s="2" t="s">
        <v>159</v>
      </c>
      <c r="F32" s="2" t="s">
        <v>160</v>
      </c>
      <c r="G32" s="2" t="s">
        <v>160</v>
      </c>
      <c r="H32" s="2" t="s">
        <v>160</v>
      </c>
      <c r="I32" s="2" t="s">
        <v>161</v>
      </c>
      <c r="J32" s="2" t="s">
        <v>168</v>
      </c>
      <c r="K32" s="2" t="s">
        <v>100</v>
      </c>
      <c r="L32" s="3">
        <v>84</v>
      </c>
      <c r="M32" s="3">
        <v>88.2</v>
      </c>
      <c r="N32" s="3">
        <v>209.99</v>
      </c>
      <c r="O32" s="2" t="s">
        <v>96</v>
      </c>
      <c r="P32" s="2" t="s">
        <v>97</v>
      </c>
      <c r="Q32" s="2" t="s">
        <v>98</v>
      </c>
      <c r="R32" s="2" t="s">
        <v>99</v>
      </c>
      <c r="S32" s="2" t="s">
        <v>99</v>
      </c>
      <c r="T32" s="2" t="s">
        <v>123</v>
      </c>
      <c r="U32" s="2" t="s">
        <v>164</v>
      </c>
      <c r="V32" s="2" t="s">
        <v>102</v>
      </c>
      <c r="W32" s="2" t="s">
        <v>104</v>
      </c>
      <c r="X32" s="2" t="s">
        <v>99</v>
      </c>
      <c r="Y32" s="2" t="s">
        <v>165</v>
      </c>
      <c r="Z32" s="4">
        <v>70</v>
      </c>
      <c r="AA32" s="4">
        <f>=ROUNDDOWN(350,0)</f>
      </c>
      <c r="AB32" s="5">
        <v>0.2</v>
      </c>
      <c r="AC32" s="2" t="s">
        <v>99</v>
      </c>
      <c r="AD32" s="4"/>
      <c r="AE32" s="4"/>
      <c r="AF32" s="6">
        <v>78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/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1</v>
      </c>
      <c r="BK32" s="8">
        <v>96.6</v>
      </c>
      <c r="BL32" s="2" t="s">
        <v>185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96</v>
      </c>
      <c r="BW32" s="2" t="s">
        <v>99</v>
      </c>
      <c r="BX32" s="2" t="s">
        <v>99</v>
      </c>
      <c r="BY32" s="2" t="s">
        <v>109</v>
      </c>
      <c r="BZ32" s="2" t="s">
        <v>109</v>
      </c>
      <c r="CA32" s="2" t="s">
        <v>99</v>
      </c>
    </row>
    <row r="33">
      <c r="A33" s="2" t="s">
        <v>193</v>
      </c>
      <c r="B33" s="2" t="s">
        <v>88</v>
      </c>
      <c r="C33" s="2" t="s">
        <v>89</v>
      </c>
      <c r="D33" s="2" t="s">
        <v>158</v>
      </c>
      <c r="E33" s="2" t="s">
        <v>159</v>
      </c>
      <c r="F33" s="2" t="s">
        <v>160</v>
      </c>
      <c r="G33" s="2" t="s">
        <v>160</v>
      </c>
      <c r="H33" s="2" t="s">
        <v>160</v>
      </c>
      <c r="I33" s="2" t="s">
        <v>161</v>
      </c>
      <c r="J33" s="2" t="s">
        <v>171</v>
      </c>
      <c r="K33" s="2" t="s">
        <v>100</v>
      </c>
      <c r="L33" s="3">
        <v>104</v>
      </c>
      <c r="M33" s="3">
        <v>109.2</v>
      </c>
      <c r="N33" s="3">
        <v>259.99</v>
      </c>
      <c r="O33" s="2" t="s">
        <v>96</v>
      </c>
      <c r="P33" s="2" t="s">
        <v>97</v>
      </c>
      <c r="Q33" s="2" t="s">
        <v>98</v>
      </c>
      <c r="R33" s="2" t="s">
        <v>99</v>
      </c>
      <c r="S33" s="2" t="s">
        <v>99</v>
      </c>
      <c r="T33" s="2" t="s">
        <v>123</v>
      </c>
      <c r="U33" s="2" t="s">
        <v>172</v>
      </c>
      <c r="V33" s="2" t="s">
        <v>102</v>
      </c>
      <c r="W33" s="2" t="s">
        <v>104</v>
      </c>
      <c r="X33" s="2" t="s">
        <v>99</v>
      </c>
      <c r="Y33" s="2" t="s">
        <v>165</v>
      </c>
      <c r="Z33" s="4">
        <v>69</v>
      </c>
      <c r="AA33" s="4">
        <f>=ROUNDDOWN({0},0)</f>
      </c>
      <c r="AB33" s="5"/>
      <c r="AC33" s="2" t="s">
        <v>99</v>
      </c>
      <c r="AD33" s="4"/>
      <c r="AE33" s="4"/>
      <c r="AF33" s="6">
        <v>78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/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/>
      <c r="BK33" s="8"/>
      <c r="BL33" s="2" t="s">
        <v>99</v>
      </c>
      <c r="BM33" s="7"/>
      <c r="BN33" s="7"/>
      <c r="BO33" s="4"/>
      <c r="BP33" s="8"/>
      <c r="BQ33" s="4"/>
      <c r="BR33" s="8"/>
      <c r="BS33" s="7"/>
      <c r="BT33" s="7"/>
      <c r="BU33" s="2" t="s">
        <v>107</v>
      </c>
      <c r="BV33" s="2" t="s">
        <v>96</v>
      </c>
      <c r="BW33" s="2" t="s">
        <v>99</v>
      </c>
      <c r="BX33" s="2" t="s">
        <v>99</v>
      </c>
      <c r="BY33" s="2" t="s">
        <v>109</v>
      </c>
      <c r="BZ33" s="2" t="s">
        <v>109</v>
      </c>
      <c r="CA33" s="2" t="s">
        <v>99</v>
      </c>
    </row>
    <row r="34">
      <c r="A34" s="2" t="s">
        <v>194</v>
      </c>
      <c r="B34" s="2" t="s">
        <v>88</v>
      </c>
      <c r="C34" s="2" t="s">
        <v>89</v>
      </c>
      <c r="D34" s="2" t="s">
        <v>158</v>
      </c>
      <c r="E34" s="2" t="s">
        <v>159</v>
      </c>
      <c r="F34" s="2" t="s">
        <v>160</v>
      </c>
      <c r="G34" s="2" t="s">
        <v>160</v>
      </c>
      <c r="H34" s="2" t="s">
        <v>160</v>
      </c>
      <c r="I34" s="2" t="s">
        <v>161</v>
      </c>
      <c r="J34" s="2" t="s">
        <v>162</v>
      </c>
      <c r="K34" s="2" t="s">
        <v>195</v>
      </c>
      <c r="L34" s="3">
        <v>76</v>
      </c>
      <c r="M34" s="3">
        <v>79.8</v>
      </c>
      <c r="N34" s="3">
        <v>189.99</v>
      </c>
      <c r="O34" s="2" t="s">
        <v>96</v>
      </c>
      <c r="P34" s="2" t="s">
        <v>97</v>
      </c>
      <c r="Q34" s="2" t="s">
        <v>98</v>
      </c>
      <c r="R34" s="2" t="s">
        <v>99</v>
      </c>
      <c r="S34" s="2" t="s">
        <v>99</v>
      </c>
      <c r="T34" s="2" t="s">
        <v>123</v>
      </c>
      <c r="U34" s="2" t="s">
        <v>164</v>
      </c>
      <c r="V34" s="2" t="s">
        <v>102</v>
      </c>
      <c r="W34" s="2" t="s">
        <v>104</v>
      </c>
      <c r="X34" s="2" t="s">
        <v>99</v>
      </c>
      <c r="Y34" s="2" t="s">
        <v>165</v>
      </c>
      <c r="Z34" s="4">
        <v>286</v>
      </c>
      <c r="AA34" s="4">
        <f>=ROUNDDOWN(572,0)</f>
      </c>
      <c r="AB34" s="5">
        <v>0.5</v>
      </c>
      <c r="AC34" s="2" t="s">
        <v>99</v>
      </c>
      <c r="AD34" s="4"/>
      <c r="AE34" s="4"/>
      <c r="AF34" s="6">
        <v>78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/>
      <c r="BK34" s="8"/>
      <c r="BL34" s="2" t="s">
        <v>99</v>
      </c>
      <c r="BM34" s="7"/>
      <c r="BN34" s="7"/>
      <c r="BO34" s="4"/>
      <c r="BP34" s="8"/>
      <c r="BQ34" s="4"/>
      <c r="BR34" s="8"/>
      <c r="BS34" s="7"/>
      <c r="BT34" s="7"/>
      <c r="BU34" s="2" t="s">
        <v>107</v>
      </c>
      <c r="BV34" s="2" t="s">
        <v>96</v>
      </c>
      <c r="BW34" s="2" t="s">
        <v>99</v>
      </c>
      <c r="BX34" s="2" t="s">
        <v>196</v>
      </c>
      <c r="BY34" s="2" t="s">
        <v>109</v>
      </c>
      <c r="BZ34" s="2" t="s">
        <v>109</v>
      </c>
      <c r="CA34" s="2" t="s">
        <v>99</v>
      </c>
    </row>
    <row r="35">
      <c r="A35" s="2" t="s">
        <v>197</v>
      </c>
      <c r="B35" s="2" t="s">
        <v>88</v>
      </c>
      <c r="C35" s="2" t="s">
        <v>89</v>
      </c>
      <c r="D35" s="2" t="s">
        <v>158</v>
      </c>
      <c r="E35" s="2" t="s">
        <v>159</v>
      </c>
      <c r="F35" s="2" t="s">
        <v>160</v>
      </c>
      <c r="G35" s="2" t="s">
        <v>160</v>
      </c>
      <c r="H35" s="2" t="s">
        <v>160</v>
      </c>
      <c r="I35" s="2" t="s">
        <v>161</v>
      </c>
      <c r="J35" s="2" t="s">
        <v>129</v>
      </c>
      <c r="K35" s="2" t="s">
        <v>195</v>
      </c>
      <c r="L35" s="3">
        <v>80</v>
      </c>
      <c r="M35" s="3">
        <v>84</v>
      </c>
      <c r="N35" s="3">
        <v>199.99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99</v>
      </c>
      <c r="T35" s="2" t="s">
        <v>123</v>
      </c>
      <c r="U35" s="2" t="s">
        <v>164</v>
      </c>
      <c r="V35" s="2" t="s">
        <v>102</v>
      </c>
      <c r="W35" s="2" t="s">
        <v>104</v>
      </c>
      <c r="X35" s="2" t="s">
        <v>99</v>
      </c>
      <c r="Y35" s="2" t="s">
        <v>165</v>
      </c>
      <c r="Z35" s="4">
        <v>396</v>
      </c>
      <c r="AA35" s="4">
        <f>=ROUNDDOWN(3960,0)</f>
      </c>
      <c r="AB35" s="5">
        <v>0.1</v>
      </c>
      <c r="AC35" s="2" t="s">
        <v>99</v>
      </c>
      <c r="AD35" s="4"/>
      <c r="AE35" s="4"/>
      <c r="AF35" s="6">
        <v>78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/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1</v>
      </c>
      <c r="BK35" s="8">
        <v>90.72</v>
      </c>
      <c r="BL35" s="2" t="s">
        <v>134</v>
      </c>
      <c r="BM35" s="7"/>
      <c r="BN35" s="7"/>
      <c r="BO35" s="4"/>
      <c r="BP35" s="8"/>
      <c r="BQ35" s="4"/>
      <c r="BR35" s="8"/>
      <c r="BS35" s="7"/>
      <c r="BT35" s="7"/>
      <c r="BU35" s="2" t="s">
        <v>107</v>
      </c>
      <c r="BV35" s="2" t="s">
        <v>96</v>
      </c>
      <c r="BW35" s="2" t="s">
        <v>99</v>
      </c>
      <c r="BX35" s="2" t="s">
        <v>99</v>
      </c>
      <c r="BY35" s="2" t="s">
        <v>109</v>
      </c>
      <c r="BZ35" s="2" t="s">
        <v>109</v>
      </c>
      <c r="CA35" s="2" t="s">
        <v>99</v>
      </c>
    </row>
    <row r="36">
      <c r="A36" s="2" t="s">
        <v>198</v>
      </c>
      <c r="B36" s="2" t="s">
        <v>88</v>
      </c>
      <c r="C36" s="2" t="s">
        <v>89</v>
      </c>
      <c r="D36" s="2" t="s">
        <v>158</v>
      </c>
      <c r="E36" s="2" t="s">
        <v>159</v>
      </c>
      <c r="F36" s="2" t="s">
        <v>160</v>
      </c>
      <c r="G36" s="2" t="s">
        <v>160</v>
      </c>
      <c r="H36" s="2" t="s">
        <v>160</v>
      </c>
      <c r="I36" s="2" t="s">
        <v>161</v>
      </c>
      <c r="J36" s="2" t="s">
        <v>168</v>
      </c>
      <c r="K36" s="2" t="s">
        <v>195</v>
      </c>
      <c r="L36" s="3">
        <v>84</v>
      </c>
      <c r="M36" s="3">
        <v>88.2</v>
      </c>
      <c r="N36" s="3">
        <v>209.99</v>
      </c>
      <c r="O36" s="2" t="s">
        <v>96</v>
      </c>
      <c r="P36" s="2" t="s">
        <v>97</v>
      </c>
      <c r="Q36" s="2" t="s">
        <v>98</v>
      </c>
      <c r="R36" s="2" t="s">
        <v>99</v>
      </c>
      <c r="S36" s="2" t="s">
        <v>99</v>
      </c>
      <c r="T36" s="2" t="s">
        <v>123</v>
      </c>
      <c r="U36" s="2" t="s">
        <v>164</v>
      </c>
      <c r="V36" s="2" t="s">
        <v>102</v>
      </c>
      <c r="W36" s="2" t="s">
        <v>104</v>
      </c>
      <c r="X36" s="2" t="s">
        <v>99</v>
      </c>
      <c r="Y36" s="2" t="s">
        <v>165</v>
      </c>
      <c r="Z36" s="4">
        <v>131</v>
      </c>
      <c r="AA36" s="4">
        <f>=ROUNDDOWN({0},0)</f>
      </c>
      <c r="AB36" s="5"/>
      <c r="AC36" s="2" t="s">
        <v>99</v>
      </c>
      <c r="AD36" s="4"/>
      <c r="AE36" s="4"/>
      <c r="AF36" s="6">
        <v>78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/>
      <c r="BK36" s="8"/>
      <c r="BL36" s="2" t="s">
        <v>99</v>
      </c>
      <c r="BM36" s="7"/>
      <c r="BN36" s="7"/>
      <c r="BO36" s="4"/>
      <c r="BP36" s="8"/>
      <c r="BQ36" s="4"/>
      <c r="BR36" s="8"/>
      <c r="BS36" s="7"/>
      <c r="BT36" s="7"/>
      <c r="BU36" s="2" t="s">
        <v>107</v>
      </c>
      <c r="BV36" s="2" t="s">
        <v>96</v>
      </c>
      <c r="BW36" s="2" t="s">
        <v>99</v>
      </c>
      <c r="BX36" s="2" t="s">
        <v>99</v>
      </c>
      <c r="BY36" s="2" t="s">
        <v>109</v>
      </c>
      <c r="BZ36" s="2" t="s">
        <v>109</v>
      </c>
      <c r="CA36" s="2" t="s">
        <v>99</v>
      </c>
    </row>
    <row r="37">
      <c r="A37" s="2" t="s">
        <v>199</v>
      </c>
      <c r="B37" s="2" t="s">
        <v>88</v>
      </c>
      <c r="C37" s="2" t="s">
        <v>89</v>
      </c>
      <c r="D37" s="2" t="s">
        <v>158</v>
      </c>
      <c r="E37" s="2" t="s">
        <v>159</v>
      </c>
      <c r="F37" s="2" t="s">
        <v>160</v>
      </c>
      <c r="G37" s="2" t="s">
        <v>160</v>
      </c>
      <c r="H37" s="2" t="s">
        <v>160</v>
      </c>
      <c r="I37" s="2" t="s">
        <v>161</v>
      </c>
      <c r="J37" s="2" t="s">
        <v>171</v>
      </c>
      <c r="K37" s="2" t="s">
        <v>195</v>
      </c>
      <c r="L37" s="3">
        <v>104</v>
      </c>
      <c r="M37" s="3">
        <v>109.2</v>
      </c>
      <c r="N37" s="3">
        <v>259.99</v>
      </c>
      <c r="O37" s="2" t="s">
        <v>96</v>
      </c>
      <c r="P37" s="2" t="s">
        <v>97</v>
      </c>
      <c r="Q37" s="2" t="s">
        <v>98</v>
      </c>
      <c r="R37" s="2" t="s">
        <v>99</v>
      </c>
      <c r="S37" s="2" t="s">
        <v>99</v>
      </c>
      <c r="T37" s="2" t="s">
        <v>123</v>
      </c>
      <c r="U37" s="2" t="s">
        <v>172</v>
      </c>
      <c r="V37" s="2" t="s">
        <v>102</v>
      </c>
      <c r="W37" s="2" t="s">
        <v>104</v>
      </c>
      <c r="X37" s="2" t="s">
        <v>99</v>
      </c>
      <c r="Y37" s="2" t="s">
        <v>165</v>
      </c>
      <c r="Z37" s="4">
        <v>147</v>
      </c>
      <c r="AA37" s="4">
        <f>=ROUNDDOWN({0},0)</f>
      </c>
      <c r="AB37" s="5"/>
      <c r="AC37" s="2" t="s">
        <v>99</v>
      </c>
      <c r="AD37" s="4"/>
      <c r="AE37" s="4"/>
      <c r="AF37" s="6">
        <v>78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/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1</v>
      </c>
      <c r="BK37" s="8">
        <v>119.6</v>
      </c>
      <c r="BL37" s="2" t="s">
        <v>185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96</v>
      </c>
      <c r="BW37" s="2" t="s">
        <v>99</v>
      </c>
      <c r="BX37" s="2" t="s">
        <v>99</v>
      </c>
      <c r="BY37" s="2" t="s">
        <v>109</v>
      </c>
      <c r="BZ37" s="2" t="s">
        <v>109</v>
      </c>
      <c r="CA37" s="2" t="s">
        <v>99</v>
      </c>
    </row>
    <row r="38">
      <c r="A38" s="2" t="s">
        <v>200</v>
      </c>
      <c r="B38" s="2" t="s">
        <v>88</v>
      </c>
      <c r="C38" s="2" t="s">
        <v>89</v>
      </c>
      <c r="D38" s="2" t="s">
        <v>158</v>
      </c>
      <c r="E38" s="2" t="s">
        <v>159</v>
      </c>
      <c r="F38" s="2" t="s">
        <v>160</v>
      </c>
      <c r="G38" s="2" t="s">
        <v>160</v>
      </c>
      <c r="H38" s="2" t="s">
        <v>160</v>
      </c>
      <c r="I38" s="2" t="s">
        <v>161</v>
      </c>
      <c r="J38" s="2" t="s">
        <v>162</v>
      </c>
      <c r="K38" s="2" t="s">
        <v>201</v>
      </c>
      <c r="L38" s="3">
        <v>76</v>
      </c>
      <c r="M38" s="3">
        <v>79.8</v>
      </c>
      <c r="N38" s="3">
        <v>189.99</v>
      </c>
      <c r="O38" s="2" t="s">
        <v>96</v>
      </c>
      <c r="P38" s="2" t="s">
        <v>97</v>
      </c>
      <c r="Q38" s="2" t="s">
        <v>98</v>
      </c>
      <c r="R38" s="2" t="s">
        <v>99</v>
      </c>
      <c r="S38" s="2" t="s">
        <v>99</v>
      </c>
      <c r="T38" s="2" t="s">
        <v>123</v>
      </c>
      <c r="U38" s="2" t="s">
        <v>164</v>
      </c>
      <c r="V38" s="2" t="s">
        <v>102</v>
      </c>
      <c r="W38" s="2" t="s">
        <v>104</v>
      </c>
      <c r="X38" s="2" t="s">
        <v>99</v>
      </c>
      <c r="Y38" s="2" t="s">
        <v>165</v>
      </c>
      <c r="Z38" s="4">
        <v>143</v>
      </c>
      <c r="AA38" s="4">
        <f>=ROUNDDOWN(143,0)</f>
      </c>
      <c r="AB38" s="5">
        <v>1</v>
      </c>
      <c r="AC38" s="2" t="s">
        <v>99</v>
      </c>
      <c r="AD38" s="4"/>
      <c r="AE38" s="4"/>
      <c r="AF38" s="6">
        <v>78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/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1</v>
      </c>
      <c r="BK38" s="8">
        <v>114</v>
      </c>
      <c r="BL38" s="2" t="s">
        <v>202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96</v>
      </c>
      <c r="BW38" s="2" t="s">
        <v>99</v>
      </c>
      <c r="BX38" s="2" t="s">
        <v>99</v>
      </c>
      <c r="BY38" s="2" t="s">
        <v>109</v>
      </c>
      <c r="BZ38" s="2" t="s">
        <v>109</v>
      </c>
      <c r="CA38" s="2" t="s">
        <v>99</v>
      </c>
    </row>
    <row r="39">
      <c r="A39" s="2" t="s">
        <v>203</v>
      </c>
      <c r="B39" s="2" t="s">
        <v>88</v>
      </c>
      <c r="C39" s="2" t="s">
        <v>89</v>
      </c>
      <c r="D39" s="2" t="s">
        <v>158</v>
      </c>
      <c r="E39" s="2" t="s">
        <v>159</v>
      </c>
      <c r="F39" s="2" t="s">
        <v>160</v>
      </c>
      <c r="G39" s="2" t="s">
        <v>160</v>
      </c>
      <c r="H39" s="2" t="s">
        <v>160</v>
      </c>
      <c r="I39" s="2" t="s">
        <v>161</v>
      </c>
      <c r="J39" s="2" t="s">
        <v>129</v>
      </c>
      <c r="K39" s="2" t="s">
        <v>201</v>
      </c>
      <c r="L39" s="3">
        <v>80</v>
      </c>
      <c r="M39" s="3">
        <v>84</v>
      </c>
      <c r="N39" s="3">
        <v>199.99</v>
      </c>
      <c r="O39" s="2" t="s">
        <v>96</v>
      </c>
      <c r="P39" s="2" t="s">
        <v>97</v>
      </c>
      <c r="Q39" s="2" t="s">
        <v>98</v>
      </c>
      <c r="R39" s="2" t="s">
        <v>99</v>
      </c>
      <c r="S39" s="2" t="s">
        <v>99</v>
      </c>
      <c r="T39" s="2" t="s">
        <v>123</v>
      </c>
      <c r="U39" s="2" t="s">
        <v>164</v>
      </c>
      <c r="V39" s="2" t="s">
        <v>102</v>
      </c>
      <c r="W39" s="2" t="s">
        <v>104</v>
      </c>
      <c r="X39" s="2" t="s">
        <v>99</v>
      </c>
      <c r="Y39" s="2" t="s">
        <v>165</v>
      </c>
      <c r="Z39" s="4">
        <v>195</v>
      </c>
      <c r="AA39" s="4">
        <f>=ROUNDDOWN(390,0)</f>
      </c>
      <c r="AB39" s="5">
        <v>0.5</v>
      </c>
      <c r="AC39" s="2" t="s">
        <v>99</v>
      </c>
      <c r="AD39" s="4"/>
      <c r="AE39" s="4"/>
      <c r="AF39" s="6">
        <v>78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/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/>
      <c r="BK39" s="8"/>
      <c r="BL39" s="2" t="s">
        <v>99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96</v>
      </c>
      <c r="BW39" s="2" t="s">
        <v>99</v>
      </c>
      <c r="BX39" s="2" t="s">
        <v>99</v>
      </c>
      <c r="BY39" s="2" t="s">
        <v>109</v>
      </c>
      <c r="BZ39" s="2" t="s">
        <v>109</v>
      </c>
      <c r="CA39" s="2" t="s">
        <v>99</v>
      </c>
    </row>
    <row r="40">
      <c r="A40" s="2" t="s">
        <v>204</v>
      </c>
      <c r="B40" s="2" t="s">
        <v>88</v>
      </c>
      <c r="C40" s="2" t="s">
        <v>89</v>
      </c>
      <c r="D40" s="2" t="s">
        <v>158</v>
      </c>
      <c r="E40" s="2" t="s">
        <v>159</v>
      </c>
      <c r="F40" s="2" t="s">
        <v>160</v>
      </c>
      <c r="G40" s="2" t="s">
        <v>160</v>
      </c>
      <c r="H40" s="2" t="s">
        <v>160</v>
      </c>
      <c r="I40" s="2" t="s">
        <v>161</v>
      </c>
      <c r="J40" s="2" t="s">
        <v>168</v>
      </c>
      <c r="K40" s="2" t="s">
        <v>201</v>
      </c>
      <c r="L40" s="3">
        <v>84</v>
      </c>
      <c r="M40" s="3">
        <v>88.2</v>
      </c>
      <c r="N40" s="3">
        <v>209.99</v>
      </c>
      <c r="O40" s="2" t="s">
        <v>96</v>
      </c>
      <c r="P40" s="2" t="s">
        <v>97</v>
      </c>
      <c r="Q40" s="2" t="s">
        <v>98</v>
      </c>
      <c r="R40" s="2" t="s">
        <v>99</v>
      </c>
      <c r="S40" s="2" t="s">
        <v>99</v>
      </c>
      <c r="T40" s="2" t="s">
        <v>123</v>
      </c>
      <c r="U40" s="2" t="s">
        <v>164</v>
      </c>
      <c r="V40" s="2" t="s">
        <v>102</v>
      </c>
      <c r="W40" s="2" t="s">
        <v>104</v>
      </c>
      <c r="X40" s="2" t="s">
        <v>99</v>
      </c>
      <c r="Y40" s="2" t="s">
        <v>165</v>
      </c>
      <c r="Z40" s="4">
        <v>70</v>
      </c>
      <c r="AA40" s="4">
        <f>=ROUNDDOWN(350,0)</f>
      </c>
      <c r="AB40" s="5">
        <v>0.2</v>
      </c>
      <c r="AC40" s="2" t="s">
        <v>99</v>
      </c>
      <c r="AD40" s="4"/>
      <c r="AE40" s="4"/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/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1</v>
      </c>
      <c r="BK40" s="8">
        <v>95.26</v>
      </c>
      <c r="BL40" s="2" t="s">
        <v>134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96</v>
      </c>
      <c r="BW40" s="2" t="s">
        <v>99</v>
      </c>
      <c r="BX40" s="2" t="s">
        <v>99</v>
      </c>
      <c r="BY40" s="2" t="s">
        <v>109</v>
      </c>
      <c r="BZ40" s="2" t="s">
        <v>109</v>
      </c>
      <c r="CA40" s="2" t="s">
        <v>99</v>
      </c>
    </row>
    <row r="41">
      <c r="A41" s="2" t="s">
        <v>205</v>
      </c>
      <c r="B41" s="2" t="s">
        <v>88</v>
      </c>
      <c r="C41" s="2" t="s">
        <v>89</v>
      </c>
      <c r="D41" s="2" t="s">
        <v>158</v>
      </c>
      <c r="E41" s="2" t="s">
        <v>159</v>
      </c>
      <c r="F41" s="2" t="s">
        <v>160</v>
      </c>
      <c r="G41" s="2" t="s">
        <v>160</v>
      </c>
      <c r="H41" s="2" t="s">
        <v>160</v>
      </c>
      <c r="I41" s="2" t="s">
        <v>161</v>
      </c>
      <c r="J41" s="2" t="s">
        <v>171</v>
      </c>
      <c r="K41" s="2" t="s">
        <v>201</v>
      </c>
      <c r="L41" s="3">
        <v>104</v>
      </c>
      <c r="M41" s="3">
        <v>109.2</v>
      </c>
      <c r="N41" s="3">
        <v>259.99</v>
      </c>
      <c r="O41" s="2" t="s">
        <v>96</v>
      </c>
      <c r="P41" s="2" t="s">
        <v>97</v>
      </c>
      <c r="Q41" s="2" t="s">
        <v>98</v>
      </c>
      <c r="R41" s="2" t="s">
        <v>99</v>
      </c>
      <c r="S41" s="2" t="s">
        <v>99</v>
      </c>
      <c r="T41" s="2" t="s">
        <v>123</v>
      </c>
      <c r="U41" s="2" t="s">
        <v>172</v>
      </c>
      <c r="V41" s="2" t="s">
        <v>102</v>
      </c>
      <c r="W41" s="2" t="s">
        <v>104</v>
      </c>
      <c r="X41" s="2" t="s">
        <v>99</v>
      </c>
      <c r="Y41" s="2" t="s">
        <v>165</v>
      </c>
      <c r="Z41" s="4">
        <v>71</v>
      </c>
      <c r="AA41" s="4">
        <f>=ROUNDDOWN({0},0)</f>
      </c>
      <c r="AB41" s="5"/>
      <c r="AC41" s="2" t="s">
        <v>99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/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/>
      <c r="BK41" s="8"/>
      <c r="BL41" s="2" t="s">
        <v>99</v>
      </c>
      <c r="BM41" s="7"/>
      <c r="BN41" s="7"/>
      <c r="BO41" s="4"/>
      <c r="BP41" s="8"/>
      <c r="BQ41" s="4"/>
      <c r="BR41" s="8"/>
      <c r="BS41" s="7"/>
      <c r="BT41" s="7"/>
      <c r="BU41" s="2" t="s">
        <v>107</v>
      </c>
      <c r="BV41" s="2" t="s">
        <v>96</v>
      </c>
      <c r="BW41" s="2" t="s">
        <v>99</v>
      </c>
      <c r="BX41" s="2" t="s">
        <v>99</v>
      </c>
      <c r="BY41" s="2" t="s">
        <v>109</v>
      </c>
      <c r="BZ41" s="2" t="s">
        <v>109</v>
      </c>
      <c r="CA41" s="2" t="s">
        <v>99</v>
      </c>
    </row>
    <row r="42">
      <c r="A42" s="2" t="s">
        <v>206</v>
      </c>
      <c r="B42" s="2" t="s">
        <v>88</v>
      </c>
      <c r="C42" s="2" t="s">
        <v>89</v>
      </c>
      <c r="D42" s="2" t="s">
        <v>158</v>
      </c>
      <c r="E42" s="2" t="s">
        <v>159</v>
      </c>
      <c r="F42" s="2" t="s">
        <v>207</v>
      </c>
      <c r="G42" s="2" t="s">
        <v>207</v>
      </c>
      <c r="H42" s="2" t="s">
        <v>207</v>
      </c>
      <c r="I42" s="2" t="s">
        <v>208</v>
      </c>
      <c r="J42" s="2" t="s">
        <v>162</v>
      </c>
      <c r="K42" s="2" t="s">
        <v>209</v>
      </c>
      <c r="L42" s="3">
        <v>64</v>
      </c>
      <c r="M42" s="3">
        <v>67.2</v>
      </c>
      <c r="N42" s="3">
        <v>159.99</v>
      </c>
      <c r="O42" s="2" t="s">
        <v>96</v>
      </c>
      <c r="P42" s="2" t="s">
        <v>97</v>
      </c>
      <c r="Q42" s="2" t="s">
        <v>98</v>
      </c>
      <c r="R42" s="2" t="s">
        <v>99</v>
      </c>
      <c r="S42" s="2" t="s">
        <v>99</v>
      </c>
      <c r="T42" s="2" t="s">
        <v>210</v>
      </c>
      <c r="U42" s="2" t="s">
        <v>164</v>
      </c>
      <c r="V42" s="2" t="s">
        <v>102</v>
      </c>
      <c r="W42" s="2" t="s">
        <v>211</v>
      </c>
      <c r="X42" s="2" t="s">
        <v>99</v>
      </c>
      <c r="Y42" s="2" t="s">
        <v>212</v>
      </c>
      <c r="Z42" s="4">
        <v>108</v>
      </c>
      <c r="AA42" s="4">
        <f>=ROUNDDOWN({0},0)</f>
      </c>
      <c r="AB42" s="5"/>
      <c r="AC42" s="2" t="s">
        <v>213</v>
      </c>
      <c r="AD42" s="4">
        <v>66</v>
      </c>
      <c r="AE42" s="4">
        <v>66</v>
      </c>
      <c r="AF42" s="6"/>
      <c r="AG42" s="6">
        <v>48</v>
      </c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1</v>
      </c>
      <c r="AW42" s="8">
        <v>169.99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/>
      <c r="BC42" s="4">
        <v>1</v>
      </c>
      <c r="BD42" s="8">
        <v>169.99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1</v>
      </c>
      <c r="BJ42" s="4"/>
      <c r="BK42" s="8"/>
      <c r="BL42" s="2" t="s">
        <v>99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96</v>
      </c>
      <c r="BW42" s="2" t="s">
        <v>99</v>
      </c>
      <c r="BX42" s="2" t="s">
        <v>156</v>
      </c>
      <c r="BY42" s="2" t="s">
        <v>109</v>
      </c>
      <c r="BZ42" s="2" t="s">
        <v>109</v>
      </c>
      <c r="CA42" s="2" t="s">
        <v>99</v>
      </c>
    </row>
    <row r="43">
      <c r="A43" s="2" t="s">
        <v>214</v>
      </c>
      <c r="B43" s="2" t="s">
        <v>88</v>
      </c>
      <c r="C43" s="2" t="s">
        <v>89</v>
      </c>
      <c r="D43" s="2" t="s">
        <v>158</v>
      </c>
      <c r="E43" s="2" t="s">
        <v>159</v>
      </c>
      <c r="F43" s="2" t="s">
        <v>207</v>
      </c>
      <c r="G43" s="2" t="s">
        <v>207</v>
      </c>
      <c r="H43" s="2" t="s">
        <v>207</v>
      </c>
      <c r="I43" s="2" t="s">
        <v>208</v>
      </c>
      <c r="J43" s="2" t="s">
        <v>129</v>
      </c>
      <c r="K43" s="2" t="s">
        <v>209</v>
      </c>
      <c r="L43" s="3">
        <v>68</v>
      </c>
      <c r="M43" s="3">
        <v>71.4</v>
      </c>
      <c r="N43" s="3">
        <v>169.99</v>
      </c>
      <c r="O43" s="2" t="s">
        <v>96</v>
      </c>
      <c r="P43" s="2" t="s">
        <v>97</v>
      </c>
      <c r="Q43" s="2" t="s">
        <v>98</v>
      </c>
      <c r="R43" s="2" t="s">
        <v>99</v>
      </c>
      <c r="S43" s="2" t="s">
        <v>99</v>
      </c>
      <c r="T43" s="2" t="s">
        <v>210</v>
      </c>
      <c r="U43" s="2" t="s">
        <v>164</v>
      </c>
      <c r="V43" s="2" t="s">
        <v>102</v>
      </c>
      <c r="W43" s="2" t="s">
        <v>211</v>
      </c>
      <c r="X43" s="2" t="s">
        <v>99</v>
      </c>
      <c r="Y43" s="2" t="s">
        <v>212</v>
      </c>
      <c r="Z43" s="4">
        <v>133</v>
      </c>
      <c r="AA43" s="4">
        <f>=ROUNDDOWN(266,0)</f>
      </c>
      <c r="AB43" s="5">
        <v>0.5</v>
      </c>
      <c r="AC43" s="2" t="s">
        <v>213</v>
      </c>
      <c r="AD43" s="4">
        <v>84</v>
      </c>
      <c r="AE43" s="4">
        <v>84</v>
      </c>
      <c r="AF43" s="6"/>
      <c r="AG43" s="6">
        <v>48</v>
      </c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1</v>
      </c>
      <c r="AQ43" s="8">
        <v>169.99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1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1</v>
      </c>
      <c r="BK43" s="8">
        <v>169.99</v>
      </c>
      <c r="BL43" s="2" t="s">
        <v>16</v>
      </c>
      <c r="BM43" s="7">
        <v>1</v>
      </c>
      <c r="BN43" s="7">
        <v>1</v>
      </c>
      <c r="BO43" s="4">
        <v>1</v>
      </c>
      <c r="BP43" s="8">
        <v>169.99</v>
      </c>
      <c r="BQ43" s="4"/>
      <c r="BR43" s="8"/>
      <c r="BS43" s="7"/>
      <c r="BT43" s="7"/>
      <c r="BU43" s="2" t="s">
        <v>107</v>
      </c>
      <c r="BV43" s="2" t="s">
        <v>96</v>
      </c>
      <c r="BW43" s="2" t="s">
        <v>99</v>
      </c>
      <c r="BX43" s="2" t="s">
        <v>215</v>
      </c>
      <c r="BY43" s="2" t="s">
        <v>109</v>
      </c>
      <c r="BZ43" s="2" t="s">
        <v>109</v>
      </c>
      <c r="CA43" s="2" t="s">
        <v>99</v>
      </c>
    </row>
    <row r="44">
      <c r="A44" s="2" t="s">
        <v>216</v>
      </c>
      <c r="B44" s="2" t="s">
        <v>88</v>
      </c>
      <c r="C44" s="2" t="s">
        <v>89</v>
      </c>
      <c r="D44" s="2" t="s">
        <v>158</v>
      </c>
      <c r="E44" s="2" t="s">
        <v>159</v>
      </c>
      <c r="F44" s="2" t="s">
        <v>207</v>
      </c>
      <c r="G44" s="2" t="s">
        <v>207</v>
      </c>
      <c r="H44" s="2" t="s">
        <v>207</v>
      </c>
      <c r="I44" s="2" t="s">
        <v>208</v>
      </c>
      <c r="J44" s="2" t="s">
        <v>168</v>
      </c>
      <c r="K44" s="2" t="s">
        <v>209</v>
      </c>
      <c r="L44" s="3">
        <v>72</v>
      </c>
      <c r="M44" s="3">
        <v>75.6</v>
      </c>
      <c r="N44" s="3">
        <v>179.99</v>
      </c>
      <c r="O44" s="2" t="s">
        <v>96</v>
      </c>
      <c r="P44" s="2" t="s">
        <v>97</v>
      </c>
      <c r="Q44" s="2" t="s">
        <v>98</v>
      </c>
      <c r="R44" s="2" t="s">
        <v>99</v>
      </c>
      <c r="S44" s="2" t="s">
        <v>99</v>
      </c>
      <c r="T44" s="2" t="s">
        <v>210</v>
      </c>
      <c r="U44" s="2" t="s">
        <v>164</v>
      </c>
      <c r="V44" s="2" t="s">
        <v>102</v>
      </c>
      <c r="W44" s="2" t="s">
        <v>211</v>
      </c>
      <c r="X44" s="2" t="s">
        <v>99</v>
      </c>
      <c r="Y44" s="2" t="s">
        <v>212</v>
      </c>
      <c r="Z44" s="4">
        <v>34</v>
      </c>
      <c r="AA44" s="4">
        <f>=ROUNDDOWN(340,0)</f>
      </c>
      <c r="AB44" s="5">
        <v>0.1</v>
      </c>
      <c r="AC44" s="2" t="s">
        <v>213</v>
      </c>
      <c r="AD44" s="4">
        <v>24</v>
      </c>
      <c r="AE44" s="4">
        <v>24</v>
      </c>
      <c r="AF44" s="6"/>
      <c r="AG44" s="6">
        <v>48</v>
      </c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/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/>
      <c r="BK44" s="8"/>
      <c r="BL44" s="2" t="s">
        <v>99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96</v>
      </c>
      <c r="BW44" s="2" t="s">
        <v>99</v>
      </c>
      <c r="BX44" s="2" t="s">
        <v>127</v>
      </c>
      <c r="BY44" s="2" t="s">
        <v>109</v>
      </c>
      <c r="BZ44" s="2" t="s">
        <v>109</v>
      </c>
      <c r="CA44" s="2" t="s">
        <v>99</v>
      </c>
    </row>
    <row r="45">
      <c r="A45" s="2" t="s">
        <v>217</v>
      </c>
      <c r="B45" s="2" t="s">
        <v>88</v>
      </c>
      <c r="C45" s="2" t="s">
        <v>89</v>
      </c>
      <c r="D45" s="2" t="s">
        <v>158</v>
      </c>
      <c r="E45" s="2" t="s">
        <v>159</v>
      </c>
      <c r="F45" s="2" t="s">
        <v>207</v>
      </c>
      <c r="G45" s="2" t="s">
        <v>207</v>
      </c>
      <c r="H45" s="2" t="s">
        <v>207</v>
      </c>
      <c r="I45" s="2" t="s">
        <v>208</v>
      </c>
      <c r="J45" s="2" t="s">
        <v>171</v>
      </c>
      <c r="K45" s="2" t="s">
        <v>209</v>
      </c>
      <c r="L45" s="3">
        <v>76</v>
      </c>
      <c r="M45" s="3">
        <v>79.8</v>
      </c>
      <c r="N45" s="3">
        <v>189.99</v>
      </c>
      <c r="O45" s="2" t="s">
        <v>96</v>
      </c>
      <c r="P45" s="2" t="s">
        <v>97</v>
      </c>
      <c r="Q45" s="2" t="s">
        <v>98</v>
      </c>
      <c r="R45" s="2" t="s">
        <v>99</v>
      </c>
      <c r="S45" s="2" t="s">
        <v>99</v>
      </c>
      <c r="T45" s="2" t="s">
        <v>210</v>
      </c>
      <c r="U45" s="2" t="s">
        <v>172</v>
      </c>
      <c r="V45" s="2" t="s">
        <v>102</v>
      </c>
      <c r="W45" s="2" t="s">
        <v>211</v>
      </c>
      <c r="X45" s="2" t="s">
        <v>99</v>
      </c>
      <c r="Y45" s="2" t="s">
        <v>212</v>
      </c>
      <c r="Z45" s="4"/>
      <c r="AA45" s="4">
        <f>=ROUNDDOWN({0},0)</f>
      </c>
      <c r="AB45" s="5">
        <v>0.7</v>
      </c>
      <c r="AC45" s="2" t="s">
        <v>213</v>
      </c>
      <c r="AD45" s="4">
        <v>8</v>
      </c>
      <c r="AE45" s="4">
        <v>8</v>
      </c>
      <c r="AF45" s="6"/>
      <c r="AG45" s="6">
        <v>48</v>
      </c>
      <c r="AH45" s="7">
        <v>0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/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/>
      <c r="BK45" s="8"/>
      <c r="BL45" s="2" t="s">
        <v>99</v>
      </c>
      <c r="BM45" s="7"/>
      <c r="BN45" s="7"/>
      <c r="BO45" s="4"/>
      <c r="BP45" s="8"/>
      <c r="BQ45" s="4"/>
      <c r="BR45" s="8"/>
      <c r="BS45" s="7"/>
      <c r="BT45" s="7"/>
      <c r="BU45" s="2" t="s">
        <v>107</v>
      </c>
      <c r="BV45" s="2" t="s">
        <v>96</v>
      </c>
      <c r="BW45" s="2" t="s">
        <v>99</v>
      </c>
      <c r="BX45" s="2" t="s">
        <v>99</v>
      </c>
      <c r="BY45" s="2" t="s">
        <v>109</v>
      </c>
      <c r="BZ45" s="2" t="s">
        <v>109</v>
      </c>
      <c r="CA45" s="2" t="s">
        <v>99</v>
      </c>
    </row>
    <row r="46">
      <c r="A46" s="2" t="s">
        <v>218</v>
      </c>
      <c r="B46" s="2" t="s">
        <v>88</v>
      </c>
      <c r="C46" s="2" t="s">
        <v>89</v>
      </c>
      <c r="D46" s="2" t="s">
        <v>158</v>
      </c>
      <c r="E46" s="2" t="s">
        <v>159</v>
      </c>
      <c r="F46" s="2" t="s">
        <v>207</v>
      </c>
      <c r="G46" s="2" t="s">
        <v>207</v>
      </c>
      <c r="H46" s="2" t="s">
        <v>207</v>
      </c>
      <c r="I46" s="2" t="s">
        <v>208</v>
      </c>
      <c r="J46" s="2" t="s">
        <v>162</v>
      </c>
      <c r="K46" s="2" t="s">
        <v>175</v>
      </c>
      <c r="L46" s="3">
        <v>64</v>
      </c>
      <c r="M46" s="3">
        <v>67.2</v>
      </c>
      <c r="N46" s="3">
        <v>159.99</v>
      </c>
      <c r="O46" s="2" t="s">
        <v>96</v>
      </c>
      <c r="P46" s="2" t="s">
        <v>97</v>
      </c>
      <c r="Q46" s="2" t="s">
        <v>98</v>
      </c>
      <c r="R46" s="2" t="s">
        <v>99</v>
      </c>
      <c r="S46" s="2" t="s">
        <v>99</v>
      </c>
      <c r="T46" s="2" t="s">
        <v>210</v>
      </c>
      <c r="U46" s="2" t="s">
        <v>164</v>
      </c>
      <c r="V46" s="2" t="s">
        <v>102</v>
      </c>
      <c r="W46" s="2" t="s">
        <v>211</v>
      </c>
      <c r="X46" s="2" t="s">
        <v>99</v>
      </c>
      <c r="Y46" s="2" t="s">
        <v>212</v>
      </c>
      <c r="Z46" s="4">
        <v>116</v>
      </c>
      <c r="AA46" s="4">
        <f>=ROUNDDOWN(232,0)</f>
      </c>
      <c r="AB46" s="5">
        <v>0.5</v>
      </c>
      <c r="AC46" s="2" t="s">
        <v>213</v>
      </c>
      <c r="AD46" s="4">
        <v>66</v>
      </c>
      <c r="AE46" s="4">
        <v>66</v>
      </c>
      <c r="AF46" s="6"/>
      <c r="AG46" s="6">
        <v>48</v>
      </c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/>
      <c r="BK46" s="8"/>
      <c r="BL46" s="2" t="s">
        <v>99</v>
      </c>
      <c r="BM46" s="7"/>
      <c r="BN46" s="7"/>
      <c r="BO46" s="4"/>
      <c r="BP46" s="8"/>
      <c r="BQ46" s="4"/>
      <c r="BR46" s="8"/>
      <c r="BS46" s="7"/>
      <c r="BT46" s="7"/>
      <c r="BU46" s="2" t="s">
        <v>107</v>
      </c>
      <c r="BV46" s="2" t="s">
        <v>96</v>
      </c>
      <c r="BW46" s="2" t="s">
        <v>99</v>
      </c>
      <c r="BX46" s="2" t="s">
        <v>99</v>
      </c>
      <c r="BY46" s="2" t="s">
        <v>109</v>
      </c>
      <c r="BZ46" s="2" t="s">
        <v>109</v>
      </c>
      <c r="CA46" s="2" t="s">
        <v>99</v>
      </c>
    </row>
    <row r="47">
      <c r="A47" s="2" t="s">
        <v>219</v>
      </c>
      <c r="B47" s="2" t="s">
        <v>88</v>
      </c>
      <c r="C47" s="2" t="s">
        <v>89</v>
      </c>
      <c r="D47" s="2" t="s">
        <v>158</v>
      </c>
      <c r="E47" s="2" t="s">
        <v>159</v>
      </c>
      <c r="F47" s="2" t="s">
        <v>207</v>
      </c>
      <c r="G47" s="2" t="s">
        <v>207</v>
      </c>
      <c r="H47" s="2" t="s">
        <v>207</v>
      </c>
      <c r="I47" s="2" t="s">
        <v>208</v>
      </c>
      <c r="J47" s="2" t="s">
        <v>129</v>
      </c>
      <c r="K47" s="2" t="s">
        <v>175</v>
      </c>
      <c r="L47" s="3">
        <v>68</v>
      </c>
      <c r="M47" s="3">
        <v>71.4</v>
      </c>
      <c r="N47" s="3">
        <v>169.99</v>
      </c>
      <c r="O47" s="2" t="s">
        <v>96</v>
      </c>
      <c r="P47" s="2" t="s">
        <v>97</v>
      </c>
      <c r="Q47" s="2" t="s">
        <v>98</v>
      </c>
      <c r="R47" s="2" t="s">
        <v>99</v>
      </c>
      <c r="S47" s="2" t="s">
        <v>99</v>
      </c>
      <c r="T47" s="2" t="s">
        <v>210</v>
      </c>
      <c r="U47" s="2" t="s">
        <v>164</v>
      </c>
      <c r="V47" s="2" t="s">
        <v>102</v>
      </c>
      <c r="W47" s="2" t="s">
        <v>211</v>
      </c>
      <c r="X47" s="2" t="s">
        <v>99</v>
      </c>
      <c r="Y47" s="2" t="s">
        <v>212</v>
      </c>
      <c r="Z47" s="4">
        <v>110</v>
      </c>
      <c r="AA47" s="4">
        <f>=ROUNDDOWN(157.142857142857,0)</f>
      </c>
      <c r="AB47" s="5">
        <v>0.7</v>
      </c>
      <c r="AC47" s="2" t="s">
        <v>213</v>
      </c>
      <c r="AD47" s="4">
        <v>84</v>
      </c>
      <c r="AE47" s="4">
        <v>84</v>
      </c>
      <c r="AF47" s="6"/>
      <c r="AG47" s="6">
        <v>48</v>
      </c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/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2</v>
      </c>
      <c r="BK47" s="8">
        <v>217.6</v>
      </c>
      <c r="BL47" s="2" t="s">
        <v>220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96</v>
      </c>
      <c r="BW47" s="2" t="s">
        <v>99</v>
      </c>
      <c r="BX47" s="2" t="s">
        <v>99</v>
      </c>
      <c r="BY47" s="2" t="s">
        <v>109</v>
      </c>
      <c r="BZ47" s="2" t="s">
        <v>109</v>
      </c>
      <c r="CA47" s="2" t="s">
        <v>99</v>
      </c>
    </row>
    <row r="48">
      <c r="A48" s="2" t="s">
        <v>221</v>
      </c>
      <c r="B48" s="2" t="s">
        <v>88</v>
      </c>
      <c r="C48" s="2" t="s">
        <v>89</v>
      </c>
      <c r="D48" s="2" t="s">
        <v>158</v>
      </c>
      <c r="E48" s="2" t="s">
        <v>159</v>
      </c>
      <c r="F48" s="2" t="s">
        <v>207</v>
      </c>
      <c r="G48" s="2" t="s">
        <v>207</v>
      </c>
      <c r="H48" s="2" t="s">
        <v>207</v>
      </c>
      <c r="I48" s="2" t="s">
        <v>208</v>
      </c>
      <c r="J48" s="2" t="s">
        <v>168</v>
      </c>
      <c r="K48" s="2" t="s">
        <v>175</v>
      </c>
      <c r="L48" s="3">
        <v>72</v>
      </c>
      <c r="M48" s="3">
        <v>75.6</v>
      </c>
      <c r="N48" s="3">
        <v>179.99</v>
      </c>
      <c r="O48" s="2" t="s">
        <v>96</v>
      </c>
      <c r="P48" s="2" t="s">
        <v>97</v>
      </c>
      <c r="Q48" s="2" t="s">
        <v>98</v>
      </c>
      <c r="R48" s="2" t="s">
        <v>99</v>
      </c>
      <c r="S48" s="2" t="s">
        <v>99</v>
      </c>
      <c r="T48" s="2" t="s">
        <v>210</v>
      </c>
      <c r="U48" s="2" t="s">
        <v>164</v>
      </c>
      <c r="V48" s="2" t="s">
        <v>102</v>
      </c>
      <c r="W48" s="2" t="s">
        <v>211</v>
      </c>
      <c r="X48" s="2" t="s">
        <v>99</v>
      </c>
      <c r="Y48" s="2" t="s">
        <v>212</v>
      </c>
      <c r="Z48" s="4">
        <v>38</v>
      </c>
      <c r="AA48" s="4">
        <f>=ROUNDDOWN(190,0)</f>
      </c>
      <c r="AB48" s="5">
        <v>0.2</v>
      </c>
      <c r="AC48" s="2" t="s">
        <v>213</v>
      </c>
      <c r="AD48" s="4">
        <v>24</v>
      </c>
      <c r="AE48" s="4">
        <v>24</v>
      </c>
      <c r="AF48" s="6"/>
      <c r="AG48" s="6">
        <v>48</v>
      </c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/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1</v>
      </c>
      <c r="BK48" s="8">
        <v>82.8</v>
      </c>
      <c r="BL48" s="2" t="s">
        <v>185</v>
      </c>
      <c r="BM48" s="7"/>
      <c r="BN48" s="7"/>
      <c r="BO48" s="4"/>
      <c r="BP48" s="8"/>
      <c r="BQ48" s="4"/>
      <c r="BR48" s="8"/>
      <c r="BS48" s="7"/>
      <c r="BT48" s="7"/>
      <c r="BU48" s="2" t="s">
        <v>107</v>
      </c>
      <c r="BV48" s="2" t="s">
        <v>96</v>
      </c>
      <c r="BW48" s="2" t="s">
        <v>99</v>
      </c>
      <c r="BX48" s="2" t="s">
        <v>99</v>
      </c>
      <c r="BY48" s="2" t="s">
        <v>109</v>
      </c>
      <c r="BZ48" s="2" t="s">
        <v>109</v>
      </c>
      <c r="CA48" s="2" t="s">
        <v>99</v>
      </c>
    </row>
    <row r="49">
      <c r="A49" s="2" t="s">
        <v>222</v>
      </c>
      <c r="B49" s="2" t="s">
        <v>88</v>
      </c>
      <c r="C49" s="2" t="s">
        <v>89</v>
      </c>
      <c r="D49" s="2" t="s">
        <v>158</v>
      </c>
      <c r="E49" s="2" t="s">
        <v>159</v>
      </c>
      <c r="F49" s="2" t="s">
        <v>207</v>
      </c>
      <c r="G49" s="2" t="s">
        <v>207</v>
      </c>
      <c r="H49" s="2" t="s">
        <v>207</v>
      </c>
      <c r="I49" s="2" t="s">
        <v>208</v>
      </c>
      <c r="J49" s="2" t="s">
        <v>171</v>
      </c>
      <c r="K49" s="2" t="s">
        <v>175</v>
      </c>
      <c r="L49" s="3">
        <v>76</v>
      </c>
      <c r="M49" s="3">
        <v>79.8</v>
      </c>
      <c r="N49" s="3">
        <v>189.99</v>
      </c>
      <c r="O49" s="2" t="s">
        <v>96</v>
      </c>
      <c r="P49" s="2" t="s">
        <v>97</v>
      </c>
      <c r="Q49" s="2" t="s">
        <v>98</v>
      </c>
      <c r="R49" s="2" t="s">
        <v>99</v>
      </c>
      <c r="S49" s="2" t="s">
        <v>99</v>
      </c>
      <c r="T49" s="2" t="s">
        <v>210</v>
      </c>
      <c r="U49" s="2" t="s">
        <v>172</v>
      </c>
      <c r="V49" s="2" t="s">
        <v>102</v>
      </c>
      <c r="W49" s="2" t="s">
        <v>211</v>
      </c>
      <c r="X49" s="2" t="s">
        <v>99</v>
      </c>
      <c r="Y49" s="2" t="s">
        <v>212</v>
      </c>
      <c r="Z49" s="4">
        <v>6</v>
      </c>
      <c r="AA49" s="4">
        <f>=ROUNDDOWN(7.5,0)</f>
      </c>
      <c r="AB49" s="5">
        <v>0.8</v>
      </c>
      <c r="AC49" s="2" t="s">
        <v>213</v>
      </c>
      <c r="AD49" s="4">
        <v>8</v>
      </c>
      <c r="AE49" s="4">
        <v>8</v>
      </c>
      <c r="AF49" s="6"/>
      <c r="AG49" s="6">
        <v>48</v>
      </c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/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/>
      <c r="BK49" s="8"/>
      <c r="BL49" s="2" t="s">
        <v>99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96</v>
      </c>
      <c r="BW49" s="2" t="s">
        <v>99</v>
      </c>
      <c r="BX49" s="2" t="s">
        <v>99</v>
      </c>
      <c r="BY49" s="2" t="s">
        <v>109</v>
      </c>
      <c r="BZ49" s="2" t="s">
        <v>109</v>
      </c>
      <c r="CA49" s="2" t="s">
        <v>99</v>
      </c>
    </row>
    <row r="50">
      <c r="A50" s="2" t="s">
        <v>223</v>
      </c>
      <c r="B50" s="2" t="s">
        <v>88</v>
      </c>
      <c r="C50" s="2" t="s">
        <v>89</v>
      </c>
      <c r="D50" s="2" t="s">
        <v>158</v>
      </c>
      <c r="E50" s="2" t="s">
        <v>159</v>
      </c>
      <c r="F50" s="2" t="s">
        <v>207</v>
      </c>
      <c r="G50" s="2" t="s">
        <v>207</v>
      </c>
      <c r="H50" s="2" t="s">
        <v>207</v>
      </c>
      <c r="I50" s="2" t="s">
        <v>208</v>
      </c>
      <c r="J50" s="2" t="s">
        <v>162</v>
      </c>
      <c r="K50" s="2" t="s">
        <v>224</v>
      </c>
      <c r="L50" s="3">
        <v>64</v>
      </c>
      <c r="M50" s="3">
        <v>67.2</v>
      </c>
      <c r="N50" s="3">
        <v>159.99</v>
      </c>
      <c r="O50" s="2" t="s">
        <v>96</v>
      </c>
      <c r="P50" s="2" t="s">
        <v>97</v>
      </c>
      <c r="Q50" s="2" t="s">
        <v>98</v>
      </c>
      <c r="R50" s="2" t="s">
        <v>99</v>
      </c>
      <c r="S50" s="2" t="s">
        <v>99</v>
      </c>
      <c r="T50" s="2" t="s">
        <v>210</v>
      </c>
      <c r="U50" s="2" t="s">
        <v>164</v>
      </c>
      <c r="V50" s="2" t="s">
        <v>102</v>
      </c>
      <c r="W50" s="2" t="s">
        <v>211</v>
      </c>
      <c r="X50" s="2" t="s">
        <v>99</v>
      </c>
      <c r="Y50" s="2" t="s">
        <v>212</v>
      </c>
      <c r="Z50" s="4">
        <v>99</v>
      </c>
      <c r="AA50" s="4">
        <f>=ROUNDDOWN(198,0)</f>
      </c>
      <c r="AB50" s="5">
        <v>0.5</v>
      </c>
      <c r="AC50" s="2" t="s">
        <v>213</v>
      </c>
      <c r="AD50" s="4">
        <v>66</v>
      </c>
      <c r="AE50" s="4">
        <v>66</v>
      </c>
      <c r="AF50" s="6"/>
      <c r="AG50" s="6">
        <v>48</v>
      </c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/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1</v>
      </c>
      <c r="BK50" s="8">
        <v>73.6</v>
      </c>
      <c r="BL50" s="2" t="s">
        <v>190</v>
      </c>
      <c r="BM50" s="7"/>
      <c r="BN50" s="7"/>
      <c r="BO50" s="4"/>
      <c r="BP50" s="8"/>
      <c r="BQ50" s="4"/>
      <c r="BR50" s="8"/>
      <c r="BS50" s="7"/>
      <c r="BT50" s="7"/>
      <c r="BU50" s="2" t="s">
        <v>107</v>
      </c>
      <c r="BV50" s="2" t="s">
        <v>96</v>
      </c>
      <c r="BW50" s="2" t="s">
        <v>99</v>
      </c>
      <c r="BX50" s="2" t="s">
        <v>99</v>
      </c>
      <c r="BY50" s="2" t="s">
        <v>109</v>
      </c>
      <c r="BZ50" s="2" t="s">
        <v>109</v>
      </c>
      <c r="CA50" s="2" t="s">
        <v>99</v>
      </c>
    </row>
    <row r="51">
      <c r="A51" s="2" t="s">
        <v>225</v>
      </c>
      <c r="B51" s="2" t="s">
        <v>88</v>
      </c>
      <c r="C51" s="2" t="s">
        <v>89</v>
      </c>
      <c r="D51" s="2" t="s">
        <v>158</v>
      </c>
      <c r="E51" s="2" t="s">
        <v>159</v>
      </c>
      <c r="F51" s="2" t="s">
        <v>207</v>
      </c>
      <c r="G51" s="2" t="s">
        <v>207</v>
      </c>
      <c r="H51" s="2" t="s">
        <v>207</v>
      </c>
      <c r="I51" s="2" t="s">
        <v>208</v>
      </c>
      <c r="J51" s="2" t="s">
        <v>129</v>
      </c>
      <c r="K51" s="2" t="s">
        <v>224</v>
      </c>
      <c r="L51" s="3">
        <v>68</v>
      </c>
      <c r="M51" s="3">
        <v>71.4</v>
      </c>
      <c r="N51" s="3">
        <v>169.99</v>
      </c>
      <c r="O51" s="2" t="s">
        <v>96</v>
      </c>
      <c r="P51" s="2" t="s">
        <v>97</v>
      </c>
      <c r="Q51" s="2" t="s">
        <v>98</v>
      </c>
      <c r="R51" s="2" t="s">
        <v>99</v>
      </c>
      <c r="S51" s="2" t="s">
        <v>99</v>
      </c>
      <c r="T51" s="2" t="s">
        <v>210</v>
      </c>
      <c r="U51" s="2" t="s">
        <v>164</v>
      </c>
      <c r="V51" s="2" t="s">
        <v>102</v>
      </c>
      <c r="W51" s="2" t="s">
        <v>211</v>
      </c>
      <c r="X51" s="2" t="s">
        <v>99</v>
      </c>
      <c r="Y51" s="2" t="s">
        <v>212</v>
      </c>
      <c r="Z51" s="4">
        <v>119</v>
      </c>
      <c r="AA51" s="4">
        <f>=ROUNDDOWN(99.1666666666667,0)</f>
      </c>
      <c r="AB51" s="5">
        <v>1.2</v>
      </c>
      <c r="AC51" s="2" t="s">
        <v>213</v>
      </c>
      <c r="AD51" s="4">
        <v>84</v>
      </c>
      <c r="AE51" s="4">
        <v>84</v>
      </c>
      <c r="AF51" s="6"/>
      <c r="AG51" s="6">
        <v>48</v>
      </c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/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/>
      <c r="BK51" s="8"/>
      <c r="BL51" s="2" t="s">
        <v>99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96</v>
      </c>
      <c r="BW51" s="2" t="s">
        <v>99</v>
      </c>
      <c r="BX51" s="2" t="s">
        <v>226</v>
      </c>
      <c r="BY51" s="2" t="s">
        <v>109</v>
      </c>
      <c r="BZ51" s="2" t="s">
        <v>109</v>
      </c>
      <c r="CA51" s="2" t="s">
        <v>99</v>
      </c>
    </row>
    <row r="52">
      <c r="A52" s="2" t="s">
        <v>227</v>
      </c>
      <c r="B52" s="2" t="s">
        <v>88</v>
      </c>
      <c r="C52" s="2" t="s">
        <v>89</v>
      </c>
      <c r="D52" s="2" t="s">
        <v>158</v>
      </c>
      <c r="E52" s="2" t="s">
        <v>159</v>
      </c>
      <c r="F52" s="2" t="s">
        <v>207</v>
      </c>
      <c r="G52" s="2" t="s">
        <v>207</v>
      </c>
      <c r="H52" s="2" t="s">
        <v>207</v>
      </c>
      <c r="I52" s="2" t="s">
        <v>208</v>
      </c>
      <c r="J52" s="2" t="s">
        <v>168</v>
      </c>
      <c r="K52" s="2" t="s">
        <v>224</v>
      </c>
      <c r="L52" s="3">
        <v>72</v>
      </c>
      <c r="M52" s="3">
        <v>75.6</v>
      </c>
      <c r="N52" s="3">
        <v>179.99</v>
      </c>
      <c r="O52" s="2" t="s">
        <v>96</v>
      </c>
      <c r="P52" s="2" t="s">
        <v>97</v>
      </c>
      <c r="Q52" s="2" t="s">
        <v>98</v>
      </c>
      <c r="R52" s="2" t="s">
        <v>99</v>
      </c>
      <c r="S52" s="2" t="s">
        <v>99</v>
      </c>
      <c r="T52" s="2" t="s">
        <v>210</v>
      </c>
      <c r="U52" s="2" t="s">
        <v>164</v>
      </c>
      <c r="V52" s="2" t="s">
        <v>102</v>
      </c>
      <c r="W52" s="2" t="s">
        <v>211</v>
      </c>
      <c r="X52" s="2" t="s">
        <v>99</v>
      </c>
      <c r="Y52" s="2" t="s">
        <v>212</v>
      </c>
      <c r="Z52" s="4">
        <v>36</v>
      </c>
      <c r="AA52" s="4">
        <f>=ROUNDDOWN({0},0)</f>
      </c>
      <c r="AB52" s="5"/>
      <c r="AC52" s="2" t="s">
        <v>213</v>
      </c>
      <c r="AD52" s="4">
        <v>24</v>
      </c>
      <c r="AE52" s="4">
        <v>24</v>
      </c>
      <c r="AF52" s="6"/>
      <c r="AG52" s="6">
        <v>48</v>
      </c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/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/>
      <c r="BK52" s="8"/>
      <c r="BL52" s="2" t="s">
        <v>99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96</v>
      </c>
      <c r="BW52" s="2" t="s">
        <v>99</v>
      </c>
      <c r="BX52" s="2" t="s">
        <v>127</v>
      </c>
      <c r="BY52" s="2" t="s">
        <v>109</v>
      </c>
      <c r="BZ52" s="2" t="s">
        <v>109</v>
      </c>
      <c r="CA52" s="2" t="s">
        <v>99</v>
      </c>
    </row>
    <row r="53">
      <c r="A53" s="2" t="s">
        <v>228</v>
      </c>
      <c r="B53" s="2" t="s">
        <v>88</v>
      </c>
      <c r="C53" s="2" t="s">
        <v>89</v>
      </c>
      <c r="D53" s="2" t="s">
        <v>158</v>
      </c>
      <c r="E53" s="2" t="s">
        <v>159</v>
      </c>
      <c r="F53" s="2" t="s">
        <v>207</v>
      </c>
      <c r="G53" s="2" t="s">
        <v>207</v>
      </c>
      <c r="H53" s="2" t="s">
        <v>207</v>
      </c>
      <c r="I53" s="2" t="s">
        <v>208</v>
      </c>
      <c r="J53" s="2" t="s">
        <v>171</v>
      </c>
      <c r="K53" s="2" t="s">
        <v>224</v>
      </c>
      <c r="L53" s="3">
        <v>76</v>
      </c>
      <c r="M53" s="3">
        <v>79.8</v>
      </c>
      <c r="N53" s="3">
        <v>189.99</v>
      </c>
      <c r="O53" s="2" t="s">
        <v>96</v>
      </c>
      <c r="P53" s="2" t="s">
        <v>97</v>
      </c>
      <c r="Q53" s="2" t="s">
        <v>98</v>
      </c>
      <c r="R53" s="2" t="s">
        <v>99</v>
      </c>
      <c r="S53" s="2" t="s">
        <v>99</v>
      </c>
      <c r="T53" s="2" t="s">
        <v>210</v>
      </c>
      <c r="U53" s="2" t="s">
        <v>172</v>
      </c>
      <c r="V53" s="2" t="s">
        <v>102</v>
      </c>
      <c r="W53" s="2" t="s">
        <v>211</v>
      </c>
      <c r="X53" s="2" t="s">
        <v>99</v>
      </c>
      <c r="Y53" s="2" t="s">
        <v>212</v>
      </c>
      <c r="Z53" s="4">
        <v>10</v>
      </c>
      <c r="AA53" s="4">
        <f>=ROUNDDOWN(10,0)</f>
      </c>
      <c r="AB53" s="5">
        <v>1</v>
      </c>
      <c r="AC53" s="2" t="s">
        <v>213</v>
      </c>
      <c r="AD53" s="4">
        <v>8</v>
      </c>
      <c r="AE53" s="4">
        <v>8</v>
      </c>
      <c r="AF53" s="6"/>
      <c r="AG53" s="6">
        <v>48</v>
      </c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/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/>
      <c r="BK53" s="8"/>
      <c r="BL53" s="2" t="s">
        <v>99</v>
      </c>
      <c r="BM53" s="7"/>
      <c r="BN53" s="7"/>
      <c r="BO53" s="4"/>
      <c r="BP53" s="8"/>
      <c r="BQ53" s="4"/>
      <c r="BR53" s="8"/>
      <c r="BS53" s="7"/>
      <c r="BT53" s="7"/>
      <c r="BU53" s="2" t="s">
        <v>107</v>
      </c>
      <c r="BV53" s="2" t="s">
        <v>96</v>
      </c>
      <c r="BW53" s="2" t="s">
        <v>99</v>
      </c>
      <c r="BX53" s="2" t="s">
        <v>99</v>
      </c>
      <c r="BY53" s="2" t="s">
        <v>109</v>
      </c>
      <c r="BZ53" s="2" t="s">
        <v>109</v>
      </c>
      <c r="CA53" s="2" t="s">
        <v>99</v>
      </c>
    </row>
    <row r="54">
      <c r="A54" s="2" t="s">
        <v>229</v>
      </c>
      <c r="B54" s="2" t="s">
        <v>88</v>
      </c>
      <c r="C54" s="2" t="s">
        <v>89</v>
      </c>
      <c r="D54" s="2" t="s">
        <v>158</v>
      </c>
      <c r="E54" s="2" t="s">
        <v>159</v>
      </c>
      <c r="F54" s="2" t="s">
        <v>207</v>
      </c>
      <c r="G54" s="2" t="s">
        <v>207</v>
      </c>
      <c r="H54" s="2" t="s">
        <v>207</v>
      </c>
      <c r="I54" s="2" t="s">
        <v>208</v>
      </c>
      <c r="J54" s="2" t="s">
        <v>162</v>
      </c>
      <c r="K54" s="2" t="s">
        <v>163</v>
      </c>
      <c r="L54" s="3">
        <v>64</v>
      </c>
      <c r="M54" s="3">
        <v>67.2</v>
      </c>
      <c r="N54" s="3">
        <v>159.99</v>
      </c>
      <c r="O54" s="2" t="s">
        <v>96</v>
      </c>
      <c r="P54" s="2" t="s">
        <v>97</v>
      </c>
      <c r="Q54" s="2" t="s">
        <v>98</v>
      </c>
      <c r="R54" s="2" t="s">
        <v>99</v>
      </c>
      <c r="S54" s="2" t="s">
        <v>99</v>
      </c>
      <c r="T54" s="2" t="s">
        <v>210</v>
      </c>
      <c r="U54" s="2" t="s">
        <v>164</v>
      </c>
      <c r="V54" s="2" t="s">
        <v>102</v>
      </c>
      <c r="W54" s="2" t="s">
        <v>211</v>
      </c>
      <c r="X54" s="2" t="s">
        <v>99</v>
      </c>
      <c r="Y54" s="2" t="s">
        <v>212</v>
      </c>
      <c r="Z54" s="4">
        <v>108</v>
      </c>
      <c r="AA54" s="4">
        <f>=ROUNDDOWN(540,0)</f>
      </c>
      <c r="AB54" s="5">
        <v>0.2</v>
      </c>
      <c r="AC54" s="2" t="s">
        <v>213</v>
      </c>
      <c r="AD54" s="4">
        <v>66</v>
      </c>
      <c r="AE54" s="4">
        <v>66</v>
      </c>
      <c r="AF54" s="6"/>
      <c r="AG54" s="6">
        <v>48</v>
      </c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/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1</v>
      </c>
      <c r="BK54" s="8">
        <v>73.6</v>
      </c>
      <c r="BL54" s="2" t="s">
        <v>185</v>
      </c>
      <c r="BM54" s="7"/>
      <c r="BN54" s="7"/>
      <c r="BO54" s="4"/>
      <c r="BP54" s="8"/>
      <c r="BQ54" s="4"/>
      <c r="BR54" s="8"/>
      <c r="BS54" s="7"/>
      <c r="BT54" s="7"/>
      <c r="BU54" s="2" t="s">
        <v>107</v>
      </c>
      <c r="BV54" s="2" t="s">
        <v>96</v>
      </c>
      <c r="BW54" s="2" t="s">
        <v>99</v>
      </c>
      <c r="BX54" s="2" t="s">
        <v>127</v>
      </c>
      <c r="BY54" s="2" t="s">
        <v>109</v>
      </c>
      <c r="BZ54" s="2" t="s">
        <v>109</v>
      </c>
      <c r="CA54" s="2" t="s">
        <v>99</v>
      </c>
    </row>
    <row r="55">
      <c r="A55" s="2" t="s">
        <v>230</v>
      </c>
      <c r="B55" s="2" t="s">
        <v>88</v>
      </c>
      <c r="C55" s="2" t="s">
        <v>89</v>
      </c>
      <c r="D55" s="2" t="s">
        <v>158</v>
      </c>
      <c r="E55" s="2" t="s">
        <v>159</v>
      </c>
      <c r="F55" s="2" t="s">
        <v>207</v>
      </c>
      <c r="G55" s="2" t="s">
        <v>207</v>
      </c>
      <c r="H55" s="2" t="s">
        <v>207</v>
      </c>
      <c r="I55" s="2" t="s">
        <v>208</v>
      </c>
      <c r="J55" s="2" t="s">
        <v>129</v>
      </c>
      <c r="K55" s="2" t="s">
        <v>163</v>
      </c>
      <c r="L55" s="3">
        <v>68</v>
      </c>
      <c r="M55" s="3">
        <v>71.4</v>
      </c>
      <c r="N55" s="3">
        <v>169.99</v>
      </c>
      <c r="O55" s="2" t="s">
        <v>96</v>
      </c>
      <c r="P55" s="2" t="s">
        <v>97</v>
      </c>
      <c r="Q55" s="2" t="s">
        <v>98</v>
      </c>
      <c r="R55" s="2" t="s">
        <v>99</v>
      </c>
      <c r="S55" s="2" t="s">
        <v>99</v>
      </c>
      <c r="T55" s="2" t="s">
        <v>210</v>
      </c>
      <c r="U55" s="2" t="s">
        <v>164</v>
      </c>
      <c r="V55" s="2" t="s">
        <v>102</v>
      </c>
      <c r="W55" s="2" t="s">
        <v>211</v>
      </c>
      <c r="X55" s="2" t="s">
        <v>99</v>
      </c>
      <c r="Y55" s="2" t="s">
        <v>212</v>
      </c>
      <c r="Z55" s="4">
        <v>128</v>
      </c>
      <c r="AA55" s="4">
        <f>=ROUNDDOWN(213.333333333333,0)</f>
      </c>
      <c r="AB55" s="5">
        <v>0.6</v>
      </c>
      <c r="AC55" s="2" t="s">
        <v>213</v>
      </c>
      <c r="AD55" s="4">
        <v>84</v>
      </c>
      <c r="AE55" s="4">
        <v>84</v>
      </c>
      <c r="AF55" s="6"/>
      <c r="AG55" s="6">
        <v>48</v>
      </c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/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2</v>
      </c>
      <c r="BK55" s="8">
        <v>527.98</v>
      </c>
      <c r="BL55" s="2" t="s">
        <v>231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96</v>
      </c>
      <c r="BW55" s="2" t="s">
        <v>99</v>
      </c>
      <c r="BX55" s="2" t="s">
        <v>137</v>
      </c>
      <c r="BY55" s="2" t="s">
        <v>109</v>
      </c>
      <c r="BZ55" s="2" t="s">
        <v>109</v>
      </c>
      <c r="CA55" s="2" t="s">
        <v>99</v>
      </c>
    </row>
    <row r="56">
      <c r="A56" s="2" t="s">
        <v>232</v>
      </c>
      <c r="B56" s="2" t="s">
        <v>88</v>
      </c>
      <c r="C56" s="2" t="s">
        <v>89</v>
      </c>
      <c r="D56" s="2" t="s">
        <v>158</v>
      </c>
      <c r="E56" s="2" t="s">
        <v>159</v>
      </c>
      <c r="F56" s="2" t="s">
        <v>207</v>
      </c>
      <c r="G56" s="2" t="s">
        <v>207</v>
      </c>
      <c r="H56" s="2" t="s">
        <v>207</v>
      </c>
      <c r="I56" s="2" t="s">
        <v>208</v>
      </c>
      <c r="J56" s="2" t="s">
        <v>168</v>
      </c>
      <c r="K56" s="2" t="s">
        <v>163</v>
      </c>
      <c r="L56" s="3">
        <v>72</v>
      </c>
      <c r="M56" s="3">
        <v>75.6</v>
      </c>
      <c r="N56" s="3">
        <v>179.99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99</v>
      </c>
      <c r="T56" s="2" t="s">
        <v>210</v>
      </c>
      <c r="U56" s="2" t="s">
        <v>164</v>
      </c>
      <c r="V56" s="2" t="s">
        <v>102</v>
      </c>
      <c r="W56" s="2" t="s">
        <v>211</v>
      </c>
      <c r="X56" s="2" t="s">
        <v>99</v>
      </c>
      <c r="Y56" s="2" t="s">
        <v>212</v>
      </c>
      <c r="Z56" s="4">
        <v>30</v>
      </c>
      <c r="AA56" s="4">
        <f>=ROUNDDOWN(27.2727272727273,0)</f>
      </c>
      <c r="AB56" s="5">
        <v>1.1</v>
      </c>
      <c r="AC56" s="2" t="s">
        <v>213</v>
      </c>
      <c r="AD56" s="4">
        <v>24</v>
      </c>
      <c r="AE56" s="4">
        <v>24</v>
      </c>
      <c r="AF56" s="6"/>
      <c r="AG56" s="6">
        <v>48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/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/>
      <c r="BK56" s="8"/>
      <c r="BL56" s="2" t="s">
        <v>99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96</v>
      </c>
      <c r="BW56" s="2" t="s">
        <v>99</v>
      </c>
      <c r="BX56" s="2" t="s">
        <v>99</v>
      </c>
      <c r="BY56" s="2" t="s">
        <v>109</v>
      </c>
      <c r="BZ56" s="2" t="s">
        <v>109</v>
      </c>
      <c r="CA56" s="2" t="s">
        <v>99</v>
      </c>
    </row>
    <row r="57">
      <c r="A57" s="2" t="s">
        <v>233</v>
      </c>
      <c r="B57" s="2" t="s">
        <v>88</v>
      </c>
      <c r="C57" s="2" t="s">
        <v>89</v>
      </c>
      <c r="D57" s="2" t="s">
        <v>158</v>
      </c>
      <c r="E57" s="2" t="s">
        <v>159</v>
      </c>
      <c r="F57" s="2" t="s">
        <v>207</v>
      </c>
      <c r="G57" s="2" t="s">
        <v>207</v>
      </c>
      <c r="H57" s="2" t="s">
        <v>207</v>
      </c>
      <c r="I57" s="2" t="s">
        <v>208</v>
      </c>
      <c r="J57" s="2" t="s">
        <v>171</v>
      </c>
      <c r="K57" s="2" t="s">
        <v>163</v>
      </c>
      <c r="L57" s="3">
        <v>76</v>
      </c>
      <c r="M57" s="3">
        <v>79.8</v>
      </c>
      <c r="N57" s="3">
        <v>189.99</v>
      </c>
      <c r="O57" s="2" t="s">
        <v>96</v>
      </c>
      <c r="P57" s="2" t="s">
        <v>97</v>
      </c>
      <c r="Q57" s="2" t="s">
        <v>98</v>
      </c>
      <c r="R57" s="2" t="s">
        <v>99</v>
      </c>
      <c r="S57" s="2" t="s">
        <v>99</v>
      </c>
      <c r="T57" s="2" t="s">
        <v>210</v>
      </c>
      <c r="U57" s="2" t="s">
        <v>172</v>
      </c>
      <c r="V57" s="2" t="s">
        <v>102</v>
      </c>
      <c r="W57" s="2" t="s">
        <v>211</v>
      </c>
      <c r="X57" s="2" t="s">
        <v>99</v>
      </c>
      <c r="Y57" s="2" t="s">
        <v>212</v>
      </c>
      <c r="Z57" s="4">
        <v>8</v>
      </c>
      <c r="AA57" s="4">
        <f>=ROUNDDOWN(40,0)</f>
      </c>
      <c r="AB57" s="5">
        <v>0.2</v>
      </c>
      <c r="AC57" s="2" t="s">
        <v>213</v>
      </c>
      <c r="AD57" s="4">
        <v>8</v>
      </c>
      <c r="AE57" s="4">
        <v>8</v>
      </c>
      <c r="AF57" s="6"/>
      <c r="AG57" s="6">
        <v>48</v>
      </c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/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1</v>
      </c>
      <c r="BK57" s="8">
        <v>87.4</v>
      </c>
      <c r="BL57" s="2" t="s">
        <v>185</v>
      </c>
      <c r="BM57" s="7"/>
      <c r="BN57" s="7"/>
      <c r="BO57" s="4"/>
      <c r="BP57" s="8"/>
      <c r="BQ57" s="4"/>
      <c r="BR57" s="8"/>
      <c r="BS57" s="7"/>
      <c r="BT57" s="7"/>
      <c r="BU57" s="2" t="s">
        <v>107</v>
      </c>
      <c r="BV57" s="2" t="s">
        <v>96</v>
      </c>
      <c r="BW57" s="2" t="s">
        <v>99</v>
      </c>
      <c r="BX57" s="2" t="s">
        <v>234</v>
      </c>
      <c r="BY57" s="2" t="s">
        <v>109</v>
      </c>
      <c r="BZ57" s="2" t="s">
        <v>109</v>
      </c>
      <c r="CA57" s="2" t="s">
        <v>99</v>
      </c>
    </row>
    <row r="58">
      <c r="A58" s="2" t="s">
        <v>235</v>
      </c>
      <c r="B58" s="2" t="s">
        <v>88</v>
      </c>
      <c r="C58" s="2" t="s">
        <v>89</v>
      </c>
      <c r="D58" s="2" t="s">
        <v>236</v>
      </c>
      <c r="E58" s="2" t="s">
        <v>237</v>
      </c>
      <c r="F58" s="2" t="s">
        <v>238</v>
      </c>
      <c r="G58" s="2" t="s">
        <v>238</v>
      </c>
      <c r="H58" s="2" t="s">
        <v>238</v>
      </c>
      <c r="I58" s="2" t="s">
        <v>239</v>
      </c>
      <c r="J58" s="2" t="s">
        <v>94</v>
      </c>
      <c r="K58" s="2" t="s">
        <v>100</v>
      </c>
      <c r="L58" s="3">
        <v>240</v>
      </c>
      <c r="M58" s="3">
        <v>252</v>
      </c>
      <c r="N58" s="3">
        <v>599.99</v>
      </c>
      <c r="O58" s="2" t="s">
        <v>96</v>
      </c>
      <c r="P58" s="2" t="s">
        <v>97</v>
      </c>
      <c r="Q58" s="2" t="s">
        <v>98</v>
      </c>
      <c r="R58" s="2" t="s">
        <v>99</v>
      </c>
      <c r="S58" s="2" t="s">
        <v>99</v>
      </c>
      <c r="T58" s="2" t="s">
        <v>100</v>
      </c>
      <c r="U58" s="2" t="s">
        <v>101</v>
      </c>
      <c r="V58" s="2" t="s">
        <v>102</v>
      </c>
      <c r="W58" s="2" t="s">
        <v>103</v>
      </c>
      <c r="X58" s="2" t="s">
        <v>211</v>
      </c>
      <c r="Y58" s="2" t="s">
        <v>125</v>
      </c>
      <c r="Z58" s="4">
        <v>202</v>
      </c>
      <c r="AA58" s="4">
        <f>=ROUNDDOWN({0},0)</f>
      </c>
      <c r="AB58" s="5"/>
      <c r="AC58" s="2" t="s">
        <v>99</v>
      </c>
      <c r="AD58" s="4"/>
      <c r="AE58" s="4"/>
      <c r="AF58" s="6"/>
      <c r="AG58" s="6">
        <v>50</v>
      </c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1</v>
      </c>
      <c r="AQ58" s="8">
        <v>439.99</v>
      </c>
      <c r="AR58" s="4"/>
      <c r="AS58" s="8"/>
      <c r="AT58" s="7"/>
      <c r="AU58" s="7"/>
      <c r="AV58" s="4">
        <v>1</v>
      </c>
      <c r="AW58" s="8">
        <v>439.99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1</v>
      </c>
      <c r="BC58" s="4">
        <v>4</v>
      </c>
      <c r="BD58" s="8">
        <v>439.99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1</v>
      </c>
      <c r="BJ58" s="4">
        <v>5</v>
      </c>
      <c r="BK58" s="8">
        <v>1646.98</v>
      </c>
      <c r="BL58" s="2" t="s">
        <v>240</v>
      </c>
      <c r="BM58" s="7">
        <v>0.2</v>
      </c>
      <c r="BN58" s="7">
        <v>0.2671</v>
      </c>
      <c r="BO58" s="4">
        <v>1</v>
      </c>
      <c r="BP58" s="8">
        <v>439.99</v>
      </c>
      <c r="BQ58" s="4"/>
      <c r="BR58" s="8"/>
      <c r="BS58" s="7"/>
      <c r="BT58" s="7"/>
      <c r="BU58" s="2" t="s">
        <v>107</v>
      </c>
      <c r="BV58" s="2" t="s">
        <v>96</v>
      </c>
      <c r="BW58" s="2" t="s">
        <v>99</v>
      </c>
      <c r="BX58" s="2" t="s">
        <v>137</v>
      </c>
      <c r="BY58" s="2" t="s">
        <v>109</v>
      </c>
      <c r="BZ58" s="2" t="s">
        <v>109</v>
      </c>
      <c r="CA58" s="2" t="s">
        <v>99</v>
      </c>
    </row>
    <row r="59">
      <c r="A59" s="2" t="s">
        <v>241</v>
      </c>
      <c r="B59" s="2" t="s">
        <v>88</v>
      </c>
      <c r="C59" s="2" t="s">
        <v>89</v>
      </c>
      <c r="D59" s="2" t="s">
        <v>236</v>
      </c>
      <c r="E59" s="2" t="s">
        <v>237</v>
      </c>
      <c r="F59" s="2" t="s">
        <v>238</v>
      </c>
      <c r="G59" s="2" t="s">
        <v>238</v>
      </c>
      <c r="H59" s="2" t="s">
        <v>238</v>
      </c>
      <c r="I59" s="2" t="s">
        <v>239</v>
      </c>
      <c r="J59" s="2" t="s">
        <v>111</v>
      </c>
      <c r="K59" s="2" t="s">
        <v>100</v>
      </c>
      <c r="L59" s="3">
        <v>280</v>
      </c>
      <c r="M59" s="3">
        <v>294</v>
      </c>
      <c r="N59" s="3">
        <v>699.99</v>
      </c>
      <c r="O59" s="2" t="s">
        <v>96</v>
      </c>
      <c r="P59" s="2" t="s">
        <v>97</v>
      </c>
      <c r="Q59" s="2" t="s">
        <v>98</v>
      </c>
      <c r="R59" s="2" t="s">
        <v>99</v>
      </c>
      <c r="S59" s="2" t="s">
        <v>99</v>
      </c>
      <c r="T59" s="2" t="s">
        <v>100</v>
      </c>
      <c r="U59" s="2" t="s">
        <v>101</v>
      </c>
      <c r="V59" s="2" t="s">
        <v>102</v>
      </c>
      <c r="W59" s="2" t="s">
        <v>103</v>
      </c>
      <c r="X59" s="2" t="s">
        <v>211</v>
      </c>
      <c r="Y59" s="2" t="s">
        <v>125</v>
      </c>
      <c r="Z59" s="4">
        <v>267</v>
      </c>
      <c r="AA59" s="4">
        <f>=ROUNDDOWN(534,0)</f>
      </c>
      <c r="AB59" s="5">
        <v>0.5</v>
      </c>
      <c r="AC59" s="2" t="s">
        <v>99</v>
      </c>
      <c r="AD59" s="4"/>
      <c r="AE59" s="4"/>
      <c r="AF59" s="6"/>
      <c r="AG59" s="6">
        <v>50</v>
      </c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 t="s">
        <v>99</v>
      </c>
      <c r="BJ59" s="4"/>
      <c r="BK59" s="8"/>
      <c r="BL59" s="2" t="s">
        <v>99</v>
      </c>
      <c r="BM59" s="7"/>
      <c r="BN59" s="7"/>
      <c r="BO59" s="4"/>
      <c r="BP59" s="8"/>
      <c r="BQ59" s="4"/>
      <c r="BR59" s="8"/>
      <c r="BS59" s="7"/>
      <c r="BT59" s="7"/>
      <c r="BU59" s="2" t="s">
        <v>107</v>
      </c>
      <c r="BV59" s="2" t="s">
        <v>96</v>
      </c>
      <c r="BW59" s="2" t="s">
        <v>99</v>
      </c>
      <c r="BX59" s="2" t="s">
        <v>127</v>
      </c>
      <c r="BY59" s="2" t="s">
        <v>109</v>
      </c>
      <c r="BZ59" s="2" t="s">
        <v>109</v>
      </c>
      <c r="CA59" s="2" t="s">
        <v>99</v>
      </c>
    </row>
    <row r="60">
      <c r="A60" s="2" t="s">
        <v>242</v>
      </c>
      <c r="B60" s="2" t="s">
        <v>88</v>
      </c>
      <c r="C60" s="2" t="s">
        <v>89</v>
      </c>
      <c r="D60" s="2" t="s">
        <v>236</v>
      </c>
      <c r="E60" s="2" t="s">
        <v>237</v>
      </c>
      <c r="F60" s="2" t="s">
        <v>238</v>
      </c>
      <c r="G60" s="2" t="s">
        <v>238</v>
      </c>
      <c r="H60" s="2" t="s">
        <v>238</v>
      </c>
      <c r="I60" s="2" t="s">
        <v>239</v>
      </c>
      <c r="J60" s="2" t="s">
        <v>94</v>
      </c>
      <c r="K60" s="2" t="s">
        <v>243</v>
      </c>
      <c r="L60" s="3">
        <v>240</v>
      </c>
      <c r="M60" s="3">
        <v>252</v>
      </c>
      <c r="N60" s="3">
        <v>599.99</v>
      </c>
      <c r="O60" s="2" t="s">
        <v>96</v>
      </c>
      <c r="P60" s="2" t="s">
        <v>97</v>
      </c>
      <c r="Q60" s="2" t="s">
        <v>98</v>
      </c>
      <c r="R60" s="2" t="s">
        <v>99</v>
      </c>
      <c r="S60" s="2" t="s">
        <v>99</v>
      </c>
      <c r="T60" s="2" t="s">
        <v>100</v>
      </c>
      <c r="U60" s="2" t="s">
        <v>101</v>
      </c>
      <c r="V60" s="2" t="s">
        <v>102</v>
      </c>
      <c r="W60" s="2" t="s">
        <v>103</v>
      </c>
      <c r="X60" s="2" t="s">
        <v>211</v>
      </c>
      <c r="Y60" s="2" t="s">
        <v>125</v>
      </c>
      <c r="Z60" s="4">
        <v>207</v>
      </c>
      <c r="AA60" s="4">
        <f>=ROUNDDOWN({0},0)</f>
      </c>
      <c r="AB60" s="5"/>
      <c r="AC60" s="2" t="s">
        <v>99</v>
      </c>
      <c r="AD60" s="4"/>
      <c r="AE60" s="4"/>
      <c r="AF60" s="6"/>
      <c r="AG60" s="6">
        <v>50</v>
      </c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/>
      <c r="AQ60" s="8"/>
      <c r="AR60" s="4"/>
      <c r="AS60" s="8"/>
      <c r="AT60" s="7"/>
      <c r="AU60" s="7"/>
      <c r="AV60" s="4">
        <v>1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/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/>
      <c r="BK60" s="8"/>
      <c r="BL60" s="2" t="s">
        <v>99</v>
      </c>
      <c r="BM60" s="7"/>
      <c r="BN60" s="7"/>
      <c r="BO60" s="4"/>
      <c r="BP60" s="8"/>
      <c r="BQ60" s="4"/>
      <c r="BR60" s="8"/>
      <c r="BS60" s="7"/>
      <c r="BT60" s="7"/>
      <c r="BU60" s="2" t="s">
        <v>107</v>
      </c>
      <c r="BV60" s="2" t="s">
        <v>96</v>
      </c>
      <c r="BW60" s="2" t="s">
        <v>99</v>
      </c>
      <c r="BX60" s="2" t="s">
        <v>156</v>
      </c>
      <c r="BY60" s="2" t="s">
        <v>109</v>
      </c>
      <c r="BZ60" s="2" t="s">
        <v>109</v>
      </c>
      <c r="CA60" s="2" t="s">
        <v>99</v>
      </c>
    </row>
    <row r="61">
      <c r="A61" s="2" t="s">
        <v>244</v>
      </c>
      <c r="B61" s="2" t="s">
        <v>88</v>
      </c>
      <c r="C61" s="2" t="s">
        <v>89</v>
      </c>
      <c r="D61" s="2" t="s">
        <v>236</v>
      </c>
      <c r="E61" s="2" t="s">
        <v>237</v>
      </c>
      <c r="F61" s="2" t="s">
        <v>238</v>
      </c>
      <c r="G61" s="2" t="s">
        <v>238</v>
      </c>
      <c r="H61" s="2" t="s">
        <v>238</v>
      </c>
      <c r="I61" s="2" t="s">
        <v>239</v>
      </c>
      <c r="J61" s="2" t="s">
        <v>111</v>
      </c>
      <c r="K61" s="2" t="s">
        <v>243</v>
      </c>
      <c r="L61" s="3">
        <v>280</v>
      </c>
      <c r="M61" s="3">
        <v>294</v>
      </c>
      <c r="N61" s="3">
        <v>699.99</v>
      </c>
      <c r="O61" s="2" t="s">
        <v>96</v>
      </c>
      <c r="P61" s="2" t="s">
        <v>97</v>
      </c>
      <c r="Q61" s="2" t="s">
        <v>98</v>
      </c>
      <c r="R61" s="2" t="s">
        <v>99</v>
      </c>
      <c r="S61" s="2" t="s">
        <v>99</v>
      </c>
      <c r="T61" s="2" t="s">
        <v>100</v>
      </c>
      <c r="U61" s="2" t="s">
        <v>101</v>
      </c>
      <c r="V61" s="2" t="s">
        <v>102</v>
      </c>
      <c r="W61" s="2" t="s">
        <v>103</v>
      </c>
      <c r="X61" s="2" t="s">
        <v>211</v>
      </c>
      <c r="Y61" s="2" t="s">
        <v>125</v>
      </c>
      <c r="Z61" s="4">
        <v>277</v>
      </c>
      <c r="AA61" s="4">
        <f>=ROUNDDOWN({0},0)</f>
      </c>
      <c r="AB61" s="5"/>
      <c r="AC61" s="2" t="s">
        <v>99</v>
      </c>
      <c r="AD61" s="4"/>
      <c r="AE61" s="4"/>
      <c r="AF61" s="6"/>
      <c r="AG61" s="6">
        <v>50</v>
      </c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1</v>
      </c>
      <c r="AQ61" s="8"/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/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1</v>
      </c>
      <c r="BK61" s="8"/>
      <c r="BL61" s="2" t="s">
        <v>16</v>
      </c>
      <c r="BM61" s="7">
        <v>1</v>
      </c>
      <c r="BN61" s="7"/>
      <c r="BO61" s="4">
        <v>1</v>
      </c>
      <c r="BP61" s="8"/>
      <c r="BQ61" s="4"/>
      <c r="BR61" s="8"/>
      <c r="BS61" s="7"/>
      <c r="BT61" s="7"/>
      <c r="BU61" s="2" t="s">
        <v>107</v>
      </c>
      <c r="BV61" s="2" t="s">
        <v>96</v>
      </c>
      <c r="BW61" s="2" t="s">
        <v>99</v>
      </c>
      <c r="BX61" s="2" t="s">
        <v>245</v>
      </c>
      <c r="BY61" s="2" t="s">
        <v>109</v>
      </c>
      <c r="BZ61" s="2" t="s">
        <v>109</v>
      </c>
      <c r="CA61" s="2" t="s">
        <v>99</v>
      </c>
    </row>
    <row r="62">
      <c r="A62" s="2" t="s">
        <v>246</v>
      </c>
      <c r="B62" s="2" t="s">
        <v>88</v>
      </c>
      <c r="C62" s="2" t="s">
        <v>89</v>
      </c>
      <c r="D62" s="2" t="s">
        <v>236</v>
      </c>
      <c r="E62" s="2" t="s">
        <v>237</v>
      </c>
      <c r="F62" s="2" t="s">
        <v>238</v>
      </c>
      <c r="G62" s="2" t="s">
        <v>238</v>
      </c>
      <c r="H62" s="2" t="s">
        <v>238</v>
      </c>
      <c r="I62" s="2" t="s">
        <v>239</v>
      </c>
      <c r="J62" s="2" t="s">
        <v>94</v>
      </c>
      <c r="K62" s="2" t="s">
        <v>182</v>
      </c>
      <c r="L62" s="3">
        <v>240</v>
      </c>
      <c r="M62" s="3">
        <v>252</v>
      </c>
      <c r="N62" s="3">
        <v>599.99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99</v>
      </c>
      <c r="T62" s="2" t="s">
        <v>100</v>
      </c>
      <c r="U62" s="2" t="s">
        <v>101</v>
      </c>
      <c r="V62" s="2" t="s">
        <v>102</v>
      </c>
      <c r="W62" s="2" t="s">
        <v>103</v>
      </c>
      <c r="X62" s="2" t="s">
        <v>211</v>
      </c>
      <c r="Y62" s="2" t="s">
        <v>125</v>
      </c>
      <c r="Z62" s="4">
        <v>215</v>
      </c>
      <c r="AA62" s="4">
        <f>=ROUNDDOWN({0},0)</f>
      </c>
      <c r="AB62" s="5"/>
      <c r="AC62" s="2" t="s">
        <v>99</v>
      </c>
      <c r="AD62" s="4"/>
      <c r="AE62" s="4"/>
      <c r="AF62" s="6"/>
      <c r="AG62" s="6">
        <v>50</v>
      </c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/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/>
      <c r="BK62" s="8"/>
      <c r="BL62" s="2" t="s">
        <v>99</v>
      </c>
      <c r="BM62" s="7"/>
      <c r="BN62" s="7"/>
      <c r="BO62" s="4"/>
      <c r="BP62" s="8"/>
      <c r="BQ62" s="4"/>
      <c r="BR62" s="8"/>
      <c r="BS62" s="7"/>
      <c r="BT62" s="7"/>
      <c r="BU62" s="2" t="s">
        <v>107</v>
      </c>
      <c r="BV62" s="2" t="s">
        <v>96</v>
      </c>
      <c r="BW62" s="2" t="s">
        <v>99</v>
      </c>
      <c r="BX62" s="2" t="s">
        <v>156</v>
      </c>
      <c r="BY62" s="2" t="s">
        <v>109</v>
      </c>
      <c r="BZ62" s="2" t="s">
        <v>109</v>
      </c>
      <c r="CA62" s="2" t="s">
        <v>99</v>
      </c>
    </row>
    <row r="63">
      <c r="A63" s="2" t="s">
        <v>247</v>
      </c>
      <c r="B63" s="2" t="s">
        <v>88</v>
      </c>
      <c r="C63" s="2" t="s">
        <v>89</v>
      </c>
      <c r="D63" s="2" t="s">
        <v>236</v>
      </c>
      <c r="E63" s="2" t="s">
        <v>237</v>
      </c>
      <c r="F63" s="2" t="s">
        <v>238</v>
      </c>
      <c r="G63" s="2" t="s">
        <v>238</v>
      </c>
      <c r="H63" s="2" t="s">
        <v>238</v>
      </c>
      <c r="I63" s="2" t="s">
        <v>239</v>
      </c>
      <c r="J63" s="2" t="s">
        <v>111</v>
      </c>
      <c r="K63" s="2" t="s">
        <v>182</v>
      </c>
      <c r="L63" s="3">
        <v>280</v>
      </c>
      <c r="M63" s="3">
        <v>294</v>
      </c>
      <c r="N63" s="3">
        <v>699.99</v>
      </c>
      <c r="O63" s="2" t="s">
        <v>96</v>
      </c>
      <c r="P63" s="2" t="s">
        <v>97</v>
      </c>
      <c r="Q63" s="2" t="s">
        <v>98</v>
      </c>
      <c r="R63" s="2" t="s">
        <v>99</v>
      </c>
      <c r="S63" s="2" t="s">
        <v>99</v>
      </c>
      <c r="T63" s="2" t="s">
        <v>100</v>
      </c>
      <c r="U63" s="2" t="s">
        <v>101</v>
      </c>
      <c r="V63" s="2" t="s">
        <v>102</v>
      </c>
      <c r="W63" s="2" t="s">
        <v>103</v>
      </c>
      <c r="X63" s="2" t="s">
        <v>211</v>
      </c>
      <c r="Y63" s="2" t="s">
        <v>125</v>
      </c>
      <c r="Z63" s="4">
        <v>288</v>
      </c>
      <c r="AA63" s="4">
        <f>=ROUNDDOWN({0},0)</f>
      </c>
      <c r="AB63" s="5"/>
      <c r="AC63" s="2" t="s">
        <v>99</v>
      </c>
      <c r="AD63" s="4"/>
      <c r="AE63" s="4"/>
      <c r="AF63" s="6"/>
      <c r="AG63" s="6">
        <v>50</v>
      </c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/>
      <c r="BK63" s="8"/>
      <c r="BL63" s="2" t="s">
        <v>99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96</v>
      </c>
      <c r="BW63" s="2" t="s">
        <v>99</v>
      </c>
      <c r="BX63" s="2" t="s">
        <v>248</v>
      </c>
      <c r="BY63" s="2" t="s">
        <v>109</v>
      </c>
      <c r="BZ63" s="2" t="s">
        <v>109</v>
      </c>
      <c r="CA63" s="2" t="s">
        <v>99</v>
      </c>
    </row>
    <row r="64">
      <c r="A64" s="2" t="s">
        <v>249</v>
      </c>
      <c r="B64" s="2" t="s">
        <v>88</v>
      </c>
      <c r="C64" s="2" t="s">
        <v>89</v>
      </c>
      <c r="D64" s="2" t="s">
        <v>236</v>
      </c>
      <c r="E64" s="2" t="s">
        <v>237</v>
      </c>
      <c r="F64" s="2" t="s">
        <v>238</v>
      </c>
      <c r="G64" s="2" t="s">
        <v>238</v>
      </c>
      <c r="H64" s="2" t="s">
        <v>238</v>
      </c>
      <c r="I64" s="2" t="s">
        <v>239</v>
      </c>
      <c r="J64" s="2" t="s">
        <v>94</v>
      </c>
      <c r="K64" s="2" t="s">
        <v>250</v>
      </c>
      <c r="L64" s="3">
        <v>240</v>
      </c>
      <c r="M64" s="3">
        <v>252</v>
      </c>
      <c r="N64" s="3">
        <v>599.99</v>
      </c>
      <c r="O64" s="2" t="s">
        <v>96</v>
      </c>
      <c r="P64" s="2" t="s">
        <v>97</v>
      </c>
      <c r="Q64" s="2" t="s">
        <v>98</v>
      </c>
      <c r="R64" s="2" t="s">
        <v>99</v>
      </c>
      <c r="S64" s="2" t="s">
        <v>99</v>
      </c>
      <c r="T64" s="2" t="s">
        <v>100</v>
      </c>
      <c r="U64" s="2" t="s">
        <v>101</v>
      </c>
      <c r="V64" s="2" t="s">
        <v>102</v>
      </c>
      <c r="W64" s="2" t="s">
        <v>103</v>
      </c>
      <c r="X64" s="2" t="s">
        <v>211</v>
      </c>
      <c r="Y64" s="2" t="s">
        <v>125</v>
      </c>
      <c r="Z64" s="4">
        <v>211</v>
      </c>
      <c r="AA64" s="4">
        <f>=ROUNDDOWN(1055,0)</f>
      </c>
      <c r="AB64" s="5">
        <v>0.2</v>
      </c>
      <c r="AC64" s="2" t="s">
        <v>99</v>
      </c>
      <c r="AD64" s="4"/>
      <c r="AE64" s="4"/>
      <c r="AF64" s="6"/>
      <c r="AG64" s="6">
        <v>50</v>
      </c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/>
      <c r="AQ64" s="8"/>
      <c r="AR64" s="4"/>
      <c r="AS64" s="8"/>
      <c r="AT64" s="7"/>
      <c r="AU64" s="7"/>
      <c r="AV64" s="4">
        <v>1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/>
      <c r="BK64" s="8"/>
      <c r="BL64" s="2" t="s">
        <v>99</v>
      </c>
      <c r="BM64" s="7"/>
      <c r="BN64" s="7"/>
      <c r="BO64" s="4"/>
      <c r="BP64" s="8"/>
      <c r="BQ64" s="4"/>
      <c r="BR64" s="8"/>
      <c r="BS64" s="7"/>
      <c r="BT64" s="7"/>
      <c r="BU64" s="2" t="s">
        <v>107</v>
      </c>
      <c r="BV64" s="2" t="s">
        <v>96</v>
      </c>
      <c r="BW64" s="2" t="s">
        <v>99</v>
      </c>
      <c r="BX64" s="2" t="s">
        <v>127</v>
      </c>
      <c r="BY64" s="2" t="s">
        <v>109</v>
      </c>
      <c r="BZ64" s="2" t="s">
        <v>109</v>
      </c>
      <c r="CA64" s="2" t="s">
        <v>99</v>
      </c>
    </row>
    <row r="65">
      <c r="A65" s="2" t="s">
        <v>251</v>
      </c>
      <c r="B65" s="2" t="s">
        <v>88</v>
      </c>
      <c r="C65" s="2" t="s">
        <v>89</v>
      </c>
      <c r="D65" s="2" t="s">
        <v>236</v>
      </c>
      <c r="E65" s="2" t="s">
        <v>237</v>
      </c>
      <c r="F65" s="2" t="s">
        <v>238</v>
      </c>
      <c r="G65" s="2" t="s">
        <v>238</v>
      </c>
      <c r="H65" s="2" t="s">
        <v>238</v>
      </c>
      <c r="I65" s="2" t="s">
        <v>239</v>
      </c>
      <c r="J65" s="2" t="s">
        <v>111</v>
      </c>
      <c r="K65" s="2" t="s">
        <v>250</v>
      </c>
      <c r="L65" s="3">
        <v>280</v>
      </c>
      <c r="M65" s="3">
        <v>294</v>
      </c>
      <c r="N65" s="3">
        <v>699.99</v>
      </c>
      <c r="O65" s="2" t="s">
        <v>96</v>
      </c>
      <c r="P65" s="2" t="s">
        <v>97</v>
      </c>
      <c r="Q65" s="2" t="s">
        <v>98</v>
      </c>
      <c r="R65" s="2" t="s">
        <v>99</v>
      </c>
      <c r="S65" s="2" t="s">
        <v>99</v>
      </c>
      <c r="T65" s="2" t="s">
        <v>100</v>
      </c>
      <c r="U65" s="2" t="s">
        <v>101</v>
      </c>
      <c r="V65" s="2" t="s">
        <v>102</v>
      </c>
      <c r="W65" s="2" t="s">
        <v>103</v>
      </c>
      <c r="X65" s="2" t="s">
        <v>211</v>
      </c>
      <c r="Y65" s="2" t="s">
        <v>125</v>
      </c>
      <c r="Z65" s="4">
        <v>276</v>
      </c>
      <c r="AA65" s="4">
        <f>=ROUNDDOWN(1380,0)</f>
      </c>
      <c r="AB65" s="5">
        <v>0.2</v>
      </c>
      <c r="AC65" s="2" t="s">
        <v>99</v>
      </c>
      <c r="AD65" s="4"/>
      <c r="AE65" s="4"/>
      <c r="AF65" s="6"/>
      <c r="AG65" s="6">
        <v>50</v>
      </c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1</v>
      </c>
      <c r="AQ65" s="8"/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2</v>
      </c>
      <c r="BK65" s="8">
        <v>337.5</v>
      </c>
      <c r="BL65" s="2" t="s">
        <v>118</v>
      </c>
      <c r="BM65" s="7">
        <v>0.5</v>
      </c>
      <c r="BN65" s="7"/>
      <c r="BO65" s="4">
        <v>1</v>
      </c>
      <c r="BP65" s="8"/>
      <c r="BQ65" s="4"/>
      <c r="BR65" s="8"/>
      <c r="BS65" s="7"/>
      <c r="BT65" s="7"/>
      <c r="BU65" s="2" t="s">
        <v>107</v>
      </c>
      <c r="BV65" s="2" t="s">
        <v>96</v>
      </c>
      <c r="BW65" s="2" t="s">
        <v>99</v>
      </c>
      <c r="BX65" s="2" t="s">
        <v>226</v>
      </c>
      <c r="BY65" s="2" t="s">
        <v>109</v>
      </c>
      <c r="BZ65" s="2" t="s">
        <v>109</v>
      </c>
      <c r="CA65" s="2" t="s">
        <v>99</v>
      </c>
    </row>
    <row r="66">
      <c r="A66" s="2" t="s">
        <v>252</v>
      </c>
      <c r="B66" s="2" t="s">
        <v>88</v>
      </c>
      <c r="C66" s="2" t="s">
        <v>89</v>
      </c>
      <c r="D66" s="2" t="s">
        <v>236</v>
      </c>
      <c r="E66" s="2" t="s">
        <v>237</v>
      </c>
      <c r="F66" s="2" t="s">
        <v>238</v>
      </c>
      <c r="G66" s="2" t="s">
        <v>238</v>
      </c>
      <c r="H66" s="2" t="s">
        <v>238</v>
      </c>
      <c r="I66" s="2" t="s">
        <v>239</v>
      </c>
      <c r="J66" s="2" t="s">
        <v>94</v>
      </c>
      <c r="K66" s="2" t="s">
        <v>163</v>
      </c>
      <c r="L66" s="3">
        <v>240</v>
      </c>
      <c r="M66" s="3">
        <v>252</v>
      </c>
      <c r="N66" s="3">
        <v>599.99</v>
      </c>
      <c r="O66" s="2" t="s">
        <v>96</v>
      </c>
      <c r="P66" s="2" t="s">
        <v>97</v>
      </c>
      <c r="Q66" s="2" t="s">
        <v>98</v>
      </c>
      <c r="R66" s="2" t="s">
        <v>99</v>
      </c>
      <c r="S66" s="2" t="s">
        <v>99</v>
      </c>
      <c r="T66" s="2" t="s">
        <v>100</v>
      </c>
      <c r="U66" s="2" t="s">
        <v>101</v>
      </c>
      <c r="V66" s="2" t="s">
        <v>102</v>
      </c>
      <c r="W66" s="2" t="s">
        <v>103</v>
      </c>
      <c r="X66" s="2" t="s">
        <v>211</v>
      </c>
      <c r="Y66" s="2" t="s">
        <v>125</v>
      </c>
      <c r="Z66" s="4">
        <v>214</v>
      </c>
      <c r="AA66" s="4">
        <f>=ROUNDDOWN(1070,0)</f>
      </c>
      <c r="AB66" s="5">
        <v>0.2</v>
      </c>
      <c r="AC66" s="2" t="s">
        <v>99</v>
      </c>
      <c r="AD66" s="4"/>
      <c r="AE66" s="4"/>
      <c r="AF66" s="6"/>
      <c r="AG66" s="6">
        <v>50</v>
      </c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/>
      <c r="AQ66" s="8"/>
      <c r="AR66" s="4"/>
      <c r="AS66" s="8"/>
      <c r="AT66" s="7"/>
      <c r="AU66" s="7"/>
      <c r="AV66" s="4">
        <v>1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/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/>
      <c r="BK66" s="8"/>
      <c r="BL66" s="2" t="s">
        <v>99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96</v>
      </c>
      <c r="BW66" s="2" t="s">
        <v>99</v>
      </c>
      <c r="BX66" s="2" t="s">
        <v>127</v>
      </c>
      <c r="BY66" s="2" t="s">
        <v>109</v>
      </c>
      <c r="BZ66" s="2" t="s">
        <v>109</v>
      </c>
      <c r="CA66" s="2" t="s">
        <v>99</v>
      </c>
    </row>
    <row r="67">
      <c r="A67" s="2" t="s">
        <v>253</v>
      </c>
      <c r="B67" s="2" t="s">
        <v>88</v>
      </c>
      <c r="C67" s="2" t="s">
        <v>89</v>
      </c>
      <c r="D67" s="2" t="s">
        <v>236</v>
      </c>
      <c r="E67" s="2" t="s">
        <v>237</v>
      </c>
      <c r="F67" s="2" t="s">
        <v>238</v>
      </c>
      <c r="G67" s="2" t="s">
        <v>238</v>
      </c>
      <c r="H67" s="2" t="s">
        <v>238</v>
      </c>
      <c r="I67" s="2" t="s">
        <v>239</v>
      </c>
      <c r="J67" s="2" t="s">
        <v>111</v>
      </c>
      <c r="K67" s="2" t="s">
        <v>163</v>
      </c>
      <c r="L67" s="3">
        <v>280</v>
      </c>
      <c r="M67" s="3">
        <v>294</v>
      </c>
      <c r="N67" s="3">
        <v>699.99</v>
      </c>
      <c r="O67" s="2" t="s">
        <v>96</v>
      </c>
      <c r="P67" s="2" t="s">
        <v>97</v>
      </c>
      <c r="Q67" s="2" t="s">
        <v>98</v>
      </c>
      <c r="R67" s="2" t="s">
        <v>99</v>
      </c>
      <c r="S67" s="2" t="s">
        <v>99</v>
      </c>
      <c r="T67" s="2" t="s">
        <v>100</v>
      </c>
      <c r="U67" s="2" t="s">
        <v>101</v>
      </c>
      <c r="V67" s="2" t="s">
        <v>102</v>
      </c>
      <c r="W67" s="2" t="s">
        <v>103</v>
      </c>
      <c r="X67" s="2" t="s">
        <v>211</v>
      </c>
      <c r="Y67" s="2" t="s">
        <v>125</v>
      </c>
      <c r="Z67" s="4">
        <v>268</v>
      </c>
      <c r="AA67" s="4">
        <f>=ROUNDDOWN(536,0)</f>
      </c>
      <c r="AB67" s="5">
        <v>0.5</v>
      </c>
      <c r="AC67" s="2" t="s">
        <v>99</v>
      </c>
      <c r="AD67" s="4"/>
      <c r="AE67" s="4"/>
      <c r="AF67" s="6"/>
      <c r="AG67" s="6">
        <v>50</v>
      </c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1</v>
      </c>
      <c r="AQ67" s="8"/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/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4</v>
      </c>
      <c r="BK67" s="8">
        <v>874.87</v>
      </c>
      <c r="BL67" s="2" t="s">
        <v>254</v>
      </c>
      <c r="BM67" s="7">
        <v>0.25</v>
      </c>
      <c r="BN67" s="7"/>
      <c r="BO67" s="4">
        <v>1</v>
      </c>
      <c r="BP67" s="8"/>
      <c r="BQ67" s="4"/>
      <c r="BR67" s="8"/>
      <c r="BS67" s="7"/>
      <c r="BT67" s="7"/>
      <c r="BU67" s="2" t="s">
        <v>107</v>
      </c>
      <c r="BV67" s="2" t="s">
        <v>96</v>
      </c>
      <c r="BW67" s="2" t="s">
        <v>99</v>
      </c>
      <c r="BX67" s="2" t="s">
        <v>245</v>
      </c>
      <c r="BY67" s="2" t="s">
        <v>109</v>
      </c>
      <c r="BZ67" s="2" t="s">
        <v>109</v>
      </c>
      <c r="CA67" s="2" t="s">
        <v>99</v>
      </c>
    </row>
    <row r="68">
      <c r="A68" s="2" t="s">
        <v>255</v>
      </c>
      <c r="B68" s="2" t="s">
        <v>88</v>
      </c>
      <c r="C68" s="2" t="s">
        <v>89</v>
      </c>
      <c r="D68" s="2" t="s">
        <v>256</v>
      </c>
      <c r="E68" s="2" t="s">
        <v>257</v>
      </c>
      <c r="F68" s="2" t="s">
        <v>207</v>
      </c>
      <c r="G68" s="2" t="s">
        <v>207</v>
      </c>
      <c r="H68" s="2" t="s">
        <v>207</v>
      </c>
      <c r="I68" s="2" t="s">
        <v>258</v>
      </c>
      <c r="J68" s="2" t="s">
        <v>94</v>
      </c>
      <c r="K68" s="2" t="s">
        <v>175</v>
      </c>
      <c r="L68" s="3">
        <v>64</v>
      </c>
      <c r="M68" s="3">
        <v>67.2</v>
      </c>
      <c r="N68" s="3">
        <v>159.99</v>
      </c>
      <c r="O68" s="2" t="s">
        <v>96</v>
      </c>
      <c r="P68" s="2" t="s">
        <v>97</v>
      </c>
      <c r="Q68" s="2" t="s">
        <v>98</v>
      </c>
      <c r="R68" s="2" t="s">
        <v>99</v>
      </c>
      <c r="S68" s="2" t="s">
        <v>99</v>
      </c>
      <c r="T68" s="2" t="s">
        <v>210</v>
      </c>
      <c r="U68" s="2" t="s">
        <v>146</v>
      </c>
      <c r="V68" s="2" t="s">
        <v>102</v>
      </c>
      <c r="W68" s="2" t="s">
        <v>211</v>
      </c>
      <c r="X68" s="2" t="s">
        <v>99</v>
      </c>
      <c r="Y68" s="2" t="s">
        <v>212</v>
      </c>
      <c r="Z68" s="4">
        <v>116</v>
      </c>
      <c r="AA68" s="4">
        <f>=ROUNDDOWN({0},0)</f>
      </c>
      <c r="AB68" s="5"/>
      <c r="AC68" s="2" t="s">
        <v>213</v>
      </c>
      <c r="AD68" s="4">
        <v>39</v>
      </c>
      <c r="AE68" s="4">
        <v>39</v>
      </c>
      <c r="AF68" s="6"/>
      <c r="AG68" s="6">
        <v>48</v>
      </c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/>
      <c r="AQ68" s="8"/>
      <c r="AR68" s="4"/>
      <c r="AS68" s="8"/>
      <c r="AT68" s="7"/>
      <c r="AU68" s="7"/>
      <c r="AV68" s="4">
        <v>1</v>
      </c>
      <c r="AW68" s="8">
        <v>169.99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/>
      <c r="BC68" s="4">
        <v>1</v>
      </c>
      <c r="BD68" s="8">
        <v>169.99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1</v>
      </c>
      <c r="BJ68" s="4">
        <v>1</v>
      </c>
      <c r="BK68" s="8">
        <v>73.6</v>
      </c>
      <c r="BL68" s="2" t="s">
        <v>185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96</v>
      </c>
      <c r="BW68" s="2" t="s">
        <v>99</v>
      </c>
      <c r="BX68" s="2" t="s">
        <v>245</v>
      </c>
      <c r="BY68" s="2" t="s">
        <v>109</v>
      </c>
      <c r="BZ68" s="2" t="s">
        <v>109</v>
      </c>
      <c r="CA68" s="2" t="s">
        <v>99</v>
      </c>
    </row>
    <row r="69">
      <c r="A69" s="2" t="s">
        <v>259</v>
      </c>
      <c r="B69" s="2" t="s">
        <v>88</v>
      </c>
      <c r="C69" s="2" t="s">
        <v>89</v>
      </c>
      <c r="D69" s="2" t="s">
        <v>256</v>
      </c>
      <c r="E69" s="2" t="s">
        <v>257</v>
      </c>
      <c r="F69" s="2" t="s">
        <v>207</v>
      </c>
      <c r="G69" s="2" t="s">
        <v>207</v>
      </c>
      <c r="H69" s="2" t="s">
        <v>207</v>
      </c>
      <c r="I69" s="2" t="s">
        <v>258</v>
      </c>
      <c r="J69" s="2" t="s">
        <v>111</v>
      </c>
      <c r="K69" s="2" t="s">
        <v>175</v>
      </c>
      <c r="L69" s="3">
        <v>68</v>
      </c>
      <c r="M69" s="3">
        <v>71.4</v>
      </c>
      <c r="N69" s="3">
        <v>169.99</v>
      </c>
      <c r="O69" s="2" t="s">
        <v>96</v>
      </c>
      <c r="P69" s="2" t="s">
        <v>97</v>
      </c>
      <c r="Q69" s="2" t="s">
        <v>98</v>
      </c>
      <c r="R69" s="2" t="s">
        <v>99</v>
      </c>
      <c r="S69" s="2" t="s">
        <v>99</v>
      </c>
      <c r="T69" s="2" t="s">
        <v>210</v>
      </c>
      <c r="U69" s="2" t="s">
        <v>146</v>
      </c>
      <c r="V69" s="2" t="s">
        <v>102</v>
      </c>
      <c r="W69" s="2" t="s">
        <v>211</v>
      </c>
      <c r="X69" s="2" t="s">
        <v>99</v>
      </c>
      <c r="Y69" s="2" t="s">
        <v>212</v>
      </c>
      <c r="Z69" s="4">
        <v>165</v>
      </c>
      <c r="AA69" s="4">
        <f>=ROUNDDOWN({0},0)</f>
      </c>
      <c r="AB69" s="5"/>
      <c r="AC69" s="2" t="s">
        <v>213</v>
      </c>
      <c r="AD69" s="4">
        <v>105</v>
      </c>
      <c r="AE69" s="4">
        <v>105</v>
      </c>
      <c r="AF69" s="6"/>
      <c r="AG69" s="6">
        <v>48</v>
      </c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1</v>
      </c>
      <c r="AQ69" s="8">
        <v>169.99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1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2</v>
      </c>
      <c r="BK69" s="8">
        <v>248.19</v>
      </c>
      <c r="BL69" s="2" t="s">
        <v>260</v>
      </c>
      <c r="BM69" s="7">
        <v>0.5</v>
      </c>
      <c r="BN69" s="7">
        <v>0.6849</v>
      </c>
      <c r="BO69" s="4">
        <v>1</v>
      </c>
      <c r="BP69" s="8">
        <v>169.99</v>
      </c>
      <c r="BQ69" s="4"/>
      <c r="BR69" s="8"/>
      <c r="BS69" s="7"/>
      <c r="BT69" s="7"/>
      <c r="BU69" s="2" t="s">
        <v>107</v>
      </c>
      <c r="BV69" s="2" t="s">
        <v>96</v>
      </c>
      <c r="BW69" s="2" t="s">
        <v>99</v>
      </c>
      <c r="BX69" s="2" t="s">
        <v>188</v>
      </c>
      <c r="BY69" s="2" t="s">
        <v>109</v>
      </c>
      <c r="BZ69" s="2" t="s">
        <v>109</v>
      </c>
      <c r="CA69" s="2" t="s">
        <v>99</v>
      </c>
    </row>
    <row r="70">
      <c r="A70" s="2" t="s">
        <v>261</v>
      </c>
      <c r="B70" s="2" t="s">
        <v>88</v>
      </c>
      <c r="C70" s="2" t="s">
        <v>89</v>
      </c>
      <c r="D70" s="2" t="s">
        <v>256</v>
      </c>
      <c r="E70" s="2" t="s">
        <v>257</v>
      </c>
      <c r="F70" s="2" t="s">
        <v>207</v>
      </c>
      <c r="G70" s="2" t="s">
        <v>207</v>
      </c>
      <c r="H70" s="2" t="s">
        <v>207</v>
      </c>
      <c r="I70" s="2" t="s">
        <v>258</v>
      </c>
      <c r="J70" s="2" t="s">
        <v>94</v>
      </c>
      <c r="K70" s="2" t="s">
        <v>182</v>
      </c>
      <c r="L70" s="3">
        <v>64</v>
      </c>
      <c r="M70" s="3">
        <v>67.2</v>
      </c>
      <c r="N70" s="3">
        <v>159.99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99</v>
      </c>
      <c r="T70" s="2" t="s">
        <v>210</v>
      </c>
      <c r="U70" s="2" t="s">
        <v>146</v>
      </c>
      <c r="V70" s="2" t="s">
        <v>102</v>
      </c>
      <c r="W70" s="2" t="s">
        <v>211</v>
      </c>
      <c r="X70" s="2" t="s">
        <v>99</v>
      </c>
      <c r="Y70" s="2" t="s">
        <v>212</v>
      </c>
      <c r="Z70" s="4">
        <v>120</v>
      </c>
      <c r="AA70" s="4">
        <f>=ROUNDDOWN({0},0)</f>
      </c>
      <c r="AB70" s="5"/>
      <c r="AC70" s="2" t="s">
        <v>213</v>
      </c>
      <c r="AD70" s="4">
        <v>63</v>
      </c>
      <c r="AE70" s="4">
        <v>63</v>
      </c>
      <c r="AF70" s="6"/>
      <c r="AG70" s="6">
        <v>48</v>
      </c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/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3</v>
      </c>
      <c r="BK70" s="8">
        <v>219.78</v>
      </c>
      <c r="BL70" s="2" t="s">
        <v>262</v>
      </c>
      <c r="BM70" s="7"/>
      <c r="BN70" s="7"/>
      <c r="BO70" s="4"/>
      <c r="BP70" s="8"/>
      <c r="BQ70" s="4"/>
      <c r="BR70" s="8"/>
      <c r="BS70" s="7"/>
      <c r="BT70" s="7"/>
      <c r="BU70" s="2" t="s">
        <v>107</v>
      </c>
      <c r="BV70" s="2" t="s">
        <v>96</v>
      </c>
      <c r="BW70" s="2" t="s">
        <v>99</v>
      </c>
      <c r="BX70" s="2" t="s">
        <v>263</v>
      </c>
      <c r="BY70" s="2" t="s">
        <v>109</v>
      </c>
      <c r="BZ70" s="2" t="s">
        <v>109</v>
      </c>
      <c r="CA70" s="2" t="s">
        <v>99</v>
      </c>
    </row>
    <row r="71">
      <c r="A71" s="2" t="s">
        <v>264</v>
      </c>
      <c r="B71" s="2" t="s">
        <v>88</v>
      </c>
      <c r="C71" s="2" t="s">
        <v>89</v>
      </c>
      <c r="D71" s="2" t="s">
        <v>256</v>
      </c>
      <c r="E71" s="2" t="s">
        <v>257</v>
      </c>
      <c r="F71" s="2" t="s">
        <v>207</v>
      </c>
      <c r="G71" s="2" t="s">
        <v>207</v>
      </c>
      <c r="H71" s="2" t="s">
        <v>207</v>
      </c>
      <c r="I71" s="2" t="s">
        <v>258</v>
      </c>
      <c r="J71" s="2" t="s">
        <v>111</v>
      </c>
      <c r="K71" s="2" t="s">
        <v>182</v>
      </c>
      <c r="L71" s="3">
        <v>68</v>
      </c>
      <c r="M71" s="3">
        <v>71.4</v>
      </c>
      <c r="N71" s="3">
        <v>169.99</v>
      </c>
      <c r="O71" s="2" t="s">
        <v>96</v>
      </c>
      <c r="P71" s="2" t="s">
        <v>97</v>
      </c>
      <c r="Q71" s="2" t="s">
        <v>98</v>
      </c>
      <c r="R71" s="2" t="s">
        <v>99</v>
      </c>
      <c r="S71" s="2" t="s">
        <v>99</v>
      </c>
      <c r="T71" s="2" t="s">
        <v>210</v>
      </c>
      <c r="U71" s="2" t="s">
        <v>146</v>
      </c>
      <c r="V71" s="2" t="s">
        <v>102</v>
      </c>
      <c r="W71" s="2" t="s">
        <v>211</v>
      </c>
      <c r="X71" s="2" t="s">
        <v>99</v>
      </c>
      <c r="Y71" s="2" t="s">
        <v>212</v>
      </c>
      <c r="Z71" s="4">
        <v>166</v>
      </c>
      <c r="AA71" s="4">
        <f>=ROUNDDOWN({0},0)</f>
      </c>
      <c r="AB71" s="5"/>
      <c r="AC71" s="2" t="s">
        <v>213</v>
      </c>
      <c r="AD71" s="4">
        <v>105</v>
      </c>
      <c r="AE71" s="4">
        <v>105</v>
      </c>
      <c r="AF71" s="6"/>
      <c r="AG71" s="6">
        <v>48</v>
      </c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/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/>
      <c r="BK71" s="8"/>
      <c r="BL71" s="2" t="s">
        <v>99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96</v>
      </c>
      <c r="BW71" s="2" t="s">
        <v>99</v>
      </c>
      <c r="BX71" s="2" t="s">
        <v>156</v>
      </c>
      <c r="BY71" s="2" t="s">
        <v>109</v>
      </c>
      <c r="BZ71" s="2" t="s">
        <v>109</v>
      </c>
      <c r="CA71" s="2" t="s">
        <v>99</v>
      </c>
    </row>
    <row r="72">
      <c r="A72" s="2" t="s">
        <v>265</v>
      </c>
      <c r="B72" s="2" t="s">
        <v>88</v>
      </c>
      <c r="C72" s="2" t="s">
        <v>89</v>
      </c>
      <c r="D72" s="2" t="s">
        <v>256</v>
      </c>
      <c r="E72" s="2" t="s">
        <v>257</v>
      </c>
      <c r="F72" s="2" t="s">
        <v>207</v>
      </c>
      <c r="G72" s="2" t="s">
        <v>207</v>
      </c>
      <c r="H72" s="2" t="s">
        <v>207</v>
      </c>
      <c r="I72" s="2" t="s">
        <v>258</v>
      </c>
      <c r="J72" s="2" t="s">
        <v>94</v>
      </c>
      <c r="K72" s="2" t="s">
        <v>224</v>
      </c>
      <c r="L72" s="3">
        <v>64</v>
      </c>
      <c r="M72" s="3">
        <v>67.2</v>
      </c>
      <c r="N72" s="3">
        <v>159.99</v>
      </c>
      <c r="O72" s="2" t="s">
        <v>96</v>
      </c>
      <c r="P72" s="2" t="s">
        <v>97</v>
      </c>
      <c r="Q72" s="2" t="s">
        <v>98</v>
      </c>
      <c r="R72" s="2" t="s">
        <v>99</v>
      </c>
      <c r="S72" s="2" t="s">
        <v>99</v>
      </c>
      <c r="T72" s="2" t="s">
        <v>210</v>
      </c>
      <c r="U72" s="2" t="s">
        <v>146</v>
      </c>
      <c r="V72" s="2" t="s">
        <v>102</v>
      </c>
      <c r="W72" s="2" t="s">
        <v>211</v>
      </c>
      <c r="X72" s="2" t="s">
        <v>99</v>
      </c>
      <c r="Y72" s="2" t="s">
        <v>212</v>
      </c>
      <c r="Z72" s="4">
        <v>136</v>
      </c>
      <c r="AA72" s="4">
        <f>=ROUNDDOWN({0},0)</f>
      </c>
      <c r="AB72" s="5"/>
      <c r="AC72" s="2" t="s">
        <v>213</v>
      </c>
      <c r="AD72" s="4">
        <v>63</v>
      </c>
      <c r="AE72" s="4">
        <v>63</v>
      </c>
      <c r="AF72" s="6"/>
      <c r="AG72" s="6">
        <v>48</v>
      </c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/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/>
      <c r="BK72" s="8"/>
      <c r="BL72" s="2" t="s">
        <v>99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96</v>
      </c>
      <c r="BW72" s="2" t="s">
        <v>99</v>
      </c>
      <c r="BX72" s="2" t="s">
        <v>266</v>
      </c>
      <c r="BY72" s="2" t="s">
        <v>109</v>
      </c>
      <c r="BZ72" s="2" t="s">
        <v>109</v>
      </c>
      <c r="CA72" s="2" t="s">
        <v>99</v>
      </c>
    </row>
    <row r="73">
      <c r="A73" s="2" t="s">
        <v>267</v>
      </c>
      <c r="B73" s="2" t="s">
        <v>88</v>
      </c>
      <c r="C73" s="2" t="s">
        <v>89</v>
      </c>
      <c r="D73" s="2" t="s">
        <v>256</v>
      </c>
      <c r="E73" s="2" t="s">
        <v>257</v>
      </c>
      <c r="F73" s="2" t="s">
        <v>207</v>
      </c>
      <c r="G73" s="2" t="s">
        <v>207</v>
      </c>
      <c r="H73" s="2" t="s">
        <v>207</v>
      </c>
      <c r="I73" s="2" t="s">
        <v>258</v>
      </c>
      <c r="J73" s="2" t="s">
        <v>111</v>
      </c>
      <c r="K73" s="2" t="s">
        <v>224</v>
      </c>
      <c r="L73" s="3">
        <v>68</v>
      </c>
      <c r="M73" s="3">
        <v>71.4</v>
      </c>
      <c r="N73" s="3">
        <v>169.99</v>
      </c>
      <c r="O73" s="2" t="s">
        <v>96</v>
      </c>
      <c r="P73" s="2" t="s">
        <v>97</v>
      </c>
      <c r="Q73" s="2" t="s">
        <v>98</v>
      </c>
      <c r="R73" s="2" t="s">
        <v>99</v>
      </c>
      <c r="S73" s="2" t="s">
        <v>99</v>
      </c>
      <c r="T73" s="2" t="s">
        <v>210</v>
      </c>
      <c r="U73" s="2" t="s">
        <v>146</v>
      </c>
      <c r="V73" s="2" t="s">
        <v>102</v>
      </c>
      <c r="W73" s="2" t="s">
        <v>211</v>
      </c>
      <c r="X73" s="2" t="s">
        <v>99</v>
      </c>
      <c r="Y73" s="2" t="s">
        <v>212</v>
      </c>
      <c r="Z73" s="4">
        <v>172</v>
      </c>
      <c r="AA73" s="4">
        <f>=ROUNDDOWN({0},0)</f>
      </c>
      <c r="AB73" s="5"/>
      <c r="AC73" s="2" t="s">
        <v>213</v>
      </c>
      <c r="AD73" s="4">
        <v>105</v>
      </c>
      <c r="AE73" s="4">
        <v>105</v>
      </c>
      <c r="AF73" s="6"/>
      <c r="AG73" s="6">
        <v>48</v>
      </c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/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/>
      <c r="BK73" s="8"/>
      <c r="BL73" s="2" t="s">
        <v>99</v>
      </c>
      <c r="BM73" s="7"/>
      <c r="BN73" s="7"/>
      <c r="BO73" s="4"/>
      <c r="BP73" s="8"/>
      <c r="BQ73" s="4"/>
      <c r="BR73" s="8"/>
      <c r="BS73" s="7"/>
      <c r="BT73" s="7"/>
      <c r="BU73" s="2" t="s">
        <v>107</v>
      </c>
      <c r="BV73" s="2" t="s">
        <v>96</v>
      </c>
      <c r="BW73" s="2" t="s">
        <v>99</v>
      </c>
      <c r="BX73" s="2" t="s">
        <v>268</v>
      </c>
      <c r="BY73" s="2" t="s">
        <v>109</v>
      </c>
      <c r="BZ73" s="2" t="s">
        <v>109</v>
      </c>
      <c r="CA73" s="2" t="s">
        <v>99</v>
      </c>
    </row>
    <row r="74">
      <c r="A74" s="2" t="s">
        <v>269</v>
      </c>
      <c r="B74" s="2" t="s">
        <v>88</v>
      </c>
      <c r="C74" s="2" t="s">
        <v>89</v>
      </c>
      <c r="D74" s="2" t="s">
        <v>256</v>
      </c>
      <c r="E74" s="2" t="s">
        <v>257</v>
      </c>
      <c r="F74" s="2" t="s">
        <v>207</v>
      </c>
      <c r="G74" s="2" t="s">
        <v>207</v>
      </c>
      <c r="H74" s="2" t="s">
        <v>207</v>
      </c>
      <c r="I74" s="2" t="s">
        <v>258</v>
      </c>
      <c r="J74" s="2" t="s">
        <v>94</v>
      </c>
      <c r="K74" s="2" t="s">
        <v>100</v>
      </c>
      <c r="L74" s="3">
        <v>64</v>
      </c>
      <c r="M74" s="3">
        <v>67.2</v>
      </c>
      <c r="N74" s="3">
        <v>159.99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99</v>
      </c>
      <c r="T74" s="2" t="s">
        <v>210</v>
      </c>
      <c r="U74" s="2" t="s">
        <v>146</v>
      </c>
      <c r="V74" s="2" t="s">
        <v>102</v>
      </c>
      <c r="W74" s="2" t="s">
        <v>211</v>
      </c>
      <c r="X74" s="2" t="s">
        <v>99</v>
      </c>
      <c r="Y74" s="2" t="s">
        <v>212</v>
      </c>
      <c r="Z74" s="4">
        <v>133</v>
      </c>
      <c r="AA74" s="4">
        <f>=ROUNDDOWN({0},0)</f>
      </c>
      <c r="AB74" s="5"/>
      <c r="AC74" s="2" t="s">
        <v>213</v>
      </c>
      <c r="AD74" s="4">
        <v>63</v>
      </c>
      <c r="AE74" s="4">
        <v>63</v>
      </c>
      <c r="AF74" s="6"/>
      <c r="AG74" s="6">
        <v>48</v>
      </c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/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/>
      <c r="BK74" s="8"/>
      <c r="BL74" s="2" t="s">
        <v>99</v>
      </c>
      <c r="BM74" s="7"/>
      <c r="BN74" s="7"/>
      <c r="BO74" s="4"/>
      <c r="BP74" s="8"/>
      <c r="BQ74" s="4"/>
      <c r="BR74" s="8"/>
      <c r="BS74" s="7"/>
      <c r="BT74" s="7"/>
      <c r="BU74" s="2" t="s">
        <v>107</v>
      </c>
      <c r="BV74" s="2" t="s">
        <v>96</v>
      </c>
      <c r="BW74" s="2" t="s">
        <v>99</v>
      </c>
      <c r="BX74" s="2" t="s">
        <v>270</v>
      </c>
      <c r="BY74" s="2" t="s">
        <v>109</v>
      </c>
      <c r="BZ74" s="2" t="s">
        <v>109</v>
      </c>
      <c r="CA74" s="2" t="s">
        <v>99</v>
      </c>
    </row>
    <row r="75">
      <c r="A75" s="2" t="s">
        <v>271</v>
      </c>
      <c r="B75" s="2" t="s">
        <v>88</v>
      </c>
      <c r="C75" s="2" t="s">
        <v>89</v>
      </c>
      <c r="D75" s="2" t="s">
        <v>256</v>
      </c>
      <c r="E75" s="2" t="s">
        <v>257</v>
      </c>
      <c r="F75" s="2" t="s">
        <v>207</v>
      </c>
      <c r="G75" s="2" t="s">
        <v>207</v>
      </c>
      <c r="H75" s="2" t="s">
        <v>207</v>
      </c>
      <c r="I75" s="2" t="s">
        <v>258</v>
      </c>
      <c r="J75" s="2" t="s">
        <v>111</v>
      </c>
      <c r="K75" s="2" t="s">
        <v>100</v>
      </c>
      <c r="L75" s="3">
        <v>68</v>
      </c>
      <c r="M75" s="3">
        <v>71.4</v>
      </c>
      <c r="N75" s="3">
        <v>169.99</v>
      </c>
      <c r="O75" s="2" t="s">
        <v>96</v>
      </c>
      <c r="P75" s="2" t="s">
        <v>97</v>
      </c>
      <c r="Q75" s="2" t="s">
        <v>98</v>
      </c>
      <c r="R75" s="2" t="s">
        <v>99</v>
      </c>
      <c r="S75" s="2" t="s">
        <v>99</v>
      </c>
      <c r="T75" s="2" t="s">
        <v>210</v>
      </c>
      <c r="U75" s="2" t="s">
        <v>146</v>
      </c>
      <c r="V75" s="2" t="s">
        <v>102</v>
      </c>
      <c r="W75" s="2" t="s">
        <v>211</v>
      </c>
      <c r="X75" s="2" t="s">
        <v>99</v>
      </c>
      <c r="Y75" s="2" t="s">
        <v>212</v>
      </c>
      <c r="Z75" s="4">
        <v>156</v>
      </c>
      <c r="AA75" s="4">
        <f>=ROUNDDOWN(780,0)</f>
      </c>
      <c r="AB75" s="5">
        <v>0.2</v>
      </c>
      <c r="AC75" s="2" t="s">
        <v>213</v>
      </c>
      <c r="AD75" s="4">
        <v>105</v>
      </c>
      <c r="AE75" s="4">
        <v>105</v>
      </c>
      <c r="AF75" s="6"/>
      <c r="AG75" s="6">
        <v>48</v>
      </c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/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2</v>
      </c>
      <c r="BK75" s="8">
        <v>156.4</v>
      </c>
      <c r="BL75" s="2" t="s">
        <v>185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96</v>
      </c>
      <c r="BW75" s="2" t="s">
        <v>99</v>
      </c>
      <c r="BX75" s="2" t="s">
        <v>127</v>
      </c>
      <c r="BY75" s="2" t="s">
        <v>109</v>
      </c>
      <c r="BZ75" s="2" t="s">
        <v>109</v>
      </c>
      <c r="CA75" s="2" t="s">
        <v>99</v>
      </c>
    </row>
    <row r="76">
      <c r="A76" s="2" t="s">
        <v>272</v>
      </c>
      <c r="B76" s="2" t="s">
        <v>88</v>
      </c>
      <c r="C76" s="2" t="s">
        <v>89</v>
      </c>
      <c r="D76" s="2" t="s">
        <v>256</v>
      </c>
      <c r="E76" s="2" t="s">
        <v>257</v>
      </c>
      <c r="F76" s="2" t="s">
        <v>207</v>
      </c>
      <c r="G76" s="2" t="s">
        <v>207</v>
      </c>
      <c r="H76" s="2" t="s">
        <v>207</v>
      </c>
      <c r="I76" s="2" t="s">
        <v>258</v>
      </c>
      <c r="J76" s="2" t="s">
        <v>94</v>
      </c>
      <c r="K76" s="2" t="s">
        <v>163</v>
      </c>
      <c r="L76" s="3">
        <v>64</v>
      </c>
      <c r="M76" s="3">
        <v>67.2</v>
      </c>
      <c r="N76" s="3">
        <v>159.99</v>
      </c>
      <c r="O76" s="2" t="s">
        <v>96</v>
      </c>
      <c r="P76" s="2" t="s">
        <v>97</v>
      </c>
      <c r="Q76" s="2" t="s">
        <v>98</v>
      </c>
      <c r="R76" s="2" t="s">
        <v>99</v>
      </c>
      <c r="S76" s="2" t="s">
        <v>99</v>
      </c>
      <c r="T76" s="2" t="s">
        <v>210</v>
      </c>
      <c r="U76" s="2" t="s">
        <v>146</v>
      </c>
      <c r="V76" s="2" t="s">
        <v>102</v>
      </c>
      <c r="W76" s="2" t="s">
        <v>211</v>
      </c>
      <c r="X76" s="2" t="s">
        <v>99</v>
      </c>
      <c r="Y76" s="2" t="s">
        <v>212</v>
      </c>
      <c r="Z76" s="4">
        <v>122</v>
      </c>
      <c r="AA76" s="4">
        <f>=ROUNDDOWN(610,0)</f>
      </c>
      <c r="AB76" s="5">
        <v>0.2</v>
      </c>
      <c r="AC76" s="2" t="s">
        <v>213</v>
      </c>
      <c r="AD76" s="4">
        <v>63</v>
      </c>
      <c r="AE76" s="4">
        <v>63</v>
      </c>
      <c r="AF76" s="6"/>
      <c r="AG76" s="6">
        <v>48</v>
      </c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/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2</v>
      </c>
      <c r="BK76" s="8">
        <v>149.54</v>
      </c>
      <c r="BL76" s="2" t="s">
        <v>136</v>
      </c>
      <c r="BM76" s="7"/>
      <c r="BN76" s="7"/>
      <c r="BO76" s="4"/>
      <c r="BP76" s="8"/>
      <c r="BQ76" s="4"/>
      <c r="BR76" s="8"/>
      <c r="BS76" s="7"/>
      <c r="BT76" s="7"/>
      <c r="BU76" s="2" t="s">
        <v>107</v>
      </c>
      <c r="BV76" s="2" t="s">
        <v>96</v>
      </c>
      <c r="BW76" s="2" t="s">
        <v>99</v>
      </c>
      <c r="BX76" s="2" t="s">
        <v>273</v>
      </c>
      <c r="BY76" s="2" t="s">
        <v>109</v>
      </c>
      <c r="BZ76" s="2" t="s">
        <v>109</v>
      </c>
      <c r="CA76" s="2" t="s">
        <v>99</v>
      </c>
    </row>
    <row r="77">
      <c r="A77" s="2" t="s">
        <v>274</v>
      </c>
      <c r="B77" s="2" t="s">
        <v>88</v>
      </c>
      <c r="C77" s="2" t="s">
        <v>89</v>
      </c>
      <c r="D77" s="2" t="s">
        <v>256</v>
      </c>
      <c r="E77" s="2" t="s">
        <v>257</v>
      </c>
      <c r="F77" s="2" t="s">
        <v>207</v>
      </c>
      <c r="G77" s="2" t="s">
        <v>207</v>
      </c>
      <c r="H77" s="2" t="s">
        <v>207</v>
      </c>
      <c r="I77" s="2" t="s">
        <v>258</v>
      </c>
      <c r="J77" s="2" t="s">
        <v>111</v>
      </c>
      <c r="K77" s="2" t="s">
        <v>163</v>
      </c>
      <c r="L77" s="3">
        <v>68</v>
      </c>
      <c r="M77" s="3">
        <v>71.4</v>
      </c>
      <c r="N77" s="3">
        <v>169.99</v>
      </c>
      <c r="O77" s="2" t="s">
        <v>96</v>
      </c>
      <c r="P77" s="2" t="s">
        <v>97</v>
      </c>
      <c r="Q77" s="2" t="s">
        <v>98</v>
      </c>
      <c r="R77" s="2" t="s">
        <v>99</v>
      </c>
      <c r="S77" s="2" t="s">
        <v>99</v>
      </c>
      <c r="T77" s="2" t="s">
        <v>210</v>
      </c>
      <c r="U77" s="2" t="s">
        <v>146</v>
      </c>
      <c r="V77" s="2" t="s">
        <v>102</v>
      </c>
      <c r="W77" s="2" t="s">
        <v>211</v>
      </c>
      <c r="X77" s="2" t="s">
        <v>99</v>
      </c>
      <c r="Y77" s="2" t="s">
        <v>212</v>
      </c>
      <c r="Z77" s="4">
        <v>164</v>
      </c>
      <c r="AA77" s="4">
        <f>=ROUNDDOWN(410,0)</f>
      </c>
      <c r="AB77" s="5">
        <v>0.4</v>
      </c>
      <c r="AC77" s="2" t="s">
        <v>213</v>
      </c>
      <c r="AD77" s="4">
        <v>105</v>
      </c>
      <c r="AE77" s="4">
        <v>105</v>
      </c>
      <c r="AF77" s="6"/>
      <c r="AG77" s="6">
        <v>48</v>
      </c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/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/>
      <c r="BK77" s="8"/>
      <c r="BL77" s="2" t="s">
        <v>99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96</v>
      </c>
      <c r="BW77" s="2" t="s">
        <v>99</v>
      </c>
      <c r="BX77" s="2" t="s">
        <v>263</v>
      </c>
      <c r="BY77" s="2" t="s">
        <v>109</v>
      </c>
      <c r="BZ77" s="2" t="s">
        <v>109</v>
      </c>
      <c r="CA77" s="2" t="s">
        <v>99</v>
      </c>
    </row>
    <row r="78">
      <c r="A78" s="2" t="s">
        <v>275</v>
      </c>
      <c r="B78" s="2" t="s">
        <v>88</v>
      </c>
      <c r="C78" s="2" t="s">
        <v>89</v>
      </c>
      <c r="D78" s="2" t="s">
        <v>256</v>
      </c>
      <c r="E78" s="2" t="s">
        <v>257</v>
      </c>
      <c r="F78" s="2" t="s">
        <v>276</v>
      </c>
      <c r="G78" s="2" t="s">
        <v>276</v>
      </c>
      <c r="H78" s="2" t="s">
        <v>276</v>
      </c>
      <c r="I78" s="2" t="s">
        <v>277</v>
      </c>
      <c r="J78" s="2" t="s">
        <v>94</v>
      </c>
      <c r="K78" s="2" t="s">
        <v>163</v>
      </c>
      <c r="L78" s="3">
        <v>400</v>
      </c>
      <c r="M78" s="3">
        <v>420</v>
      </c>
      <c r="N78" s="3">
        <v>999.99</v>
      </c>
      <c r="O78" s="2" t="s">
        <v>96</v>
      </c>
      <c r="P78" s="2" t="s">
        <v>97</v>
      </c>
      <c r="Q78" s="2" t="s">
        <v>98</v>
      </c>
      <c r="R78" s="2" t="s">
        <v>99</v>
      </c>
      <c r="S78" s="2" t="s">
        <v>99</v>
      </c>
      <c r="T78" s="2" t="s">
        <v>123</v>
      </c>
      <c r="U78" s="2" t="s">
        <v>146</v>
      </c>
      <c r="V78" s="2" t="s">
        <v>102</v>
      </c>
      <c r="W78" s="2" t="s">
        <v>103</v>
      </c>
      <c r="X78" s="2" t="s">
        <v>99</v>
      </c>
      <c r="Y78" s="2" t="s">
        <v>278</v>
      </c>
      <c r="Z78" s="4">
        <v>196</v>
      </c>
      <c r="AA78" s="4">
        <f>=ROUNDDOWN(280,0)</f>
      </c>
      <c r="AB78" s="5">
        <v>0.7</v>
      </c>
      <c r="AC78" s="2" t="s">
        <v>99</v>
      </c>
      <c r="AD78" s="4"/>
      <c r="AE78" s="4"/>
      <c r="AF78" s="6"/>
      <c r="AG78" s="6">
        <v>50</v>
      </c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1</v>
      </c>
      <c r="AQ78" s="8"/>
      <c r="AR78" s="4"/>
      <c r="AS78" s="8"/>
      <c r="AT78" s="7"/>
      <c r="AU78" s="7"/>
      <c r="AV78" s="4">
        <v>1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/>
      <c r="BC78" s="4">
        <v>1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/>
      <c r="BJ78" s="4">
        <v>1</v>
      </c>
      <c r="BK78" s="8"/>
      <c r="BL78" s="2" t="s">
        <v>16</v>
      </c>
      <c r="BM78" s="7">
        <v>1</v>
      </c>
      <c r="BN78" s="7"/>
      <c r="BO78" s="4">
        <v>1</v>
      </c>
      <c r="BP78" s="8"/>
      <c r="BQ78" s="4"/>
      <c r="BR78" s="8"/>
      <c r="BS78" s="7"/>
      <c r="BT78" s="7"/>
      <c r="BU78" s="2" t="s">
        <v>107</v>
      </c>
      <c r="BV78" s="2" t="s">
        <v>96</v>
      </c>
      <c r="BW78" s="2" t="s">
        <v>99</v>
      </c>
      <c r="BX78" s="2" t="s">
        <v>116</v>
      </c>
      <c r="BY78" s="2" t="s">
        <v>109</v>
      </c>
      <c r="BZ78" s="2" t="s">
        <v>109</v>
      </c>
      <c r="CA78" s="2" t="s">
        <v>99</v>
      </c>
    </row>
    <row r="79">
      <c r="A79" s="2" t="s">
        <v>279</v>
      </c>
      <c r="B79" s="2" t="s">
        <v>88</v>
      </c>
      <c r="C79" s="2" t="s">
        <v>89</v>
      </c>
      <c r="D79" s="2" t="s">
        <v>256</v>
      </c>
      <c r="E79" s="2" t="s">
        <v>257</v>
      </c>
      <c r="F79" s="2" t="s">
        <v>276</v>
      </c>
      <c r="G79" s="2" t="s">
        <v>276</v>
      </c>
      <c r="H79" s="2" t="s">
        <v>276</v>
      </c>
      <c r="I79" s="2" t="s">
        <v>277</v>
      </c>
      <c r="J79" s="2" t="s">
        <v>111</v>
      </c>
      <c r="K79" s="2" t="s">
        <v>163</v>
      </c>
      <c r="L79" s="3">
        <v>439.6</v>
      </c>
      <c r="M79" s="3">
        <v>461.58</v>
      </c>
      <c r="N79" s="3">
        <v>1099</v>
      </c>
      <c r="O79" s="2" t="s">
        <v>96</v>
      </c>
      <c r="P79" s="2" t="s">
        <v>97</v>
      </c>
      <c r="Q79" s="2" t="s">
        <v>98</v>
      </c>
      <c r="R79" s="2" t="s">
        <v>99</v>
      </c>
      <c r="S79" s="2" t="s">
        <v>99</v>
      </c>
      <c r="T79" s="2" t="s">
        <v>123</v>
      </c>
      <c r="U79" s="2" t="s">
        <v>146</v>
      </c>
      <c r="V79" s="2" t="s">
        <v>102</v>
      </c>
      <c r="W79" s="2" t="s">
        <v>103</v>
      </c>
      <c r="X79" s="2" t="s">
        <v>99</v>
      </c>
      <c r="Y79" s="2" t="s">
        <v>278</v>
      </c>
      <c r="Z79" s="4">
        <v>295</v>
      </c>
      <c r="AA79" s="4">
        <f>=ROUNDDOWN(2950,0)</f>
      </c>
      <c r="AB79" s="5">
        <v>0.1</v>
      </c>
      <c r="AC79" s="2" t="s">
        <v>99</v>
      </c>
      <c r="AD79" s="4"/>
      <c r="AE79" s="4"/>
      <c r="AF79" s="6"/>
      <c r="AG79" s="6">
        <v>50</v>
      </c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/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/>
      <c r="BJ79" s="4"/>
      <c r="BK79" s="8"/>
      <c r="BL79" s="2" t="s">
        <v>99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96</v>
      </c>
      <c r="BW79" s="2" t="s">
        <v>99</v>
      </c>
      <c r="BX79" s="2" t="s">
        <v>280</v>
      </c>
      <c r="BY79" s="2" t="s">
        <v>109</v>
      </c>
      <c r="BZ79" s="2" t="s">
        <v>109</v>
      </c>
      <c r="CA79" s="2" t="s">
        <v>99</v>
      </c>
    </row>
    <row r="80">
      <c r="A80" s="2" t="s">
        <v>281</v>
      </c>
      <c r="B80" s="2" t="s">
        <v>88</v>
      </c>
      <c r="C80" s="2" t="s">
        <v>89</v>
      </c>
      <c r="D80" s="2" t="s">
        <v>282</v>
      </c>
      <c r="E80" s="2" t="s">
        <v>283</v>
      </c>
      <c r="F80" s="2" t="s">
        <v>160</v>
      </c>
      <c r="G80" s="2" t="s">
        <v>160</v>
      </c>
      <c r="H80" s="2" t="s">
        <v>160</v>
      </c>
      <c r="I80" s="2" t="s">
        <v>284</v>
      </c>
      <c r="J80" s="2" t="s">
        <v>285</v>
      </c>
      <c r="K80" s="2" t="s">
        <v>163</v>
      </c>
      <c r="L80" s="3">
        <v>20</v>
      </c>
      <c r="M80" s="3">
        <v>21</v>
      </c>
      <c r="N80" s="3">
        <v>49.99</v>
      </c>
      <c r="O80" s="2" t="s">
        <v>96</v>
      </c>
      <c r="P80" s="2" t="s">
        <v>97</v>
      </c>
      <c r="Q80" s="2" t="s">
        <v>98</v>
      </c>
      <c r="R80" s="2" t="s">
        <v>99</v>
      </c>
      <c r="S80" s="2" t="s">
        <v>99</v>
      </c>
      <c r="T80" s="2" t="s">
        <v>123</v>
      </c>
      <c r="U80" s="2" t="s">
        <v>286</v>
      </c>
      <c r="V80" s="2" t="s">
        <v>102</v>
      </c>
      <c r="W80" s="2" t="s">
        <v>104</v>
      </c>
      <c r="X80" s="2" t="s">
        <v>99</v>
      </c>
      <c r="Y80" s="2" t="s">
        <v>165</v>
      </c>
      <c r="Z80" s="4">
        <v>55</v>
      </c>
      <c r="AA80" s="4">
        <f>=ROUNDDOWN(78.5714285714286,0)</f>
      </c>
      <c r="AB80" s="5">
        <v>0.7</v>
      </c>
      <c r="AC80" s="2" t="s">
        <v>99</v>
      </c>
      <c r="AD80" s="4"/>
      <c r="AE80" s="4"/>
      <c r="AF80" s="6">
        <v>78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1</v>
      </c>
      <c r="AQ80" s="8">
        <v>49.99</v>
      </c>
      <c r="AR80" s="4"/>
      <c r="AS80" s="8"/>
      <c r="AT80" s="7"/>
      <c r="AU80" s="7"/>
      <c r="AV80" s="4">
        <v>2</v>
      </c>
      <c r="AW80" s="8">
        <v>99.98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0.5</v>
      </c>
      <c r="BC80" s="4">
        <v>3</v>
      </c>
      <c r="BD80" s="8">
        <v>149.97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0.6667</v>
      </c>
      <c r="BJ80" s="4">
        <v>3</v>
      </c>
      <c r="BK80" s="8">
        <v>95.67</v>
      </c>
      <c r="BL80" s="2" t="s">
        <v>287</v>
      </c>
      <c r="BM80" s="7">
        <v>0.3333</v>
      </c>
      <c r="BN80" s="7">
        <v>0.5225</v>
      </c>
      <c r="BO80" s="4">
        <v>1</v>
      </c>
      <c r="BP80" s="8">
        <v>49.99</v>
      </c>
      <c r="BQ80" s="4"/>
      <c r="BR80" s="8"/>
      <c r="BS80" s="7"/>
      <c r="BT80" s="7"/>
      <c r="BU80" s="2" t="s">
        <v>107</v>
      </c>
      <c r="BV80" s="2" t="s">
        <v>96</v>
      </c>
      <c r="BW80" s="2" t="s">
        <v>99</v>
      </c>
      <c r="BX80" s="2" t="s">
        <v>288</v>
      </c>
      <c r="BY80" s="2" t="s">
        <v>109</v>
      </c>
      <c r="BZ80" s="2" t="s">
        <v>109</v>
      </c>
      <c r="CA80" s="2" t="s">
        <v>99</v>
      </c>
    </row>
    <row r="81">
      <c r="A81" s="2" t="s">
        <v>289</v>
      </c>
      <c r="B81" s="2" t="s">
        <v>88</v>
      </c>
      <c r="C81" s="2" t="s">
        <v>89</v>
      </c>
      <c r="D81" s="2" t="s">
        <v>282</v>
      </c>
      <c r="E81" s="2" t="s">
        <v>283</v>
      </c>
      <c r="F81" s="2" t="s">
        <v>160</v>
      </c>
      <c r="G81" s="2" t="s">
        <v>160</v>
      </c>
      <c r="H81" s="2" t="s">
        <v>160</v>
      </c>
      <c r="I81" s="2" t="s">
        <v>284</v>
      </c>
      <c r="J81" s="2" t="s">
        <v>290</v>
      </c>
      <c r="K81" s="2" t="s">
        <v>163</v>
      </c>
      <c r="L81" s="3">
        <v>20</v>
      </c>
      <c r="M81" s="3">
        <v>21</v>
      </c>
      <c r="N81" s="3">
        <v>49.99</v>
      </c>
      <c r="O81" s="2" t="s">
        <v>96</v>
      </c>
      <c r="P81" s="2" t="s">
        <v>97</v>
      </c>
      <c r="Q81" s="2" t="s">
        <v>98</v>
      </c>
      <c r="R81" s="2" t="s">
        <v>99</v>
      </c>
      <c r="S81" s="2" t="s">
        <v>99</v>
      </c>
      <c r="T81" s="2" t="s">
        <v>123</v>
      </c>
      <c r="U81" s="2" t="s">
        <v>286</v>
      </c>
      <c r="V81" s="2" t="s">
        <v>102</v>
      </c>
      <c r="W81" s="2" t="s">
        <v>104</v>
      </c>
      <c r="X81" s="2" t="s">
        <v>99</v>
      </c>
      <c r="Y81" s="2" t="s">
        <v>165</v>
      </c>
      <c r="Z81" s="4">
        <v>39</v>
      </c>
      <c r="AA81" s="4">
        <f>=ROUNDDOWN(195,0)</f>
      </c>
      <c r="AB81" s="5">
        <v>0.2</v>
      </c>
      <c r="AC81" s="2" t="s">
        <v>99</v>
      </c>
      <c r="AD81" s="4"/>
      <c r="AE81" s="4"/>
      <c r="AF81" s="6">
        <v>78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1</v>
      </c>
      <c r="AQ81" s="8">
        <v>49.99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0.5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1</v>
      </c>
      <c r="BK81" s="8">
        <v>49.99</v>
      </c>
      <c r="BL81" s="2" t="s">
        <v>16</v>
      </c>
      <c r="BM81" s="7">
        <v>1</v>
      </c>
      <c r="BN81" s="7">
        <v>1</v>
      </c>
      <c r="BO81" s="4">
        <v>1</v>
      </c>
      <c r="BP81" s="8">
        <v>49.99</v>
      </c>
      <c r="BQ81" s="4"/>
      <c r="BR81" s="8"/>
      <c r="BS81" s="7"/>
      <c r="BT81" s="7"/>
      <c r="BU81" s="2" t="s">
        <v>107</v>
      </c>
      <c r="BV81" s="2" t="s">
        <v>96</v>
      </c>
      <c r="BW81" s="2" t="s">
        <v>99</v>
      </c>
      <c r="BX81" s="2" t="s">
        <v>291</v>
      </c>
      <c r="BY81" s="2" t="s">
        <v>109</v>
      </c>
      <c r="BZ81" s="2" t="s">
        <v>109</v>
      </c>
      <c r="CA81" s="2" t="s">
        <v>99</v>
      </c>
    </row>
    <row r="82">
      <c r="A82" s="2" t="s">
        <v>292</v>
      </c>
      <c r="B82" s="2" t="s">
        <v>88</v>
      </c>
      <c r="C82" s="2" t="s">
        <v>89</v>
      </c>
      <c r="D82" s="2" t="s">
        <v>282</v>
      </c>
      <c r="E82" s="2" t="s">
        <v>283</v>
      </c>
      <c r="F82" s="2" t="s">
        <v>160</v>
      </c>
      <c r="G82" s="2" t="s">
        <v>160</v>
      </c>
      <c r="H82" s="2" t="s">
        <v>160</v>
      </c>
      <c r="I82" s="2" t="s">
        <v>284</v>
      </c>
      <c r="J82" s="2" t="s">
        <v>285</v>
      </c>
      <c r="K82" s="2" t="s">
        <v>175</v>
      </c>
      <c r="L82" s="3">
        <v>20</v>
      </c>
      <c r="M82" s="3">
        <v>21</v>
      </c>
      <c r="N82" s="3">
        <v>49.99</v>
      </c>
      <c r="O82" s="2" t="s">
        <v>96</v>
      </c>
      <c r="P82" s="2" t="s">
        <v>97</v>
      </c>
      <c r="Q82" s="2" t="s">
        <v>98</v>
      </c>
      <c r="R82" s="2" t="s">
        <v>99</v>
      </c>
      <c r="S82" s="2" t="s">
        <v>99</v>
      </c>
      <c r="T82" s="2" t="s">
        <v>123</v>
      </c>
      <c r="U82" s="2" t="s">
        <v>286</v>
      </c>
      <c r="V82" s="2" t="s">
        <v>102</v>
      </c>
      <c r="W82" s="2" t="s">
        <v>104</v>
      </c>
      <c r="X82" s="2" t="s">
        <v>99</v>
      </c>
      <c r="Y82" s="2" t="s">
        <v>165</v>
      </c>
      <c r="Z82" s="4">
        <v>57</v>
      </c>
      <c r="AA82" s="4">
        <f>=ROUNDDOWN(114,0)</f>
      </c>
      <c r="AB82" s="5">
        <v>0.5</v>
      </c>
      <c r="AC82" s="2" t="s">
        <v>99</v>
      </c>
      <c r="AD82" s="4"/>
      <c r="AE82" s="4"/>
      <c r="AF82" s="6">
        <v>78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1</v>
      </c>
      <c r="AQ82" s="8">
        <v>49.99</v>
      </c>
      <c r="AR82" s="4"/>
      <c r="AS82" s="8"/>
      <c r="AT82" s="7"/>
      <c r="AU82" s="7"/>
      <c r="AV82" s="4">
        <v>1</v>
      </c>
      <c r="AW82" s="8">
        <v>49.99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1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0.3333</v>
      </c>
      <c r="BJ82" s="4">
        <v>2</v>
      </c>
      <c r="BK82" s="8">
        <v>72.67</v>
      </c>
      <c r="BL82" s="2" t="s">
        <v>126</v>
      </c>
      <c r="BM82" s="7">
        <v>0.5</v>
      </c>
      <c r="BN82" s="7">
        <v>0.6879</v>
      </c>
      <c r="BO82" s="4">
        <v>1</v>
      </c>
      <c r="BP82" s="8">
        <v>49.99</v>
      </c>
      <c r="BQ82" s="4"/>
      <c r="BR82" s="8"/>
      <c r="BS82" s="7"/>
      <c r="BT82" s="7"/>
      <c r="BU82" s="2" t="s">
        <v>107</v>
      </c>
      <c r="BV82" s="2" t="s">
        <v>96</v>
      </c>
      <c r="BW82" s="2" t="s">
        <v>99</v>
      </c>
      <c r="BX82" s="2" t="s">
        <v>177</v>
      </c>
      <c r="BY82" s="2" t="s">
        <v>109</v>
      </c>
      <c r="BZ82" s="2" t="s">
        <v>109</v>
      </c>
      <c r="CA82" s="2" t="s">
        <v>99</v>
      </c>
    </row>
    <row r="83">
      <c r="A83" s="2" t="s">
        <v>293</v>
      </c>
      <c r="B83" s="2" t="s">
        <v>88</v>
      </c>
      <c r="C83" s="2" t="s">
        <v>89</v>
      </c>
      <c r="D83" s="2" t="s">
        <v>282</v>
      </c>
      <c r="E83" s="2" t="s">
        <v>283</v>
      </c>
      <c r="F83" s="2" t="s">
        <v>160</v>
      </c>
      <c r="G83" s="2" t="s">
        <v>160</v>
      </c>
      <c r="H83" s="2" t="s">
        <v>160</v>
      </c>
      <c r="I83" s="2" t="s">
        <v>284</v>
      </c>
      <c r="J83" s="2" t="s">
        <v>290</v>
      </c>
      <c r="K83" s="2" t="s">
        <v>175</v>
      </c>
      <c r="L83" s="3">
        <v>20</v>
      </c>
      <c r="M83" s="3">
        <v>21</v>
      </c>
      <c r="N83" s="3">
        <v>49.99</v>
      </c>
      <c r="O83" s="2" t="s">
        <v>96</v>
      </c>
      <c r="P83" s="2" t="s">
        <v>97</v>
      </c>
      <c r="Q83" s="2" t="s">
        <v>98</v>
      </c>
      <c r="R83" s="2" t="s">
        <v>99</v>
      </c>
      <c r="S83" s="2" t="s">
        <v>99</v>
      </c>
      <c r="T83" s="2" t="s">
        <v>123</v>
      </c>
      <c r="U83" s="2" t="s">
        <v>286</v>
      </c>
      <c r="V83" s="2" t="s">
        <v>102</v>
      </c>
      <c r="W83" s="2" t="s">
        <v>104</v>
      </c>
      <c r="X83" s="2" t="s">
        <v>99</v>
      </c>
      <c r="Y83" s="2" t="s">
        <v>165</v>
      </c>
      <c r="Z83" s="4">
        <v>35</v>
      </c>
      <c r="AA83" s="4">
        <f>=ROUNDDOWN(35,0)</f>
      </c>
      <c r="AB83" s="5">
        <v>1</v>
      </c>
      <c r="AC83" s="2" t="s">
        <v>99</v>
      </c>
      <c r="AD83" s="4"/>
      <c r="AE83" s="4"/>
      <c r="AF83" s="6">
        <v>78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/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/>
      <c r="BK83" s="8"/>
      <c r="BL83" s="2" t="s">
        <v>99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96</v>
      </c>
      <c r="BW83" s="2" t="s">
        <v>99</v>
      </c>
      <c r="BX83" s="2" t="s">
        <v>99</v>
      </c>
      <c r="BY83" s="2" t="s">
        <v>109</v>
      </c>
      <c r="BZ83" s="2" t="s">
        <v>109</v>
      </c>
      <c r="CA83" s="2" t="s">
        <v>99</v>
      </c>
    </row>
    <row r="84">
      <c r="A84" s="2" t="s">
        <v>294</v>
      </c>
      <c r="B84" s="2" t="s">
        <v>88</v>
      </c>
      <c r="C84" s="2" t="s">
        <v>89</v>
      </c>
      <c r="D84" s="2" t="s">
        <v>282</v>
      </c>
      <c r="E84" s="2" t="s">
        <v>283</v>
      </c>
      <c r="F84" s="2" t="s">
        <v>160</v>
      </c>
      <c r="G84" s="2" t="s">
        <v>160</v>
      </c>
      <c r="H84" s="2" t="s">
        <v>160</v>
      </c>
      <c r="I84" s="2" t="s">
        <v>284</v>
      </c>
      <c r="J84" s="2" t="s">
        <v>285</v>
      </c>
      <c r="K84" s="2" t="s">
        <v>209</v>
      </c>
      <c r="L84" s="3">
        <v>20</v>
      </c>
      <c r="M84" s="3">
        <v>21</v>
      </c>
      <c r="N84" s="3">
        <v>49.99</v>
      </c>
      <c r="O84" s="2" t="s">
        <v>96</v>
      </c>
      <c r="P84" s="2" t="s">
        <v>97</v>
      </c>
      <c r="Q84" s="2" t="s">
        <v>98</v>
      </c>
      <c r="R84" s="2" t="s">
        <v>99</v>
      </c>
      <c r="S84" s="2" t="s">
        <v>99</v>
      </c>
      <c r="T84" s="2" t="s">
        <v>123</v>
      </c>
      <c r="U84" s="2" t="s">
        <v>286</v>
      </c>
      <c r="V84" s="2" t="s">
        <v>102</v>
      </c>
      <c r="W84" s="2" t="s">
        <v>104</v>
      </c>
      <c r="X84" s="2" t="s">
        <v>99</v>
      </c>
      <c r="Y84" s="2" t="s">
        <v>165</v>
      </c>
      <c r="Z84" s="4">
        <v>59</v>
      </c>
      <c r="AA84" s="4">
        <f>=ROUNDDOWN({0},0)</f>
      </c>
      <c r="AB84" s="5"/>
      <c r="AC84" s="2" t="s">
        <v>99</v>
      </c>
      <c r="AD84" s="4"/>
      <c r="AE84" s="4"/>
      <c r="AF84" s="6">
        <v>78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/>
      <c r="BK84" s="8"/>
      <c r="BL84" s="2" t="s">
        <v>99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96</v>
      </c>
      <c r="BW84" s="2" t="s">
        <v>99</v>
      </c>
      <c r="BX84" s="2" t="s">
        <v>99</v>
      </c>
      <c r="BY84" s="2" t="s">
        <v>109</v>
      </c>
      <c r="BZ84" s="2" t="s">
        <v>109</v>
      </c>
      <c r="CA84" s="2" t="s">
        <v>99</v>
      </c>
    </row>
    <row r="85">
      <c r="A85" s="2" t="s">
        <v>295</v>
      </c>
      <c r="B85" s="2" t="s">
        <v>88</v>
      </c>
      <c r="C85" s="2" t="s">
        <v>89</v>
      </c>
      <c r="D85" s="2" t="s">
        <v>282</v>
      </c>
      <c r="E85" s="2" t="s">
        <v>283</v>
      </c>
      <c r="F85" s="2" t="s">
        <v>160</v>
      </c>
      <c r="G85" s="2" t="s">
        <v>160</v>
      </c>
      <c r="H85" s="2" t="s">
        <v>160</v>
      </c>
      <c r="I85" s="2" t="s">
        <v>284</v>
      </c>
      <c r="J85" s="2" t="s">
        <v>290</v>
      </c>
      <c r="K85" s="2" t="s">
        <v>209</v>
      </c>
      <c r="L85" s="3">
        <v>20</v>
      </c>
      <c r="M85" s="3">
        <v>21</v>
      </c>
      <c r="N85" s="3">
        <v>49.99</v>
      </c>
      <c r="O85" s="2" t="s">
        <v>96</v>
      </c>
      <c r="P85" s="2" t="s">
        <v>97</v>
      </c>
      <c r="Q85" s="2" t="s">
        <v>98</v>
      </c>
      <c r="R85" s="2" t="s">
        <v>99</v>
      </c>
      <c r="S85" s="2" t="s">
        <v>99</v>
      </c>
      <c r="T85" s="2" t="s">
        <v>123</v>
      </c>
      <c r="U85" s="2" t="s">
        <v>286</v>
      </c>
      <c r="V85" s="2" t="s">
        <v>102</v>
      </c>
      <c r="W85" s="2" t="s">
        <v>104</v>
      </c>
      <c r="X85" s="2" t="s">
        <v>99</v>
      </c>
      <c r="Y85" s="2" t="s">
        <v>165</v>
      </c>
      <c r="Z85" s="4">
        <v>38</v>
      </c>
      <c r="AA85" s="4">
        <f>=ROUNDDOWN({0},0)</f>
      </c>
      <c r="AB85" s="5"/>
      <c r="AC85" s="2" t="s">
        <v>99</v>
      </c>
      <c r="AD85" s="4"/>
      <c r="AE85" s="4"/>
      <c r="AF85" s="6">
        <v>78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/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/>
      <c r="BK85" s="8"/>
      <c r="BL85" s="2" t="s">
        <v>99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96</v>
      </c>
      <c r="BW85" s="2" t="s">
        <v>99</v>
      </c>
      <c r="BX85" s="2" t="s">
        <v>99</v>
      </c>
      <c r="BY85" s="2" t="s">
        <v>109</v>
      </c>
      <c r="BZ85" s="2" t="s">
        <v>109</v>
      </c>
      <c r="CA85" s="2" t="s">
        <v>99</v>
      </c>
    </row>
    <row r="86">
      <c r="A86" s="2" t="s">
        <v>296</v>
      </c>
      <c r="B86" s="2" t="s">
        <v>88</v>
      </c>
      <c r="C86" s="2" t="s">
        <v>89</v>
      </c>
      <c r="D86" s="2" t="s">
        <v>282</v>
      </c>
      <c r="E86" s="2" t="s">
        <v>283</v>
      </c>
      <c r="F86" s="2" t="s">
        <v>160</v>
      </c>
      <c r="G86" s="2" t="s">
        <v>160</v>
      </c>
      <c r="H86" s="2" t="s">
        <v>160</v>
      </c>
      <c r="I86" s="2" t="s">
        <v>284</v>
      </c>
      <c r="J86" s="2" t="s">
        <v>285</v>
      </c>
      <c r="K86" s="2" t="s">
        <v>100</v>
      </c>
      <c r="L86" s="3">
        <v>20</v>
      </c>
      <c r="M86" s="3">
        <v>21</v>
      </c>
      <c r="N86" s="3">
        <v>49.99</v>
      </c>
      <c r="O86" s="2" t="s">
        <v>96</v>
      </c>
      <c r="P86" s="2" t="s">
        <v>97</v>
      </c>
      <c r="Q86" s="2" t="s">
        <v>98</v>
      </c>
      <c r="R86" s="2" t="s">
        <v>99</v>
      </c>
      <c r="S86" s="2" t="s">
        <v>99</v>
      </c>
      <c r="T86" s="2" t="s">
        <v>123</v>
      </c>
      <c r="U86" s="2" t="s">
        <v>286</v>
      </c>
      <c r="V86" s="2" t="s">
        <v>102</v>
      </c>
      <c r="W86" s="2" t="s">
        <v>104</v>
      </c>
      <c r="X86" s="2" t="s">
        <v>99</v>
      </c>
      <c r="Y86" s="2" t="s">
        <v>165</v>
      </c>
      <c r="Z86" s="4">
        <v>49</v>
      </c>
      <c r="AA86" s="4">
        <f>=ROUNDDOWN(98,0)</f>
      </c>
      <c r="AB86" s="5">
        <v>0.5</v>
      </c>
      <c r="AC86" s="2" t="s">
        <v>99</v>
      </c>
      <c r="AD86" s="4"/>
      <c r="AE86" s="4"/>
      <c r="AF86" s="6">
        <v>78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/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2</v>
      </c>
      <c r="BK86" s="8">
        <v>46</v>
      </c>
      <c r="BL86" s="2" t="s">
        <v>185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96</v>
      </c>
      <c r="BW86" s="2" t="s">
        <v>99</v>
      </c>
      <c r="BX86" s="2" t="s">
        <v>99</v>
      </c>
      <c r="BY86" s="2" t="s">
        <v>109</v>
      </c>
      <c r="BZ86" s="2" t="s">
        <v>109</v>
      </c>
      <c r="CA86" s="2" t="s">
        <v>99</v>
      </c>
    </row>
    <row r="87">
      <c r="A87" s="2" t="s">
        <v>297</v>
      </c>
      <c r="B87" s="2" t="s">
        <v>88</v>
      </c>
      <c r="C87" s="2" t="s">
        <v>89</v>
      </c>
      <c r="D87" s="2" t="s">
        <v>282</v>
      </c>
      <c r="E87" s="2" t="s">
        <v>283</v>
      </c>
      <c r="F87" s="2" t="s">
        <v>160</v>
      </c>
      <c r="G87" s="2" t="s">
        <v>160</v>
      </c>
      <c r="H87" s="2" t="s">
        <v>160</v>
      </c>
      <c r="I87" s="2" t="s">
        <v>284</v>
      </c>
      <c r="J87" s="2" t="s">
        <v>290</v>
      </c>
      <c r="K87" s="2" t="s">
        <v>100</v>
      </c>
      <c r="L87" s="3">
        <v>20</v>
      </c>
      <c r="M87" s="3">
        <v>21</v>
      </c>
      <c r="N87" s="3">
        <v>49.99</v>
      </c>
      <c r="O87" s="2" t="s">
        <v>96</v>
      </c>
      <c r="P87" s="2" t="s">
        <v>97</v>
      </c>
      <c r="Q87" s="2" t="s">
        <v>98</v>
      </c>
      <c r="R87" s="2" t="s">
        <v>99</v>
      </c>
      <c r="S87" s="2" t="s">
        <v>99</v>
      </c>
      <c r="T87" s="2" t="s">
        <v>123</v>
      </c>
      <c r="U87" s="2" t="s">
        <v>286</v>
      </c>
      <c r="V87" s="2" t="s">
        <v>102</v>
      </c>
      <c r="W87" s="2" t="s">
        <v>104</v>
      </c>
      <c r="X87" s="2" t="s">
        <v>99</v>
      </c>
      <c r="Y87" s="2" t="s">
        <v>165</v>
      </c>
      <c r="Z87" s="4">
        <v>30</v>
      </c>
      <c r="AA87" s="4">
        <f>=ROUNDDOWN({0},0)</f>
      </c>
      <c r="AB87" s="5"/>
      <c r="AC87" s="2" t="s">
        <v>99</v>
      </c>
      <c r="AD87" s="4"/>
      <c r="AE87" s="4"/>
      <c r="AF87" s="6">
        <v>78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/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 t="s">
        <v>99</v>
      </c>
      <c r="BJ87" s="4"/>
      <c r="BK87" s="8"/>
      <c r="BL87" s="2" t="s">
        <v>99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96</v>
      </c>
      <c r="BW87" s="2" t="s">
        <v>99</v>
      </c>
      <c r="BX87" s="2" t="s">
        <v>268</v>
      </c>
      <c r="BY87" s="2" t="s">
        <v>109</v>
      </c>
      <c r="BZ87" s="2" t="s">
        <v>109</v>
      </c>
      <c r="CA87" s="2" t="s">
        <v>99</v>
      </c>
    </row>
    <row r="88">
      <c r="A88" s="2" t="s">
        <v>298</v>
      </c>
      <c r="B88" s="2" t="s">
        <v>88</v>
      </c>
      <c r="C88" s="2" t="s">
        <v>89</v>
      </c>
      <c r="D88" s="2" t="s">
        <v>282</v>
      </c>
      <c r="E88" s="2" t="s">
        <v>283</v>
      </c>
      <c r="F88" s="2" t="s">
        <v>160</v>
      </c>
      <c r="G88" s="2" t="s">
        <v>160</v>
      </c>
      <c r="H88" s="2" t="s">
        <v>160</v>
      </c>
      <c r="I88" s="2" t="s">
        <v>284</v>
      </c>
      <c r="J88" s="2" t="s">
        <v>285</v>
      </c>
      <c r="K88" s="2" t="s">
        <v>195</v>
      </c>
      <c r="L88" s="3">
        <v>20</v>
      </c>
      <c r="M88" s="3">
        <v>21</v>
      </c>
      <c r="N88" s="3">
        <v>49.99</v>
      </c>
      <c r="O88" s="2" t="s">
        <v>96</v>
      </c>
      <c r="P88" s="2" t="s">
        <v>97</v>
      </c>
      <c r="Q88" s="2" t="s">
        <v>98</v>
      </c>
      <c r="R88" s="2" t="s">
        <v>99</v>
      </c>
      <c r="S88" s="2" t="s">
        <v>99</v>
      </c>
      <c r="T88" s="2" t="s">
        <v>123</v>
      </c>
      <c r="U88" s="2" t="s">
        <v>286</v>
      </c>
      <c r="V88" s="2" t="s">
        <v>102</v>
      </c>
      <c r="W88" s="2" t="s">
        <v>104</v>
      </c>
      <c r="X88" s="2" t="s">
        <v>99</v>
      </c>
      <c r="Y88" s="2" t="s">
        <v>165</v>
      </c>
      <c r="Z88" s="4">
        <v>58</v>
      </c>
      <c r="AA88" s="4">
        <f>=ROUNDDOWN({0},0)</f>
      </c>
      <c r="AB88" s="5"/>
      <c r="AC88" s="2" t="s">
        <v>99</v>
      </c>
      <c r="AD88" s="4"/>
      <c r="AE88" s="4"/>
      <c r="AF88" s="6">
        <v>78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/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 t="s">
        <v>99</v>
      </c>
      <c r="BJ88" s="4"/>
      <c r="BK88" s="8"/>
      <c r="BL88" s="2" t="s">
        <v>99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96</v>
      </c>
      <c r="BW88" s="2" t="s">
        <v>99</v>
      </c>
      <c r="BX88" s="2" t="s">
        <v>99</v>
      </c>
      <c r="BY88" s="2" t="s">
        <v>109</v>
      </c>
      <c r="BZ88" s="2" t="s">
        <v>109</v>
      </c>
      <c r="CA88" s="2" t="s">
        <v>99</v>
      </c>
    </row>
    <row r="89">
      <c r="A89" s="2" t="s">
        <v>299</v>
      </c>
      <c r="B89" s="2" t="s">
        <v>88</v>
      </c>
      <c r="C89" s="2" t="s">
        <v>89</v>
      </c>
      <c r="D89" s="2" t="s">
        <v>282</v>
      </c>
      <c r="E89" s="2" t="s">
        <v>283</v>
      </c>
      <c r="F89" s="2" t="s">
        <v>160</v>
      </c>
      <c r="G89" s="2" t="s">
        <v>160</v>
      </c>
      <c r="H89" s="2" t="s">
        <v>160</v>
      </c>
      <c r="I89" s="2" t="s">
        <v>284</v>
      </c>
      <c r="J89" s="2" t="s">
        <v>290</v>
      </c>
      <c r="K89" s="2" t="s">
        <v>195</v>
      </c>
      <c r="L89" s="3">
        <v>20</v>
      </c>
      <c r="M89" s="3">
        <v>21</v>
      </c>
      <c r="N89" s="3">
        <v>49.99</v>
      </c>
      <c r="O89" s="2" t="s">
        <v>96</v>
      </c>
      <c r="P89" s="2" t="s">
        <v>97</v>
      </c>
      <c r="Q89" s="2" t="s">
        <v>98</v>
      </c>
      <c r="R89" s="2" t="s">
        <v>99</v>
      </c>
      <c r="S89" s="2" t="s">
        <v>99</v>
      </c>
      <c r="T89" s="2" t="s">
        <v>123</v>
      </c>
      <c r="U89" s="2" t="s">
        <v>286</v>
      </c>
      <c r="V89" s="2" t="s">
        <v>102</v>
      </c>
      <c r="W89" s="2" t="s">
        <v>104</v>
      </c>
      <c r="X89" s="2" t="s">
        <v>99</v>
      </c>
      <c r="Y89" s="2" t="s">
        <v>165</v>
      </c>
      <c r="Z89" s="4">
        <v>38</v>
      </c>
      <c r="AA89" s="4">
        <f>=ROUNDDOWN(190,0)</f>
      </c>
      <c r="AB89" s="5">
        <v>0.2</v>
      </c>
      <c r="AC89" s="2" t="s">
        <v>99</v>
      </c>
      <c r="AD89" s="4"/>
      <c r="AE89" s="4"/>
      <c r="AF89" s="6">
        <v>78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/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1</v>
      </c>
      <c r="BK89" s="8">
        <v>23</v>
      </c>
      <c r="BL89" s="2" t="s">
        <v>185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96</v>
      </c>
      <c r="BW89" s="2" t="s">
        <v>99</v>
      </c>
      <c r="BX89" s="2" t="s">
        <v>99</v>
      </c>
      <c r="BY89" s="2" t="s">
        <v>109</v>
      </c>
      <c r="BZ89" s="2" t="s">
        <v>109</v>
      </c>
      <c r="CA89" s="2" t="s">
        <v>99</v>
      </c>
    </row>
    <row r="90">
      <c r="A90" s="2" t="s">
        <v>300</v>
      </c>
      <c r="B90" s="2" t="s">
        <v>88</v>
      </c>
      <c r="C90" s="2" t="s">
        <v>89</v>
      </c>
      <c r="D90" s="2" t="s">
        <v>282</v>
      </c>
      <c r="E90" s="2" t="s">
        <v>283</v>
      </c>
      <c r="F90" s="2" t="s">
        <v>160</v>
      </c>
      <c r="G90" s="2" t="s">
        <v>160</v>
      </c>
      <c r="H90" s="2" t="s">
        <v>160</v>
      </c>
      <c r="I90" s="2" t="s">
        <v>284</v>
      </c>
      <c r="J90" s="2" t="s">
        <v>285</v>
      </c>
      <c r="K90" s="2" t="s">
        <v>201</v>
      </c>
      <c r="L90" s="3">
        <v>20</v>
      </c>
      <c r="M90" s="3">
        <v>21</v>
      </c>
      <c r="N90" s="3">
        <v>49.99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99</v>
      </c>
      <c r="T90" s="2" t="s">
        <v>123</v>
      </c>
      <c r="U90" s="2" t="s">
        <v>286</v>
      </c>
      <c r="V90" s="2" t="s">
        <v>102</v>
      </c>
      <c r="W90" s="2" t="s">
        <v>104</v>
      </c>
      <c r="X90" s="2" t="s">
        <v>99</v>
      </c>
      <c r="Y90" s="2" t="s">
        <v>165</v>
      </c>
      <c r="Z90" s="4">
        <v>58</v>
      </c>
      <c r="AA90" s="4">
        <f>=ROUNDDOWN({0},0)</f>
      </c>
      <c r="AB90" s="5"/>
      <c r="AC90" s="2" t="s">
        <v>99</v>
      </c>
      <c r="AD90" s="4"/>
      <c r="AE90" s="4"/>
      <c r="AF90" s="6">
        <v>78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/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/>
      <c r="BK90" s="8"/>
      <c r="BL90" s="2" t="s">
        <v>99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96</v>
      </c>
      <c r="BW90" s="2" t="s">
        <v>99</v>
      </c>
      <c r="BX90" s="2" t="s">
        <v>99</v>
      </c>
      <c r="BY90" s="2" t="s">
        <v>109</v>
      </c>
      <c r="BZ90" s="2" t="s">
        <v>109</v>
      </c>
      <c r="CA90" s="2" t="s">
        <v>99</v>
      </c>
    </row>
    <row r="91">
      <c r="A91" s="2" t="s">
        <v>301</v>
      </c>
      <c r="B91" s="2" t="s">
        <v>88</v>
      </c>
      <c r="C91" s="2" t="s">
        <v>89</v>
      </c>
      <c r="D91" s="2" t="s">
        <v>282</v>
      </c>
      <c r="E91" s="2" t="s">
        <v>283</v>
      </c>
      <c r="F91" s="2" t="s">
        <v>160</v>
      </c>
      <c r="G91" s="2" t="s">
        <v>160</v>
      </c>
      <c r="H91" s="2" t="s">
        <v>160</v>
      </c>
      <c r="I91" s="2" t="s">
        <v>284</v>
      </c>
      <c r="J91" s="2" t="s">
        <v>290</v>
      </c>
      <c r="K91" s="2" t="s">
        <v>201</v>
      </c>
      <c r="L91" s="3">
        <v>20</v>
      </c>
      <c r="M91" s="3">
        <v>21</v>
      </c>
      <c r="N91" s="3">
        <v>49.99</v>
      </c>
      <c r="O91" s="2" t="s">
        <v>96</v>
      </c>
      <c r="P91" s="2" t="s">
        <v>97</v>
      </c>
      <c r="Q91" s="2" t="s">
        <v>98</v>
      </c>
      <c r="R91" s="2" t="s">
        <v>99</v>
      </c>
      <c r="S91" s="2" t="s">
        <v>99</v>
      </c>
      <c r="T91" s="2" t="s">
        <v>123</v>
      </c>
      <c r="U91" s="2" t="s">
        <v>286</v>
      </c>
      <c r="V91" s="2" t="s">
        <v>102</v>
      </c>
      <c r="W91" s="2" t="s">
        <v>104</v>
      </c>
      <c r="X91" s="2" t="s">
        <v>99</v>
      </c>
      <c r="Y91" s="2" t="s">
        <v>165</v>
      </c>
      <c r="Z91" s="4">
        <v>37</v>
      </c>
      <c r="AA91" s="4">
        <f>=ROUNDDOWN(74,0)</f>
      </c>
      <c r="AB91" s="5">
        <v>0.5</v>
      </c>
      <c r="AC91" s="2" t="s">
        <v>99</v>
      </c>
      <c r="AD91" s="4"/>
      <c r="AE91" s="4"/>
      <c r="AF91" s="6">
        <v>78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2</v>
      </c>
      <c r="BK91" s="8">
        <v>45.36</v>
      </c>
      <c r="BL91" s="2" t="s">
        <v>134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96</v>
      </c>
      <c r="BW91" s="2" t="s">
        <v>99</v>
      </c>
      <c r="BX91" s="2" t="s">
        <v>99</v>
      </c>
      <c r="BY91" s="2" t="s">
        <v>109</v>
      </c>
      <c r="BZ91" s="2" t="s">
        <v>109</v>
      </c>
      <c r="CA91" s="2" t="s">
        <v>99</v>
      </c>
    </row>
    <row r="92">
      <c r="A92" s="16" t="s">
        <v>302</v>
      </c>
      <c r="B92" s="9" t="s">
        <v>99</v>
      </c>
      <c r="C92" s="9" t="s">
        <v>99</v>
      </c>
      <c r="D92" s="9" t="s">
        <v>99</v>
      </c>
      <c r="E92" s="9" t="s">
        <v>99</v>
      </c>
      <c r="F92" s="9" t="s">
        <v>99</v>
      </c>
      <c r="G92" s="9" t="s">
        <v>99</v>
      </c>
      <c r="H92" s="9" t="s">
        <v>99</v>
      </c>
      <c r="I92" s="9" t="s">
        <v>99</v>
      </c>
      <c r="J92" s="9" t="s">
        <v>99</v>
      </c>
      <c r="K92" s="9" t="s">
        <v>99</v>
      </c>
      <c r="L92" s="10"/>
      <c r="M92" s="10"/>
      <c r="N92" s="10"/>
      <c r="O92" s="9" t="s">
        <v>99</v>
      </c>
      <c r="P92" s="9" t="s">
        <v>99</v>
      </c>
      <c r="Q92" s="9" t="s">
        <v>99</v>
      </c>
      <c r="R92" s="9" t="s">
        <v>99</v>
      </c>
      <c r="S92" s="9" t="s">
        <v>99</v>
      </c>
      <c r="T92" s="9" t="s">
        <v>99</v>
      </c>
      <c r="U92" s="9" t="s">
        <v>99</v>
      </c>
      <c r="V92" s="9" t="s">
        <v>99</v>
      </c>
      <c r="W92" s="9" t="s">
        <v>99</v>
      </c>
      <c r="X92" s="9" t="s">
        <v>99</v>
      </c>
      <c r="Y92" s="9" t="s">
        <v>99</v>
      </c>
      <c r="Z92" s="11">
        <v>13708</v>
      </c>
      <c r="AA92" s="11">
        <f>=ROUNDDOWN({0},0)</f>
      </c>
      <c r="AB92" s="12">
        <v>36.9</v>
      </c>
      <c r="AC92" s="9" t="s">
        <v>99</v>
      </c>
      <c r="AD92" s="11"/>
      <c r="AE92" s="11">
        <v>1544</v>
      </c>
      <c r="AF92" s="13"/>
      <c r="AG92" s="13"/>
      <c r="AH92" s="14"/>
      <c r="AI92" s="11"/>
      <c r="AJ92" s="11">
        <f>=ROUNDDOWN({0},0)</f>
      </c>
      <c r="AK92" s="12"/>
      <c r="AL92" s="9" t="s">
        <v>99</v>
      </c>
      <c r="AM92" s="11"/>
      <c r="AN92" s="11"/>
      <c r="AO92" s="14"/>
      <c r="AP92" s="11">
        <v>32</v>
      </c>
      <c r="AQ92" s="15">
        <v>4853.04</v>
      </c>
      <c r="AR92" s="11"/>
      <c r="AS92" s="15"/>
      <c r="AT92" s="14"/>
      <c r="AU92" s="14"/>
      <c r="AV92" s="11">
        <v>32</v>
      </c>
      <c r="AW92" s="15">
        <v>4853.04</v>
      </c>
      <c r="AX92" s="11"/>
      <c r="AY92" s="15"/>
      <c r="AZ92" s="14"/>
      <c r="BA92" s="14"/>
      <c r="BB92" s="14"/>
      <c r="BC92" s="11">
        <v>32</v>
      </c>
      <c r="BD92" s="15">
        <v>4853.04</v>
      </c>
      <c r="BE92" s="11"/>
      <c r="BF92" s="15"/>
      <c r="BG92" s="14"/>
      <c r="BH92" s="14"/>
      <c r="BI92" s="14"/>
      <c r="BJ92" s="11"/>
      <c r="BK92" s="15"/>
      <c r="BL92" s="9" t="s">
        <v>99</v>
      </c>
      <c r="BM92" s="14"/>
      <c r="BN92" s="14"/>
      <c r="BO92" s="11">
        <v>32</v>
      </c>
      <c r="BP92" s="15">
        <v>4853.04</v>
      </c>
      <c r="BQ92" s="11"/>
      <c r="BR92" s="15"/>
      <c r="BS92" s="14"/>
      <c r="BT92" s="14"/>
      <c r="BU92" s="9" t="s">
        <v>99</v>
      </c>
      <c r="BV92" s="9" t="s">
        <v>99</v>
      </c>
      <c r="BW92" s="9" t="s">
        <v>99</v>
      </c>
      <c r="BX92" s="9" t="s">
        <v>99</v>
      </c>
      <c r="BY92" s="9" t="s">
        <v>99</v>
      </c>
      <c r="BZ92" s="9" t="s">
        <v>99</v>
      </c>
      <c r="CA92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41"/>
    <mergeCell ref="BD18:BD41"/>
    <mergeCell ref="BE18:BE41"/>
    <mergeCell ref="BF18:BF41"/>
    <mergeCell ref="BG18:BG41"/>
    <mergeCell ref="BH18:BH41"/>
    <mergeCell ref="BC42:BC57"/>
    <mergeCell ref="BD42:BD57"/>
    <mergeCell ref="BE42:BE57"/>
    <mergeCell ref="BF42:BF57"/>
    <mergeCell ref="BG42:BG57"/>
    <mergeCell ref="BH42:BH57"/>
    <mergeCell ref="BC58:BC67"/>
    <mergeCell ref="BD58:BD67"/>
    <mergeCell ref="BE58:BE67"/>
    <mergeCell ref="BF58:BF67"/>
    <mergeCell ref="BG58:BG67"/>
    <mergeCell ref="BH58:BH67"/>
    <mergeCell ref="BC68:BC77"/>
    <mergeCell ref="BD68:BD77"/>
    <mergeCell ref="BE68:BE77"/>
    <mergeCell ref="BF68:BF77"/>
    <mergeCell ref="BG68:BG77"/>
    <mergeCell ref="BH68:BH77"/>
    <mergeCell ref="BC78:BC79"/>
    <mergeCell ref="BD78:BD79"/>
    <mergeCell ref="BE78:BE79"/>
    <mergeCell ref="BF78:BF79"/>
    <mergeCell ref="BG78:BG79"/>
    <mergeCell ref="BH78:BH79"/>
    <mergeCell ref="BC80:BC91"/>
    <mergeCell ref="BD80:BD91"/>
    <mergeCell ref="BE80:BE91"/>
    <mergeCell ref="BF80:BF91"/>
    <mergeCell ref="BG80:BG91"/>
    <mergeCell ref="BH80:BH9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4:AV57"/>
    <mergeCell ref="AW54:AW57"/>
    <mergeCell ref="AX54:AX57"/>
    <mergeCell ref="AY54:AY57"/>
    <mergeCell ref="AZ54:AZ57"/>
    <mergeCell ref="BA54:BA57"/>
    <mergeCell ref="BI54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303</v>
      </c>
      <c r="D2" s="0" t="s">
        <v>304</v>
      </c>
      <c r="E2" s="0" t="s">
        <v>305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306</v>
      </c>
      <c r="J4" s="1" t="s">
        <v>307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308</v>
      </c>
      <c r="P4" s="1" t="s">
        <v>309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310</v>
      </c>
      <c r="F5" s="1" t="s">
        <v>311</v>
      </c>
      <c r="G5" s="1" t="s">
        <v>310</v>
      </c>
      <c r="H5" s="1" t="s">
        <v>311</v>
      </c>
      <c r="I5" s="1" t="s">
        <v>306</v>
      </c>
      <c r="J5" s="1" t="s">
        <v>307</v>
      </c>
      <c r="K5" s="1" t="s">
        <v>312</v>
      </c>
      <c r="L5" s="1" t="s">
        <v>313</v>
      </c>
      <c r="M5" s="1" t="s">
        <v>312</v>
      </c>
      <c r="N5" s="1" t="s">
        <v>313</v>
      </c>
      <c r="O5" s="1" t="s">
        <v>308</v>
      </c>
      <c r="P5" s="1" t="s">
        <v>309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10</v>
      </c>
      <c r="F6" s="8">
        <v>2023.16</v>
      </c>
      <c r="G6" s="4"/>
      <c r="H6" s="8"/>
      <c r="I6" s="7"/>
      <c r="J6" s="7"/>
      <c r="K6" s="4">
        <v>10</v>
      </c>
      <c r="L6" s="8">
        <v>2023.16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139</v>
      </c>
      <c r="D7" s="2" t="s">
        <v>140</v>
      </c>
      <c r="E7" s="4">
        <v>8</v>
      </c>
      <c r="F7" s="8">
        <v>1119.98</v>
      </c>
      <c r="G7" s="4"/>
      <c r="H7" s="8"/>
      <c r="I7" s="7"/>
      <c r="J7" s="7"/>
      <c r="K7" s="4">
        <v>8</v>
      </c>
      <c r="L7" s="8">
        <v>1119.98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158</v>
      </c>
      <c r="D8" s="2" t="s">
        <v>159</v>
      </c>
      <c r="E8" s="4">
        <v>5</v>
      </c>
      <c r="F8" s="8">
        <v>949.95</v>
      </c>
      <c r="G8" s="4"/>
      <c r="H8" s="8"/>
      <c r="I8" s="7"/>
      <c r="J8" s="7"/>
      <c r="K8" s="4">
        <v>5</v>
      </c>
      <c r="L8" s="8">
        <v>949.95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236</v>
      </c>
      <c r="D9" s="2" t="s">
        <v>237</v>
      </c>
      <c r="E9" s="4">
        <v>4</v>
      </c>
      <c r="F9" s="8">
        <v>439.99</v>
      </c>
      <c r="G9" s="4"/>
      <c r="H9" s="8"/>
      <c r="I9" s="7"/>
      <c r="J9" s="7"/>
      <c r="K9" s="4">
        <v>4</v>
      </c>
      <c r="L9" s="8">
        <v>439.99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256</v>
      </c>
      <c r="D10" s="2" t="s">
        <v>257</v>
      </c>
      <c r="E10" s="4">
        <v>2</v>
      </c>
      <c r="F10" s="8">
        <v>169.99</v>
      </c>
      <c r="G10" s="4"/>
      <c r="H10" s="8"/>
      <c r="I10" s="7"/>
      <c r="J10" s="7"/>
      <c r="K10" s="4">
        <v>2</v>
      </c>
      <c r="L10" s="8">
        <v>169.99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282</v>
      </c>
      <c r="D11" s="2" t="s">
        <v>283</v>
      </c>
      <c r="E11" s="4">
        <v>3</v>
      </c>
      <c r="F11" s="8">
        <v>149.97</v>
      </c>
      <c r="G11" s="4"/>
      <c r="H11" s="8"/>
      <c r="I11" s="7"/>
      <c r="J11" s="7"/>
      <c r="K11" s="4">
        <v>3</v>
      </c>
      <c r="L11" s="8">
        <v>149.97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303</v>
      </c>
      <c r="D2" s="0" t="s">
        <v>304</v>
      </c>
      <c r="E2" s="0" t="s">
        <v>305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306</v>
      </c>
      <c r="I4" s="1" t="s">
        <v>307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308</v>
      </c>
      <c r="O4" s="1" t="s">
        <v>309</v>
      </c>
    </row>
    <row r="5">
      <c r="A5" s="1" t="s">
        <v>53</v>
      </c>
      <c r="B5" s="1" t="s">
        <v>55</v>
      </c>
      <c r="C5" s="1" t="s">
        <v>56</v>
      </c>
      <c r="D5" s="1" t="s">
        <v>310</v>
      </c>
      <c r="E5" s="1" t="s">
        <v>311</v>
      </c>
      <c r="F5" s="1" t="s">
        <v>310</v>
      </c>
      <c r="G5" s="1" t="s">
        <v>311</v>
      </c>
      <c r="H5" s="1" t="s">
        <v>306</v>
      </c>
      <c r="I5" s="1" t="s">
        <v>307</v>
      </c>
      <c r="J5" s="1" t="s">
        <v>312</v>
      </c>
      <c r="K5" s="1" t="s">
        <v>313</v>
      </c>
      <c r="L5" s="1" t="s">
        <v>312</v>
      </c>
      <c r="M5" s="1" t="s">
        <v>313</v>
      </c>
      <c r="N5" s="1" t="s">
        <v>308</v>
      </c>
      <c r="O5" s="1" t="s">
        <v>309</v>
      </c>
    </row>
    <row r="6">
      <c r="A6" s="2" t="s">
        <v>88</v>
      </c>
      <c r="B6" s="2" t="s">
        <v>90</v>
      </c>
      <c r="C6" s="2" t="s">
        <v>91</v>
      </c>
      <c r="D6" s="4">
        <v>10</v>
      </c>
      <c r="E6" s="8">
        <v>2023.16</v>
      </c>
      <c r="F6" s="4"/>
      <c r="G6" s="8"/>
      <c r="H6" s="7"/>
      <c r="I6" s="7"/>
      <c r="J6" s="4">
        <v>10</v>
      </c>
      <c r="K6" s="8">
        <v>2023.16</v>
      </c>
      <c r="L6" s="4"/>
      <c r="M6" s="8"/>
      <c r="N6" s="7"/>
      <c r="O6" s="7"/>
    </row>
    <row r="7">
      <c r="A7" s="2" t="s">
        <v>88</v>
      </c>
      <c r="B7" s="2" t="s">
        <v>139</v>
      </c>
      <c r="C7" s="2" t="s">
        <v>140</v>
      </c>
      <c r="D7" s="4">
        <v>8</v>
      </c>
      <c r="E7" s="8">
        <v>1119.98</v>
      </c>
      <c r="F7" s="4"/>
      <c r="G7" s="8"/>
      <c r="H7" s="7"/>
      <c r="I7" s="7"/>
      <c r="J7" s="4">
        <v>8</v>
      </c>
      <c r="K7" s="8">
        <v>1119.98</v>
      </c>
      <c r="L7" s="4"/>
      <c r="M7" s="8"/>
      <c r="N7" s="7"/>
      <c r="O7" s="7"/>
    </row>
    <row r="8">
      <c r="A8" s="2" t="s">
        <v>88</v>
      </c>
      <c r="B8" s="2" t="s">
        <v>158</v>
      </c>
      <c r="C8" s="2" t="s">
        <v>159</v>
      </c>
      <c r="D8" s="4">
        <v>5</v>
      </c>
      <c r="E8" s="8">
        <v>949.95</v>
      </c>
      <c r="F8" s="4"/>
      <c r="G8" s="8"/>
      <c r="H8" s="7"/>
      <c r="I8" s="7"/>
      <c r="J8" s="4">
        <v>5</v>
      </c>
      <c r="K8" s="8">
        <v>949.95</v>
      </c>
      <c r="L8" s="4"/>
      <c r="M8" s="8"/>
      <c r="N8" s="7"/>
      <c r="O8" s="7"/>
    </row>
    <row r="9">
      <c r="A9" s="2" t="s">
        <v>88</v>
      </c>
      <c r="B9" s="2" t="s">
        <v>236</v>
      </c>
      <c r="C9" s="2" t="s">
        <v>237</v>
      </c>
      <c r="D9" s="4">
        <v>4</v>
      </c>
      <c r="E9" s="8">
        <v>439.99</v>
      </c>
      <c r="F9" s="4"/>
      <c r="G9" s="8"/>
      <c r="H9" s="7"/>
      <c r="I9" s="7"/>
      <c r="J9" s="4">
        <v>4</v>
      </c>
      <c r="K9" s="8">
        <v>439.99</v>
      </c>
      <c r="L9" s="4"/>
      <c r="M9" s="8"/>
      <c r="N9" s="7"/>
      <c r="O9" s="7"/>
    </row>
    <row r="10">
      <c r="A10" s="2" t="s">
        <v>88</v>
      </c>
      <c r="B10" s="2" t="s">
        <v>256</v>
      </c>
      <c r="C10" s="2" t="s">
        <v>257</v>
      </c>
      <c r="D10" s="4">
        <v>2</v>
      </c>
      <c r="E10" s="8">
        <v>169.99</v>
      </c>
      <c r="F10" s="4"/>
      <c r="G10" s="8"/>
      <c r="H10" s="7"/>
      <c r="I10" s="7"/>
      <c r="J10" s="4">
        <v>2</v>
      </c>
      <c r="K10" s="8">
        <v>169.99</v>
      </c>
      <c r="L10" s="4"/>
      <c r="M10" s="8"/>
      <c r="N10" s="7"/>
      <c r="O10" s="7"/>
    </row>
    <row r="11">
      <c r="A11" s="2" t="s">
        <v>88</v>
      </c>
      <c r="B11" s="2" t="s">
        <v>282</v>
      </c>
      <c r="C11" s="2" t="s">
        <v>283</v>
      </c>
      <c r="D11" s="4">
        <v>3</v>
      </c>
      <c r="E11" s="8">
        <v>149.97</v>
      </c>
      <c r="F11" s="4"/>
      <c r="G11" s="8"/>
      <c r="H11" s="7"/>
      <c r="I11" s="7"/>
      <c r="J11" s="4">
        <v>3</v>
      </c>
      <c r="K11" s="8">
        <v>149.97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