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192.168.20.8\涉外组\China PM Team\Fannie gu\ROSS\200TC Printed- PAK\20251204 Q1 June Print\"/>
    </mc:Choice>
  </mc:AlternateContent>
  <xr:revisionPtr revIDLastSave="0" documentId="13_ncr:1_{1F68331E-3031-4F1E-B8FC-8D531F4851E1}" xr6:coauthVersionLast="47" xr6:coauthVersionMax="47" xr10:uidLastSave="{00000000-0000-0000-0000-000000000000}"/>
  <bookViews>
    <workbookView xWindow="-120" yWindow="-120" windowWidth="19440" windowHeight="15000" tabRatio="809" activeTab="2" xr2:uid="{00000000-000D-0000-FFFF-FFFF00000000}"/>
  </bookViews>
  <sheets>
    <sheet name="Commitment" sheetId="2" r:id="rId1"/>
    <sheet name="Item" sheetId="5" r:id="rId2"/>
    <sheet name="Internal Commitment" sheetId="6" r:id="rId3"/>
    <sheet name="PAK 08-21-25" sheetId="8" r:id="rId4"/>
    <sheet name="Cost" sheetId="7" r:id="rId5"/>
    <sheet name="ValueSelect" sheetId="4" r:id="rId6"/>
    <sheet name="Data" sheetId="3" r:id="rId7"/>
  </sheets>
  <externalReferences>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s>
  <definedNames>
    <definedName name="_xlnm._FilterDatabase" localSheetId="6" hidden="1">Data!$A$1:$T$1</definedName>
    <definedName name="_xlnm._FilterDatabase" localSheetId="5" hidden="1">ValueSelect!$D$1:$K$293</definedName>
    <definedName name="ACC">#REF!</definedName>
    <definedName name="Acol">#REF!</definedName>
    <definedName name="AD" localSheetId="3">'[1]other data'!$T$2:$T$5</definedName>
    <definedName name="AD">'[2]other data'!$T$2:$T$5</definedName>
    <definedName name="ADUL">#REF!</definedName>
    <definedName name="ALLOCATE" localSheetId="3">[3]comments!$F$3:$F$21</definedName>
    <definedName name="ALLOCATE">[4]comments!$F$3:$F$21</definedName>
    <definedName name="APL">#REF!</definedName>
    <definedName name="ART">#REF!</definedName>
    <definedName name="Artwork">#REF!</definedName>
    <definedName name="as">'[5]1-Import Product Data Sheet'!$X$2</definedName>
    <definedName name="AssortedSKU_Range">[6]Mapping!$J$2:$J$3</definedName>
    <definedName name="ATotalsPos">#REF!</definedName>
    <definedName name="BASI">#REF!</definedName>
    <definedName name="Bath">#REF!</definedName>
    <definedName name="Bath_Accessories">#REF!</definedName>
    <definedName name="Bath_Rugs">#REF!</definedName>
    <definedName name="Bed_in_a_bag_Full_Queen_King">#REF!</definedName>
    <definedName name="Bed_in_a_bag_Twin">#REF!</definedName>
    <definedName name="Bed_Pillows">#REF!</definedName>
    <definedName name="Bedding">#REF!</definedName>
    <definedName name="Bedding.">#REF!</definedName>
    <definedName name="Bedspreads_Coverlets">#REF!</definedName>
    <definedName name="bigidea">[7]Lists!$I$6:$I$29</definedName>
    <definedName name="Blankets_Throws">#REF!</definedName>
    <definedName name="BLK">#REF!</definedName>
    <definedName name="Brand">'[8]1-Import Product Data Sheet'!$N$102:$N$144</definedName>
    <definedName name="Branded">[7]Lists!$F$6:$F$38</definedName>
    <definedName name="brands" localSheetId="3">'[1]other data'!$K$2:$K$48</definedName>
    <definedName name="brands">'[2]other data'!$K$2:$K$48</definedName>
    <definedName name="BuyUnits_Range">[6]Mapping!$B$2:$B$55</definedName>
    <definedName name="ca_available_Range">[6]Mapping!$AB$2:$AB$5</definedName>
    <definedName name="ca_Compliant_Range">[6]Mapping!$BJ$2:$BJ$4</definedName>
    <definedName name="ca_CompliantReason_Range">[6]Mapping!$BL$2:$BL$13</definedName>
    <definedName name="ca_SisVendor_Range">[6]Mapping!$BH$2:$BH$3</definedName>
    <definedName name="ca_stuffedarticlesreg_Range">[6]Mapping!$AD$2:$AD$6</definedName>
    <definedName name="Case_Freight_Range">[6]Mapping!$F$2:$F$19</definedName>
    <definedName name="CATEGORY">[9]Sheet1!$DW$2:$DW$3</definedName>
    <definedName name="categoryfinal" localSheetId="3">'[10]Import Quote Sheet'!$A$90:$A$190</definedName>
    <definedName name="categoryfinal">'[11]Import Quote Sheet'!$A$90:$A$190</definedName>
    <definedName name="chargeback" localSheetId="3">'[1]other data'!$B$2:$B$6</definedName>
    <definedName name="chargeback">'[2]other data'!$B$2:$B$6</definedName>
    <definedName name="color">[7]Lists!$J$6:$J$29</definedName>
    <definedName name="colour">[9]Sheet1!$EH$2:$EH$3</definedName>
    <definedName name="COO_Dest">[6]COO!$D$1:$D$3:'[6]COO'!$D$2</definedName>
    <definedName name="COOCountry_Range">[6]Mapping!$R$2:$R$245</definedName>
    <definedName name="COODest_Range">[6]Mapping!$P$2:$P$3</definedName>
    <definedName name="CostCol">#REF!</definedName>
    <definedName name="countries" localSheetId="3">'[1]other data'!$I$3:$I$249</definedName>
    <definedName name="countries">'[2]other data'!$I$3:$I$249</definedName>
    <definedName name="Cycle">[7]Lists!$E$6:$E$30</definedName>
    <definedName name="d">[12]Mapping!$AR$2:$AR$84</definedName>
    <definedName name="DDEmsg">#REF!</definedName>
    <definedName name="dealPricing_Range">[6]Mapping!$BD$2:$BD$3</definedName>
    <definedName name="Decorative_Accessories">#REF!</definedName>
    <definedName name="Decorative_Pillows_Inserts_Covers">#REF!</definedName>
    <definedName name="den">[7]Lists!$L$6:$L$29</definedName>
    <definedName name="Description1_Range">[6]Mapping!$AQ$2:$AQ$72</definedName>
    <definedName name="Description2_Range">[6]Mapping!$AR$2:$AR$84</definedName>
    <definedName name="diffgrp" localSheetId="3">'[1]diff group head'!$A$2:$A$47</definedName>
    <definedName name="diffgrp">'[2]diff group head'!$A$2:$A$47</definedName>
    <definedName name="DIFFS" localSheetId="3">'[1]other data'!$AF$2:$AF$13</definedName>
    <definedName name="DIFFS">'[2]other data'!$AF$2:$AF$13</definedName>
    <definedName name="Down_Comforters">#REF!</definedName>
    <definedName name="Duvet_Covers">#REF!</definedName>
    <definedName name="Electrics">#REF!</definedName>
    <definedName name="ExactAddinConnection" hidden="1">"001"</definedName>
    <definedName name="ExactAddinConnection.001" hidden="1">"MACOLA;001;lucas.yuan;1"</definedName>
    <definedName name="ExactAddinConnection.111" hidden="1">"MACOLA;111;hannah.duong;1"</definedName>
    <definedName name="Exchange_Rate">[13]Costs!$J$11</definedName>
    <definedName name="Feature1_Range">[6]Mapping!$AG$2:$AG$20</definedName>
    <definedName name="Feature10_Range">[6]Mapping!$AP$2:$AP$20</definedName>
    <definedName name="Feature2_Range">[6]Mapping!$AH$2:$AH$25</definedName>
    <definedName name="Feature3_Range">[6]Mapping!$AI$2:$AI$7</definedName>
    <definedName name="Feature4_Range">[6]Mapping!$AJ$2:$AJ$6</definedName>
    <definedName name="Feature5_Range">[6]Mapping!$AK$2:$AK$15</definedName>
    <definedName name="Feature6_Range">[6]Mapping!$AL$2:$AL$17</definedName>
    <definedName name="Feature7_Range">[6]Mapping!$AM$2:$AM$21</definedName>
    <definedName name="Feature8_Range">[6]Mapping!$AN$2:$AN$9</definedName>
    <definedName name="Feature9_Range">[6]Mapping!$AO$2:$AO$5</definedName>
    <definedName name="FIFRACompliance_Range">[6]Mapping!$L$2:$L$10</definedName>
    <definedName name="FIFRAExemption_Range">[6]Mapping!$N$2:$N$3</definedName>
    <definedName name="finalports" localSheetId="3">'[10]Import Quote Sheet'!$B$90:$B$123</definedName>
    <definedName name="finalports">'[11]Import Quote Sheet'!$B$90:$B$123</definedName>
    <definedName name="foam">[9]Sheet1!$EC$2:$EC$3</definedName>
    <definedName name="FOBCostPerPiece">#REF!</definedName>
    <definedName name="freight" localSheetId="3">'[1]other data'!$AC$3:$AC$14</definedName>
    <definedName name="freight">'[2]other data'!$AC$3:$AC$14</definedName>
    <definedName name="FUR">#REF!</definedName>
    <definedName name="gen_nontxtl_UOM_Range">[6]Mapping!$Z$2:$Z$11</definedName>
    <definedName name="gen_txtl_permlbl_careinstr_Range">[6]Mapping!$V$2:$V$9</definedName>
    <definedName name="gen_txtl_permlbl_fabrcont_Range">[6]Mapping!$X$2:$X$12</definedName>
    <definedName name="gen_txtl_permlbl_vendinfo_Range">[6]Mapping!$T$2:$T$8</definedName>
    <definedName name="gen_ulreq_Range">[14]Mapping!$X$2:$X$5</definedName>
    <definedName name="gridActPctRow">#REF!</definedName>
    <definedName name="gridActUnitsRow">#REF!</definedName>
    <definedName name="gridRetailRow">#REF!</definedName>
    <definedName name="gridTargetPctRow">#REF!</definedName>
    <definedName name="gridTargetUnitsRow">#REF!</definedName>
    <definedName name="HANGER" localSheetId="3">[1]hangers!$B$3:$B$42</definedName>
    <definedName name="HANGER">[2]hangers!$B$3:$B$42</definedName>
    <definedName name="hanger2" localSheetId="3">[1]hangers!$G$3:$G$42</definedName>
    <definedName name="hanger2">[2]hangers!$G$3:$G$42</definedName>
    <definedName name="Home_Décor">#REF!</definedName>
    <definedName name="Home_Décor.">#REF!</definedName>
    <definedName name="INITIALBUY">'[15]X-LIST'!$G$2:$G$7</definedName>
    <definedName name="KD">[9]Sheet1!$DS$2:$DS$2</definedName>
    <definedName name="Kids_Bath">#REF!</definedName>
    <definedName name="Kids_or_Teen">#REF!</definedName>
    <definedName name="LGT">#REF!</definedName>
    <definedName name="LicensedProduct_Range">[6]Mapping!$AF$2:$AF$3</definedName>
    <definedName name="LIFESTYLE">'[15]X-LIST'!$C$2:$C$7</definedName>
    <definedName name="Lighting_or_Candleholders">#REF!</definedName>
    <definedName name="loctype" localSheetId="3">'[1]other data'!$BN$2:$BN$6</definedName>
    <definedName name="loctype">'[2]other data'!$BN$2:$BN$6</definedName>
    <definedName name="M">[9]Sheet1!$EA$2:$EA$3</definedName>
    <definedName name="Mattress_Pads_Full_Queen_King">#REF!</definedName>
    <definedName name="Mattress_Pads_Twin">#REF!</definedName>
    <definedName name="Mattress_Toppers_Full_Queen_King">#REF!</definedName>
    <definedName name="Mattress_Toppers_Twin">#REF!</definedName>
    <definedName name="Non_Down_Comforters_Full_Queen_King">#REF!</definedName>
    <definedName name="Non_Down_Comforters_Twin">#REF!</definedName>
    <definedName name="NumberOfGroups">12</definedName>
    <definedName name="Ocol">#REF!</definedName>
    <definedName name="ORDERTYPE" localSheetId="3">'[1]other data'!$AN$2:$AN$6</definedName>
    <definedName name="ORDERTYPE">'[2]other data'!$AN$2:$AN$6</definedName>
    <definedName name="OTB" localSheetId="3">'[1]other data'!$R$2:$R$14</definedName>
    <definedName name="OTB">'[2]other data'!$R$2:$R$14</definedName>
    <definedName name="Outdoor">#REF!</definedName>
    <definedName name="OwnedCol">#REF!</definedName>
    <definedName name="PACK">[9]Sheet1!$EE$2:$EE$3</definedName>
    <definedName name="PackageType">'[8]1-Import Product Data Sheet'!$L$102:$L$131</definedName>
    <definedName name="PackCol">#REF!</definedName>
    <definedName name="PDQList">'[8]1-Import Product Data Sheet'!$AR$1:$AR$24</definedName>
    <definedName name="PET">#REF!</definedName>
    <definedName name="Pet_Care">#REF!</definedName>
    <definedName name="PETB">#REF!</definedName>
    <definedName name="Pillow_Shams">#REF!</definedName>
    <definedName name="Pillowcases">#REF!</definedName>
    <definedName name="po_type" localSheetId="3">'[1]other data'!$AU$2:$AU$11</definedName>
    <definedName name="po_type">'[2]other data'!$AU$2:$AU$11</definedName>
    <definedName name="PORT_IFF">[16]a!$A$10:$B$35</definedName>
    <definedName name="PortSeq">'[8]1-Import Product Data Sheet'!$U$2</definedName>
    <definedName name="PortSeqLCL">#REF!</definedName>
    <definedName name="POtype">#REF!</definedName>
    <definedName name="Preticketed_Range">[6]Mapping!$H$2:$H$3</definedName>
    <definedName name="PrevBuy">'[8]1-Import Product Data Sheet'!$AR$26:$AR$27</definedName>
    <definedName name="Prints">#REF!</definedName>
    <definedName name="ProfileDesc">#REF!</definedName>
    <definedName name="QSFOB" localSheetId="3">[17]Q1!$C$38</definedName>
    <definedName name="QSFOB">[18]Q1!$C$38</definedName>
    <definedName name="Quilts">#REF!</definedName>
    <definedName name="RateSeq">'[8]1-Import Product Data Sheet'!$X$2</definedName>
    <definedName name="retailAK_O_YN_Range">[6]Mapping!$AV$2:$AV$3</definedName>
    <definedName name="retailCA_O_YN_Range">[6]Mapping!$AZ$2:$AZ$3</definedName>
    <definedName name="retailHA_O_YN_Range">[6]Mapping!$BB$2:$BB$3</definedName>
    <definedName name="retailPR_O_YN_Range">[6]Mapping!$AX$2:$AX$3</definedName>
    <definedName name="retailPR_o_YN_Rangee">[14]Mapping!$AL$2:$AL$3</definedName>
    <definedName name="retailUS_O_YN_Range">[6]Mapping!$AT$2:$AT$3</definedName>
    <definedName name="runnum" localSheetId="3">'[1]other data'!$BI$2:$BI$18</definedName>
    <definedName name="runnum">'[2]other data'!$BI$2:$BI$18</definedName>
    <definedName name="scalenum" localSheetId="3">'[1]other data'!$BG$2:$BG$18</definedName>
    <definedName name="scalenum">'[2]other data'!$BG$2:$BG$18</definedName>
    <definedName name="Seasonal">#REF!</definedName>
    <definedName name="SellUnits_Range">[6]Mapping!$D$2:$D$53</definedName>
    <definedName name="Sheets_Full_Queen_King">#REF!</definedName>
    <definedName name="Sheets_Twin">#REF!</definedName>
    <definedName name="SHET">#REF!</definedName>
    <definedName name="Shower_Curtains">#REF!</definedName>
    <definedName name="size1">#REF!</definedName>
    <definedName name="size1a">#REF!</definedName>
    <definedName name="Slipcovers_Chair_Pads">#REF!</definedName>
    <definedName name="Slipcovers_Chair_Pads.">#REF!</definedName>
    <definedName name="SPECIAL" localSheetId="3">[1]comments!$B$3:$B$54</definedName>
    <definedName name="SPECIAL">[2]comments!$B$3:$B$54</definedName>
    <definedName name="ssn_code" localSheetId="3">'[1]other data'!$AQ$2:$AQ$110</definedName>
    <definedName name="ssn_code">'[2]other data'!$AQ$2:$AQ$110</definedName>
    <definedName name="ssn_phase" localSheetId="3">'[1]other data'!$AS$2:$AS$83</definedName>
    <definedName name="ssn_phase">'[2]other data'!$AS$2:$AS$83</definedName>
    <definedName name="StoreCount">#REF!</definedName>
    <definedName name="StoreGrid0">#REF!</definedName>
    <definedName name="suggestedMessage_Range">[6]Mapping!$BF$2:$BF$3</definedName>
    <definedName name="SUPPLIER" localSheetId="3">'[1]vendor info'!$A$4:$A$400</definedName>
    <definedName name="SUPPLIER">'[2]vendor info'!$A$4:$A$400</definedName>
    <definedName name="TargetCol">#REF!</definedName>
    <definedName name="TBJ" localSheetId="3">'[1]other data'!$AK$2:$AK$10</definedName>
    <definedName name="TBJ">'[2]other data'!$AK$2:$AK$10</definedName>
    <definedName name="TERMS" localSheetId="3">'[1]other data'!$P$2:$P$7</definedName>
    <definedName name="TERMS">'[2]other data'!$P$2:$P$7</definedName>
    <definedName name="TICKET" localSheetId="3">[1]tickets!$B$3:$B$27</definedName>
    <definedName name="TICKET">[2]tickets!$B$3:$B$27</definedName>
    <definedName name="ticket2" localSheetId="3">[1]tickets!$G$3:$G$27</definedName>
    <definedName name="ticket2">[2]tickets!$G$3:$G$27</definedName>
    <definedName name="TotalCostValue">#REF!</definedName>
    <definedName name="TotalMarkup">#REF!</definedName>
    <definedName name="TotalRetailValue">#REF!</definedName>
    <definedName name="TotalUnits">#REF!</definedName>
    <definedName name="totalUnitsCol">#REF!</definedName>
    <definedName name="Towels_Bath_Sheets">#REF!</definedName>
    <definedName name="UDA3A" localSheetId="3">'[1]other data'!$AY$2:$AY$4</definedName>
    <definedName name="UDA3A">'[2]other data'!$AY$2:$AY$4</definedName>
    <definedName name="UDA3B" localSheetId="3">'[1]other data'!$AZ$2:$AZ$6</definedName>
    <definedName name="UDA3B">'[2]other data'!$AZ$2:$AZ$6</definedName>
    <definedName name="UNIT">[9]Sheet1!$EF$2:$EF$3</definedName>
    <definedName name="upc" localSheetId="3">'[1]other data'!$AH$2:$AH$10</definedName>
    <definedName name="upc">'[2]other data'!$AH$2:$AH$10</definedName>
    <definedName name="UPC1A" localSheetId="3">'[1]other data'!$BD$2:$BD$5</definedName>
    <definedName name="UPC1A">'[2]other data'!$BD$2:$BD$5</definedName>
    <definedName name="UPC2A" localSheetId="3">'[1]other data'!$BF$2:$BF$5</definedName>
    <definedName name="UPC2A">'[2]other data'!$BF$2:$BF$5</definedName>
    <definedName name="User1Col">#REF!</definedName>
    <definedName name="User3Col">#REF!</definedName>
    <definedName name="WAREHOUSE" localSheetId="3">'[1]other data'!$BL$2:$BL$24</definedName>
    <definedName name="WAREHOUSE">'[2]other data'!$BL$2:$BL$24</definedName>
    <definedName name="WIN">#REF!</definedName>
    <definedName name="Window_Treatments_Hardware_Accessories">#REF!</definedName>
    <definedName name="Window_Treatments_Hardware_Accessories.">#REF!</definedName>
    <definedName name="wood">[9]Sheet1!$EG$2:$EG$3</definedName>
    <definedName name="World1">[7]Lists!$H$6:$H$29</definedName>
    <definedName name="YN">'[19]Page 1 Sales and Forecast'!$AA$2:$AA$3</definedName>
    <definedName name="YNE" localSheetId="3">'[1]other data'!$BB$2:$BB$5</definedName>
    <definedName name="YNE">'[2]other data'!$BB$2:$BB$5</definedName>
    <definedName name="YNES" localSheetId="3">'[1]other data'!$BR$2:$BR$6</definedName>
    <definedName name="YNES">'[2]other data'!$BR$2:$BR$6</definedName>
    <definedName name="YOUT">#REF!</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Z31" i="5" l="1"/>
  <c r="AZ32" i="5" s="1"/>
  <c r="AZ22" i="5"/>
  <c r="AZ23" i="5" s="1"/>
  <c r="AZ13" i="5"/>
  <c r="AZ14" i="5" s="1"/>
  <c r="A13" i="6"/>
  <c r="A19" i="6"/>
  <c r="J65" i="6"/>
  <c r="J59" i="6"/>
  <c r="V59" i="6" s="1"/>
  <c r="AH69" i="6"/>
  <c r="AI68" i="6"/>
  <c r="AD68" i="6"/>
  <c r="R68" i="6"/>
  <c r="P68" i="6"/>
  <c r="Q68" i="6" s="1"/>
  <c r="AI67" i="6"/>
  <c r="AD67" i="6"/>
  <c r="R67" i="6"/>
  <c r="P67" i="6"/>
  <c r="Q67" i="6" s="1"/>
  <c r="AI66" i="6"/>
  <c r="AD66" i="6"/>
  <c r="R66" i="6"/>
  <c r="P66" i="6"/>
  <c r="Q66" i="6" s="1"/>
  <c r="AI65" i="6"/>
  <c r="AD65" i="6"/>
  <c r="V65" i="6"/>
  <c r="R65" i="6"/>
  <c r="S65" i="6" s="1"/>
  <c r="P65" i="6"/>
  <c r="Q65" i="6" s="1"/>
  <c r="J68" i="6"/>
  <c r="V68" i="6" s="1"/>
  <c r="A65" i="6"/>
  <c r="AD63" i="6"/>
  <c r="R63" i="6"/>
  <c r="P63" i="6"/>
  <c r="Q63" i="6" s="1"/>
  <c r="AH62" i="6"/>
  <c r="AI62" i="6" s="1"/>
  <c r="AD62" i="6"/>
  <c r="R62" i="6"/>
  <c r="P62" i="6"/>
  <c r="Q62" i="6" s="1"/>
  <c r="AI61" i="6"/>
  <c r="AD61" i="6"/>
  <c r="R61" i="6"/>
  <c r="P61" i="6"/>
  <c r="Q61" i="6" s="1"/>
  <c r="AI60" i="6"/>
  <c r="AD60" i="6"/>
  <c r="R60" i="6"/>
  <c r="P60" i="6"/>
  <c r="Q60" i="6" s="1"/>
  <c r="AI59" i="6"/>
  <c r="AD59" i="6"/>
  <c r="R59" i="6"/>
  <c r="P59" i="6"/>
  <c r="Q59" i="6" s="1"/>
  <c r="A59" i="6"/>
  <c r="J50" i="6"/>
  <c r="V50" i="6" s="1"/>
  <c r="J44" i="6"/>
  <c r="J46" i="6" s="1"/>
  <c r="AH54" i="6"/>
  <c r="AI53" i="6"/>
  <c r="AD53" i="6"/>
  <c r="R53" i="6"/>
  <c r="P53" i="6"/>
  <c r="Q53" i="6" s="1"/>
  <c r="AI52" i="6"/>
  <c r="AD52" i="6"/>
  <c r="R52" i="6"/>
  <c r="P52" i="6"/>
  <c r="Q52" i="6" s="1"/>
  <c r="AI51" i="6"/>
  <c r="AD51" i="6"/>
  <c r="R51" i="6"/>
  <c r="P51" i="6"/>
  <c r="Q51" i="6" s="1"/>
  <c r="AI50" i="6"/>
  <c r="AD50" i="6"/>
  <c r="R50" i="6"/>
  <c r="P50" i="6"/>
  <c r="Q50" i="6" s="1"/>
  <c r="A50" i="6"/>
  <c r="AD48" i="6"/>
  <c r="R48" i="6"/>
  <c r="P48" i="6"/>
  <c r="Q48" i="6" s="1"/>
  <c r="AH47" i="6"/>
  <c r="AD47" i="6"/>
  <c r="R47" i="6"/>
  <c r="P47" i="6"/>
  <c r="Q47" i="6" s="1"/>
  <c r="AI46" i="6"/>
  <c r="AD46" i="6"/>
  <c r="R46" i="6"/>
  <c r="P46" i="6"/>
  <c r="Q46" i="6" s="1"/>
  <c r="AI45" i="6"/>
  <c r="AD45" i="6"/>
  <c r="R45" i="6"/>
  <c r="P45" i="6"/>
  <c r="Q45" i="6" s="1"/>
  <c r="AI44" i="6"/>
  <c r="AD44" i="6"/>
  <c r="R44" i="6"/>
  <c r="P44" i="6"/>
  <c r="Q44" i="6" s="1"/>
  <c r="AH32" i="6"/>
  <c r="AH33" i="6" s="1"/>
  <c r="J29" i="6"/>
  <c r="BB5" i="5"/>
  <c r="AI35" i="6"/>
  <c r="AH18" i="6"/>
  <c r="AH24" i="6"/>
  <c r="AH39" i="6"/>
  <c r="D3" i="6"/>
  <c r="J35" i="6"/>
  <c r="J19" i="6"/>
  <c r="J13" i="6"/>
  <c r="U4" i="5" s="1"/>
  <c r="M6" i="8"/>
  <c r="N6" i="8" s="1"/>
  <c r="P6" i="8" s="1"/>
  <c r="M7" i="8"/>
  <c r="N7" i="8" s="1"/>
  <c r="P7" i="8" s="1"/>
  <c r="M8" i="8"/>
  <c r="N8" i="8" s="1"/>
  <c r="P8" i="8" s="1"/>
  <c r="M9" i="8"/>
  <c r="N9" i="8" s="1"/>
  <c r="P9" i="8" s="1"/>
  <c r="M10" i="8"/>
  <c r="N10" i="8"/>
  <c r="P10" i="8" s="1"/>
  <c r="M11" i="8"/>
  <c r="N11" i="8" s="1"/>
  <c r="P11" i="8" s="1"/>
  <c r="AH63" i="6" l="1"/>
  <c r="AI63" i="6" s="1"/>
  <c r="S63" i="6"/>
  <c r="AI64" i="6"/>
  <c r="W65" i="6"/>
  <c r="AE65" i="6" s="1"/>
  <c r="AJ65" i="6" s="1"/>
  <c r="S66" i="6"/>
  <c r="S67" i="6"/>
  <c r="S68" i="6"/>
  <c r="W68" i="6" s="1"/>
  <c r="AE68" i="6" s="1"/>
  <c r="AI69" i="6"/>
  <c r="AI70" i="6" s="1"/>
  <c r="J61" i="6"/>
  <c r="V61" i="6" s="1"/>
  <c r="S60" i="6"/>
  <c r="S61" i="6"/>
  <c r="S62" i="6"/>
  <c r="S59" i="6"/>
  <c r="W59" i="6" s="1"/>
  <c r="AE59" i="6" s="1"/>
  <c r="J63" i="6"/>
  <c r="V63" i="6" s="1"/>
  <c r="W63" i="6" s="1"/>
  <c r="AE63" i="6" s="1"/>
  <c r="AH64" i="6"/>
  <c r="AH70" i="6" s="1"/>
  <c r="J66" i="6"/>
  <c r="V66" i="6" s="1"/>
  <c r="W66" i="6" s="1"/>
  <c r="AE66" i="6" s="1"/>
  <c r="J67" i="6"/>
  <c r="V67" i="6" s="1"/>
  <c r="W67" i="6" s="1"/>
  <c r="AE67" i="6" s="1"/>
  <c r="J60" i="6"/>
  <c r="S46" i="6"/>
  <c r="S47" i="6"/>
  <c r="S48" i="6"/>
  <c r="AI54" i="6"/>
  <c r="S52" i="6"/>
  <c r="J51" i="6"/>
  <c r="V51" i="6" s="1"/>
  <c r="S53" i="6"/>
  <c r="S51" i="6"/>
  <c r="S50" i="6"/>
  <c r="V44" i="6"/>
  <c r="J48" i="6"/>
  <c r="V48" i="6" s="1"/>
  <c r="W48" i="6" s="1"/>
  <c r="AE48" i="6" s="1"/>
  <c r="AF48" i="6" s="1"/>
  <c r="V46" i="6"/>
  <c r="W50" i="6"/>
  <c r="AE50" i="6" s="1"/>
  <c r="S44" i="6"/>
  <c r="W44" i="6"/>
  <c r="AE44" i="6" s="1"/>
  <c r="S45" i="6"/>
  <c r="J52" i="6"/>
  <c r="V52" i="6" s="1"/>
  <c r="J53" i="6"/>
  <c r="V53" i="6" s="1"/>
  <c r="AI47" i="6"/>
  <c r="AH48" i="6"/>
  <c r="J45" i="6"/>
  <c r="AH34" i="6"/>
  <c r="AH40" i="6" s="1"/>
  <c r="AB12" i="5"/>
  <c r="AB13" i="5"/>
  <c r="AB14" i="5"/>
  <c r="AB15" i="5"/>
  <c r="AB16" i="5"/>
  <c r="AB17" i="5"/>
  <c r="AB18" i="5"/>
  <c r="AB19" i="5"/>
  <c r="AB20" i="5"/>
  <c r="AB21" i="5"/>
  <c r="AB22" i="5"/>
  <c r="AB23" i="5"/>
  <c r="AB11" i="5"/>
  <c r="AB4" i="5"/>
  <c r="AD4" i="5" s="1"/>
  <c r="AF4" i="5" s="1"/>
  <c r="P13" i="6"/>
  <c r="Q13" i="6" s="1"/>
  <c r="BB19" i="5"/>
  <c r="AB9" i="5"/>
  <c r="AB10" i="5"/>
  <c r="R13" i="6"/>
  <c r="V13" i="6"/>
  <c r="AD13" i="6"/>
  <c r="AI13" i="6"/>
  <c r="J14" i="6"/>
  <c r="U5" i="5" s="1"/>
  <c r="P14" i="6"/>
  <c r="Q14" i="6" s="1"/>
  <c r="R14" i="6"/>
  <c r="AD14" i="6"/>
  <c r="AI14" i="6"/>
  <c r="J15" i="6"/>
  <c r="P15" i="6"/>
  <c r="Q15" i="6" s="1"/>
  <c r="R15" i="6"/>
  <c r="AD15" i="6"/>
  <c r="AI15" i="6"/>
  <c r="P16" i="6"/>
  <c r="Q16" i="6" s="1"/>
  <c r="R16" i="6"/>
  <c r="AD16" i="6"/>
  <c r="AI16" i="6"/>
  <c r="P17" i="6"/>
  <c r="Q17" i="6" s="1"/>
  <c r="R17" i="6"/>
  <c r="AD17" i="6"/>
  <c r="AI17" i="6"/>
  <c r="P19" i="6"/>
  <c r="R19" i="6"/>
  <c r="V19" i="6"/>
  <c r="AD19" i="6"/>
  <c r="AI19" i="6"/>
  <c r="J20" i="6"/>
  <c r="P20" i="6"/>
  <c r="Q20" i="6" s="1"/>
  <c r="R20" i="6"/>
  <c r="AD20" i="6"/>
  <c r="AI20" i="6"/>
  <c r="J21" i="6"/>
  <c r="P21" i="6"/>
  <c r="Q21" i="6" s="1"/>
  <c r="R21" i="6"/>
  <c r="AD21" i="6"/>
  <c r="AI21" i="6"/>
  <c r="J22" i="6"/>
  <c r="P22" i="6"/>
  <c r="Q22" i="6" s="1"/>
  <c r="R22" i="6"/>
  <c r="AD22" i="6"/>
  <c r="AI22" i="6"/>
  <c r="P23" i="6"/>
  <c r="Q23" i="6" s="1"/>
  <c r="R23" i="6"/>
  <c r="AD23" i="6"/>
  <c r="AI23" i="6"/>
  <c r="A29" i="6"/>
  <c r="V29" i="6"/>
  <c r="P29" i="6"/>
  <c r="Q29" i="6" s="1"/>
  <c r="R29" i="6"/>
  <c r="AD29" i="6"/>
  <c r="AI29" i="6"/>
  <c r="P30" i="6"/>
  <c r="Q30" i="6" s="1"/>
  <c r="R30" i="6"/>
  <c r="AD30" i="6"/>
  <c r="AI30" i="6"/>
  <c r="J31" i="6"/>
  <c r="P31" i="6"/>
  <c r="Q31" i="6" s="1"/>
  <c r="R31" i="6"/>
  <c r="AD31" i="6"/>
  <c r="AI31" i="6"/>
  <c r="P32" i="6"/>
  <c r="Q32" i="6" s="1"/>
  <c r="R32" i="6"/>
  <c r="AD32" i="6"/>
  <c r="AI32" i="6"/>
  <c r="P33" i="6"/>
  <c r="Q33" i="6" s="1"/>
  <c r="R33" i="6"/>
  <c r="AD33" i="6"/>
  <c r="AI33" i="6"/>
  <c r="A35" i="6"/>
  <c r="V35" i="6"/>
  <c r="P35" i="6"/>
  <c r="Q35" i="6" s="1"/>
  <c r="R35" i="6"/>
  <c r="AD35" i="6"/>
  <c r="P36" i="6"/>
  <c r="Q36" i="6" s="1"/>
  <c r="R36" i="6"/>
  <c r="AD36" i="6"/>
  <c r="AI36" i="6"/>
  <c r="J37" i="6"/>
  <c r="P37" i="6"/>
  <c r="Q37" i="6" s="1"/>
  <c r="R37" i="6"/>
  <c r="AD37" i="6"/>
  <c r="AI37" i="6"/>
  <c r="P38" i="6"/>
  <c r="Q38" i="6" s="1"/>
  <c r="R38" i="6"/>
  <c r="AD38" i="6"/>
  <c r="AI38" i="6"/>
  <c r="AU5" i="5"/>
  <c r="AU6" i="5"/>
  <c r="AU7" i="5"/>
  <c r="AU8" i="5"/>
  <c r="AU9" i="5"/>
  <c r="AU10" i="5"/>
  <c r="AU11" i="5"/>
  <c r="AU12" i="5"/>
  <c r="AU13" i="5"/>
  <c r="AU14" i="5"/>
  <c r="AU15" i="5"/>
  <c r="AU16" i="5"/>
  <c r="AU17" i="5"/>
  <c r="AU18" i="5"/>
  <c r="AU19" i="5"/>
  <c r="AU20" i="5"/>
  <c r="AU21" i="5"/>
  <c r="AU22" i="5"/>
  <c r="AU23" i="5"/>
  <c r="AU24" i="5"/>
  <c r="AU25" i="5"/>
  <c r="AU26" i="5"/>
  <c r="AU27" i="5"/>
  <c r="AU28" i="5"/>
  <c r="AU29" i="5"/>
  <c r="AU30" i="5"/>
  <c r="AU31" i="5"/>
  <c r="AU32" i="5"/>
  <c r="AU33" i="5"/>
  <c r="AU34" i="5"/>
  <c r="AU35" i="5"/>
  <c r="AU36" i="5"/>
  <c r="AU37" i="5"/>
  <c r="AU38" i="5"/>
  <c r="AU39" i="5"/>
  <c r="AU40" i="5"/>
  <c r="AU41" i="5"/>
  <c r="AU42" i="5"/>
  <c r="AU43" i="5"/>
  <c r="AU44" i="5"/>
  <c r="AU45" i="5"/>
  <c r="AU46" i="5"/>
  <c r="AU47" i="5"/>
  <c r="AU48" i="5"/>
  <c r="AU49" i="5"/>
  <c r="AU50" i="5"/>
  <c r="AU51" i="5"/>
  <c r="AU52" i="5"/>
  <c r="AU53" i="5"/>
  <c r="AU4" i="5"/>
  <c r="AF65" i="6" l="1"/>
  <c r="W61" i="6"/>
  <c r="AE61" i="6" s="1"/>
  <c r="AJ61" i="6" s="1"/>
  <c r="W46" i="6"/>
  <c r="AE46" i="6" s="1"/>
  <c r="AJ59" i="6"/>
  <c r="AF59" i="6"/>
  <c r="AJ67" i="6"/>
  <c r="AF67" i="6"/>
  <c r="AF68" i="6"/>
  <c r="AJ68" i="6"/>
  <c r="W51" i="6"/>
  <c r="AE51" i="6" s="1"/>
  <c r="AF66" i="6"/>
  <c r="AJ66" i="6"/>
  <c r="J62" i="6"/>
  <c r="V62" i="6" s="1"/>
  <c r="W62" i="6" s="1"/>
  <c r="AE62" i="6" s="1"/>
  <c r="V60" i="6"/>
  <c r="W60" i="6" s="1"/>
  <c r="AE60" i="6" s="1"/>
  <c r="AF63" i="6"/>
  <c r="AJ63" i="6"/>
  <c r="W53" i="6"/>
  <c r="AE53" i="6" s="1"/>
  <c r="W52" i="6"/>
  <c r="AE52" i="6" s="1"/>
  <c r="AI48" i="6"/>
  <c r="AI49" i="6" s="1"/>
  <c r="AI55" i="6" s="1"/>
  <c r="AJ48" i="6"/>
  <c r="AF51" i="6"/>
  <c r="AJ51" i="6"/>
  <c r="AF46" i="6"/>
  <c r="AJ46" i="6"/>
  <c r="AF53" i="6"/>
  <c r="AJ53" i="6"/>
  <c r="AF50" i="6"/>
  <c r="AJ50" i="6"/>
  <c r="J47" i="6"/>
  <c r="V47" i="6" s="1"/>
  <c r="W47" i="6" s="1"/>
  <c r="AE47" i="6" s="1"/>
  <c r="V45" i="6"/>
  <c r="W45" i="6" s="1"/>
  <c r="AE45" i="6" s="1"/>
  <c r="AF52" i="6"/>
  <c r="AJ52" i="6"/>
  <c r="AJ44" i="6"/>
  <c r="AF44" i="6"/>
  <c r="AH49" i="6"/>
  <c r="AH55" i="6" s="1"/>
  <c r="V14" i="6"/>
  <c r="J16" i="6"/>
  <c r="V16" i="6" s="1"/>
  <c r="AI24" i="6"/>
  <c r="AI18" i="6"/>
  <c r="AI39" i="6"/>
  <c r="S23" i="6"/>
  <c r="S15" i="6"/>
  <c r="S38" i="6"/>
  <c r="S36" i="6"/>
  <c r="S35" i="6"/>
  <c r="W35" i="6" s="1"/>
  <c r="AE35" i="6" s="1"/>
  <c r="S29" i="6"/>
  <c r="W29" i="6" s="1"/>
  <c r="AE29" i="6" s="1"/>
  <c r="AI34" i="6"/>
  <c r="S20" i="6"/>
  <c r="S17" i="6"/>
  <c r="S16" i="6"/>
  <c r="S33" i="6"/>
  <c r="S32" i="6"/>
  <c r="S31" i="6"/>
  <c r="S22" i="6"/>
  <c r="S14" i="6"/>
  <c r="J33" i="6"/>
  <c r="AI16" i="5"/>
  <c r="V20" i="6"/>
  <c r="AR10" i="5"/>
  <c r="V37" i="6"/>
  <c r="AR21" i="5"/>
  <c r="V22" i="6"/>
  <c r="AR12" i="5"/>
  <c r="S21" i="6"/>
  <c r="V21" i="6"/>
  <c r="AR11" i="5"/>
  <c r="J17" i="6"/>
  <c r="U6" i="5"/>
  <c r="AR6" i="5" s="1"/>
  <c r="S13" i="6"/>
  <c r="W13" i="6" s="1"/>
  <c r="AE13" i="6" s="1"/>
  <c r="AJ13" i="6" s="1"/>
  <c r="S37" i="6"/>
  <c r="Q19" i="6"/>
  <c r="S19" i="6" s="1"/>
  <c r="W19" i="6" s="1"/>
  <c r="AE19" i="6" s="1"/>
  <c r="AF19" i="6" s="1"/>
  <c r="S30" i="6"/>
  <c r="V15" i="6"/>
  <c r="J23" i="6"/>
  <c r="J38" i="6"/>
  <c r="J30" i="6"/>
  <c r="J36" i="6"/>
  <c r="AR20" i="5" s="1"/>
  <c r="V31" i="6"/>
  <c r="AR5" i="5"/>
  <c r="AR9" i="5"/>
  <c r="AR14" i="5"/>
  <c r="AR19" i="5"/>
  <c r="AR24" i="5"/>
  <c r="AR25" i="5"/>
  <c r="AR26" i="5"/>
  <c r="AR27" i="5"/>
  <c r="AR28" i="5"/>
  <c r="AR29" i="5"/>
  <c r="AR30" i="5"/>
  <c r="AR31" i="5"/>
  <c r="AR32" i="5"/>
  <c r="AR33" i="5"/>
  <c r="AR34" i="5"/>
  <c r="AR35" i="5"/>
  <c r="AR36" i="5"/>
  <c r="AR37" i="5"/>
  <c r="AR38" i="5"/>
  <c r="AR39" i="5"/>
  <c r="AR40" i="5"/>
  <c r="AR41" i="5"/>
  <c r="AR42" i="5"/>
  <c r="AR43" i="5"/>
  <c r="AR44" i="5"/>
  <c r="AR45" i="5"/>
  <c r="AR46" i="5"/>
  <c r="AR47" i="5"/>
  <c r="AR48" i="5"/>
  <c r="AR49" i="5"/>
  <c r="AR50" i="5"/>
  <c r="AR51" i="5"/>
  <c r="AR52" i="5"/>
  <c r="AR53" i="5"/>
  <c r="AR4" i="5"/>
  <c r="AI14" i="5"/>
  <c r="AI19" i="5"/>
  <c r="AI24" i="5"/>
  <c r="AI25" i="5"/>
  <c r="AI26" i="5"/>
  <c r="AI27" i="5"/>
  <c r="AI28" i="5"/>
  <c r="AI29" i="5"/>
  <c r="AI30" i="5"/>
  <c r="AI31" i="5"/>
  <c r="AI32" i="5"/>
  <c r="AI33" i="5"/>
  <c r="AI34" i="5"/>
  <c r="AI35" i="5"/>
  <c r="AI36" i="5"/>
  <c r="AI37" i="5"/>
  <c r="AI38" i="5"/>
  <c r="AI39" i="5"/>
  <c r="AI40" i="5"/>
  <c r="AI41" i="5"/>
  <c r="AI42" i="5"/>
  <c r="AI43" i="5"/>
  <c r="AI44" i="5"/>
  <c r="AI45" i="5"/>
  <c r="AI46" i="5"/>
  <c r="AI47" i="5"/>
  <c r="AI48" i="5"/>
  <c r="AI49" i="5"/>
  <c r="AI50" i="5"/>
  <c r="AI51" i="5"/>
  <c r="AI52" i="5"/>
  <c r="AI53" i="5"/>
  <c r="AI5" i="5"/>
  <c r="AI9" i="5"/>
  <c r="AI4" i="5"/>
  <c r="AJ4" i="5" s="1"/>
  <c r="BB6" i="5"/>
  <c r="BB7" i="5"/>
  <c r="BB8" i="5"/>
  <c r="BB9" i="5"/>
  <c r="BB10" i="5"/>
  <c r="BB11" i="5"/>
  <c r="BB12" i="5"/>
  <c r="BB13" i="5"/>
  <c r="BB14" i="5"/>
  <c r="BB15" i="5"/>
  <c r="BB16" i="5"/>
  <c r="BB17" i="5"/>
  <c r="BB18" i="5"/>
  <c r="BB20" i="5"/>
  <c r="BB21" i="5"/>
  <c r="BB22" i="5"/>
  <c r="BB23" i="5"/>
  <c r="BB24" i="5"/>
  <c r="BB25" i="5"/>
  <c r="BB26" i="5"/>
  <c r="BB27" i="5"/>
  <c r="BB28" i="5"/>
  <c r="BB29" i="5"/>
  <c r="BB30" i="5"/>
  <c r="BB31" i="5"/>
  <c r="BB32" i="5"/>
  <c r="BB33" i="5"/>
  <c r="BB34" i="5"/>
  <c r="BB35" i="5"/>
  <c r="BB36" i="5"/>
  <c r="BB37" i="5"/>
  <c r="BB38" i="5"/>
  <c r="BB39" i="5"/>
  <c r="BB40" i="5"/>
  <c r="BB41" i="5"/>
  <c r="BB42" i="5"/>
  <c r="BB43" i="5"/>
  <c r="BB44" i="5"/>
  <c r="BB45" i="5"/>
  <c r="BB46" i="5"/>
  <c r="BB47" i="5"/>
  <c r="BB48" i="5"/>
  <c r="BB49" i="5"/>
  <c r="BB50" i="5"/>
  <c r="BB51" i="5"/>
  <c r="BB52" i="5"/>
  <c r="BB53" i="5"/>
  <c r="AP53" i="5"/>
  <c r="AN53" i="5"/>
  <c r="AL53" i="5"/>
  <c r="AD53" i="5"/>
  <c r="AF53" i="5" s="1"/>
  <c r="AB53" i="5"/>
  <c r="AP52" i="5"/>
  <c r="AN52" i="5"/>
  <c r="AL52" i="5"/>
  <c r="AD52" i="5"/>
  <c r="AF52" i="5" s="1"/>
  <c r="AB52" i="5"/>
  <c r="AP51" i="5"/>
  <c r="AN51" i="5"/>
  <c r="AL51" i="5"/>
  <c r="AD51" i="5"/>
  <c r="AF51" i="5" s="1"/>
  <c r="AB51" i="5"/>
  <c r="AP50" i="5"/>
  <c r="AN50" i="5"/>
  <c r="AL50" i="5"/>
  <c r="AD50" i="5"/>
  <c r="AF50" i="5" s="1"/>
  <c r="AB50" i="5"/>
  <c r="AP49" i="5"/>
  <c r="AN49" i="5"/>
  <c r="AL49" i="5"/>
  <c r="AD49" i="5"/>
  <c r="AF49" i="5" s="1"/>
  <c r="AB49" i="5"/>
  <c r="AP48" i="5"/>
  <c r="AN48" i="5"/>
  <c r="AL48" i="5"/>
  <c r="AD48" i="5"/>
  <c r="AF48" i="5" s="1"/>
  <c r="AB48" i="5"/>
  <c r="AP47" i="5"/>
  <c r="AN47" i="5"/>
  <c r="AL47" i="5"/>
  <c r="AD47" i="5"/>
  <c r="AF47" i="5" s="1"/>
  <c r="AB47" i="5"/>
  <c r="AP46" i="5"/>
  <c r="AN46" i="5"/>
  <c r="AL46" i="5"/>
  <c r="AD46" i="5"/>
  <c r="AF46" i="5" s="1"/>
  <c r="AB46" i="5"/>
  <c r="AP45" i="5"/>
  <c r="AN45" i="5"/>
  <c r="AL45" i="5"/>
  <c r="AD45" i="5"/>
  <c r="AF45" i="5" s="1"/>
  <c r="AB45" i="5"/>
  <c r="AP44" i="5"/>
  <c r="AN44" i="5"/>
  <c r="AL44" i="5"/>
  <c r="AD44" i="5"/>
  <c r="AF44" i="5" s="1"/>
  <c r="AB44" i="5"/>
  <c r="AP43" i="5"/>
  <c r="AN43" i="5"/>
  <c r="AL43" i="5"/>
  <c r="AD43" i="5"/>
  <c r="AF43" i="5" s="1"/>
  <c r="AB43" i="5"/>
  <c r="AP42" i="5"/>
  <c r="AN42" i="5"/>
  <c r="AL42" i="5"/>
  <c r="AD42" i="5"/>
  <c r="AF42" i="5" s="1"/>
  <c r="AB42" i="5"/>
  <c r="AP41" i="5"/>
  <c r="AN41" i="5"/>
  <c r="AL41" i="5"/>
  <c r="AD41" i="5"/>
  <c r="AF41" i="5" s="1"/>
  <c r="AB41" i="5"/>
  <c r="AP40" i="5"/>
  <c r="AN40" i="5"/>
  <c r="AL40" i="5"/>
  <c r="AD40" i="5"/>
  <c r="AF40" i="5" s="1"/>
  <c r="AB40" i="5"/>
  <c r="AP39" i="5"/>
  <c r="AN39" i="5"/>
  <c r="AL39" i="5"/>
  <c r="AD39" i="5"/>
  <c r="AF39" i="5" s="1"/>
  <c r="AB39" i="5"/>
  <c r="AP38" i="5"/>
  <c r="AN38" i="5"/>
  <c r="AL38" i="5"/>
  <c r="AD38" i="5"/>
  <c r="AF38" i="5" s="1"/>
  <c r="AB38" i="5"/>
  <c r="AP37" i="5"/>
  <c r="AN37" i="5"/>
  <c r="AL37" i="5"/>
  <c r="AD37" i="5"/>
  <c r="AF37" i="5" s="1"/>
  <c r="AB37" i="5"/>
  <c r="AP36" i="5"/>
  <c r="AN36" i="5"/>
  <c r="AL36" i="5"/>
  <c r="AB36" i="5"/>
  <c r="AD36" i="5" s="1"/>
  <c r="AF36" i="5" s="1"/>
  <c r="AP35" i="5"/>
  <c r="AN35" i="5"/>
  <c r="AL35" i="5"/>
  <c r="AD35" i="5"/>
  <c r="AF35" i="5" s="1"/>
  <c r="AB35" i="5"/>
  <c r="AP34" i="5"/>
  <c r="AN34" i="5"/>
  <c r="AL34" i="5"/>
  <c r="AB34" i="5"/>
  <c r="AD34" i="5" s="1"/>
  <c r="AF34" i="5" s="1"/>
  <c r="AP33" i="5"/>
  <c r="AN33" i="5"/>
  <c r="AL33" i="5"/>
  <c r="AD33" i="5"/>
  <c r="AF33" i="5" s="1"/>
  <c r="AB33" i="5"/>
  <c r="AP32" i="5"/>
  <c r="AN32" i="5"/>
  <c r="AL32" i="5"/>
  <c r="AB32" i="5"/>
  <c r="AD32" i="5" s="1"/>
  <c r="AF32" i="5" s="1"/>
  <c r="AP31" i="5"/>
  <c r="AN31" i="5"/>
  <c r="AL31" i="5"/>
  <c r="AD31" i="5"/>
  <c r="AF31" i="5" s="1"/>
  <c r="AB31" i="5"/>
  <c r="AP30" i="5"/>
  <c r="AN30" i="5"/>
  <c r="AL30" i="5"/>
  <c r="AB30" i="5"/>
  <c r="AD30" i="5" s="1"/>
  <c r="AF30" i="5" s="1"/>
  <c r="AP29" i="5"/>
  <c r="AN29" i="5"/>
  <c r="AL29" i="5"/>
  <c r="AD29" i="5"/>
  <c r="AF29" i="5" s="1"/>
  <c r="AB29" i="5"/>
  <c r="AP28" i="5"/>
  <c r="AN28" i="5"/>
  <c r="AL28" i="5"/>
  <c r="AB28" i="5"/>
  <c r="AD28" i="5" s="1"/>
  <c r="AF28" i="5" s="1"/>
  <c r="AP27" i="5"/>
  <c r="AN27" i="5"/>
  <c r="AL27" i="5"/>
  <c r="AD27" i="5"/>
  <c r="AF27" i="5" s="1"/>
  <c r="AB27" i="5"/>
  <c r="AP26" i="5"/>
  <c r="AN26" i="5"/>
  <c r="AL26" i="5"/>
  <c r="AB26" i="5"/>
  <c r="AD26" i="5" s="1"/>
  <c r="AF26" i="5" s="1"/>
  <c r="AP25" i="5"/>
  <c r="AN25" i="5"/>
  <c r="AL25" i="5"/>
  <c r="AD25" i="5"/>
  <c r="AF25" i="5" s="1"/>
  <c r="AB25" i="5"/>
  <c r="AP24" i="5"/>
  <c r="AN24" i="5"/>
  <c r="AL24" i="5"/>
  <c r="AB24" i="5"/>
  <c r="AD24" i="5" s="1"/>
  <c r="AF24" i="5" s="1"/>
  <c r="AP23" i="5"/>
  <c r="AN23" i="5"/>
  <c r="AL23" i="5"/>
  <c r="AD23" i="5"/>
  <c r="AF23" i="5" s="1"/>
  <c r="AP22" i="5"/>
  <c r="AN22" i="5"/>
  <c r="AL22" i="5"/>
  <c r="AD22" i="5"/>
  <c r="AF22" i="5" s="1"/>
  <c r="AP21" i="5"/>
  <c r="AN21" i="5"/>
  <c r="AL21" i="5"/>
  <c r="AD21" i="5"/>
  <c r="AF21" i="5" s="1"/>
  <c r="AP20" i="5"/>
  <c r="AN20" i="5"/>
  <c r="AL20" i="5"/>
  <c r="AD20" i="5"/>
  <c r="AF20" i="5" s="1"/>
  <c r="AP19" i="5"/>
  <c r="AN19" i="5"/>
  <c r="AL19" i="5"/>
  <c r="AD19" i="5"/>
  <c r="AF19" i="5" s="1"/>
  <c r="AP18" i="5"/>
  <c r="AN18" i="5"/>
  <c r="AL18" i="5"/>
  <c r="AD18" i="5"/>
  <c r="AF18" i="5" s="1"/>
  <c r="AP17" i="5"/>
  <c r="AN17" i="5"/>
  <c r="AL17" i="5"/>
  <c r="AD17" i="5"/>
  <c r="AF17" i="5" s="1"/>
  <c r="AP16" i="5"/>
  <c r="AN16" i="5"/>
  <c r="AL16" i="5"/>
  <c r="AD16" i="5"/>
  <c r="AF16" i="5" s="1"/>
  <c r="AP15" i="5"/>
  <c r="AN15" i="5"/>
  <c r="AL15" i="5"/>
  <c r="AD15" i="5"/>
  <c r="AF15" i="5" s="1"/>
  <c r="AP14" i="5"/>
  <c r="AN14" i="5"/>
  <c r="AL14" i="5"/>
  <c r="AD14" i="5"/>
  <c r="AF14" i="5" s="1"/>
  <c r="AP13" i="5"/>
  <c r="AN13" i="5"/>
  <c r="AL13" i="5"/>
  <c r="AD13" i="5"/>
  <c r="AF13" i="5" s="1"/>
  <c r="AP12" i="5"/>
  <c r="AN12" i="5"/>
  <c r="AL12" i="5"/>
  <c r="AD12" i="5"/>
  <c r="AF12" i="5" s="1"/>
  <c r="AP11" i="5"/>
  <c r="AN11" i="5"/>
  <c r="AL11" i="5"/>
  <c r="AD11" i="5"/>
  <c r="AF11" i="5" s="1"/>
  <c r="AP10" i="5"/>
  <c r="AN10" i="5"/>
  <c r="AL10" i="5"/>
  <c r="AD10" i="5"/>
  <c r="AF10" i="5" s="1"/>
  <c r="AP9" i="5"/>
  <c r="AN9" i="5"/>
  <c r="AL9" i="5"/>
  <c r="AD9" i="5"/>
  <c r="AF9" i="5" s="1"/>
  <c r="AP8" i="5"/>
  <c r="AN8" i="5"/>
  <c r="AL8" i="5"/>
  <c r="AB8" i="5"/>
  <c r="AD8" i="5" s="1"/>
  <c r="AF8" i="5" s="1"/>
  <c r="AP7" i="5"/>
  <c r="AN7" i="5"/>
  <c r="AL7" i="5"/>
  <c r="AB7" i="5"/>
  <c r="AD7" i="5" s="1"/>
  <c r="AF7" i="5" s="1"/>
  <c r="AP6" i="5"/>
  <c r="AN6" i="5"/>
  <c r="AL6" i="5"/>
  <c r="AB6" i="5"/>
  <c r="AD6" i="5" s="1"/>
  <c r="AF6" i="5" s="1"/>
  <c r="AP5" i="5"/>
  <c r="AN5" i="5"/>
  <c r="AL5" i="5"/>
  <c r="AB5" i="5"/>
  <c r="AD5" i="5" s="1"/>
  <c r="AF5" i="5" s="1"/>
  <c r="BB4" i="5"/>
  <c r="AP4" i="5"/>
  <c r="AN4" i="5"/>
  <c r="AL4" i="5"/>
  <c r="D3" i="2"/>
  <c r="AF61" i="6" l="1"/>
  <c r="AI25" i="6"/>
  <c r="AJ69" i="6"/>
  <c r="AF62" i="6"/>
  <c r="AJ62" i="6"/>
  <c r="AJ60" i="6"/>
  <c r="AF60" i="6"/>
  <c r="AI40" i="6"/>
  <c r="AJ73" i="6" s="1"/>
  <c r="D8" i="2" s="1"/>
  <c r="AF45" i="6"/>
  <c r="AJ45" i="6"/>
  <c r="AF47" i="6"/>
  <c r="AJ47" i="6"/>
  <c r="AJ54" i="6"/>
  <c r="AI7" i="5"/>
  <c r="W14" i="6"/>
  <c r="AE14" i="6" s="1"/>
  <c r="AJ14" i="6" s="1"/>
  <c r="W15" i="6"/>
  <c r="AE15" i="6" s="1"/>
  <c r="AJ15" i="6" s="1"/>
  <c r="AF35" i="6"/>
  <c r="AJ35" i="6"/>
  <c r="AR16" i="5"/>
  <c r="AV16" i="5" s="1"/>
  <c r="AI6" i="5"/>
  <c r="AJ6" i="5" s="1"/>
  <c r="AI21" i="5"/>
  <c r="AJ21" i="5" s="1"/>
  <c r="W21" i="6"/>
  <c r="AE21" i="6" s="1"/>
  <c r="AF21" i="6" s="1"/>
  <c r="AI10" i="5"/>
  <c r="AJ10" i="5" s="1"/>
  <c r="W31" i="6"/>
  <c r="AE31" i="6" s="1"/>
  <c r="AF31" i="6" s="1"/>
  <c r="W20" i="6"/>
  <c r="AE20" i="6" s="1"/>
  <c r="AJ20" i="6" s="1"/>
  <c r="W22" i="6"/>
  <c r="AE22" i="6" s="1"/>
  <c r="AJ22" i="6" s="1"/>
  <c r="W16" i="6"/>
  <c r="AE16" i="6" s="1"/>
  <c r="AF16" i="6" s="1"/>
  <c r="W37" i="6"/>
  <c r="AE37" i="6" s="1"/>
  <c r="AJ37" i="6" s="1"/>
  <c r="AV28" i="5"/>
  <c r="AV36" i="5"/>
  <c r="AI20" i="5"/>
  <c r="AJ20" i="5" s="1"/>
  <c r="AI12" i="5"/>
  <c r="AJ12" i="5" s="1"/>
  <c r="AF14" i="6"/>
  <c r="J32" i="6"/>
  <c r="AI11" i="5"/>
  <c r="AJ11" i="5" s="1"/>
  <c r="V38" i="6"/>
  <c r="W38" i="6" s="1"/>
  <c r="AE38" i="6" s="1"/>
  <c r="AF38" i="6" s="1"/>
  <c r="V33" i="6"/>
  <c r="W33" i="6" s="1"/>
  <c r="AE33" i="6" s="1"/>
  <c r="AJ33" i="6" s="1"/>
  <c r="AV20" i="5"/>
  <c r="AV50" i="5"/>
  <c r="AJ9" i="5"/>
  <c r="V23" i="6"/>
  <c r="W23" i="6" s="1"/>
  <c r="AE23" i="6" s="1"/>
  <c r="AJ23" i="6" s="1"/>
  <c r="V17" i="6"/>
  <c r="W17" i="6" s="1"/>
  <c r="AE17" i="6" s="1"/>
  <c r="AJ17" i="6" s="1"/>
  <c r="AJ14" i="5"/>
  <c r="AV9" i="5"/>
  <c r="AF13" i="6"/>
  <c r="AV53" i="5"/>
  <c r="AV39" i="5"/>
  <c r="AV51" i="5"/>
  <c r="AV25" i="5"/>
  <c r="AV37" i="5"/>
  <c r="AV42" i="5"/>
  <c r="AJ19" i="6"/>
  <c r="AV6" i="5"/>
  <c r="AJ5" i="5"/>
  <c r="V36" i="6"/>
  <c r="W36" i="6" s="1"/>
  <c r="AE36" i="6" s="1"/>
  <c r="V30" i="6"/>
  <c r="W30" i="6" s="1"/>
  <c r="AE30" i="6" s="1"/>
  <c r="AF30" i="6" s="1"/>
  <c r="AF29" i="6"/>
  <c r="AJ29" i="6"/>
  <c r="AV29" i="5"/>
  <c r="AV24" i="5"/>
  <c r="AV11" i="5"/>
  <c r="AV33" i="5"/>
  <c r="AV47" i="5"/>
  <c r="AV38" i="5"/>
  <c r="AV52" i="5"/>
  <c r="AV5" i="5"/>
  <c r="AV12" i="5"/>
  <c r="AV19" i="5"/>
  <c r="AV31" i="5"/>
  <c r="AV45" i="5"/>
  <c r="AV34" i="5"/>
  <c r="AJ37" i="5"/>
  <c r="AV48" i="5"/>
  <c r="AJ51" i="5"/>
  <c r="AV40" i="5"/>
  <c r="AV43" i="5"/>
  <c r="AV32" i="5"/>
  <c r="AV46" i="5"/>
  <c r="AV10" i="5"/>
  <c r="AV35" i="5"/>
  <c r="AV49" i="5"/>
  <c r="AV26" i="5"/>
  <c r="AV27" i="5"/>
  <c r="AV14" i="5"/>
  <c r="AV21" i="5"/>
  <c r="AV41" i="5"/>
  <c r="AV4" i="5"/>
  <c r="AV30" i="5"/>
  <c r="AV44" i="5"/>
  <c r="AJ35" i="5"/>
  <c r="AJ49" i="5"/>
  <c r="AJ25" i="5"/>
  <c r="AJ39" i="5"/>
  <c r="AJ53" i="5"/>
  <c r="AJ16" i="5"/>
  <c r="AJ43" i="5"/>
  <c r="AJ29" i="5"/>
  <c r="AJ26" i="5"/>
  <c r="AJ40" i="5"/>
  <c r="AJ45" i="5"/>
  <c r="AJ31" i="5"/>
  <c r="AJ32" i="5"/>
  <c r="AJ46" i="5"/>
  <c r="AJ30" i="5"/>
  <c r="AJ44" i="5"/>
  <c r="AJ28" i="5"/>
  <c r="AJ42" i="5"/>
  <c r="AJ41" i="5"/>
  <c r="AJ27" i="5"/>
  <c r="AJ34" i="5"/>
  <c r="AJ48" i="5"/>
  <c r="AJ33" i="5"/>
  <c r="AJ47" i="5"/>
  <c r="AJ24" i="5"/>
  <c r="AJ38" i="5"/>
  <c r="AJ52" i="5"/>
  <c r="AJ19" i="5"/>
  <c r="AJ36" i="5"/>
  <c r="AJ50" i="5"/>
  <c r="D5" i="6" l="1"/>
  <c r="AJ64" i="6"/>
  <c r="AJ70" i="6" s="1"/>
  <c r="AK70" i="6" s="1"/>
  <c r="AJ7" i="5"/>
  <c r="AR7" i="5"/>
  <c r="AV7" i="5" s="1"/>
  <c r="AJ49" i="6"/>
  <c r="AJ55" i="6"/>
  <c r="AF15" i="6"/>
  <c r="AF22" i="6"/>
  <c r="AW25" i="5"/>
  <c r="AW37" i="5"/>
  <c r="BA37" i="5" s="1"/>
  <c r="AJ31" i="6"/>
  <c r="AJ21" i="6"/>
  <c r="AJ24" i="6" s="1"/>
  <c r="AF33" i="6"/>
  <c r="AF37" i="6"/>
  <c r="AF23" i="6"/>
  <c r="AJ16" i="6"/>
  <c r="AJ18" i="6" s="1"/>
  <c r="AJ25" i="6" s="1"/>
  <c r="AK25" i="6" s="1"/>
  <c r="AW9" i="5"/>
  <c r="AX9" i="5" s="1"/>
  <c r="AF20" i="6"/>
  <c r="AJ38" i="6"/>
  <c r="AR22" i="5"/>
  <c r="AV22" i="5" s="1"/>
  <c r="AI22" i="5"/>
  <c r="AJ22" i="5" s="1"/>
  <c r="AR15" i="5"/>
  <c r="AV15" i="5" s="1"/>
  <c r="AI15" i="5"/>
  <c r="AJ15" i="5" s="1"/>
  <c r="AF17" i="6"/>
  <c r="AR8" i="5"/>
  <c r="AV8" i="5" s="1"/>
  <c r="AI8" i="5"/>
  <c r="AJ8" i="5" s="1"/>
  <c r="V32" i="6"/>
  <c r="W32" i="6" s="1"/>
  <c r="AE32" i="6" s="1"/>
  <c r="AR18" i="5"/>
  <c r="AV18" i="5" s="1"/>
  <c r="AI18" i="5"/>
  <c r="AJ18" i="5" s="1"/>
  <c r="AR13" i="5"/>
  <c r="AV13" i="5" s="1"/>
  <c r="AI13" i="5"/>
  <c r="AJ13" i="5" s="1"/>
  <c r="AJ30" i="6"/>
  <c r="AF36" i="6"/>
  <c r="AJ36" i="6"/>
  <c r="AW43" i="5"/>
  <c r="BA43" i="5" s="1"/>
  <c r="AW53" i="5"/>
  <c r="BA53" i="5" s="1"/>
  <c r="AW39" i="5"/>
  <c r="BA39" i="5" s="1"/>
  <c r="AW30" i="5"/>
  <c r="AW28" i="5"/>
  <c r="AW31" i="5"/>
  <c r="AW36" i="5"/>
  <c r="AW44" i="5"/>
  <c r="BA44" i="5" s="1"/>
  <c r="AW35" i="5"/>
  <c r="AW48" i="5"/>
  <c r="BA48" i="5" s="1"/>
  <c r="AW5" i="5"/>
  <c r="BA5" i="5" s="1"/>
  <c r="AW34" i="5"/>
  <c r="AW50" i="5"/>
  <c r="BA50" i="5" s="1"/>
  <c r="AW24" i="5"/>
  <c r="AW33" i="5"/>
  <c r="AX33" i="5" s="1"/>
  <c r="AW41" i="5"/>
  <c r="BA41" i="5" s="1"/>
  <c r="AW20" i="5"/>
  <c r="AX20" i="5" s="1"/>
  <c r="AW38" i="5"/>
  <c r="BA38" i="5" s="1"/>
  <c r="AW46" i="5"/>
  <c r="AW27" i="5"/>
  <c r="AW47" i="5"/>
  <c r="BA47" i="5" s="1"/>
  <c r="AW52" i="5"/>
  <c r="BA52" i="5" s="1"/>
  <c r="AW42" i="5"/>
  <c r="BA42" i="5" s="1"/>
  <c r="AX37" i="5"/>
  <c r="AW45" i="5"/>
  <c r="AW51" i="5"/>
  <c r="AW29" i="5"/>
  <c r="AW49" i="5"/>
  <c r="AW21" i="5"/>
  <c r="AW32" i="5"/>
  <c r="AW19" i="5"/>
  <c r="BA19" i="5" s="1"/>
  <c r="AW11" i="5"/>
  <c r="AW40" i="5"/>
  <c r="BA40" i="5" s="1"/>
  <c r="AW26" i="5"/>
  <c r="AW16" i="5"/>
  <c r="AX16" i="5" s="1"/>
  <c r="AW12" i="5"/>
  <c r="AW4" i="5"/>
  <c r="AW10" i="5"/>
  <c r="AW14" i="5"/>
  <c r="AX14" i="5" s="1"/>
  <c r="AW6" i="5"/>
  <c r="BA6" i="5" s="1"/>
  <c r="AW7" i="5" l="1"/>
  <c r="BA7" i="5" s="1"/>
  <c r="BA4" i="5"/>
  <c r="AX4" i="5"/>
  <c r="BA34" i="5"/>
  <c r="AX34" i="5"/>
  <c r="BA30" i="5"/>
  <c r="AX30" i="5"/>
  <c r="BA29" i="5"/>
  <c r="AX29" i="5"/>
  <c r="BA36" i="5"/>
  <c r="AX36" i="5"/>
  <c r="BA32" i="5"/>
  <c r="AX32" i="5"/>
  <c r="BA31" i="5"/>
  <c r="AX31" i="5"/>
  <c r="BA35" i="5"/>
  <c r="AX35" i="5"/>
  <c r="BA28" i="5"/>
  <c r="AX28" i="5"/>
  <c r="BA27" i="5"/>
  <c r="AX27" i="5"/>
  <c r="BA25" i="5"/>
  <c r="AX25" i="5"/>
  <c r="BA26" i="5"/>
  <c r="AX26" i="5"/>
  <c r="BA24" i="5"/>
  <c r="AX24" i="5"/>
  <c r="AW18" i="5"/>
  <c r="AX18" i="5" s="1"/>
  <c r="AW15" i="5"/>
  <c r="BA15" i="5" s="1"/>
  <c r="AW8" i="5"/>
  <c r="BA8" i="5" s="1"/>
  <c r="AW13" i="5"/>
  <c r="AX13" i="5" s="1"/>
  <c r="AW22" i="5"/>
  <c r="AX22" i="5" s="1"/>
  <c r="AF32" i="6"/>
  <c r="AJ32" i="6"/>
  <c r="AJ34" i="6" s="1"/>
  <c r="AR23" i="5"/>
  <c r="AV23" i="5" s="1"/>
  <c r="AI23" i="5"/>
  <c r="AJ23" i="5" s="1"/>
  <c r="AR17" i="5"/>
  <c r="AV17" i="5" s="1"/>
  <c r="AI17" i="5"/>
  <c r="AJ17" i="5" s="1"/>
  <c r="AJ39" i="6"/>
  <c r="AX53" i="5"/>
  <c r="AX19" i="5"/>
  <c r="BA21" i="5"/>
  <c r="AX21" i="5"/>
  <c r="BA18" i="5"/>
  <c r="BA12" i="5"/>
  <c r="AX12" i="5"/>
  <c r="BA11" i="5"/>
  <c r="AX11" i="5"/>
  <c r="BA10" i="5"/>
  <c r="AX10" i="5"/>
  <c r="AX43" i="5"/>
  <c r="AX39" i="5"/>
  <c r="AX44" i="5"/>
  <c r="AX48" i="5"/>
  <c r="AX50" i="5"/>
  <c r="BA9" i="5"/>
  <c r="AX5" i="5"/>
  <c r="AX46" i="5"/>
  <c r="BA46" i="5"/>
  <c r="AX49" i="5"/>
  <c r="BA49" i="5"/>
  <c r="AX51" i="5"/>
  <c r="BA51" i="5"/>
  <c r="AX45" i="5"/>
  <c r="BA45" i="5"/>
  <c r="BA33" i="5"/>
  <c r="AX41" i="5"/>
  <c r="BA16" i="5"/>
  <c r="BA14" i="5"/>
  <c r="BA20" i="5"/>
  <c r="AX7" i="5"/>
  <c r="AX38" i="5"/>
  <c r="AX42" i="5"/>
  <c r="AX47" i="5"/>
  <c r="AX52" i="5"/>
  <c r="AX40" i="5"/>
  <c r="AX6" i="5"/>
  <c r="AX15" i="5" l="1"/>
  <c r="AJ40" i="6"/>
  <c r="AJ74" i="6" s="1"/>
  <c r="AK55" i="6"/>
  <c r="AX8" i="5"/>
  <c r="BA13" i="5"/>
  <c r="AW23" i="5"/>
  <c r="BA22" i="5"/>
  <c r="AW17" i="5"/>
  <c r="AK40" i="6" l="1"/>
  <c r="D13" i="2" s="1"/>
  <c r="D9" i="2"/>
  <c r="AJ75" i="6"/>
  <c r="BA23" i="5"/>
  <c r="AX23" i="5"/>
  <c r="BA17" i="5"/>
  <c r="AX17"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Heather Zhu</author>
  </authors>
  <commentList>
    <comment ref="C3" authorId="0" shapeId="0" xr:uid="{00000000-0006-0000-0000-000001000000}">
      <text>
        <r>
          <rPr>
            <b/>
            <sz val="9"/>
            <color indexed="81"/>
            <rFont val="Tahoma"/>
            <family val="2"/>
          </rPr>
          <t>Heather Zhu:</t>
        </r>
        <r>
          <rPr>
            <sz val="9"/>
            <color indexed="81"/>
            <rFont val="Tahoma"/>
            <family val="2"/>
          </rPr>
          <t xml:space="preserve">
auto filled by the system: Master Customer + Brand + Year/Season + Pattern/Feature + Product Category</t>
        </r>
      </text>
    </comment>
    <comment ref="C4" authorId="0" shapeId="0" xr:uid="{00000000-0006-0000-0000-000002000000}">
      <text>
        <r>
          <rPr>
            <b/>
            <sz val="9"/>
            <color indexed="81"/>
            <rFont val="Tahoma"/>
            <family val="2"/>
          </rPr>
          <t>Heather Zhu:</t>
        </r>
        <r>
          <rPr>
            <sz val="9"/>
            <color indexed="81"/>
            <rFont val="Tahoma"/>
            <family val="2"/>
          </rPr>
          <t xml:space="preserve">
free text, not mandatory: Tier 1 pattern name only; multi patterns use "/"; can be the most recogonizable features or the customer program #, etc.</t>
        </r>
      </text>
    </comment>
    <comment ref="A6" authorId="0" shapeId="0" xr:uid="{00000000-0006-0000-0000-000003000000}">
      <text>
        <r>
          <rPr>
            <b/>
            <sz val="9"/>
            <color indexed="81"/>
            <rFont val="Tahoma"/>
            <family val="2"/>
          </rPr>
          <t>Heather Zhu:</t>
        </r>
        <r>
          <rPr>
            <sz val="9"/>
            <color indexed="81"/>
            <rFont val="Tahoma"/>
            <family val="2"/>
          </rPr>
          <t xml:space="preserve">
Select from ValueSelect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heather.zhu@jlahome.com</author>
  </authors>
  <commentList>
    <comment ref="AB3" authorId="0" shapeId="0" xr:uid="{00000000-0006-0000-0100-000001000000}">
      <text>
        <r>
          <rPr>
            <sz val="11"/>
            <rFont val="Calibri"/>
            <family val="2"/>
          </rPr>
          <t>[Carton Size L (cm)]*[Carton Size W (cm)]*[Carton Size H (cm)]/1000000</t>
        </r>
      </text>
    </comment>
    <comment ref="AD3" authorId="0" shapeId="0" xr:uid="{00000000-0006-0000-0100-000002000000}">
      <text>
        <r>
          <rPr>
            <sz val="11"/>
            <rFont val="Calibri"/>
            <family val="2"/>
          </rPr>
          <t xml:space="preserve">[Container Volumn]/[Cubic Meter per Carton]*[Case Pack]
</t>
        </r>
      </text>
    </comment>
    <comment ref="AF3" authorId="0" shapeId="0" xr:uid="{00000000-0006-0000-0100-000003000000}">
      <text>
        <r>
          <rPr>
            <sz val="11"/>
            <rFont val="Calibri"/>
            <family val="2"/>
          </rPr>
          <t>[40ft Container Freight]/[Total Units per 40ft Container]</t>
        </r>
      </text>
    </comment>
    <comment ref="AI3" authorId="0" shapeId="0" xr:uid="{00000000-0006-0000-0100-000004000000}">
      <text>
        <r>
          <rPr>
            <sz val="11"/>
            <rFont val="Calibri"/>
            <family val="2"/>
          </rPr>
          <t>[FOB Cost $ (Value)]*[Duty Rate]</t>
        </r>
      </text>
    </comment>
    <comment ref="AJ3" authorId="0" shapeId="0" xr:uid="{00000000-0006-0000-0100-000005000000}">
      <text>
        <r>
          <rPr>
            <sz val="11"/>
            <rFont val="Calibri"/>
            <family val="2"/>
          </rPr>
          <t>[FOB Cost $ (Value)]+[Ocean Freight per Item $]+[Duty per Item $]</t>
        </r>
      </text>
    </comment>
    <comment ref="AL3" authorId="0" shapeId="0" xr:uid="{00000000-0006-0000-0100-000006000000}">
      <text>
        <r>
          <rPr>
            <sz val="11"/>
            <rFont val="Calibri"/>
            <family val="2"/>
          </rPr>
          <t>[JLA POE Price]*[DA %]</t>
        </r>
      </text>
    </comment>
    <comment ref="AN3" authorId="0" shapeId="0" xr:uid="{00000000-0006-0000-0100-000007000000}">
      <text>
        <r>
          <rPr>
            <sz val="11"/>
            <rFont val="Calibri"/>
            <family val="2"/>
          </rPr>
          <t>[JLA POE Price]*[Warehouse Charge %]</t>
        </r>
      </text>
    </comment>
    <comment ref="AP3" authorId="0" shapeId="0" xr:uid="{00000000-0006-0000-0100-000008000000}">
      <text>
        <r>
          <rPr>
            <sz val="11"/>
            <rFont val="Calibri"/>
            <family val="2"/>
          </rPr>
          <t>[JLA POE Price]*[Royalty %]</t>
        </r>
      </text>
    </comment>
    <comment ref="AR3" authorId="0" shapeId="0" xr:uid="{00000000-0006-0000-0100-000009000000}">
      <text>
        <r>
          <rPr>
            <sz val="11"/>
            <rFont val="Calibri"/>
            <family val="2"/>
          </rPr>
          <t>[FOB Cost]*[AVN %]</t>
        </r>
      </text>
    </comment>
    <comment ref="AU3" authorId="0" shapeId="0" xr:uid="{00000000-0006-0000-0100-00000A000000}">
      <text>
        <r>
          <rPr>
            <sz val="11"/>
            <rFont val="Calibri"/>
            <family val="2"/>
          </rPr>
          <t>[JLA POE Price]*[Load 3 %]</t>
        </r>
      </text>
    </comment>
    <comment ref="AV3" authorId="0" shapeId="0" xr:uid="{00000000-0006-0000-0100-00000B000000}">
      <text>
        <r>
          <rPr>
            <sz val="11"/>
            <rFont val="Calibri"/>
            <family val="2"/>
          </rPr>
          <t>[DA $]+[Warehouse Charge $]+[Royalty $]+[AVN $]+[Load 3 $]</t>
        </r>
      </text>
    </comment>
    <comment ref="AW3" authorId="0" shapeId="0" xr:uid="{00000000-0006-0000-0100-00000C000000}">
      <text>
        <r>
          <rPr>
            <sz val="11"/>
            <rFont val="Calibri"/>
            <family val="2"/>
          </rPr>
          <t>[LDP Cost $]+[Total Load $]</t>
        </r>
      </text>
    </comment>
    <comment ref="AX3" authorId="0" shapeId="0" xr:uid="{00000000-0006-0000-0100-00000D000000}">
      <text>
        <r>
          <rPr>
            <sz val="11"/>
            <rFont val="Calibri"/>
            <family val="2"/>
          </rPr>
          <t>([JLA POE Price]-[LDP Cost with Load $])/[JLA POE Price]</t>
        </r>
      </text>
    </comment>
    <comment ref="BA3" authorId="0" shapeId="0" xr:uid="{00000000-0006-0000-0100-00000E000000}">
      <text>
        <r>
          <rPr>
            <sz val="11"/>
            <rFont val="Calibri"/>
            <family val="2"/>
          </rPr>
          <t>[LDP Cost with Load $]*[Total Quantity]</t>
        </r>
      </text>
    </comment>
    <comment ref="BB3" authorId="0" shapeId="0" xr:uid="{00000000-0006-0000-0100-00000F000000}">
      <text>
        <r>
          <rPr>
            <sz val="11"/>
            <rFont val="Calibri"/>
            <family val="2"/>
          </rPr>
          <t>[JLA POE Price]*[Total Quantity]</t>
        </r>
      </text>
    </comment>
  </commentList>
</comments>
</file>

<file path=xl/sharedStrings.xml><?xml version="1.0" encoding="utf-8"?>
<sst xmlns="http://schemas.openxmlformats.org/spreadsheetml/2006/main" count="1893" uniqueCount="1072">
  <si>
    <t>Yes</t>
  </si>
  <si>
    <t>No</t>
  </si>
  <si>
    <t>Domestic: Warehouse</t>
  </si>
  <si>
    <t>Brand</t>
  </si>
  <si>
    <t>Package Type</t>
  </si>
  <si>
    <t>Commission</t>
  </si>
  <si>
    <t>Brokage</t>
  </si>
  <si>
    <t>Agent Fee</t>
  </si>
  <si>
    <t>Reverse</t>
  </si>
  <si>
    <t>Royalty</t>
  </si>
  <si>
    <t>OOD</t>
  </si>
  <si>
    <t>Customer WH Allowance</t>
  </si>
  <si>
    <t>NSA%</t>
  </si>
  <si>
    <t>Fuel Surcharge</t>
  </si>
  <si>
    <t>Photography</t>
  </si>
  <si>
    <t>Freight Allowance</t>
  </si>
  <si>
    <t>Volume Rebate</t>
  </si>
  <si>
    <t>Funding</t>
  </si>
  <si>
    <t>Customer</t>
  </si>
  <si>
    <t>Division</t>
  </si>
  <si>
    <t>Licensor</t>
  </si>
  <si>
    <t xml:space="preserve"> </t>
  </si>
  <si>
    <t>Program Name</t>
  </si>
  <si>
    <t>Order Type</t>
  </si>
  <si>
    <t>PDPM</t>
  </si>
  <si>
    <t>Super Big  (&gt;$1,000,000)</t>
  </si>
  <si>
    <t>Big  ($500,000~$1,000,000)</t>
  </si>
  <si>
    <t>Medium  ($150,000~$500,000)</t>
  </si>
  <si>
    <t>Small  ($0~$150,000)</t>
  </si>
  <si>
    <t>Super Big  (&gt;$500,000)</t>
  </si>
  <si>
    <t>Big  ($250,000~$500,000)</t>
  </si>
  <si>
    <t>Medium  ($100,000~$250,000)</t>
  </si>
  <si>
    <t>Small  ($0~$100,000)</t>
  </si>
  <si>
    <t>Pattern/Features</t>
  </si>
  <si>
    <t>Order Process</t>
  </si>
  <si>
    <t>UCCPM</t>
  </si>
  <si>
    <t>Non-Replenishment</t>
  </si>
  <si>
    <t>Rollout/Replenishment</t>
  </si>
  <si>
    <t>FOB CA Price Quote</t>
  </si>
  <si>
    <t>FOB GA Price Quote</t>
  </si>
  <si>
    <t>FOB CA/GA Price Quote</t>
  </si>
  <si>
    <t>Master Customer</t>
  </si>
  <si>
    <t>Year</t>
  </si>
  <si>
    <t>Ship To Location</t>
  </si>
  <si>
    <t>Responsible Party</t>
  </si>
  <si>
    <t>Season</t>
  </si>
  <si>
    <t>Country of Origin</t>
  </si>
  <si>
    <t>Factory Control</t>
  </si>
  <si>
    <t>Direct Import</t>
  </si>
  <si>
    <t>Domestic: Port</t>
  </si>
  <si>
    <t>Drop-Ship</t>
  </si>
  <si>
    <t>Main Product Category</t>
  </si>
  <si>
    <t>Overseas Production Team</t>
  </si>
  <si>
    <t>Vendor Name</t>
  </si>
  <si>
    <t>Consolidator</t>
  </si>
  <si>
    <t>Customer DC</t>
  </si>
  <si>
    <t>Pick Up At Port</t>
  </si>
  <si>
    <t>LVM</t>
  </si>
  <si>
    <t>LM2</t>
  </si>
  <si>
    <t>WOD</t>
  </si>
  <si>
    <t>SAV</t>
  </si>
  <si>
    <t>LM2/SAV</t>
  </si>
  <si>
    <t>Tech Code</t>
  </si>
  <si>
    <t>Est. Total Sales</t>
  </si>
  <si>
    <t>Est. Program Size</t>
  </si>
  <si>
    <t>Program Commit Date</t>
  </si>
  <si>
    <t>Customer Exclusive</t>
  </si>
  <si>
    <t>Spring</t>
  </si>
  <si>
    <t>Fall</t>
  </si>
  <si>
    <t>Black Friday</t>
  </si>
  <si>
    <t>BTC</t>
  </si>
  <si>
    <t>Category</t>
  </si>
  <si>
    <t>Ship to Location</t>
  </si>
  <si>
    <t>Intl.-Customer DC</t>
  </si>
  <si>
    <t>Intl.-Direct Import</t>
  </si>
  <si>
    <t>Intl.-POE</t>
  </si>
  <si>
    <t>AVN</t>
  </si>
  <si>
    <t>SWV</t>
  </si>
  <si>
    <t>For Ecom</t>
  </si>
  <si>
    <t>ALDI INC. (DI)</t>
  </si>
  <si>
    <t>Amazon Fulfillment Services (Domestic)</t>
  </si>
  <si>
    <t>Beall's Outlet Stores, Inc.</t>
  </si>
  <si>
    <t>Burlington Coat Factory</t>
  </si>
  <si>
    <t>DOLLAR GENERAL CORP. (DI)</t>
  </si>
  <si>
    <t>Fred Meyer Stores DI</t>
  </si>
  <si>
    <t>Giant Tiger Stores Ltd. (DI)</t>
  </si>
  <si>
    <t>Homegoods (POE)</t>
  </si>
  <si>
    <t>JLA Home</t>
  </si>
  <si>
    <t>Kohl's</t>
  </si>
  <si>
    <t>Kohl's (POE)</t>
  </si>
  <si>
    <t>Macy's Home Store</t>
  </si>
  <si>
    <t>Macy's.com</t>
  </si>
  <si>
    <t>Ross Stores, Inc.</t>
  </si>
  <si>
    <t>TAR HEEL (FAMILY DOLL-DI)</t>
  </si>
  <si>
    <t>Wal-Mart Canada Corp. (DI)</t>
  </si>
  <si>
    <t>China</t>
  </si>
  <si>
    <t>India</t>
  </si>
  <si>
    <t>Pakistan</t>
  </si>
  <si>
    <t>ASSORTMENT(90)</t>
  </si>
  <si>
    <t>PM</t>
  </si>
  <si>
    <t>Planner</t>
  </si>
  <si>
    <t>Normal</t>
  </si>
  <si>
    <t>Rolled</t>
  </si>
  <si>
    <t>Compressed/KD</t>
  </si>
  <si>
    <t>Partially Compressed</t>
  </si>
  <si>
    <t>Improved Packaging</t>
  </si>
  <si>
    <t>Aldi</t>
  </si>
  <si>
    <t>Beall's</t>
  </si>
  <si>
    <t>Dollar General</t>
  </si>
  <si>
    <t>Family Dollar</t>
  </si>
  <si>
    <t>Fred Meyer</t>
  </si>
  <si>
    <t>Giant Tiger</t>
  </si>
  <si>
    <t>Homegoods</t>
  </si>
  <si>
    <t>Macy's</t>
  </si>
  <si>
    <t>Natori</t>
  </si>
  <si>
    <t>AMAZON</t>
  </si>
  <si>
    <t>Target</t>
  </si>
  <si>
    <t>Ross</t>
  </si>
  <si>
    <t>Customer Code</t>
  </si>
  <si>
    <t>Customer Name</t>
  </si>
  <si>
    <t>ALDIDI</t>
  </si>
  <si>
    <t>Amazon</t>
  </si>
  <si>
    <t>BEALLS</t>
  </si>
  <si>
    <t>BLTNCOAT</t>
  </si>
  <si>
    <t>DOLGEN-DI</t>
  </si>
  <si>
    <t>FREDMEYERDI</t>
  </si>
  <si>
    <t>GIANTTIGERDI</t>
  </si>
  <si>
    <t>HGPOE</t>
  </si>
  <si>
    <t>JLA</t>
  </si>
  <si>
    <t>KOHL</t>
  </si>
  <si>
    <t>KOHLPOE</t>
  </si>
  <si>
    <t>MACY01</t>
  </si>
  <si>
    <t>MACY02</t>
  </si>
  <si>
    <t>ROSSPOE</t>
  </si>
  <si>
    <t>Sleep Number</t>
  </si>
  <si>
    <t>TARHEEL</t>
  </si>
  <si>
    <t>WALMART CANADA</t>
  </si>
  <si>
    <t>Walmart</t>
  </si>
  <si>
    <t>JCPCAT</t>
  </si>
  <si>
    <t>JC Penney Catalog</t>
  </si>
  <si>
    <t>JC Penney</t>
  </si>
  <si>
    <t>JCPCATDI</t>
  </si>
  <si>
    <t>JC Penney Catalog (POE)</t>
  </si>
  <si>
    <t>JCPRETDI</t>
  </si>
  <si>
    <t>JC Penney Retail (POE)</t>
  </si>
  <si>
    <t>JCPRET</t>
  </si>
  <si>
    <t>JC Penney Retail</t>
  </si>
  <si>
    <t>Woolrich 5%</t>
  </si>
  <si>
    <t>Natori 7%</t>
  </si>
  <si>
    <t>N Natori 5%</t>
  </si>
  <si>
    <t>Martha Stewart (Bath) 5%</t>
  </si>
  <si>
    <t>Martha Stewart (Bath) 4%</t>
  </si>
  <si>
    <t>Martha Stewart (Bath) 3%</t>
  </si>
  <si>
    <t>Laura Ashley 5%</t>
  </si>
  <si>
    <t>Laura Ashley 4%</t>
  </si>
  <si>
    <t>Laura Ashley 3%</t>
  </si>
  <si>
    <t>Beautyrest 5.5%</t>
  </si>
  <si>
    <t>Beautyrest 3.5%</t>
  </si>
  <si>
    <t>Accentia</t>
  </si>
  <si>
    <t>Artology</t>
  </si>
  <si>
    <t>Bed Guardian</t>
  </si>
  <si>
    <t>510 Design</t>
  </si>
  <si>
    <t>Addison Park</t>
  </si>
  <si>
    <t>Alpine Valley</t>
  </si>
  <si>
    <t>Amethyst Home</t>
  </si>
  <si>
    <t>Apothecary Home</t>
  </si>
  <si>
    <t xml:space="preserve">Arch Studio  </t>
  </si>
  <si>
    <t>Armoire Collection</t>
  </si>
  <si>
    <t>Autumn Days</t>
  </si>
  <si>
    <t>Be Mine</t>
  </si>
  <si>
    <t>Beautyrest</t>
  </si>
  <si>
    <t>Beautyrest Black</t>
  </si>
  <si>
    <t xml:space="preserve">Beautyrest Platinum </t>
  </si>
  <si>
    <t>Beautyrest Silver</t>
  </si>
  <si>
    <t>BEBE</t>
  </si>
  <si>
    <t>BEBE- BLACK</t>
  </si>
  <si>
    <t>Bebe Girls</t>
  </si>
  <si>
    <t>Beekman Home</t>
  </si>
  <si>
    <t>Better Home and Gardens</t>
  </si>
  <si>
    <t xml:space="preserve">Big One </t>
  </si>
  <si>
    <t>BIG ONE KIDS</t>
  </si>
  <si>
    <t xml:space="preserve">Biltmore </t>
  </si>
  <si>
    <t>Canadiana</t>
  </si>
  <si>
    <t>Carson &amp; Cooper</t>
  </si>
  <si>
    <t>Catherine Malandrino</t>
  </si>
  <si>
    <t>CATHERINE MALANDRINO HOTEL</t>
  </si>
  <si>
    <t>Catherine Malandrino Kids</t>
  </si>
  <si>
    <t>Cedar &amp; Rose</t>
  </si>
  <si>
    <t xml:space="preserve">Chapel Hill </t>
  </si>
  <si>
    <t>Charter Club</t>
  </si>
  <si>
    <t>Coastal Dunes</t>
  </si>
  <si>
    <t>COLIN + JUSTIN</t>
  </si>
  <si>
    <t>Comfort Bay</t>
  </si>
  <si>
    <t>Comfort Classics</t>
  </si>
  <si>
    <t>Comfort Spaces</t>
  </si>
  <si>
    <t>Concierge Collection</t>
  </si>
  <si>
    <t>Cottage Laundry</t>
  </si>
  <si>
    <t xml:space="preserve">Cremieux  </t>
  </si>
  <si>
    <t>Croscill</t>
  </si>
  <si>
    <t>Croscill Casual</t>
  </si>
  <si>
    <t>Croscill Classics</t>
  </si>
  <si>
    <t>Croscill Home</t>
  </si>
  <si>
    <t>Cuddl Duds</t>
  </si>
  <si>
    <t>Deck the Halls</t>
  </si>
  <si>
    <t>Décor Studio</t>
  </si>
  <si>
    <t>Designlab</t>
  </si>
  <si>
    <t>DesignLab Kids</t>
  </si>
  <si>
    <t>Everyday Living</t>
  </si>
  <si>
    <t xml:space="preserve">Fall Festival </t>
  </si>
  <si>
    <t>Fall Sweet Fall</t>
  </si>
  <si>
    <t>Found &amp; Fable</t>
  </si>
  <si>
    <t>Free Home</t>
  </si>
  <si>
    <t>Friends Forever</t>
  </si>
  <si>
    <t>GATHER AT HOME</t>
  </si>
  <si>
    <t>Ghostly Greeting</t>
  </si>
  <si>
    <t>Grace Mitchell</t>
  </si>
  <si>
    <t>Gramercy Park</t>
  </si>
  <si>
    <t>Graveyard</t>
  </si>
  <si>
    <t>Grayson &amp; Parker</t>
  </si>
  <si>
    <t>Halloween Hill</t>
  </si>
  <si>
    <t>Hampton Hill</t>
  </si>
  <si>
    <t xml:space="preserve">Happy Halloween Metallic </t>
  </si>
  <si>
    <t>Happy Halloween Pastel</t>
  </si>
  <si>
    <t>Happy Haunting</t>
  </si>
  <si>
    <t>Happy Haunting Skull</t>
  </si>
  <si>
    <t>Happy Haunting Spider</t>
  </si>
  <si>
    <t>Harbor Home</t>
  </si>
  <si>
    <t>Harbor House</t>
  </si>
  <si>
    <t>HD design</t>
  </si>
  <si>
    <t>Holiday Lane</t>
  </si>
  <si>
    <t>Holiday traditions</t>
  </si>
  <si>
    <t>HOLLY &amp; MOSS</t>
  </si>
  <si>
    <t xml:space="preserve">Holly Jolly </t>
  </si>
  <si>
    <t>Home Design</t>
  </si>
  <si>
    <t>Home Essence</t>
  </si>
  <si>
    <t xml:space="preserve">Home for the Holidays </t>
  </si>
  <si>
    <t>Honeybloom</t>
  </si>
  <si>
    <t xml:space="preserve">Hotel </t>
  </si>
  <si>
    <t>Hotel by park avenue</t>
  </si>
  <si>
    <t>HOUSE &amp; HOME</t>
  </si>
  <si>
    <t>INK+IVY</t>
  </si>
  <si>
    <t>INK+IVY Kids</t>
  </si>
  <si>
    <t xml:space="preserve">Intelligent Design </t>
  </si>
  <si>
    <t xml:space="preserve">Interiors </t>
  </si>
  <si>
    <t>JLA Art</t>
  </si>
  <si>
    <t>Josie by Natori</t>
  </si>
  <si>
    <t>Joy Peace Love</t>
  </si>
  <si>
    <t>Joy to the world</t>
  </si>
  <si>
    <t>JOYLAND</t>
  </si>
  <si>
    <t>Kids by Kirkton House</t>
  </si>
  <si>
    <t>Kirkton House</t>
  </si>
  <si>
    <t>Laila Ali</t>
  </si>
  <si>
    <t>Laura Ashley</t>
  </si>
  <si>
    <t>Life At Home</t>
  </si>
  <si>
    <t>Madison Park</t>
  </si>
  <si>
    <t>Madison Park Essentials</t>
  </si>
  <si>
    <t>Madison Park Pure</t>
  </si>
  <si>
    <t>Madison Park Signature</t>
  </si>
  <si>
    <t>Main Street</t>
  </si>
  <si>
    <t>Mainstays</t>
  </si>
  <si>
    <t>Mainstreet Holiday</t>
  </si>
  <si>
    <t>MAISON JULES</t>
  </si>
  <si>
    <t>Maple Grove</t>
  </si>
  <si>
    <t>Martha Stewart</t>
  </si>
  <si>
    <t>Merriest Holiday</t>
  </si>
  <si>
    <t>Merry &amp; Bright</t>
  </si>
  <si>
    <t>Mi Zone</t>
  </si>
  <si>
    <t>Mi Zone Kids</t>
  </si>
  <si>
    <t>Michael Strahan</t>
  </si>
  <si>
    <t>Modavari</t>
  </si>
  <si>
    <t>Modern Southern Home</t>
  </si>
  <si>
    <t>N Natori</t>
  </si>
  <si>
    <t>N Natori Studio</t>
  </si>
  <si>
    <t>Nanette Lepore</t>
  </si>
  <si>
    <t>Nanette Lepore Coastal</t>
  </si>
  <si>
    <t>Nanette Lepore Girls</t>
  </si>
  <si>
    <t>Natural Harvest</t>
  </si>
  <si>
    <t>Nobel Excellence</t>
  </si>
  <si>
    <t>Nomad Home</t>
  </si>
  <si>
    <t>North Pole Trading Co</t>
  </si>
  <si>
    <t>Oake</t>
  </si>
  <si>
    <t>Oh Holy Night</t>
  </si>
  <si>
    <t>Oh Joy!</t>
  </si>
  <si>
    <t>ON THE SHORE</t>
  </si>
  <si>
    <t>Opalhouse designed with Jungalow</t>
  </si>
  <si>
    <t>Origin 21</t>
  </si>
  <si>
    <t>Palms End</t>
  </si>
  <si>
    <t>Peppermint place</t>
  </si>
  <si>
    <t>Premier Comfort</t>
  </si>
  <si>
    <t>Premier Comfort Signature</t>
  </si>
  <si>
    <t>Providence</t>
  </si>
  <si>
    <t>Real Living</t>
  </si>
  <si>
    <t>Regency Heights</t>
  </si>
  <si>
    <t>Scare Factory</t>
  </si>
  <si>
    <t xml:space="preserve">Seadrift </t>
  </si>
  <si>
    <t>Serafina Rose</t>
  </si>
  <si>
    <t>Serta</t>
  </si>
  <si>
    <t>Sharper Image</t>
  </si>
  <si>
    <t xml:space="preserve">Silk Sensations </t>
  </si>
  <si>
    <t>SL Simplicity</t>
  </si>
  <si>
    <t>Sleep Philosophy</t>
  </si>
  <si>
    <t>Soft Touch</t>
  </si>
  <si>
    <t>Sonoma</t>
  </si>
  <si>
    <t>South Street Loft</t>
  </si>
  <si>
    <t>Spirits Bright</t>
  </si>
  <si>
    <t>Spooky Season</t>
  </si>
  <si>
    <t>Studio D</t>
  </si>
  <si>
    <t>Style Sanctuary</t>
  </si>
  <si>
    <t>Style Sanctuary Blue</t>
  </si>
  <si>
    <t>SunSmart</t>
  </si>
  <si>
    <t>Super Listing</t>
  </si>
  <si>
    <t>Tao</t>
  </si>
  <si>
    <t>Thankful &amp; Blessed</t>
  </si>
  <si>
    <t xml:space="preserve">Threshold  </t>
  </si>
  <si>
    <t>Threshold designed with Studio McGee</t>
  </si>
  <si>
    <t>Tiny Dreamer</t>
  </si>
  <si>
    <t>Tis the Season</t>
  </si>
  <si>
    <t>Tis the Season - Gold</t>
  </si>
  <si>
    <t>Tis the Season - Silver</t>
  </si>
  <si>
    <t>Tracey Boyd</t>
  </si>
  <si>
    <t>Trick or Treat Co</t>
  </si>
  <si>
    <t>True North</t>
  </si>
  <si>
    <t>True North by Sleep Philosophy</t>
  </si>
  <si>
    <t>Ty Pennington</t>
  </si>
  <si>
    <t>Union Square</t>
  </si>
  <si>
    <t>Urban Domain</t>
  </si>
  <si>
    <t>Urban Domain Home</t>
  </si>
  <si>
    <t>Urban Domain Kids</t>
  </si>
  <si>
    <t>Urban Habitat</t>
  </si>
  <si>
    <t>Urban Habitat Kids</t>
  </si>
  <si>
    <t>Warm &amp; Cozy</t>
  </si>
  <si>
    <t>WB Hotel</t>
  </si>
  <si>
    <t>Wendy Bellisimo Holiday-green</t>
  </si>
  <si>
    <t>Wendy Bellissimo Home</t>
  </si>
  <si>
    <t>Weny Bellissimo Kids</t>
  </si>
  <si>
    <t>West End</t>
  </si>
  <si>
    <t>Willow &amp; Sage</t>
  </si>
  <si>
    <t>WIND AND WATER</t>
  </si>
  <si>
    <t>Winter Avenue</t>
  </si>
  <si>
    <t>Winter Spirits</t>
  </si>
  <si>
    <t>Woolrich</t>
  </si>
  <si>
    <t>Antimicrobial Performance</t>
  </si>
  <si>
    <t>ARCH / MANTLE</t>
  </si>
  <si>
    <t>Art In Motion</t>
  </si>
  <si>
    <t>AT HOME</t>
  </si>
  <si>
    <t>August &amp; Leo</t>
  </si>
  <si>
    <t>Beauty Silk</t>
  </si>
  <si>
    <t>BeautySleep</t>
  </si>
  <si>
    <t>Beyond Soft</t>
  </si>
  <si>
    <t>Broyhill</t>
  </si>
  <si>
    <t>Catherine Malandrino (Holiday)</t>
  </si>
  <si>
    <t>Chapel Hill by Croscill</t>
  </si>
  <si>
    <t>Chelsea Square</t>
  </si>
  <si>
    <t>Clean Habitat</t>
  </si>
  <si>
    <t>Clean Spaces</t>
  </si>
  <si>
    <t>Coastal Home</t>
  </si>
  <si>
    <t>Codi</t>
  </si>
  <si>
    <t>Crown and Ivy</t>
  </si>
  <si>
    <t>Debbie Travis</t>
  </si>
  <si>
    <t>Décor 5</t>
  </si>
  <si>
    <t xml:space="preserve">Degrees of Comfort </t>
  </si>
  <si>
    <t>Emryn House</t>
  </si>
  <si>
    <t>Family Chef</t>
  </si>
  <si>
    <t>Festive Days</t>
  </si>
  <si>
    <t>Hello Autumn</t>
  </si>
  <si>
    <t>H-HOME TRENDS PL</t>
  </si>
  <si>
    <t>Holiday Time</t>
  </si>
  <si>
    <t>HOME DECORATORS COLLECTION</t>
  </si>
  <si>
    <t>Home Trends</t>
  </si>
  <si>
    <t>Hotel Collection</t>
  </si>
  <si>
    <t>Hotel Style</t>
  </si>
  <si>
    <t>Hyde lane</t>
  </si>
  <si>
    <t>Juniper Home</t>
  </si>
  <si>
    <t>laurel + pine</t>
  </si>
  <si>
    <t>Lightning Bug</t>
  </si>
  <si>
    <t>Liz</t>
  </si>
  <si>
    <t>Luxury Hotel</t>
  </si>
  <si>
    <t>Madison Classics</t>
  </si>
  <si>
    <t>Member’s Choice</t>
  </si>
  <si>
    <t>MEMBER'S MARK</t>
  </si>
  <si>
    <t>MP2 by Madison Park</t>
  </si>
  <si>
    <t>Nanette Holiday</t>
  </si>
  <si>
    <t>nanette Lepore (holiday silver)</t>
  </si>
  <si>
    <t>Nanette Lepore holiday</t>
  </si>
  <si>
    <t>On your own</t>
  </si>
  <si>
    <t>Opalhouse</t>
  </si>
  <si>
    <t>Park Avenue</t>
  </si>
  <si>
    <t>President Choice</t>
  </si>
  <si>
    <t>Royal Velvet</t>
  </si>
  <si>
    <t>SCM</t>
  </si>
  <si>
    <t>SCM KIDS</t>
  </si>
  <si>
    <t>Scoop Delights</t>
  </si>
  <si>
    <t>SDS</t>
  </si>
  <si>
    <t>Smart Cool by Sleep Philosophy</t>
  </si>
  <si>
    <t>Southern Living</t>
  </si>
  <si>
    <t>Spider</t>
  </si>
  <si>
    <t xml:space="preserve">Spooktacular </t>
  </si>
  <si>
    <t>Stoneberry</t>
  </si>
  <si>
    <t>Style Sanctuary Bronze</t>
  </si>
  <si>
    <t>TINSEL+ FROST</t>
  </si>
  <si>
    <t>Urban Essential</t>
  </si>
  <si>
    <t>Wendy Bellissimo</t>
  </si>
  <si>
    <t>Wendy Bellissimo holiday</t>
  </si>
  <si>
    <t>Wendy Bellissimo(gold tree holiday label)</t>
  </si>
  <si>
    <t xml:space="preserve">Wendy Harvest </t>
  </si>
  <si>
    <t>YOUR ZONE</t>
  </si>
  <si>
    <t>Zoopet</t>
  </si>
  <si>
    <t>POE</t>
  </si>
  <si>
    <t>SV2</t>
  </si>
  <si>
    <t>SV3</t>
  </si>
  <si>
    <t>WOD/SV2</t>
  </si>
  <si>
    <t>WOD/SV3</t>
  </si>
  <si>
    <t>India Office</t>
  </si>
  <si>
    <t>One Central-2</t>
  </si>
  <si>
    <t>Pakistan Office</t>
  </si>
  <si>
    <t>MK SONS (PVT) LTD</t>
  </si>
  <si>
    <t>Liberty Mills Limited</t>
  </si>
  <si>
    <t>Main Category</t>
  </si>
  <si>
    <t>Program Size</t>
  </si>
  <si>
    <t>Winter</t>
  </si>
  <si>
    <t>TBD</t>
  </si>
  <si>
    <t>Backstage</t>
  </si>
  <si>
    <t>Bebe (Black/White Label Not Holiday)</t>
  </si>
  <si>
    <t>Bebe Bow</t>
  </si>
  <si>
    <t>BEBE Holiday</t>
  </si>
  <si>
    <t>BELK</t>
  </si>
  <si>
    <t>Blueberry Cove</t>
  </si>
  <si>
    <t>CATCH'N ZZZ</t>
  </si>
  <si>
    <t>Celebrate Home</t>
  </si>
  <si>
    <t>City Lights</t>
  </si>
  <si>
    <t>Cozzze</t>
  </si>
  <si>
    <t>Crosby St</t>
  </si>
  <si>
    <t>EE</t>
  </si>
  <si>
    <t>finch + robin</t>
  </si>
  <si>
    <t>Goodness&amp;Grace</t>
  </si>
  <si>
    <t>H2Ology</t>
  </si>
  <si>
    <t>Happy Fall</t>
  </si>
  <si>
    <t>Harbor House Blue</t>
  </si>
  <si>
    <t>Homenetic</t>
  </si>
  <si>
    <t>Huntington Home</t>
  </si>
  <si>
    <t>Hyde Park</t>
  </si>
  <si>
    <t>Ideology</t>
  </si>
  <si>
    <t>Inspire by Intelligent Design</t>
  </si>
  <si>
    <t>Intelligent Design Kids</t>
  </si>
  <si>
    <t>Jack O Lantern Lane</t>
  </si>
  <si>
    <t>JLA Furniture</t>
  </si>
  <si>
    <t>Living Clean</t>
  </si>
  <si>
    <t>Luxury Hotel by Park Ave</t>
  </si>
  <si>
    <t xml:space="preserve">Martha Stewart Everyday </t>
  </si>
  <si>
    <t xml:space="preserve">Merry Moments </t>
  </si>
  <si>
    <t>Microtec</t>
  </si>
  <si>
    <t>Moonbeams</t>
  </si>
  <si>
    <t>Onva</t>
  </si>
  <si>
    <t>Peak Performance</t>
  </si>
  <si>
    <t>Protech</t>
  </si>
  <si>
    <t>Soloft</t>
  </si>
  <si>
    <t>Spooky Hollow</t>
  </si>
  <si>
    <t>Track &amp; Tail</t>
  </si>
  <si>
    <t>Urban Dreams</t>
  </si>
  <si>
    <t>Serta Sheep 5.5%</t>
  </si>
  <si>
    <t>N Natori Studio 5%</t>
  </si>
  <si>
    <t>Sharper Image Nonheated 4%</t>
  </si>
  <si>
    <t>Sharper Image Nonheated 5%</t>
  </si>
  <si>
    <t>Beautyrest Black 6%</t>
  </si>
  <si>
    <t>Other Load Suggestions</t>
  </si>
  <si>
    <t>Departure Port:</t>
  </si>
  <si>
    <t>Port of Discharge:</t>
  </si>
  <si>
    <t>Quote Sheet Template:</t>
  </si>
  <si>
    <t>Notes</t>
  </si>
  <si>
    <t>Port of Discharge</t>
  </si>
  <si>
    <t>OKL</t>
  </si>
  <si>
    <t>SH</t>
  </si>
  <si>
    <t>QDO</t>
  </si>
  <si>
    <t>NHA</t>
  </si>
  <si>
    <t>LA</t>
  </si>
  <si>
    <t>NY</t>
  </si>
  <si>
    <t>KRC</t>
  </si>
  <si>
    <t>CHA</t>
  </si>
  <si>
    <t>Departure Port</t>
  </si>
  <si>
    <t>Karachi,Pakistan</t>
  </si>
  <si>
    <t>Mumbai,India</t>
  </si>
  <si>
    <t>Nhava Sheva,India</t>
  </si>
  <si>
    <t>Qingdao,China</t>
  </si>
  <si>
    <t>Shanghai,China</t>
  </si>
  <si>
    <t>Quote Sheet Template</t>
  </si>
  <si>
    <t>Martha Stewart (Hard) 3%</t>
  </si>
  <si>
    <t>Martha Stewart (Hard) 4%</t>
  </si>
  <si>
    <t>Martha Stewart (Hard) 7%</t>
  </si>
  <si>
    <t>Serta 5.5%</t>
  </si>
  <si>
    <t>Sharper Image Heated 3%</t>
  </si>
  <si>
    <t>Sharper Image Heated 4%</t>
  </si>
  <si>
    <t>Sharper Image Heated 5%</t>
  </si>
  <si>
    <t>GAMER SQUAD</t>
  </si>
  <si>
    <t>Happy Halloween</t>
  </si>
  <si>
    <t>Spooky Halloween</t>
  </si>
  <si>
    <t>HOMEGOODS</t>
  </si>
  <si>
    <t>Homegoods Inc.</t>
  </si>
  <si>
    <t>WALMARTMEX</t>
  </si>
  <si>
    <t>Wal-Mart Mexico</t>
  </si>
  <si>
    <t>MAHEEN TEXTILE MILLS (PVT) LTD.</t>
  </si>
  <si>
    <t>YUNUS</t>
  </si>
  <si>
    <t>南京海聆梦</t>
  </si>
  <si>
    <t>海聆梦家居(SCM)</t>
  </si>
  <si>
    <t>UOM</t>
  </si>
  <si>
    <t>Piece</t>
  </si>
  <si>
    <t>Set</t>
  </si>
  <si>
    <t>Pair</t>
  </si>
  <si>
    <t>Each</t>
  </si>
  <si>
    <t>Carton</t>
  </si>
  <si>
    <t>Joseph Sadony</t>
  </si>
  <si>
    <t>SHET</t>
  </si>
  <si>
    <t>2025 SHET Domestic</t>
  </si>
  <si>
    <t>Patrick Li</t>
  </si>
  <si>
    <t>Sarah Chen</t>
  </si>
  <si>
    <t>AMAZONFBA</t>
  </si>
  <si>
    <t>BLKPBV</t>
  </si>
  <si>
    <t>BELK PRIVATE BRAND VENDOR</t>
  </si>
  <si>
    <t>Belk</t>
  </si>
  <si>
    <t>MarshallsCan</t>
  </si>
  <si>
    <t>Canadian Marshalls</t>
  </si>
  <si>
    <t>Marshalls</t>
  </si>
  <si>
    <t>COSTCOCAN</t>
  </si>
  <si>
    <t>Costco Canada</t>
  </si>
  <si>
    <t>Costco</t>
  </si>
  <si>
    <t>ddDiscount</t>
  </si>
  <si>
    <t>dd’s Discounts</t>
  </si>
  <si>
    <t>dd's Discounts</t>
  </si>
  <si>
    <t>DOLGEN</t>
  </si>
  <si>
    <t>Dollar General Corporation</t>
  </si>
  <si>
    <t>FREDMEYER</t>
  </si>
  <si>
    <t>Fred Meyer Stores</t>
  </si>
  <si>
    <t>GABESBRO</t>
  </si>
  <si>
    <t>Gabriel Brothers Inc.</t>
  </si>
  <si>
    <t>Gabriel Brothers</t>
  </si>
  <si>
    <t>HSN</t>
  </si>
  <si>
    <t>Home Shopping Network</t>
  </si>
  <si>
    <t>HOMESENSE</t>
  </si>
  <si>
    <t>Homesense</t>
  </si>
  <si>
    <t>KOHLDSN</t>
  </si>
  <si>
    <t>Kohl's.com</t>
  </si>
  <si>
    <t>KROGER</t>
  </si>
  <si>
    <t>Kroger</t>
  </si>
  <si>
    <t>MACYBKSTAGE</t>
  </si>
  <si>
    <t>Macy's Backstage</t>
  </si>
  <si>
    <t>MARSHALLS</t>
  </si>
  <si>
    <t>Marshalls, Inc.</t>
  </si>
  <si>
    <t>NEX</t>
  </si>
  <si>
    <t>Nexcom</t>
  </si>
  <si>
    <t>OLDTIMEPOT</t>
  </si>
  <si>
    <t>Old Time Pottery, LLC</t>
  </si>
  <si>
    <t>Old Time Pottery</t>
  </si>
  <si>
    <t>REDAPPLECA</t>
  </si>
  <si>
    <t>RED APPLE STORES INC</t>
  </si>
  <si>
    <t>Red Apple Stores</t>
  </si>
  <si>
    <t>SEVENAVE</t>
  </si>
  <si>
    <t>Seventh Avenue, Inc.</t>
  </si>
  <si>
    <t>Seventh Avenue</t>
  </si>
  <si>
    <t>KROGERDI</t>
  </si>
  <si>
    <t>The Kroger Co. DI</t>
  </si>
  <si>
    <t>TJ MAXX</t>
  </si>
  <si>
    <t>TJMaxx Inc.</t>
  </si>
  <si>
    <t>TJX</t>
  </si>
  <si>
    <t>WINNERS</t>
  </si>
  <si>
    <t>Winners</t>
  </si>
  <si>
    <t>Bang--1</t>
  </si>
  <si>
    <t>Basic-1</t>
  </si>
  <si>
    <t>Basic-2</t>
  </si>
  <si>
    <t>Basic-5</t>
  </si>
  <si>
    <t>STAR-项目组</t>
  </si>
  <si>
    <t>US Production</t>
  </si>
  <si>
    <t>渠道部-项目一组</t>
  </si>
  <si>
    <t>Domestic Purchase</t>
  </si>
  <si>
    <t>Domestic: Customer DC</t>
  </si>
  <si>
    <t>Intl.-Domestic: Warehouse</t>
  </si>
  <si>
    <t>ATA</t>
  </si>
  <si>
    <t>FBA</t>
  </si>
  <si>
    <t>FBG</t>
  </si>
  <si>
    <t>HUT</t>
  </si>
  <si>
    <t>NJN</t>
  </si>
  <si>
    <t>TUT</t>
  </si>
  <si>
    <t>US</t>
  </si>
  <si>
    <t>USA</t>
  </si>
  <si>
    <t>BLANKET(51)</t>
  </si>
  <si>
    <t>COMFORTER (SET)(10)</t>
  </si>
  <si>
    <t>COVERLET&amp;BEDSPR(13)</t>
  </si>
  <si>
    <t>DUVET&amp;DUVET SET(12)</t>
  </si>
  <si>
    <t>PILLOWCASE(21)</t>
  </si>
  <si>
    <t>SHEET/SHEET SET(20)</t>
  </si>
  <si>
    <t>THROW WRAP(58)</t>
  </si>
  <si>
    <t>THROW(50)</t>
  </si>
  <si>
    <t>Nanjing,China</t>
  </si>
  <si>
    <t>Tuticorin,India</t>
  </si>
  <si>
    <t>US Domestic</t>
  </si>
  <si>
    <t>KKP FINE LINEN PVT LTD</t>
  </si>
  <si>
    <t>PREM TEXTILES</t>
  </si>
  <si>
    <t>PREMIER FINE LINENS PVT LTD</t>
  </si>
  <si>
    <t>THE CRESCENT TEXTILE MILLS LIMITED</t>
  </si>
  <si>
    <t>南京美华</t>
  </si>
  <si>
    <t>南通亿家人</t>
  </si>
  <si>
    <t>南通鑫盛</t>
  </si>
  <si>
    <t>吉奥璐纺织</t>
  </si>
  <si>
    <t>新东旭纺织印染有限公司</t>
  </si>
  <si>
    <t>杭州露依尔</t>
  </si>
  <si>
    <t>江苏虞美人</t>
  </si>
  <si>
    <t>浙江峰赫</t>
  </si>
  <si>
    <t>淄博鲁商</t>
  </si>
  <si>
    <t>Super Big: ≥ 500K</t>
  </si>
  <si>
    <t>Big: 300K - 500K</t>
  </si>
  <si>
    <t>Medium: 150K -300K</t>
  </si>
  <si>
    <t>Small: &lt; 150K</t>
  </si>
  <si>
    <t>Required</t>
  </si>
  <si>
    <t>Freight</t>
  </si>
  <si>
    <t>Duty</t>
  </si>
  <si>
    <t>Load</t>
  </si>
  <si>
    <t>Price</t>
  </si>
  <si>
    <t>Line No.</t>
  </si>
  <si>
    <t>Photo</t>
  </si>
  <si>
    <t>VIN/Art No.</t>
  </si>
  <si>
    <t>Product Category</t>
  </si>
  <si>
    <t>Pattern</t>
  </si>
  <si>
    <t>Item Description</t>
  </si>
  <si>
    <t>Description-Short</t>
  </si>
  <si>
    <t>Fabrication</t>
  </si>
  <si>
    <t>Size/Spec.</t>
  </si>
  <si>
    <t>Color</t>
  </si>
  <si>
    <t>Item No.</t>
  </si>
  <si>
    <t>UPC</t>
  </si>
  <si>
    <t>Unit of Measure</t>
  </si>
  <si>
    <t>FOB Cost $ (Value)</t>
  </si>
  <si>
    <t>Carton Size L (cm)</t>
  </si>
  <si>
    <t>Carton Size W (cm)</t>
  </si>
  <si>
    <t>Carton Size H (cm)</t>
  </si>
  <si>
    <t>Carton Gross Weight (kg)</t>
  </si>
  <si>
    <t>Case Pack</t>
  </si>
  <si>
    <t>Cubic Meter per Carton</t>
  </si>
  <si>
    <t>Container Volume</t>
  </si>
  <si>
    <t>Total Units per 40ft Container</t>
  </si>
  <si>
    <t>40ft Container Freight</t>
  </si>
  <si>
    <t>Ocean Freight per Item $</t>
  </si>
  <si>
    <t>HTS Code</t>
  </si>
  <si>
    <t>Duty Rate</t>
  </si>
  <si>
    <t>Duty per Item $</t>
  </si>
  <si>
    <t>LDP Cost $</t>
  </si>
  <si>
    <t>DA %</t>
  </si>
  <si>
    <t>DA $</t>
  </si>
  <si>
    <t>Warehouse Charge %</t>
  </si>
  <si>
    <t>Warehouse Charge $</t>
  </si>
  <si>
    <t>Royalty %</t>
  </si>
  <si>
    <t>Royalty $</t>
  </si>
  <si>
    <t>AVN %</t>
  </si>
  <si>
    <t>AVN $</t>
  </si>
  <si>
    <t>Total Load $</t>
  </si>
  <si>
    <t>LDP Cost with Load $</t>
  </si>
  <si>
    <t>Total Quantity</t>
  </si>
  <si>
    <t>Total Cost</t>
  </si>
  <si>
    <t>Total Sales</t>
  </si>
  <si>
    <t>JLA POE MU%</t>
  </si>
  <si>
    <t>JLA POE Dead Net Price</t>
  </si>
  <si>
    <t>6302.31.9020</t>
  </si>
  <si>
    <t>Est. Total Cost</t>
  </si>
  <si>
    <r>
      <t>1.</t>
    </r>
    <r>
      <rPr>
        <b/>
        <sz val="11"/>
        <rFont val="Calibri"/>
        <family val="2"/>
      </rPr>
      <t xml:space="preserve"> Item</t>
    </r>
    <r>
      <rPr>
        <sz val="11"/>
        <rFont val="Calibri"/>
        <family val="2"/>
      </rPr>
      <t xml:space="preserve"> tab is the template which will be uploaded to EEC</t>
    </r>
  </si>
  <si>
    <t>2. please use English input for the characters such as punctuations and brackets: : "" ()</t>
  </si>
  <si>
    <t xml:space="preserve">3. no special charaters including [^?&amp;？|=]+ </t>
  </si>
  <si>
    <t>4. Description-Short: max 30 characters</t>
  </si>
  <si>
    <t>5. Carton info: leave the cells blank if no available info, do NOT put in "N/A"</t>
  </si>
  <si>
    <t>SHEET/SHEET SET</t>
  </si>
  <si>
    <t>PILLOWCASE</t>
  </si>
  <si>
    <t>ASSORTMENT</t>
  </si>
  <si>
    <t>BLANKET</t>
  </si>
  <si>
    <t>COMFORTER (SET)</t>
  </si>
  <si>
    <t>COVERLET&amp;BEDSPR</t>
  </si>
  <si>
    <t>DUVET&amp;DUVET SET</t>
  </si>
  <si>
    <t>THROW WRAP</t>
  </si>
  <si>
    <t>THROW</t>
  </si>
  <si>
    <t>Cost</t>
  </si>
  <si>
    <t>UCCPM Price</t>
  </si>
  <si>
    <t>Load 3 %</t>
  </si>
  <si>
    <t>Load 3 $</t>
  </si>
  <si>
    <t>2025 SHET DI</t>
  </si>
  <si>
    <t>2025 SHET POE</t>
  </si>
  <si>
    <t>2025 SHET JLA Ecomm</t>
  </si>
  <si>
    <t>2025 SHET Amazon 1P</t>
  </si>
  <si>
    <t xml:space="preserve">                                                                                  2025 SHET POE Commitment Sheet</t>
  </si>
  <si>
    <t>Load 3</t>
  </si>
  <si>
    <t>free text</t>
  </si>
  <si>
    <t>Customer Item#</t>
  </si>
  <si>
    <t>Container #</t>
  </si>
  <si>
    <t>Trim</t>
  </si>
  <si>
    <t>ZPP (POE Shipments)</t>
  </si>
  <si>
    <t>Material-Short</t>
  </si>
  <si>
    <t>BRIGHT WHITE</t>
  </si>
  <si>
    <t>Full: 81x96"/54x75+14"/20x30" (2)</t>
  </si>
  <si>
    <t>100% Cotton</t>
    <phoneticPr fontId="26" type="noConversion"/>
  </si>
  <si>
    <t>100% Cotton Printed Sheet Set, 4" single needle hem, VZB packaging</t>
    <phoneticPr fontId="26" type="noConversion"/>
  </si>
  <si>
    <t xml:space="preserve">4 piece set -- 200TC 100% Cotton Printed Sheet Set </t>
    <phoneticPr fontId="26" type="noConversion"/>
  </si>
  <si>
    <t>Twin: 66x96"/39x75+12"/20x30" (1)</t>
  </si>
  <si>
    <t xml:space="preserve">3 piece set -- 200TC 100% Cotton Printed Sheet Set </t>
    <phoneticPr fontId="26" type="noConversion"/>
  </si>
  <si>
    <t>ARMOIRE COLLECTION</t>
  </si>
  <si>
    <t>WILLOW &amp; SAGE</t>
  </si>
  <si>
    <t xml:space="preserve"> H (cm)</t>
  </si>
  <si>
    <t>W (cm)</t>
  </si>
  <si>
    <t>L (cm)</t>
  </si>
  <si>
    <t>Warehouse</t>
  </si>
  <si>
    <t>broad cast</t>
  </si>
  <si>
    <t>royalty</t>
  </si>
  <si>
    <t>ood</t>
  </si>
  <si>
    <t>ad</t>
  </si>
  <si>
    <t>AAVN</t>
  </si>
  <si>
    <t>Duty Cost per Item$</t>
  </si>
  <si>
    <t>HS number</t>
  </si>
  <si>
    <t>Freight cost per item $</t>
  </si>
  <si>
    <t>Freight Cost per 40'</t>
  </si>
  <si>
    <t>Total units per 40' Cnt</t>
  </si>
  <si>
    <t>Cubic Meter/ per item</t>
  </si>
  <si>
    <t>Carton gross weight kgs</t>
    <phoneticPr fontId="26" type="noConversion"/>
  </si>
  <si>
    <t>Total Units per Carton</t>
  </si>
  <si>
    <t xml:space="preserve">Carton size </t>
  </si>
  <si>
    <t>Total Costs</t>
  </si>
  <si>
    <t>Units</t>
  </si>
  <si>
    <t>JLA POE Price</t>
  </si>
  <si>
    <t>JLA LDP Margin</t>
  </si>
  <si>
    <t>LDP with Load $</t>
  </si>
  <si>
    <t>Load (AD,DA, Agent fee, Commission, Storage...)</t>
  </si>
  <si>
    <t xml:space="preserve">Freight </t>
  </si>
  <si>
    <t>F.O.B Cost $</t>
  </si>
  <si>
    <t>UPC</t>
    <phoneticPr fontId="26" type="noConversion"/>
  </si>
  <si>
    <t>Item</t>
    <phoneticPr fontId="26" type="noConversion"/>
  </si>
  <si>
    <t>VIN #</t>
  </si>
  <si>
    <t>Pattern/Color</t>
    <phoneticPr fontId="26" type="noConversion"/>
  </si>
  <si>
    <t>Size / Spec.</t>
  </si>
  <si>
    <t xml:space="preserve">Fabrication </t>
  </si>
  <si>
    <t>Sample #</t>
  </si>
  <si>
    <t>Small: &lt; $100K</t>
  </si>
  <si>
    <t>Small: &lt; $50K</t>
  </si>
  <si>
    <t>Small: &lt; $150K</t>
  </si>
  <si>
    <t>Domestic: Drop-Ship</t>
  </si>
  <si>
    <t>Medium: $100K - $200K</t>
  </si>
  <si>
    <t>Medium: $50K - $100K</t>
  </si>
  <si>
    <t>Medium: $150K - $300K</t>
  </si>
  <si>
    <t>Sync Technology</t>
  </si>
  <si>
    <t>Swavelle</t>
  </si>
  <si>
    <t>Surf's Up</t>
  </si>
  <si>
    <t>Skatelab</t>
  </si>
  <si>
    <t>Simmons</t>
  </si>
  <si>
    <t>Robert Allen</t>
  </si>
  <si>
    <t>Pucca</t>
  </si>
  <si>
    <t>Park Ave</t>
  </si>
  <si>
    <t>Olive Kids</t>
  </si>
  <si>
    <t>Natori Studio</t>
  </si>
  <si>
    <t>Josie Natori</t>
  </si>
  <si>
    <t>Metropolitan Home</t>
  </si>
  <si>
    <t>Marsha Stewart Everyday</t>
  </si>
  <si>
    <t>Kungfu Panda</t>
  </si>
  <si>
    <t>Halo</t>
  </si>
  <si>
    <t>Fancy Nancy</t>
  </si>
  <si>
    <t>Echo</t>
  </si>
  <si>
    <t>Eddie Baurer</t>
  </si>
  <si>
    <t>C Wonder</t>
  </si>
  <si>
    <t>Casa Cristina</t>
  </si>
  <si>
    <t>Cedar Rige</t>
  </si>
  <si>
    <t>Cesar Millan</t>
  </si>
  <si>
    <t>Cosmo Living</t>
  </si>
  <si>
    <t>Convergence</t>
  </si>
  <si>
    <t>Candice Olson</t>
  </si>
  <si>
    <t>Bobby Jack</t>
  </si>
  <si>
    <t>Bombay</t>
  </si>
  <si>
    <t>Avatar</t>
  </si>
  <si>
    <t>Big: $200K - $500K</t>
  </si>
  <si>
    <t>Big: $100K - $200K</t>
  </si>
  <si>
    <t>Big: $300K - $1M</t>
  </si>
  <si>
    <t>渠道部-项目二组</t>
  </si>
  <si>
    <t>外贸家具面料组</t>
  </si>
  <si>
    <t>Wall Arts</t>
  </si>
  <si>
    <t>Vietnam Office</t>
  </si>
  <si>
    <t>US Furniture-3</t>
  </si>
  <si>
    <t>US Furniture-2</t>
  </si>
  <si>
    <t>US Furniture-1</t>
  </si>
  <si>
    <t>Turkey Office</t>
  </si>
  <si>
    <t>SYNC Technology</t>
  </si>
  <si>
    <t>STAR-2</t>
  </si>
  <si>
    <t>STAR-1</t>
  </si>
  <si>
    <t>Spain</t>
  </si>
  <si>
    <t>Solution X</t>
  </si>
  <si>
    <t>Shen Zhen Office-2</t>
  </si>
  <si>
    <t>Shen Zhen Office-1</t>
  </si>
  <si>
    <t>Shanghai office-4</t>
  </si>
  <si>
    <t>Shanghai office-3</t>
  </si>
  <si>
    <t>Shanghai office-2</t>
  </si>
  <si>
    <t>Shanghai office-1</t>
  </si>
  <si>
    <t>Rug Office</t>
  </si>
  <si>
    <t>Qingdao Office</t>
  </si>
  <si>
    <t>Project S-3</t>
  </si>
  <si>
    <t>Project S-2</t>
  </si>
  <si>
    <t>Project S-1</t>
  </si>
  <si>
    <t>Portugal</t>
  </si>
  <si>
    <t>PETS项目组</t>
  </si>
  <si>
    <t>PETS-2</t>
  </si>
  <si>
    <t>One Central</t>
  </si>
  <si>
    <t>Malaysia Office</t>
  </si>
  <si>
    <t>International Sales Dept.</t>
  </si>
  <si>
    <t>Indonesia Office</t>
  </si>
  <si>
    <t>India Agent</t>
  </si>
  <si>
    <t>Furniture--2</t>
  </si>
  <si>
    <t>Fabric--1</t>
  </si>
  <si>
    <t>Ecommerce Project Team</t>
  </si>
  <si>
    <t>Dongguan Office-Other</t>
  </si>
  <si>
    <t>Dongguan Office-Export</t>
  </si>
  <si>
    <t>BOX-2</t>
  </si>
  <si>
    <t>BOX-1</t>
  </si>
  <si>
    <t>Basic-3</t>
  </si>
  <si>
    <t>Bang--4</t>
  </si>
  <si>
    <t>Bang--3</t>
  </si>
  <si>
    <t>Bang-2</t>
  </si>
  <si>
    <t>A.I.M.</t>
  </si>
  <si>
    <t>Super Big: ≥ $500K</t>
  </si>
  <si>
    <t>Super Big: ≥ $200K</t>
  </si>
  <si>
    <t>Super Big: ≥ $1M</t>
  </si>
  <si>
    <t>Virgin Islands (British)</t>
  </si>
  <si>
    <t>Vietnam</t>
  </si>
  <si>
    <t>Venezuela</t>
  </si>
  <si>
    <t>United Kingdom</t>
  </si>
  <si>
    <t>United Arab Emirates</t>
  </si>
  <si>
    <t>Turkey</t>
  </si>
  <si>
    <t>Thailand</t>
  </si>
  <si>
    <t>Taiwan</t>
  </si>
  <si>
    <t>Switzerland</t>
  </si>
  <si>
    <t>South Africa</t>
  </si>
  <si>
    <t>Singapore</t>
  </si>
  <si>
    <t>Saudi Arabia</t>
  </si>
  <si>
    <t>Saint Kitts and Nevis</t>
  </si>
  <si>
    <t>Russian Federation</t>
  </si>
  <si>
    <t>Puerto Rico</t>
  </si>
  <si>
    <t>Poland</t>
  </si>
  <si>
    <t>Philippine</t>
  </si>
  <si>
    <t>Peru</t>
  </si>
  <si>
    <t>Panama</t>
  </si>
  <si>
    <t>North-Korea</t>
  </si>
  <si>
    <t>New Zealand</t>
  </si>
  <si>
    <t>Netherlands</t>
  </si>
  <si>
    <t>Mexico</t>
  </si>
  <si>
    <t>Marshall Islands</t>
  </si>
  <si>
    <t>Malaysia</t>
  </si>
  <si>
    <t>Korea</t>
  </si>
  <si>
    <t>Japan</t>
  </si>
  <si>
    <t>Italy</t>
  </si>
  <si>
    <t>Indonesia</t>
  </si>
  <si>
    <t>Guatemala</t>
  </si>
  <si>
    <t>Great Britain</t>
  </si>
  <si>
    <t>Germany</t>
  </si>
  <si>
    <t>France</t>
  </si>
  <si>
    <t>Egypt</t>
  </si>
  <si>
    <t>Denmark</t>
  </si>
  <si>
    <t>Colombia</t>
  </si>
  <si>
    <t>Canada</t>
  </si>
  <si>
    <t>Cambodia</t>
  </si>
  <si>
    <t>Brazil</t>
  </si>
  <si>
    <t>Bermuda</t>
  </si>
  <si>
    <t>Belgium</t>
  </si>
  <si>
    <t>Bangladesh</t>
  </si>
  <si>
    <t>Bahamas</t>
  </si>
  <si>
    <t>Austria</t>
  </si>
  <si>
    <t>Australia</t>
  </si>
  <si>
    <t>Argentina</t>
  </si>
  <si>
    <t>Anguilla</t>
  </si>
  <si>
    <t>YOUT</t>
  </si>
  <si>
    <t>WIN</t>
  </si>
  <si>
    <t>TOWL</t>
  </si>
  <si>
    <t>RUG</t>
  </si>
  <si>
    <t>PETB</t>
  </si>
  <si>
    <t>PET</t>
  </si>
  <si>
    <t>LGT</t>
  </si>
  <si>
    <t>FUR</t>
  </si>
  <si>
    <t>BLK</t>
  </si>
  <si>
    <t>BATH</t>
  </si>
  <si>
    <t>BASI</t>
  </si>
  <si>
    <t>ART</t>
  </si>
  <si>
    <t>APL</t>
  </si>
  <si>
    <t>ADUL</t>
  </si>
  <si>
    <t xml:space="preserve">                                                                              JLA HOME Commitment Sheet</t>
  </si>
  <si>
    <t>4) 1 Container-10/22 Ex India</t>
  </si>
  <si>
    <t xml:space="preserve">3) 1 Container -9/22 Ex-India </t>
  </si>
  <si>
    <t>2) 1 Container- 8/18 Ex India(Greige of Solid alreadt booked)</t>
  </si>
  <si>
    <t>1) 1 Container -7/14 Ex India (Greige of Solid already booked)</t>
  </si>
  <si>
    <t>Delivery requirement as follow</t>
  </si>
  <si>
    <t>3) Normal VZ bag packing with front and back insert.</t>
  </si>
  <si>
    <t>2) The above cost is for 6-7 prints design</t>
  </si>
  <si>
    <t>1) 1000 sets MOQ per prints and 500 sets for Solid MOQ</t>
  </si>
  <si>
    <t>Note:</t>
  </si>
  <si>
    <t>4 pc set</t>
  </si>
  <si>
    <t>Full: 81x96", 20x30"(2), 54x75"+14"</t>
  </si>
  <si>
    <t>3 pc set</t>
  </si>
  <si>
    <t>Twin: 66x96", 20x30"(1), 39x75"+12"</t>
  </si>
  <si>
    <r>
      <t xml:space="preserve">Printed sheet set. Z hem or Single Hem </t>
    </r>
    <r>
      <rPr>
        <b/>
        <sz val="11"/>
        <color rgb="FFFF0000"/>
        <rFont val="Arial"/>
        <family val="2"/>
      </rPr>
      <t xml:space="preserve">Vinyl Zipper bag </t>
    </r>
  </si>
  <si>
    <t>Printed</t>
  </si>
  <si>
    <t>Comp</t>
  </si>
  <si>
    <t>200tc -100% Cotton Percale</t>
  </si>
  <si>
    <t>40x40/116x80</t>
  </si>
  <si>
    <t>Const</t>
  </si>
  <si>
    <t>Program Update Date</t>
  </si>
  <si>
    <t xml:space="preserve">Program Commit Date </t>
  </si>
  <si>
    <t>LS Mills</t>
  </si>
  <si>
    <t>Vendor</t>
  </si>
  <si>
    <t>Sheets and Basic Bedding</t>
  </si>
  <si>
    <t>China Production Team</t>
  </si>
  <si>
    <t>Program Name (Keyword)</t>
  </si>
  <si>
    <t>JLA HOME</t>
  </si>
  <si>
    <t>JLA HOME Price Quote Sheet</t>
  </si>
  <si>
    <t>Margin</t>
    <phoneticPr fontId="26" type="noConversion"/>
  </si>
  <si>
    <t xml:space="preserve">3 piece set -- 200TC 100% Cotton Solid Sheet Set </t>
    <phoneticPr fontId="26" type="noConversion"/>
  </si>
  <si>
    <t xml:space="preserve">4 piece set -- 200TC 100% Cotton Solid Sheet Set </t>
    <phoneticPr fontId="26" type="noConversion"/>
  </si>
  <si>
    <t>100% Cotton Solid Sheet Set, 4" single needle hem, VZB packaging</t>
    <phoneticPr fontId="26" type="noConversion"/>
  </si>
  <si>
    <t>6302.21.9020</t>
  </si>
  <si>
    <t>200TC 100% Cotton</t>
    <phoneticPr fontId="26" type="noConversion"/>
  </si>
  <si>
    <t>200TC Cotton Print</t>
    <phoneticPr fontId="26" type="noConversion"/>
  </si>
  <si>
    <t>200TC Cotton Solid</t>
    <phoneticPr fontId="26" type="noConversion"/>
  </si>
  <si>
    <t>100% Cotton 200TC Printed Sheet Set</t>
    <phoneticPr fontId="26" type="noConversion"/>
  </si>
  <si>
    <t>100% Cotton 200TC Solid Sheet Set</t>
    <phoneticPr fontId="26" type="noConversion"/>
  </si>
  <si>
    <t>200TC Cotton Printed Sheet</t>
    <phoneticPr fontId="26" type="noConversion"/>
  </si>
  <si>
    <t>200TC Cotton Solid Sheet</t>
    <phoneticPr fontId="26" type="noConversion"/>
  </si>
  <si>
    <t>100% Cotton, Printed</t>
    <phoneticPr fontId="26" type="noConversion"/>
  </si>
  <si>
    <t>100% Cotton, Solid</t>
    <phoneticPr fontId="26" type="noConversion"/>
  </si>
  <si>
    <t>Cal king: 108x102", 20x40"(2), 72x84"+14"</t>
  </si>
  <si>
    <t>King: 108x102", 20x40"(2), 78x80"+14"</t>
  </si>
  <si>
    <t>Queen: 90x102", 20x30"(2), 60x80"+14"</t>
  </si>
  <si>
    <t>Twin XL: 66x96", 20x30"(1), 39x80"+12"</t>
  </si>
  <si>
    <t>1500-2000 sets</t>
  </si>
  <si>
    <t>VZB cost $0.45</t>
  </si>
  <si>
    <t xml:space="preserve">Single version all items. WxL Rotary pigment print. 4" self hem in flat and pillow included in size. 1/2" side and bottom hem. Fitted all around elastic. </t>
  </si>
  <si>
    <t>Sheet Set</t>
  </si>
  <si>
    <t>Pigment Print/Solid Dyed (Pastel to medium colors) - Soft Finish</t>
  </si>
  <si>
    <t>Freight cost per 40' HQ</t>
  </si>
  <si>
    <t>Total units per 40' HQ</t>
  </si>
  <si>
    <t>Cubic Meter/ per CTN</t>
  </si>
  <si>
    <t>Total units per carton</t>
  </si>
  <si>
    <t>MOQ / Color</t>
  </si>
  <si>
    <r>
      <t xml:space="preserve">T200 cotton - 40x40/130x60 </t>
    </r>
    <r>
      <rPr>
        <b/>
        <sz val="11"/>
        <color rgb="FFFF0000"/>
        <rFont val="等线"/>
        <family val="2"/>
        <scheme val="minor"/>
      </rPr>
      <t xml:space="preserve">SPI </t>
    </r>
    <r>
      <rPr>
        <b/>
        <sz val="11"/>
        <rFont val="等线"/>
        <family val="2"/>
        <scheme val="minor"/>
      </rPr>
      <t>Percale</t>
    </r>
  </si>
  <si>
    <t>Size</t>
  </si>
  <si>
    <t>Packaging</t>
  </si>
  <si>
    <t>Size / Spec/Special Features</t>
  </si>
  <si>
    <t>Style</t>
  </si>
  <si>
    <t xml:space="preserve">New Prices </t>
  </si>
  <si>
    <t>Old Prices (Production)</t>
  </si>
  <si>
    <t>Project Name</t>
  </si>
  <si>
    <t>Kam</t>
  </si>
  <si>
    <t>Yunus</t>
  </si>
  <si>
    <t>Load 0%, POE: Karachi to CHA</t>
  </si>
  <si>
    <t>订单信息见上方</t>
    <phoneticPr fontId="26" type="noConversion"/>
  </si>
  <si>
    <t xml:space="preserve"> ORCHID TINT</t>
  </si>
  <si>
    <t>022164660715</t>
  </si>
  <si>
    <t>RS20-8510</t>
  </si>
  <si>
    <t>022164660760</t>
  </si>
  <si>
    <t>RS20-8629</t>
  </si>
  <si>
    <t>022164682724</t>
  </si>
  <si>
    <t>022164682779</t>
  </si>
  <si>
    <t>QUIET SHADE GREY</t>
    <phoneticPr fontId="44" type="noConversion"/>
  </si>
  <si>
    <t>SWAMP</t>
    <phoneticPr fontId="44" type="noConversion"/>
  </si>
  <si>
    <t>BALLET SLIPPER</t>
    <phoneticPr fontId="44" type="noConversion"/>
  </si>
  <si>
    <t>SWAMP GREEN</t>
    <phoneticPr fontId="44" type="noConversion"/>
  </si>
  <si>
    <t>BALLET SLIPPER</t>
  </si>
  <si>
    <t>100% Cotton Printed Sheet Set, 4" single needle hem, VZB packaging</t>
  </si>
  <si>
    <t xml:space="preserve">BOULANGERIE PASTRY PINK </t>
  </si>
  <si>
    <t xml:space="preserve">VINE OGEE LT BLUE TRELLIS </t>
  </si>
  <si>
    <t>DABI LT BLUE STRIPE</t>
  </si>
  <si>
    <t xml:space="preserve">NOMA GRAY PANE </t>
  </si>
  <si>
    <t>CORALIE FRAME FLRL PINK</t>
  </si>
  <si>
    <t>BOULANGERIE PASTRY PINK</t>
  </si>
  <si>
    <t>VINE OGEE LT BLUE TRELLIS</t>
  </si>
  <si>
    <t>CAROLINE PINK FLRL</t>
  </si>
  <si>
    <t xml:space="preserve">DITSY TULIP POLKA DOT PINK </t>
  </si>
  <si>
    <t>AXEL STRIPE OLIVE TAUPE</t>
  </si>
  <si>
    <t>SORA GRAY GROUND PANE</t>
  </si>
  <si>
    <t xml:space="preserve">LISETTE STRIPE FLRL SKY BLUE </t>
  </si>
  <si>
    <t xml:space="preserve">SORA GRAY GROUND PANE </t>
  </si>
  <si>
    <t>LISETTE STRIPE FLRL SKY BLUE</t>
  </si>
  <si>
    <t>ICE WATER</t>
  </si>
  <si>
    <t xml:space="preserve">NOSEGAY </t>
  </si>
  <si>
    <t>NOSEGAY</t>
    <phoneticPr fontId="26" type="noConversion"/>
  </si>
  <si>
    <t>MICROCHIP</t>
  </si>
  <si>
    <t>TEMPEST</t>
  </si>
  <si>
    <t>MICROCHIP</t>
    <phoneticPr fontId="26" type="noConversion"/>
  </si>
  <si>
    <t>ICE WATER</t>
    <phoneticPr fontId="26" type="noConversion"/>
  </si>
  <si>
    <t xml:space="preserve">TEMPEST </t>
    <phoneticPr fontId="26" type="noConversion"/>
  </si>
  <si>
    <t>200TC Cotton Print</t>
  </si>
  <si>
    <t>100% Cotton 200TC Solid Sheet Set</t>
  </si>
  <si>
    <t>100% Cotton 200TC Printed Sheet Set</t>
  </si>
  <si>
    <t>100% Cotton Solid Sheet Set, 4" single needle hem, VZB packaging</t>
  </si>
  <si>
    <t>100% Cotton Print Sheet Set, 4" single needle hem, VZB packaging</t>
  </si>
  <si>
    <t xml:space="preserve">4 piece set -- 200TC 100% Cotton Printed Sheet Set </t>
  </si>
  <si>
    <t>200TC Cotton Solid Sheet</t>
  </si>
  <si>
    <t>200TC Cotton Printed Sheet</t>
  </si>
  <si>
    <t>100% Cotton, Solid</t>
  </si>
  <si>
    <t>100% Cotton, Printed</t>
  </si>
  <si>
    <t>Twin: 66x96"/39x75+12"/20x30" (1)</t>
    <phoneticPr fontId="26" type="noConversion"/>
  </si>
  <si>
    <t>Twin XL: 66x96", 20x30"(1), 39x80"+12"</t>
    <phoneticPr fontId="26" type="noConversion"/>
  </si>
  <si>
    <t>100% Cotton Printed Sheet Set, 4" single needle hem, VZB packaging</t>
    <phoneticPr fontId="26" type="noConversion"/>
  </si>
  <si>
    <t>12/5/2025</t>
    <phoneticPr fontId="26" type="noConversion"/>
  </si>
  <si>
    <t>TOTAL SALES</t>
    <phoneticPr fontId="26" type="noConversion"/>
  </si>
  <si>
    <t>TOTAL COSTS</t>
    <phoneticPr fontId="26" type="noConversion"/>
  </si>
  <si>
    <t>MARGIN:</t>
    <phoneticPr fontId="26" type="noConversion"/>
  </si>
  <si>
    <t>BRIGHT WHITE</t>
    <phoneticPr fontId="26" type="noConversion"/>
  </si>
  <si>
    <r>
      <t>RS</t>
    </r>
    <r>
      <rPr>
        <sz val="11"/>
        <rFont val="Calibri"/>
        <family val="2"/>
      </rPr>
      <t>20</t>
    </r>
    <r>
      <rPr>
        <sz val="11"/>
        <rFont val="Calibri"/>
      </rPr>
      <t>-8705</t>
    </r>
    <phoneticPr fontId="26" type="noConversion"/>
  </si>
  <si>
    <r>
      <t>RS</t>
    </r>
    <r>
      <rPr>
        <sz val="11"/>
        <rFont val="Calibri"/>
        <family val="2"/>
      </rPr>
      <t>20</t>
    </r>
    <r>
      <rPr>
        <sz val="11"/>
        <rFont val="Calibri"/>
      </rPr>
      <t>-8706</t>
    </r>
    <r>
      <rPr>
        <sz val="11"/>
        <color theme="1"/>
        <rFont val="等线"/>
        <family val="2"/>
        <charset val="134"/>
        <scheme val="minor"/>
      </rPr>
      <t/>
    </r>
  </si>
  <si>
    <r>
      <t>RS</t>
    </r>
    <r>
      <rPr>
        <sz val="11"/>
        <rFont val="Calibri"/>
        <family val="2"/>
      </rPr>
      <t>20</t>
    </r>
    <r>
      <rPr>
        <sz val="11"/>
        <rFont val="Calibri"/>
      </rPr>
      <t>-8707</t>
    </r>
    <r>
      <rPr>
        <sz val="11"/>
        <color theme="1"/>
        <rFont val="等线"/>
        <family val="2"/>
        <charset val="134"/>
        <scheme val="minor"/>
      </rPr>
      <t/>
    </r>
  </si>
  <si>
    <r>
      <t>RS</t>
    </r>
    <r>
      <rPr>
        <sz val="11"/>
        <rFont val="Calibri"/>
        <family val="2"/>
      </rPr>
      <t>20</t>
    </r>
    <r>
      <rPr>
        <sz val="11"/>
        <rFont val="Calibri"/>
      </rPr>
      <t>-8708</t>
    </r>
    <r>
      <rPr>
        <sz val="11"/>
        <color theme="1"/>
        <rFont val="等线"/>
        <family val="2"/>
        <charset val="134"/>
        <scheme val="minor"/>
      </rPr>
      <t/>
    </r>
  </si>
  <si>
    <r>
      <t>RS</t>
    </r>
    <r>
      <rPr>
        <sz val="11"/>
        <rFont val="Calibri"/>
        <family val="2"/>
      </rPr>
      <t>20</t>
    </r>
    <r>
      <rPr>
        <sz val="11"/>
        <rFont val="Calibri"/>
      </rPr>
      <t>-8709</t>
    </r>
    <r>
      <rPr>
        <sz val="11"/>
        <color theme="1"/>
        <rFont val="等线"/>
        <family val="2"/>
        <charset val="134"/>
        <scheme val="minor"/>
      </rPr>
      <t/>
    </r>
  </si>
  <si>
    <r>
      <t>RS</t>
    </r>
    <r>
      <rPr>
        <sz val="11"/>
        <rFont val="Calibri"/>
        <family val="2"/>
      </rPr>
      <t>20</t>
    </r>
    <r>
      <rPr>
        <sz val="11"/>
        <rFont val="Calibri"/>
      </rPr>
      <t>-8710</t>
    </r>
    <r>
      <rPr>
        <sz val="11"/>
        <color theme="1"/>
        <rFont val="等线"/>
        <family val="2"/>
        <charset val="134"/>
        <scheme val="minor"/>
      </rPr>
      <t/>
    </r>
  </si>
  <si>
    <r>
      <t>RS</t>
    </r>
    <r>
      <rPr>
        <sz val="11"/>
        <rFont val="Calibri"/>
        <family val="2"/>
      </rPr>
      <t>20</t>
    </r>
    <r>
      <rPr>
        <sz val="11"/>
        <rFont val="Calibri"/>
      </rPr>
      <t>-8711</t>
    </r>
    <r>
      <rPr>
        <sz val="11"/>
        <color theme="1"/>
        <rFont val="等线"/>
        <family val="2"/>
        <charset val="134"/>
        <scheme val="minor"/>
      </rPr>
      <t/>
    </r>
  </si>
  <si>
    <r>
      <t>RS</t>
    </r>
    <r>
      <rPr>
        <sz val="11"/>
        <rFont val="Calibri"/>
        <family val="2"/>
      </rPr>
      <t>20</t>
    </r>
    <r>
      <rPr>
        <sz val="11"/>
        <rFont val="Calibri"/>
      </rPr>
      <t>-8712</t>
    </r>
    <r>
      <rPr>
        <sz val="11"/>
        <color theme="1"/>
        <rFont val="等线"/>
        <family val="2"/>
        <charset val="134"/>
        <scheme val="minor"/>
      </rPr>
      <t/>
    </r>
  </si>
  <si>
    <r>
      <t>RS</t>
    </r>
    <r>
      <rPr>
        <sz val="11"/>
        <rFont val="Calibri"/>
        <family val="2"/>
      </rPr>
      <t>20</t>
    </r>
    <r>
      <rPr>
        <sz val="11"/>
        <rFont val="Calibri"/>
      </rPr>
      <t>-8713</t>
    </r>
    <r>
      <rPr>
        <sz val="11"/>
        <color theme="1"/>
        <rFont val="等线"/>
        <family val="2"/>
        <charset val="134"/>
        <scheme val="minor"/>
      </rPr>
      <t/>
    </r>
  </si>
  <si>
    <r>
      <t>RS</t>
    </r>
    <r>
      <rPr>
        <sz val="11"/>
        <rFont val="Calibri"/>
        <family val="2"/>
      </rPr>
      <t>20</t>
    </r>
    <r>
      <rPr>
        <sz val="11"/>
        <rFont val="Calibri"/>
      </rPr>
      <t>-8714</t>
    </r>
    <r>
      <rPr>
        <sz val="11"/>
        <color theme="1"/>
        <rFont val="等线"/>
        <family val="2"/>
        <charset val="134"/>
        <scheme val="minor"/>
      </rPr>
      <t/>
    </r>
  </si>
  <si>
    <r>
      <t>RS</t>
    </r>
    <r>
      <rPr>
        <sz val="11"/>
        <rFont val="Calibri"/>
        <family val="2"/>
      </rPr>
      <t>20</t>
    </r>
    <r>
      <rPr>
        <sz val="11"/>
        <rFont val="Calibri"/>
      </rPr>
      <t>-8715</t>
    </r>
    <r>
      <rPr>
        <sz val="11"/>
        <color theme="1"/>
        <rFont val="等线"/>
        <family val="2"/>
        <charset val="134"/>
        <scheme val="minor"/>
      </rPr>
      <t/>
    </r>
  </si>
  <si>
    <r>
      <t>RS</t>
    </r>
    <r>
      <rPr>
        <sz val="11"/>
        <rFont val="Calibri"/>
        <family val="2"/>
      </rPr>
      <t>20</t>
    </r>
    <r>
      <rPr>
        <sz val="11"/>
        <rFont val="Calibri"/>
      </rPr>
      <t>-8716</t>
    </r>
    <r>
      <rPr>
        <sz val="11"/>
        <color theme="1"/>
        <rFont val="等线"/>
        <family val="2"/>
        <charset val="134"/>
        <scheme val="minor"/>
      </rPr>
      <t/>
    </r>
  </si>
  <si>
    <r>
      <t>RS</t>
    </r>
    <r>
      <rPr>
        <sz val="11"/>
        <rFont val="Calibri"/>
        <family val="2"/>
      </rPr>
      <t>20</t>
    </r>
    <r>
      <rPr>
        <sz val="11"/>
        <rFont val="Calibri"/>
      </rPr>
      <t>-8717</t>
    </r>
    <r>
      <rPr>
        <sz val="11"/>
        <color theme="1"/>
        <rFont val="等线"/>
        <family val="2"/>
        <charset val="134"/>
        <scheme val="minor"/>
      </rPr>
      <t/>
    </r>
  </si>
  <si>
    <r>
      <t>RS</t>
    </r>
    <r>
      <rPr>
        <sz val="11"/>
        <rFont val="Calibri"/>
        <family val="2"/>
      </rPr>
      <t>20</t>
    </r>
    <r>
      <rPr>
        <sz val="11"/>
        <rFont val="Calibri"/>
      </rPr>
      <t>-8718</t>
    </r>
    <r>
      <rPr>
        <sz val="11"/>
        <color theme="1"/>
        <rFont val="等线"/>
        <family val="2"/>
        <charset val="134"/>
        <scheme val="minor"/>
      </rPr>
      <t/>
    </r>
  </si>
  <si>
    <r>
      <t>RS</t>
    </r>
    <r>
      <rPr>
        <sz val="11"/>
        <rFont val="Calibri"/>
        <family val="2"/>
      </rPr>
      <t>20</t>
    </r>
    <r>
      <rPr>
        <sz val="11"/>
        <rFont val="Calibri"/>
      </rPr>
      <t>-8719</t>
    </r>
    <r>
      <rPr>
        <sz val="11"/>
        <color theme="1"/>
        <rFont val="等线"/>
        <family val="2"/>
        <charset val="134"/>
        <scheme val="minor"/>
      </rPr>
      <t/>
    </r>
  </si>
  <si>
    <r>
      <t>RS</t>
    </r>
    <r>
      <rPr>
        <sz val="11"/>
        <rFont val="Calibri"/>
        <family val="2"/>
      </rPr>
      <t>20</t>
    </r>
    <r>
      <rPr>
        <sz val="11"/>
        <rFont val="Calibri"/>
      </rPr>
      <t>-8720</t>
    </r>
    <r>
      <rPr>
        <sz val="11"/>
        <color theme="1"/>
        <rFont val="等线"/>
        <family val="2"/>
        <charset val="134"/>
        <scheme val="minor"/>
      </rPr>
      <t/>
    </r>
  </si>
  <si>
    <r>
      <t>RS</t>
    </r>
    <r>
      <rPr>
        <sz val="11"/>
        <rFont val="Calibri"/>
        <family val="2"/>
      </rPr>
      <t>20</t>
    </r>
    <r>
      <rPr>
        <sz val="11"/>
        <rFont val="Calibri"/>
      </rPr>
      <t>-8721</t>
    </r>
    <r>
      <rPr>
        <sz val="11"/>
        <color theme="1"/>
        <rFont val="等线"/>
        <family val="2"/>
        <charset val="134"/>
        <scheme val="minor"/>
      </rPr>
      <t/>
    </r>
  </si>
  <si>
    <r>
      <t>RS</t>
    </r>
    <r>
      <rPr>
        <sz val="11"/>
        <rFont val="Calibri"/>
        <family val="2"/>
      </rPr>
      <t>20</t>
    </r>
    <r>
      <rPr>
        <sz val="11"/>
        <rFont val="Calibri"/>
      </rPr>
      <t>-8722</t>
    </r>
    <r>
      <rPr>
        <sz val="11"/>
        <color theme="1"/>
        <rFont val="等线"/>
        <family val="2"/>
        <charset val="134"/>
        <scheme val="minor"/>
      </rPr>
      <t/>
    </r>
  </si>
  <si>
    <r>
      <t>RS</t>
    </r>
    <r>
      <rPr>
        <sz val="11"/>
        <rFont val="Calibri"/>
        <family val="2"/>
      </rPr>
      <t>20</t>
    </r>
    <r>
      <rPr>
        <sz val="11"/>
        <rFont val="Calibri"/>
      </rPr>
      <t>-8723</t>
    </r>
    <r>
      <rPr>
        <sz val="11"/>
        <color theme="1"/>
        <rFont val="等线"/>
        <family val="2"/>
        <charset val="134"/>
        <scheme val="minor"/>
      </rPr>
      <t/>
    </r>
  </si>
  <si>
    <r>
      <t>RS</t>
    </r>
    <r>
      <rPr>
        <sz val="11"/>
        <rFont val="Calibri"/>
        <family val="2"/>
      </rPr>
      <t>20</t>
    </r>
    <r>
      <rPr>
        <sz val="11"/>
        <rFont val="Calibri"/>
      </rPr>
      <t>-8724</t>
    </r>
    <r>
      <rPr>
        <sz val="11"/>
        <color theme="1"/>
        <rFont val="等线"/>
        <family val="2"/>
        <charset val="134"/>
        <scheme val="minor"/>
      </rPr>
      <t/>
    </r>
  </si>
  <si>
    <r>
      <t>RS</t>
    </r>
    <r>
      <rPr>
        <sz val="11"/>
        <rFont val="Calibri"/>
        <family val="2"/>
      </rPr>
      <t>20</t>
    </r>
    <r>
      <rPr>
        <sz val="11"/>
        <rFont val="Calibri"/>
      </rPr>
      <t>-8725</t>
    </r>
    <r>
      <rPr>
        <sz val="11"/>
        <color theme="1"/>
        <rFont val="等线"/>
        <family val="2"/>
        <charset val="134"/>
        <scheme val="minor"/>
      </rPr>
      <t/>
    </r>
  </si>
  <si>
    <r>
      <t>RS</t>
    </r>
    <r>
      <rPr>
        <sz val="11"/>
        <rFont val="Calibri"/>
        <family val="2"/>
      </rPr>
      <t>20</t>
    </r>
    <r>
      <rPr>
        <sz val="11"/>
        <rFont val="Calibri"/>
      </rPr>
      <t>-8726</t>
    </r>
    <r>
      <rPr>
        <sz val="11"/>
        <color theme="1"/>
        <rFont val="等线"/>
        <family val="2"/>
        <charset val="134"/>
        <scheme val="minor"/>
      </rPr>
      <t/>
    </r>
  </si>
  <si>
    <r>
      <t>RS</t>
    </r>
    <r>
      <rPr>
        <sz val="11"/>
        <rFont val="Calibri"/>
        <family val="2"/>
      </rPr>
      <t>20</t>
    </r>
    <r>
      <rPr>
        <sz val="11"/>
        <rFont val="Calibri"/>
      </rPr>
      <t>-8727</t>
    </r>
    <r>
      <rPr>
        <sz val="11"/>
        <color theme="1"/>
        <rFont val="等线"/>
        <family val="2"/>
        <charset val="134"/>
        <scheme val="minor"/>
      </rPr>
      <t/>
    </r>
  </si>
  <si>
    <r>
      <t>RS</t>
    </r>
    <r>
      <rPr>
        <sz val="11"/>
        <rFont val="Calibri"/>
        <family val="2"/>
      </rPr>
      <t>20</t>
    </r>
    <r>
      <rPr>
        <sz val="11"/>
        <rFont val="Calibri"/>
      </rPr>
      <t>-8728</t>
    </r>
    <r>
      <rPr>
        <sz val="11"/>
        <color theme="1"/>
        <rFont val="等线"/>
        <family val="2"/>
        <charset val="134"/>
        <scheme val="minor"/>
      </rPr>
      <t/>
    </r>
  </si>
  <si>
    <r>
      <t>RS</t>
    </r>
    <r>
      <rPr>
        <sz val="11"/>
        <rFont val="Calibri"/>
        <family val="2"/>
      </rPr>
      <t>20</t>
    </r>
    <r>
      <rPr>
        <sz val="11"/>
        <rFont val="Calibri"/>
      </rPr>
      <t>-8729</t>
    </r>
    <r>
      <rPr>
        <sz val="11"/>
        <color theme="1"/>
        <rFont val="等线"/>
        <family val="2"/>
        <charset val="134"/>
        <scheme val="minor"/>
      </rPr>
      <t/>
    </r>
  </si>
  <si>
    <r>
      <t>RS</t>
    </r>
    <r>
      <rPr>
        <sz val="11"/>
        <rFont val="Calibri"/>
        <family val="2"/>
      </rPr>
      <t>20</t>
    </r>
    <r>
      <rPr>
        <sz val="11"/>
        <rFont val="Calibri"/>
      </rPr>
      <t>-8730</t>
    </r>
    <r>
      <rPr>
        <sz val="11"/>
        <color theme="1"/>
        <rFont val="等线"/>
        <family val="2"/>
        <charset val="134"/>
        <scheme val="minor"/>
      </rPr>
      <t/>
    </r>
  </si>
  <si>
    <r>
      <t>RS</t>
    </r>
    <r>
      <rPr>
        <sz val="11"/>
        <rFont val="Calibri"/>
        <family val="2"/>
      </rPr>
      <t>20</t>
    </r>
    <r>
      <rPr>
        <sz val="11"/>
        <rFont val="Calibri"/>
      </rPr>
      <t>-8731</t>
    </r>
    <r>
      <rPr>
        <sz val="11"/>
        <color theme="1"/>
        <rFont val="等线"/>
        <family val="2"/>
        <charset val="134"/>
        <scheme val="minor"/>
      </rPr>
      <t/>
    </r>
  </si>
  <si>
    <r>
      <t>RS</t>
    </r>
    <r>
      <rPr>
        <sz val="11"/>
        <rFont val="Calibri"/>
        <family val="2"/>
      </rPr>
      <t>20</t>
    </r>
    <r>
      <rPr>
        <sz val="11"/>
        <rFont val="Calibri"/>
      </rPr>
      <t>-8732</t>
    </r>
    <r>
      <rPr>
        <sz val="11"/>
        <color theme="1"/>
        <rFont val="等线"/>
        <family val="2"/>
        <charset val="134"/>
        <scheme val="minor"/>
      </rPr>
      <t/>
    </r>
  </si>
  <si>
    <r>
      <t>RS</t>
    </r>
    <r>
      <rPr>
        <sz val="11"/>
        <rFont val="Calibri"/>
        <family val="2"/>
      </rPr>
      <t>20</t>
    </r>
    <r>
      <rPr>
        <sz val="11"/>
        <rFont val="Calibri"/>
      </rPr>
      <t>-8733</t>
    </r>
    <r>
      <rPr>
        <sz val="11"/>
        <color theme="1"/>
        <rFont val="等线"/>
        <family val="2"/>
        <charset val="134"/>
        <scheme val="minor"/>
      </rPr>
      <t/>
    </r>
  </si>
  <si>
    <r>
      <t>RS</t>
    </r>
    <r>
      <rPr>
        <sz val="11"/>
        <rFont val="Calibri"/>
        <family val="2"/>
      </rPr>
      <t>20</t>
    </r>
    <r>
      <rPr>
        <sz val="11"/>
        <rFont val="Calibri"/>
      </rPr>
      <t>-8734</t>
    </r>
    <r>
      <rPr>
        <sz val="11"/>
        <color theme="1"/>
        <rFont val="等线"/>
        <family val="2"/>
        <charset val="134"/>
        <scheme val="minor"/>
      </rPr>
      <t/>
    </r>
  </si>
  <si>
    <r>
      <t>RS</t>
    </r>
    <r>
      <rPr>
        <sz val="11"/>
        <rFont val="Calibri"/>
        <family val="2"/>
      </rPr>
      <t>20</t>
    </r>
    <r>
      <rPr>
        <sz val="11"/>
        <rFont val="Calibri"/>
      </rPr>
      <t>-8735</t>
    </r>
    <r>
      <rPr>
        <sz val="11"/>
        <color theme="1"/>
        <rFont val="等线"/>
        <family val="2"/>
        <charset val="134"/>
        <scheme val="minor"/>
      </rPr>
      <t/>
    </r>
  </si>
  <si>
    <r>
      <t>RS</t>
    </r>
    <r>
      <rPr>
        <sz val="11"/>
        <rFont val="Calibri"/>
        <family val="2"/>
      </rPr>
      <t>20</t>
    </r>
    <r>
      <rPr>
        <sz val="11"/>
        <rFont val="Calibri"/>
      </rPr>
      <t>-8736</t>
    </r>
    <r>
      <rPr>
        <sz val="11"/>
        <color theme="1"/>
        <rFont val="等线"/>
        <family val="2"/>
        <charset val="134"/>
        <scheme val="minor"/>
      </rPr>
      <t/>
    </r>
  </si>
  <si>
    <r>
      <t>RS</t>
    </r>
    <r>
      <rPr>
        <sz val="11"/>
        <rFont val="Calibri"/>
        <family val="2"/>
      </rPr>
      <t>20</t>
    </r>
    <r>
      <rPr>
        <sz val="11"/>
        <rFont val="Calibri"/>
      </rPr>
      <t>-8737</t>
    </r>
    <r>
      <rPr>
        <sz val="11"/>
        <color theme="1"/>
        <rFont val="等线"/>
        <family val="2"/>
        <charset val="134"/>
        <scheme val="minor"/>
      </rPr>
      <t/>
    </r>
  </si>
  <si>
    <t>022164695816</t>
  </si>
  <si>
    <t>022164695823</t>
  </si>
  <si>
    <t>022164695830</t>
  </si>
  <si>
    <t>022164695847</t>
  </si>
  <si>
    <t>022164695854</t>
  </si>
  <si>
    <t>022164695861</t>
  </si>
  <si>
    <t>022164695878</t>
  </si>
  <si>
    <t>022164695885</t>
  </si>
  <si>
    <t>022164695892</t>
  </si>
  <si>
    <t>022164695908</t>
  </si>
  <si>
    <t>022164695915</t>
  </si>
  <si>
    <t>022164695922</t>
  </si>
  <si>
    <t>022164695939</t>
  </si>
  <si>
    <t>022164695946</t>
  </si>
  <si>
    <t>022164695953</t>
  </si>
  <si>
    <t>022164695960</t>
  </si>
  <si>
    <t>022164695977</t>
  </si>
  <si>
    <t>022164695984</t>
  </si>
  <si>
    <t>022164695991</t>
  </si>
  <si>
    <t>022164696004</t>
  </si>
  <si>
    <t>022164696011</t>
  </si>
  <si>
    <t>022164696028</t>
  </si>
  <si>
    <t>022164696035</t>
  </si>
  <si>
    <t>022164696042</t>
  </si>
  <si>
    <t>022164696059</t>
  </si>
  <si>
    <t>022164696066</t>
  </si>
  <si>
    <t>022164696073</t>
  </si>
  <si>
    <t>022164696080</t>
  </si>
  <si>
    <t>022164696097</t>
  </si>
  <si>
    <t>022164696103</t>
  </si>
  <si>
    <t>022164696110</t>
  </si>
  <si>
    <t>022164696127</t>
  </si>
  <si>
    <t>022164696134</t>
  </si>
  <si>
    <t>RS20-8505</t>
    <phoneticPr fontId="26" type="noConversion"/>
  </si>
  <si>
    <t>RS20-8624</t>
    <phoneticPr fontId="26" type="noConversion"/>
  </si>
  <si>
    <r>
      <t>C2  ROSS RS-251223 PO#11550452, SHIP DATE</t>
    </r>
    <r>
      <rPr>
        <b/>
        <sz val="10"/>
        <color rgb="FFFF0000"/>
        <rFont val="宋体"/>
        <family val="2"/>
        <charset val="134"/>
      </rPr>
      <t>：</t>
    </r>
    <r>
      <rPr>
        <b/>
        <sz val="10"/>
        <color rgb="FFFF0000"/>
        <rFont val="Arial"/>
        <family val="2"/>
      </rPr>
      <t>4/20  SW:6/10-6/16/26  Factroy</t>
    </r>
    <r>
      <rPr>
        <b/>
        <sz val="10"/>
        <color rgb="FFFF0000"/>
        <rFont val="宋体"/>
        <family val="2"/>
        <charset val="134"/>
      </rPr>
      <t>：</t>
    </r>
    <r>
      <rPr>
        <b/>
        <sz val="10"/>
        <color rgb="FFFF0000"/>
        <rFont val="Arial"/>
        <family val="2"/>
      </rPr>
      <t>Mekotex</t>
    </r>
    <phoneticPr fontId="26" type="noConversion"/>
  </si>
  <si>
    <r>
      <t>C3  ROSS RS-251224 PO#11550601, SHIP DATE</t>
    </r>
    <r>
      <rPr>
        <b/>
        <sz val="10"/>
        <color rgb="FFFF0000"/>
        <rFont val="宋体"/>
        <family val="2"/>
        <charset val="134"/>
      </rPr>
      <t>：</t>
    </r>
    <r>
      <rPr>
        <b/>
        <sz val="10"/>
        <color rgb="FFFF0000"/>
        <rFont val="Arial"/>
        <family val="2"/>
      </rPr>
      <t>5/18  SW:7/6-7/9/26  Factroy</t>
    </r>
    <r>
      <rPr>
        <b/>
        <sz val="10"/>
        <color rgb="FFFF0000"/>
        <rFont val="宋体"/>
        <family val="2"/>
        <charset val="134"/>
      </rPr>
      <t>：</t>
    </r>
    <r>
      <rPr>
        <b/>
        <sz val="10"/>
        <color rgb="FFFF0000"/>
        <rFont val="Arial"/>
        <family val="2"/>
      </rPr>
      <t>Maheen Textile</t>
    </r>
    <phoneticPr fontId="26" type="noConversion"/>
  </si>
  <si>
    <r>
      <t>C4  ROSS RS-251225 PO#11550676, SHIP DATE</t>
    </r>
    <r>
      <rPr>
        <b/>
        <sz val="10"/>
        <color rgb="FFFF0000"/>
        <rFont val="宋体"/>
        <family val="2"/>
        <charset val="134"/>
      </rPr>
      <t>：</t>
    </r>
    <r>
      <rPr>
        <b/>
        <sz val="10"/>
        <color rgb="FFFF0000"/>
        <rFont val="Arial"/>
        <family val="2"/>
      </rPr>
      <t>5/18  SW:7/6-7/9/26  Factroy</t>
    </r>
    <r>
      <rPr>
        <b/>
        <sz val="10"/>
        <color rgb="FFFF0000"/>
        <rFont val="宋体"/>
        <family val="2"/>
        <charset val="134"/>
      </rPr>
      <t>：</t>
    </r>
    <r>
      <rPr>
        <b/>
        <sz val="10"/>
        <color rgb="FFFF0000"/>
        <rFont val="Arial"/>
        <family val="2"/>
      </rPr>
      <t>Mekotex</t>
    </r>
    <phoneticPr fontId="26" type="noConversion"/>
  </si>
  <si>
    <r>
      <t>C1  ROSS RS-251222 PO#11551079, SHIP DATE</t>
    </r>
    <r>
      <rPr>
        <b/>
        <sz val="10"/>
        <color rgb="FFFF0000"/>
        <rFont val="宋体"/>
        <family val="2"/>
        <charset val="134"/>
      </rPr>
      <t>：4</t>
    </r>
    <r>
      <rPr>
        <b/>
        <sz val="10"/>
        <color rgb="FFFF0000"/>
        <rFont val="Arial"/>
        <family val="2"/>
      </rPr>
      <t>/20,  SW:6/10-6/16/26,  Factroy</t>
    </r>
    <r>
      <rPr>
        <b/>
        <sz val="10"/>
        <color rgb="FFFF0000"/>
        <rFont val="宋体"/>
        <family val="2"/>
        <charset val="134"/>
      </rPr>
      <t>：</t>
    </r>
    <r>
      <rPr>
        <b/>
        <sz val="10"/>
        <color rgb="FFFF0000"/>
        <rFont val="Arial"/>
        <family val="2"/>
      </rPr>
      <t>Maheen Textile</t>
    </r>
    <phoneticPr fontId="26"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</si>
</sst>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3">
    <numFmt numFmtId="44" formatCode="_ &quot;¥&quot;* #,##0.00_ ;_ &quot;¥&quot;* \-#,##0.00_ ;_ &quot;¥&quot;* &quot;-&quot;??_ ;_ @_ "/>
    <numFmt numFmtId="176" formatCode="_(&quot;$&quot;* #,##0.00_);_(&quot;$&quot;* \(#,##0.00\);_(&quot;$&quot;* &quot;-&quot;??_);_(@_)"/>
    <numFmt numFmtId="177" formatCode="&quot;$&quot;#,##0.00"/>
    <numFmt numFmtId="178" formatCode="[$-409]dd/mmm/yy;@"/>
    <numFmt numFmtId="179" formatCode="0.0%"/>
    <numFmt numFmtId="180" formatCode="0.0"/>
    <numFmt numFmtId="181" formatCode="0.000"/>
    <numFmt numFmtId="182" formatCode="_(* #,##0.00_);_(* \(#,##0.00\);_(* &quot;-&quot;??_);_(@_)"/>
    <numFmt numFmtId="183" formatCode="_(* #,##0_);_(* \(#,##0\);_(* &quot;-&quot;??_);_(@_)"/>
    <numFmt numFmtId="184" formatCode="\$#,##0.00;\-\$#,##0.00"/>
    <numFmt numFmtId="185" formatCode="#,##0_ "/>
    <numFmt numFmtId="186" formatCode="0_);[Red]\(0\)"/>
    <numFmt numFmtId="187" formatCode="&quot;$&quot;#,##0"/>
    <numFmt numFmtId="188" formatCode="0.0000"/>
    <numFmt numFmtId="189" formatCode="_([$$-409]* #,##0.00_);_([$$-409]* \(#,##0.00\);_([$$-409]* &quot;-&quot;??_);_(@_)"/>
    <numFmt numFmtId="190" formatCode="_-[$$-409]* #,##0.00_ ;_-[$$-409]* \-#,##0.00\ ;_-[$$-409]* &quot;-&quot;??_ ;_-@_ "/>
    <numFmt numFmtId="191" formatCode="0.00000"/>
    <numFmt numFmtId="192" formatCode="0.000000"/>
    <numFmt numFmtId="193" formatCode="[$￥-804]#,##0.00;[Red][$￥-804]#,##0.00"/>
    <numFmt numFmtId="194" formatCode="&quot;$&quot;#,##0.00_);[Red]\(&quot;$&quot;#,##0.00\)"/>
    <numFmt numFmtId="195" formatCode="m/d/yy;@"/>
    <numFmt numFmtId="196" formatCode="#,##0.00_ "/>
    <numFmt numFmtId="197" formatCode="#,##0.0_ "/>
  </numFmts>
  <fonts count="45" x14ac:knownFonts="1">
    <font>
      <sz val="11"/>
      <name val="Calibri"/>
    </font>
    <font>
      <sz val="11"/>
      <color theme="1"/>
      <name val="等线"/>
      <family val="2"/>
      <charset val="134"/>
      <scheme val="minor"/>
    </font>
    <font>
      <sz val="11"/>
      <color theme="1"/>
      <name val="等线"/>
      <family val="2"/>
      <scheme val="minor"/>
    </font>
    <font>
      <b/>
      <sz val="11"/>
      <name val="Calibri"/>
      <family val="2"/>
    </font>
    <font>
      <sz val="11"/>
      <name val="Calibri"/>
      <family val="2"/>
    </font>
    <font>
      <sz val="10"/>
      <name val="Arial"/>
      <family val="2"/>
    </font>
    <font>
      <b/>
      <sz val="11"/>
      <color theme="1"/>
      <name val="等线"/>
      <family val="2"/>
      <scheme val="minor"/>
    </font>
    <font>
      <sz val="11"/>
      <name val="等线"/>
      <family val="2"/>
      <scheme val="minor"/>
    </font>
    <font>
      <b/>
      <sz val="16"/>
      <name val="Arial"/>
      <family val="2"/>
    </font>
    <font>
      <sz val="16"/>
      <name val="Arial"/>
      <family val="2"/>
    </font>
    <font>
      <sz val="9"/>
      <name val="Arial"/>
      <family val="2"/>
    </font>
    <font>
      <sz val="10"/>
      <color rgb="FFFF0000"/>
      <name val="Arial"/>
      <family val="2"/>
    </font>
    <font>
      <sz val="10"/>
      <color indexed="12"/>
      <name val="Arial"/>
      <family val="2"/>
    </font>
    <font>
      <b/>
      <sz val="11"/>
      <name val="Arial"/>
      <family val="2"/>
    </font>
    <font>
      <sz val="11"/>
      <name val="Arial"/>
      <family val="2"/>
    </font>
    <font>
      <sz val="10"/>
      <color indexed="9"/>
      <name val="Arial"/>
      <family val="2"/>
    </font>
    <font>
      <b/>
      <sz val="10"/>
      <name val="Arial"/>
      <family val="2"/>
    </font>
    <font>
      <sz val="10"/>
      <color theme="1"/>
      <name val="Arial"/>
      <family val="2"/>
    </font>
    <font>
      <b/>
      <i/>
      <sz val="11"/>
      <name val="Arial"/>
      <family val="2"/>
    </font>
    <font>
      <sz val="9"/>
      <color indexed="81"/>
      <name val="Tahoma"/>
      <family val="2"/>
    </font>
    <font>
      <b/>
      <sz val="9"/>
      <color indexed="81"/>
      <name val="Tahoma"/>
      <family val="2"/>
    </font>
    <font>
      <b/>
      <i/>
      <sz val="11"/>
      <name val="Calibri"/>
      <family val="2"/>
    </font>
    <font>
      <sz val="8"/>
      <name val="Calibri"/>
      <family val="2"/>
    </font>
    <font>
      <i/>
      <sz val="11"/>
      <name val="Calibri"/>
      <family val="2"/>
    </font>
    <font>
      <b/>
      <sz val="10"/>
      <color indexed="12"/>
      <name val="Arial"/>
      <family val="2"/>
    </font>
    <font>
      <sz val="11"/>
      <name val="Calibri"/>
      <family val="2"/>
    </font>
    <font>
      <sz val="9"/>
      <name val="宋体"/>
      <family val="3"/>
      <charset val="134"/>
    </font>
    <font>
      <b/>
      <sz val="10"/>
      <color rgb="FFFF0000"/>
      <name val="Arial"/>
      <family val="2"/>
    </font>
    <font>
      <sz val="12"/>
      <name val="宋体"/>
      <family val="3"/>
      <charset val="134"/>
    </font>
    <font>
      <b/>
      <sz val="10"/>
      <color indexed="10"/>
      <name val="Arial"/>
      <family val="2"/>
    </font>
    <font>
      <sz val="10"/>
      <color theme="0"/>
      <name val="Arial"/>
      <family val="2"/>
    </font>
    <font>
      <sz val="10"/>
      <name val="Calibri"/>
      <family val="2"/>
    </font>
    <font>
      <sz val="12"/>
      <color theme="1"/>
      <name val="等线"/>
      <family val="2"/>
      <scheme val="minor"/>
    </font>
    <font>
      <sz val="11"/>
      <color theme="1"/>
      <name val="Arial"/>
      <family val="2"/>
    </font>
    <font>
      <b/>
      <u/>
      <sz val="11"/>
      <color theme="1"/>
      <name val="Arial"/>
      <family val="2"/>
    </font>
    <font>
      <b/>
      <sz val="11"/>
      <color rgb="FFFF0000"/>
      <name val="Arial"/>
      <family val="2"/>
    </font>
    <font>
      <b/>
      <u/>
      <sz val="12"/>
      <name val="Arial"/>
      <family val="2"/>
    </font>
    <font>
      <b/>
      <u/>
      <sz val="11"/>
      <color rgb="FFFF0000"/>
      <name val="Arial"/>
      <family val="2"/>
    </font>
    <font>
      <b/>
      <u/>
      <sz val="16"/>
      <name val="Arial"/>
      <family val="2"/>
    </font>
    <font>
      <b/>
      <sz val="11"/>
      <color rgb="FFFF0000"/>
      <name val="等线"/>
      <family val="2"/>
      <scheme val="minor"/>
    </font>
    <font>
      <b/>
      <sz val="11"/>
      <name val="等线"/>
      <family val="2"/>
      <scheme val="minor"/>
    </font>
    <font>
      <sz val="10"/>
      <name val="宋体"/>
      <family val="2"/>
      <charset val="134"/>
    </font>
    <font>
      <b/>
      <sz val="10"/>
      <color rgb="FFFF0000"/>
      <name val="宋体"/>
      <family val="2"/>
      <charset val="134"/>
    </font>
    <font>
      <sz val="11"/>
      <color theme="1"/>
      <name val="Calibri"/>
      <family val="2"/>
    </font>
    <font>
      <sz val="9"/>
      <name val="等线"/>
      <family val="3"/>
      <charset val="134"/>
      <scheme val="minor"/>
    </font>
  </fonts>
  <fills count="18">
    <fill>
      <patternFill patternType="none"/>
    </fill>
    <fill>
      <patternFill patternType="gray125"/>
    </fill>
    <fill>
      <patternFill patternType="solid">
        <fgColor theme="2"/>
        <bgColor indexed="64"/>
      </patternFill>
    </fill>
    <fill>
      <patternFill patternType="solid">
        <fgColor rgb="FF92D050"/>
        <bgColor indexed="64"/>
      </patternFill>
    </fill>
    <fill>
      <patternFill patternType="solid">
        <fgColor theme="6" tint="0.59999389629810485"/>
        <bgColor indexed="64"/>
      </patternFill>
    </fill>
    <fill>
      <patternFill patternType="solid">
        <fgColor rgb="FFFFC000"/>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rgb="FFFFFFCC"/>
        <bgColor indexed="64"/>
      </patternFill>
    </fill>
    <fill>
      <patternFill patternType="solid">
        <fgColor rgb="FFFFFF00"/>
        <bgColor indexed="64"/>
      </patternFill>
    </fill>
    <fill>
      <patternFill patternType="solid">
        <fgColor theme="5" tint="0.59999389629810485"/>
        <bgColor indexed="64"/>
      </patternFill>
    </fill>
    <fill>
      <patternFill patternType="solid">
        <fgColor theme="6" tint="0.39997558519241921"/>
        <bgColor indexed="64"/>
      </patternFill>
    </fill>
    <fill>
      <patternFill patternType="solid">
        <fgColor theme="0" tint="-4.9989318521683403E-2"/>
        <bgColor indexed="64"/>
      </patternFill>
    </fill>
    <fill>
      <patternFill patternType="solid">
        <fgColor indexed="9"/>
        <bgColor indexed="64"/>
      </patternFill>
    </fill>
    <fill>
      <patternFill patternType="solid">
        <fgColor indexed="13"/>
        <bgColor indexed="64"/>
      </patternFill>
    </fill>
    <fill>
      <patternFill patternType="solid">
        <fgColor theme="0"/>
        <bgColor indexed="64"/>
      </patternFill>
    </fill>
    <fill>
      <patternFill patternType="solid">
        <fgColor theme="9" tint="0.79998168889431442"/>
        <bgColor indexed="64"/>
      </patternFill>
    </fill>
  </fills>
  <borders count="4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right/>
      <top/>
      <bottom style="thin">
        <color auto="1"/>
      </bottom>
      <diagonal/>
    </border>
    <border>
      <left/>
      <right/>
      <top style="thin">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style="medium">
        <color indexed="64"/>
      </right>
      <top style="thin">
        <color auto="1"/>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auto="1"/>
      </right>
      <top style="thin">
        <color auto="1"/>
      </top>
      <bottom style="medium">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top style="medium">
        <color indexed="64"/>
      </top>
      <bottom style="medium">
        <color indexed="64"/>
      </bottom>
      <diagonal/>
    </border>
    <border>
      <left/>
      <right style="thin">
        <color auto="1"/>
      </right>
      <top style="thin">
        <color auto="1"/>
      </top>
      <bottom/>
      <diagonal/>
    </border>
    <border>
      <left/>
      <right/>
      <top style="thin">
        <color auto="1"/>
      </top>
      <bottom/>
      <diagonal/>
    </border>
    <border>
      <left style="thin">
        <color auto="1"/>
      </left>
      <right/>
      <top style="thin">
        <color auto="1"/>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auto="1"/>
      </right>
      <top style="thin">
        <color rgb="FF000000"/>
      </top>
      <bottom style="thin">
        <color indexed="64"/>
      </bottom>
      <diagonal/>
    </border>
  </borders>
  <cellStyleXfs count="31">
    <xf numFmtId="0" fontId="0" fillId="0" borderId="0"/>
    <xf numFmtId="0" fontId="5" fillId="0" borderId="0"/>
    <xf numFmtId="0" fontId="5" fillId="0" borderId="0"/>
    <xf numFmtId="0" fontId="5" fillId="0" borderId="0"/>
    <xf numFmtId="0" fontId="4" fillId="0" borderId="0"/>
    <xf numFmtId="9" fontId="4" fillId="0" borderId="0" applyFont="0" applyFill="0" applyBorder="0" applyAlignment="0" applyProtection="0"/>
    <xf numFmtId="178" fontId="5" fillId="0" borderId="0"/>
    <xf numFmtId="9" fontId="5" fillId="0" borderId="0" applyFont="0" applyFill="0" applyBorder="0" applyAlignment="0" applyProtection="0"/>
    <xf numFmtId="176" fontId="5" fillId="0" borderId="0" applyFont="0" applyFill="0" applyBorder="0" applyAlignment="0" applyProtection="0"/>
    <xf numFmtId="178" fontId="5" fillId="0" borderId="0"/>
    <xf numFmtId="9" fontId="25" fillId="0" borderId="0" applyFont="0" applyFill="0" applyBorder="0" applyAlignment="0" applyProtection="0">
      <alignment vertical="center"/>
    </xf>
    <xf numFmtId="0" fontId="5" fillId="0" borderId="0"/>
    <xf numFmtId="182"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44" fontId="28" fillId="0" borderId="0" applyFont="0" applyFill="0" applyBorder="0" applyAlignment="0" applyProtection="0">
      <alignment vertical="center"/>
    </xf>
    <xf numFmtId="0" fontId="5" fillId="0" borderId="0"/>
    <xf numFmtId="0" fontId="5" fillId="0" borderId="0"/>
    <xf numFmtId="0" fontId="5" fillId="0" borderId="0"/>
    <xf numFmtId="0" fontId="5" fillId="0" borderId="0"/>
    <xf numFmtId="0" fontId="5" fillId="0" borderId="0"/>
    <xf numFmtId="0" fontId="5" fillId="0" borderId="0"/>
    <xf numFmtId="0" fontId="2" fillId="0" borderId="0"/>
    <xf numFmtId="0" fontId="32" fillId="0" borderId="0"/>
    <xf numFmtId="0" fontId="5" fillId="0" borderId="0"/>
    <xf numFmtId="193" fontId="5" fillId="0" borderId="0"/>
    <xf numFmtId="193" fontId="5" fillId="0" borderId="0"/>
    <xf numFmtId="193" fontId="28" fillId="0" borderId="0" applyFont="0" applyFill="0" applyBorder="0" applyAlignment="0" applyProtection="0">
      <alignment vertical="center"/>
    </xf>
    <xf numFmtId="176" fontId="5" fillId="0" borderId="0" applyFont="0" applyFill="0" applyBorder="0" applyAlignment="0" applyProtection="0"/>
    <xf numFmtId="193" fontId="28" fillId="0" borderId="0"/>
  </cellStyleXfs>
  <cellXfs count="404">
    <xf numFmtId="0" fontId="0" fillId="0" borderId="0" xfId="0"/>
    <xf numFmtId="9" fontId="0" fillId="0" borderId="0" xfId="0" applyNumberFormat="1"/>
    <xf numFmtId="0" fontId="7" fillId="0" borderId="0" xfId="0" applyFont="1"/>
    <xf numFmtId="0" fontId="4" fillId="0" borderId="0" xfId="0" applyFont="1"/>
    <xf numFmtId="0" fontId="8" fillId="0" borderId="0" xfId="2" applyFont="1" applyProtection="1">
      <protection locked="0"/>
    </xf>
    <xf numFmtId="0" fontId="9" fillId="0" borderId="0" xfId="2" applyFont="1" applyProtection="1">
      <protection locked="0"/>
    </xf>
    <xf numFmtId="0" fontId="5" fillId="0" borderId="0" xfId="3" applyAlignment="1" applyProtection="1">
      <alignment horizontal="left"/>
      <protection locked="0"/>
    </xf>
    <xf numFmtId="0" fontId="10" fillId="0" borderId="0" xfId="3" applyFont="1" applyAlignment="1" applyProtection="1">
      <alignment horizontal="left"/>
      <protection locked="0"/>
    </xf>
    <xf numFmtId="0" fontId="11" fillId="0" borderId="0" xfId="3" applyFont="1" applyAlignment="1" applyProtection="1">
      <alignment horizontal="left"/>
      <protection locked="0"/>
    </xf>
    <xf numFmtId="0" fontId="12" fillId="0" borderId="0" xfId="3" applyFont="1" applyAlignment="1" applyProtection="1">
      <alignment horizontal="left"/>
      <protection locked="0"/>
    </xf>
    <xf numFmtId="177" fontId="5" fillId="0" borderId="0" xfId="3" applyNumberFormat="1" applyAlignment="1" applyProtection="1">
      <alignment horizontal="left"/>
      <protection locked="0"/>
    </xf>
    <xf numFmtId="0" fontId="14" fillId="0" borderId="1" xfId="2" applyFont="1" applyBorder="1" applyAlignment="1" applyProtection="1">
      <alignment horizontal="left"/>
      <protection locked="0"/>
    </xf>
    <xf numFmtId="0" fontId="5" fillId="0" borderId="1" xfId="3" applyBorder="1" applyAlignment="1" applyProtection="1">
      <alignment horizontal="left"/>
      <protection locked="0"/>
    </xf>
    <xf numFmtId="0" fontId="5" fillId="0" borderId="0" xfId="3" applyAlignment="1" applyProtection="1">
      <alignment horizontal="center"/>
      <protection locked="0"/>
    </xf>
    <xf numFmtId="0" fontId="5" fillId="0" borderId="0" xfId="3" applyAlignment="1" applyProtection="1">
      <alignment horizontal="center" vertical="center" wrapText="1"/>
      <protection locked="0"/>
    </xf>
    <xf numFmtId="9" fontId="5" fillId="0" borderId="0" xfId="3" applyNumberFormat="1" applyAlignment="1" applyProtection="1">
      <alignment horizontal="center" wrapText="1"/>
      <protection locked="0"/>
    </xf>
    <xf numFmtId="0" fontId="15" fillId="0" borderId="0" xfId="3" applyFont="1" applyAlignment="1" applyProtection="1">
      <alignment horizontal="left"/>
      <protection locked="0"/>
    </xf>
    <xf numFmtId="0" fontId="13" fillId="5" borderId="1" xfId="2" applyFont="1" applyFill="1" applyBorder="1" applyAlignment="1" applyProtection="1">
      <alignment horizontal="left"/>
      <protection locked="0"/>
    </xf>
    <xf numFmtId="0" fontId="15" fillId="0" borderId="0" xfId="3" applyFont="1" applyAlignment="1">
      <alignment horizontal="left"/>
    </xf>
    <xf numFmtId="0" fontId="15" fillId="0" borderId="0" xfId="3" applyFont="1" applyAlignment="1">
      <alignment horizontal="left" wrapText="1"/>
    </xf>
    <xf numFmtId="9" fontId="5" fillId="0" borderId="0" xfId="3" applyNumberFormat="1" applyAlignment="1" applyProtection="1">
      <alignment horizontal="center"/>
      <protection locked="0"/>
    </xf>
    <xf numFmtId="9" fontId="11" fillId="0" borderId="0" xfId="3" applyNumberFormat="1" applyFont="1" applyAlignment="1" applyProtection="1">
      <alignment horizontal="center" wrapText="1"/>
      <protection locked="0"/>
    </xf>
    <xf numFmtId="9" fontId="12" fillId="0" borderId="0" xfId="3" applyNumberFormat="1" applyFont="1" applyAlignment="1">
      <alignment horizontal="center" wrapText="1"/>
    </xf>
    <xf numFmtId="0" fontId="5" fillId="0" borderId="0" xfId="3" applyAlignment="1">
      <alignment horizontal="left"/>
    </xf>
    <xf numFmtId="0" fontId="5" fillId="0" borderId="0" xfId="3" applyAlignment="1">
      <alignment horizontal="left" wrapText="1"/>
    </xf>
    <xf numFmtId="177" fontId="5" fillId="0" borderId="0" xfId="3" applyNumberFormat="1" applyAlignment="1">
      <alignment horizontal="left"/>
    </xf>
    <xf numFmtId="0" fontId="15" fillId="0" borderId="0" xfId="3" applyFont="1"/>
    <xf numFmtId="14" fontId="15" fillId="0" borderId="0" xfId="3" applyNumberFormat="1" applyFont="1"/>
    <xf numFmtId="0" fontId="15" fillId="0" borderId="0" xfId="3" applyFont="1" applyAlignment="1">
      <alignment wrapText="1"/>
    </xf>
    <xf numFmtId="177" fontId="15" fillId="0" borderId="0" xfId="3" applyNumberFormat="1" applyFont="1" applyAlignment="1">
      <alignment horizontal="left"/>
    </xf>
    <xf numFmtId="0" fontId="16" fillId="5" borderId="1" xfId="3" applyFont="1" applyFill="1" applyBorder="1" applyAlignment="1" applyProtection="1">
      <alignment horizontal="left"/>
      <protection locked="0"/>
    </xf>
    <xf numFmtId="9" fontId="5" fillId="0" borderId="0" xfId="3" applyNumberFormat="1" applyAlignment="1" applyProtection="1">
      <alignment horizontal="center" vertical="center" wrapText="1"/>
      <protection locked="0"/>
    </xf>
    <xf numFmtId="0" fontId="5" fillId="0" borderId="0" xfId="3"/>
    <xf numFmtId="14" fontId="5" fillId="0" borderId="0" xfId="3" applyNumberFormat="1"/>
    <xf numFmtId="0" fontId="5" fillId="0" borderId="0" xfId="3" applyAlignment="1">
      <alignment wrapText="1"/>
    </xf>
    <xf numFmtId="0" fontId="15" fillId="0" borderId="0" xfId="3" applyFont="1" applyAlignment="1">
      <alignment horizontal="right" wrapText="1"/>
    </xf>
    <xf numFmtId="0" fontId="14" fillId="0" borderId="4" xfId="2" applyFont="1" applyBorder="1" applyAlignment="1" applyProtection="1">
      <alignment horizontal="left"/>
      <protection locked="0"/>
    </xf>
    <xf numFmtId="0" fontId="0" fillId="0" borderId="1" xfId="0" applyBorder="1"/>
    <xf numFmtId="0" fontId="3" fillId="0" borderId="0" xfId="0" applyFont="1" applyAlignment="1">
      <alignment vertical="center" wrapText="1"/>
    </xf>
    <xf numFmtId="0" fontId="6" fillId="0" borderId="0" xfId="0" applyFont="1" applyAlignment="1">
      <alignment vertical="center" wrapText="1"/>
    </xf>
    <xf numFmtId="0" fontId="17" fillId="0" borderId="0" xfId="0" applyFont="1"/>
    <xf numFmtId="177" fontId="5" fillId="0" borderId="0" xfId="2" applyNumberFormat="1" applyAlignment="1" applyProtection="1">
      <alignment wrapText="1"/>
      <protection locked="0"/>
    </xf>
    <xf numFmtId="0" fontId="13" fillId="0" borderId="1" xfId="2" applyFont="1" applyBorder="1" applyAlignment="1" applyProtection="1">
      <alignment horizontal="left"/>
      <protection locked="0"/>
    </xf>
    <xf numFmtId="0" fontId="13" fillId="0" borderId="1" xfId="2" applyFont="1" applyBorder="1" applyProtection="1">
      <protection locked="0"/>
    </xf>
    <xf numFmtId="0" fontId="3" fillId="0" borderId="0" xfId="0" applyFont="1" applyAlignment="1">
      <alignment horizontal="center" vertical="center" wrapText="1"/>
    </xf>
    <xf numFmtId="0" fontId="3" fillId="0" borderId="0" xfId="0" applyFont="1" applyAlignment="1">
      <alignment horizontal="center" vertical="center"/>
    </xf>
    <xf numFmtId="0" fontId="3" fillId="3" borderId="0" xfId="0" applyFont="1" applyFill="1" applyAlignment="1">
      <alignment vertical="center" wrapText="1"/>
    </xf>
    <xf numFmtId="0" fontId="14" fillId="0" borderId="0" xfId="2" applyFont="1" applyAlignment="1" applyProtection="1">
      <alignment horizontal="left"/>
      <protection locked="0"/>
    </xf>
    <xf numFmtId="0" fontId="14" fillId="0" borderId="1" xfId="2" applyFont="1" applyBorder="1" applyAlignment="1" applyProtection="1">
      <alignment horizontal="left" vertical="center"/>
      <protection locked="0"/>
    </xf>
    <xf numFmtId="0" fontId="13" fillId="4" borderId="1" xfId="2" applyFont="1" applyFill="1" applyBorder="1" applyAlignment="1" applyProtection="1">
      <alignment horizontal="left" vertical="center"/>
      <protection locked="0"/>
    </xf>
    <xf numFmtId="0" fontId="5" fillId="0" borderId="1" xfId="3" applyBorder="1" applyAlignment="1" applyProtection="1">
      <alignment horizontal="left" vertical="center"/>
      <protection locked="0"/>
    </xf>
    <xf numFmtId="0" fontId="5" fillId="0" borderId="0" xfId="3" applyAlignment="1" applyProtection="1">
      <alignment horizontal="left" vertical="center"/>
      <protection locked="0"/>
    </xf>
    <xf numFmtId="0" fontId="10" fillId="0" borderId="0" xfId="3" applyFont="1" applyAlignment="1" applyProtection="1">
      <alignment horizontal="left" vertical="center"/>
      <protection locked="0"/>
    </xf>
    <xf numFmtId="0" fontId="5" fillId="0" borderId="0" xfId="3" applyAlignment="1" applyProtection="1">
      <alignment horizontal="center" vertical="center"/>
      <protection locked="0"/>
    </xf>
    <xf numFmtId="0" fontId="11" fillId="0" borderId="0" xfId="3" applyFont="1" applyAlignment="1" applyProtection="1">
      <alignment horizontal="left" vertical="center"/>
      <protection locked="0"/>
    </xf>
    <xf numFmtId="0" fontId="12" fillId="0" borderId="0" xfId="3" applyFont="1" applyAlignment="1" applyProtection="1">
      <alignment horizontal="left" vertical="center"/>
      <protection locked="0"/>
    </xf>
    <xf numFmtId="177" fontId="5" fillId="0" borderId="0" xfId="3" applyNumberFormat="1" applyAlignment="1" applyProtection="1">
      <alignment horizontal="left" vertical="center"/>
      <protection locked="0"/>
    </xf>
    <xf numFmtId="0" fontId="15" fillId="0" borderId="0" xfId="3" applyFont="1" applyAlignment="1" applyProtection="1">
      <alignment horizontal="left" vertical="center"/>
      <protection locked="0"/>
    </xf>
    <xf numFmtId="0" fontId="13" fillId="5" borderId="1" xfId="2" applyFont="1" applyFill="1" applyBorder="1" applyAlignment="1" applyProtection="1">
      <alignment horizontal="left" vertical="center"/>
      <protection locked="0"/>
    </xf>
    <xf numFmtId="0" fontId="13" fillId="0" borderId="1" xfId="2" applyFont="1" applyBorder="1" applyAlignment="1" applyProtection="1">
      <alignment vertical="center"/>
      <protection locked="0"/>
    </xf>
    <xf numFmtId="0" fontId="15" fillId="0" borderId="0" xfId="3" applyFont="1" applyAlignment="1">
      <alignment horizontal="left" vertical="center"/>
    </xf>
    <xf numFmtId="0" fontId="15" fillId="0" borderId="0" xfId="3" applyFont="1" applyAlignment="1">
      <alignment horizontal="left" vertical="center" wrapText="1"/>
    </xf>
    <xf numFmtId="0" fontId="13" fillId="0" borderId="5" xfId="2" applyFont="1" applyBorder="1" applyAlignment="1" applyProtection="1">
      <alignment horizontal="left"/>
      <protection locked="0"/>
    </xf>
    <xf numFmtId="0" fontId="14" fillId="0" borderId="6" xfId="2" applyFont="1" applyBorder="1" applyAlignment="1" applyProtection="1">
      <alignment horizontal="left"/>
      <protection locked="0"/>
    </xf>
    <xf numFmtId="0" fontId="13" fillId="0" borderId="1" xfId="2" applyFont="1" applyBorder="1" applyAlignment="1" applyProtection="1">
      <alignment horizontal="left" vertical="center"/>
      <protection locked="0"/>
    </xf>
    <xf numFmtId="0" fontId="18" fillId="0" borderId="1" xfId="2" applyFont="1" applyBorder="1" applyAlignment="1" applyProtection="1">
      <alignment horizontal="left" vertical="center"/>
      <protection locked="0"/>
    </xf>
    <xf numFmtId="0" fontId="18" fillId="5" borderId="1" xfId="2" applyFont="1" applyFill="1" applyBorder="1" applyAlignment="1" applyProtection="1">
      <alignment horizontal="left"/>
      <protection locked="0"/>
    </xf>
    <xf numFmtId="0" fontId="13" fillId="0" borderId="2" xfId="2" applyFont="1" applyBorder="1" applyProtection="1">
      <protection locked="0"/>
    </xf>
    <xf numFmtId="0" fontId="13" fillId="0" borderId="7" xfId="2" applyFont="1" applyBorder="1" applyProtection="1">
      <protection locked="0"/>
    </xf>
    <xf numFmtId="0" fontId="5" fillId="0" borderId="3" xfId="3" applyBorder="1" applyAlignment="1" applyProtection="1">
      <alignment horizontal="left"/>
      <protection locked="0"/>
    </xf>
    <xf numFmtId="0" fontId="21" fillId="0" borderId="0" xfId="0" applyFont="1" applyAlignment="1">
      <alignment vertical="center" wrapText="1"/>
    </xf>
    <xf numFmtId="0" fontId="13" fillId="0" borderId="7" xfId="2" applyFont="1" applyBorder="1" applyAlignment="1" applyProtection="1">
      <alignment horizontal="left"/>
      <protection locked="0"/>
    </xf>
    <xf numFmtId="0" fontId="4" fillId="0" borderId="0" xfId="4" applyAlignment="1">
      <alignment horizontal="center" wrapText="1"/>
    </xf>
    <xf numFmtId="0" fontId="4" fillId="0" borderId="0" xfId="4" applyAlignment="1">
      <alignment wrapText="1"/>
    </xf>
    <xf numFmtId="0" fontId="23" fillId="0" borderId="0" xfId="4" applyFont="1"/>
    <xf numFmtId="0" fontId="23" fillId="0" borderId="0" xfId="4" applyFont="1" applyAlignment="1">
      <alignment wrapText="1"/>
    </xf>
    <xf numFmtId="177" fontId="4" fillId="0" borderId="0" xfId="4" applyNumberFormat="1"/>
    <xf numFmtId="0" fontId="3" fillId="0" borderId="8" xfId="4" applyFont="1" applyBorder="1" applyAlignment="1">
      <alignment wrapText="1"/>
    </xf>
    <xf numFmtId="10" fontId="4" fillId="0" borderId="0" xfId="4" applyNumberFormat="1" applyAlignment="1">
      <alignment wrapText="1"/>
    </xf>
    <xf numFmtId="177" fontId="4" fillId="0" borderId="0" xfId="4" applyNumberFormat="1" applyAlignment="1">
      <alignment wrapText="1"/>
    </xf>
    <xf numFmtId="1" fontId="4" fillId="0" borderId="1" xfId="4" applyNumberFormat="1" applyBorder="1" applyAlignment="1">
      <alignment wrapText="1"/>
    </xf>
    <xf numFmtId="177" fontId="4" fillId="0" borderId="1" xfId="4" applyNumberFormat="1" applyBorder="1" applyAlignment="1">
      <alignment wrapText="1"/>
    </xf>
    <xf numFmtId="0" fontId="3" fillId="0" borderId="1" xfId="4" applyFont="1" applyBorder="1" applyAlignment="1">
      <alignment horizontal="center" wrapText="1"/>
    </xf>
    <xf numFmtId="0" fontId="3" fillId="9" borderId="1" xfId="4" applyFont="1" applyFill="1" applyBorder="1" applyAlignment="1">
      <alignment horizontal="center" wrapText="1"/>
    </xf>
    <xf numFmtId="0" fontId="21" fillId="9" borderId="1" xfId="4" applyFont="1" applyFill="1" applyBorder="1" applyAlignment="1">
      <alignment horizontal="center" wrapText="1"/>
    </xf>
    <xf numFmtId="0" fontId="21" fillId="10" borderId="1" xfId="4" applyFont="1" applyFill="1" applyBorder="1" applyAlignment="1">
      <alignment horizontal="center" wrapText="1"/>
    </xf>
    <xf numFmtId="0" fontId="3" fillId="10" borderId="1" xfId="4" applyFont="1" applyFill="1" applyBorder="1" applyAlignment="1">
      <alignment horizontal="center" wrapText="1"/>
    </xf>
    <xf numFmtId="177" fontId="3" fillId="11" borderId="2" xfId="4" applyNumberFormat="1" applyFont="1" applyFill="1" applyBorder="1" applyAlignment="1">
      <alignment horizontal="center" wrapText="1"/>
    </xf>
    <xf numFmtId="0" fontId="21" fillId="0" borderId="1" xfId="4" applyFont="1" applyBorder="1" applyAlignment="1">
      <alignment horizontal="center" wrapText="1"/>
    </xf>
    <xf numFmtId="2" fontId="3" fillId="0" borderId="1" xfId="4" applyNumberFormat="1" applyFont="1" applyBorder="1" applyAlignment="1">
      <alignment horizontal="center" wrapText="1"/>
    </xf>
    <xf numFmtId="1" fontId="3" fillId="0" borderId="1" xfId="4" applyNumberFormat="1" applyFont="1" applyBorder="1" applyAlignment="1">
      <alignment horizontal="center" wrapText="1"/>
    </xf>
    <xf numFmtId="2" fontId="16" fillId="0" borderId="1" xfId="1" applyNumberFormat="1" applyFont="1" applyBorder="1" applyAlignment="1">
      <alignment wrapText="1"/>
    </xf>
    <xf numFmtId="1" fontId="24" fillId="0" borderId="1" xfId="1" applyNumberFormat="1" applyFont="1" applyBorder="1" applyAlignment="1">
      <alignment wrapText="1"/>
    </xf>
    <xf numFmtId="177" fontId="24" fillId="0" borderId="1" xfId="1" applyNumberFormat="1" applyFont="1" applyBorder="1" applyAlignment="1">
      <alignment wrapText="1"/>
    </xf>
    <xf numFmtId="10" fontId="3" fillId="0" borderId="1" xfId="4" applyNumberFormat="1" applyFont="1" applyBorder="1" applyAlignment="1">
      <alignment horizontal="center" wrapText="1"/>
    </xf>
    <xf numFmtId="177" fontId="24" fillId="10" borderId="1" xfId="1" applyNumberFormat="1" applyFont="1" applyFill="1" applyBorder="1" applyAlignment="1">
      <alignment wrapText="1"/>
    </xf>
    <xf numFmtId="177" fontId="24" fillId="3" borderId="1" xfId="1" applyNumberFormat="1" applyFont="1" applyFill="1" applyBorder="1" applyAlignment="1">
      <alignment wrapText="1"/>
    </xf>
    <xf numFmtId="10" fontId="24" fillId="3" borderId="1" xfId="1" applyNumberFormat="1" applyFont="1" applyFill="1" applyBorder="1" applyAlignment="1">
      <alignment wrapText="1"/>
    </xf>
    <xf numFmtId="177" fontId="16" fillId="12" borderId="1" xfId="1" applyNumberFormat="1" applyFont="1" applyFill="1" applyBorder="1" applyAlignment="1">
      <alignment wrapText="1"/>
    </xf>
    <xf numFmtId="0" fontId="4" fillId="0" borderId="1" xfId="4" applyBorder="1" applyAlignment="1">
      <alignment horizontal="center"/>
    </xf>
    <xf numFmtId="0" fontId="4" fillId="0" borderId="1" xfId="4" applyBorder="1"/>
    <xf numFmtId="178" fontId="4" fillId="0" borderId="1" xfId="4" applyNumberFormat="1" applyBorder="1"/>
    <xf numFmtId="1" fontId="4" fillId="0" borderId="1" xfId="4" applyNumberFormat="1" applyBorder="1"/>
    <xf numFmtId="2" fontId="4" fillId="0" borderId="1" xfId="4" applyNumberFormat="1" applyBorder="1"/>
    <xf numFmtId="1" fontId="4" fillId="2" borderId="1" xfId="4" applyNumberFormat="1" applyFill="1" applyBorder="1"/>
    <xf numFmtId="3" fontId="4" fillId="0" borderId="1" xfId="4" applyNumberFormat="1" applyBorder="1"/>
    <xf numFmtId="177" fontId="4" fillId="2" borderId="1" xfId="4" applyNumberFormat="1" applyFill="1" applyBorder="1"/>
    <xf numFmtId="179" fontId="4" fillId="0" borderId="1" xfId="4" applyNumberFormat="1" applyBorder="1"/>
    <xf numFmtId="10" fontId="4" fillId="0" borderId="1" xfId="4" applyNumberFormat="1" applyBorder="1"/>
    <xf numFmtId="177" fontId="4" fillId="2" borderId="1" xfId="4" applyNumberFormat="1" applyFill="1" applyBorder="1" applyAlignment="1">
      <alignment wrapText="1"/>
    </xf>
    <xf numFmtId="10" fontId="0" fillId="2" borderId="1" xfId="5" applyNumberFormat="1" applyFont="1" applyFill="1" applyBorder="1" applyAlignment="1"/>
    <xf numFmtId="177" fontId="4" fillId="0" borderId="1" xfId="4" applyNumberFormat="1" applyBorder="1"/>
    <xf numFmtId="0" fontId="4" fillId="0" borderId="0" xfId="4"/>
    <xf numFmtId="0" fontId="4" fillId="0" borderId="1" xfId="4" applyBorder="1" applyAlignment="1">
      <alignment horizontal="center" wrapText="1"/>
    </xf>
    <xf numFmtId="0" fontId="4" fillId="0" borderId="1" xfId="4" applyBorder="1" applyAlignment="1">
      <alignment wrapText="1"/>
    </xf>
    <xf numFmtId="177" fontId="4" fillId="0" borderId="2" xfId="4" applyNumberFormat="1" applyBorder="1" applyAlignment="1">
      <alignment wrapText="1"/>
    </xf>
    <xf numFmtId="2" fontId="4" fillId="0" borderId="1" xfId="4" applyNumberFormat="1" applyBorder="1" applyAlignment="1">
      <alignment wrapText="1"/>
    </xf>
    <xf numFmtId="10" fontId="4" fillId="0" borderId="1" xfId="4" applyNumberFormat="1" applyBorder="1" applyAlignment="1">
      <alignment wrapText="1"/>
    </xf>
    <xf numFmtId="10" fontId="0" fillId="2" borderId="1" xfId="5" applyNumberFormat="1" applyFont="1" applyFill="1" applyBorder="1" applyAlignment="1">
      <alignment wrapText="1"/>
    </xf>
    <xf numFmtId="2" fontId="4" fillId="0" borderId="0" xfId="4" applyNumberFormat="1" applyAlignment="1">
      <alignment wrapText="1"/>
    </xf>
    <xf numFmtId="1" fontId="4" fillId="0" borderId="0" xfId="4" applyNumberFormat="1" applyAlignment="1">
      <alignment wrapText="1"/>
    </xf>
    <xf numFmtId="177" fontId="4" fillId="0" borderId="2" xfId="4" applyNumberFormat="1" applyBorder="1"/>
    <xf numFmtId="177" fontId="14" fillId="13" borderId="1" xfId="2" applyNumberFormat="1" applyFont="1" applyFill="1" applyBorder="1" applyAlignment="1" applyProtection="1">
      <alignment horizontal="left"/>
      <protection locked="0"/>
    </xf>
    <xf numFmtId="0" fontId="14" fillId="2" borderId="1" xfId="0" applyFont="1" applyFill="1" applyBorder="1" applyAlignment="1">
      <alignment vertical="center" wrapText="1"/>
    </xf>
    <xf numFmtId="180" fontId="3" fillId="0" borderId="8" xfId="4" applyNumberFormat="1" applyFont="1" applyBorder="1" applyAlignment="1">
      <alignment wrapText="1"/>
    </xf>
    <xf numFmtId="180" fontId="3" fillId="0" borderId="1" xfId="4" applyNumberFormat="1" applyFont="1" applyBorder="1" applyAlignment="1">
      <alignment horizontal="center" wrapText="1"/>
    </xf>
    <xf numFmtId="180" fontId="4" fillId="0" borderId="1" xfId="4" applyNumberFormat="1" applyBorder="1" applyAlignment="1">
      <alignment wrapText="1"/>
    </xf>
    <xf numFmtId="180" fontId="4" fillId="0" borderId="0" xfId="4" applyNumberFormat="1" applyAlignment="1">
      <alignment wrapText="1"/>
    </xf>
    <xf numFmtId="2" fontId="3" fillId="0" borderId="8" xfId="4" applyNumberFormat="1" applyFont="1" applyBorder="1" applyAlignment="1">
      <alignment wrapText="1"/>
    </xf>
    <xf numFmtId="177" fontId="4" fillId="0" borderId="2" xfId="4" applyNumberFormat="1" applyBorder="1" applyAlignment="1">
      <alignment horizontal="center" wrapText="1"/>
    </xf>
    <xf numFmtId="177" fontId="3" fillId="6" borderId="0" xfId="4" applyNumberFormat="1" applyFont="1" applyFill="1" applyAlignment="1">
      <alignment wrapText="1"/>
    </xf>
    <xf numFmtId="177" fontId="16" fillId="0" borderId="1" xfId="1" applyNumberFormat="1" applyFont="1" applyBorder="1" applyAlignment="1">
      <alignment wrapText="1"/>
    </xf>
    <xf numFmtId="181" fontId="3" fillId="0" borderId="8" xfId="4" applyNumberFormat="1" applyFont="1" applyBorder="1" applyAlignment="1">
      <alignment wrapText="1"/>
    </xf>
    <xf numFmtId="181" fontId="24" fillId="0" borderId="1" xfId="1" applyNumberFormat="1" applyFont="1" applyBorder="1" applyAlignment="1">
      <alignment wrapText="1"/>
    </xf>
    <xf numFmtId="181" fontId="4" fillId="2" borderId="1" xfId="4" applyNumberFormat="1" applyFill="1" applyBorder="1" applyAlignment="1">
      <alignment wrapText="1"/>
    </xf>
    <xf numFmtId="181" fontId="4" fillId="0" borderId="0" xfId="4" applyNumberFormat="1" applyAlignment="1">
      <alignment wrapText="1"/>
    </xf>
    <xf numFmtId="0" fontId="5" fillId="0" borderId="0" xfId="11"/>
    <xf numFmtId="0" fontId="12" fillId="0" borderId="0" xfId="11" applyFont="1"/>
    <xf numFmtId="183" fontId="5" fillId="0" borderId="0" xfId="12" applyNumberFormat="1" applyFont="1" applyAlignment="1">
      <alignment horizontal="center"/>
    </xf>
    <xf numFmtId="183" fontId="12" fillId="0" borderId="0" xfId="12" applyNumberFormat="1" applyFont="1" applyAlignment="1">
      <alignment horizontal="center"/>
    </xf>
    <xf numFmtId="0" fontId="5" fillId="0" borderId="0" xfId="11" applyAlignment="1">
      <alignment wrapText="1"/>
    </xf>
    <xf numFmtId="179" fontId="27" fillId="0" borderId="0" xfId="13" applyNumberFormat="1" applyFont="1"/>
    <xf numFmtId="184" fontId="12" fillId="0" borderId="0" xfId="11" applyNumberFormat="1" applyFont="1"/>
    <xf numFmtId="185" fontId="12" fillId="0" borderId="0" xfId="11" applyNumberFormat="1" applyFont="1"/>
    <xf numFmtId="177" fontId="11" fillId="10" borderId="1" xfId="14" applyNumberFormat="1" applyFont="1" applyFill="1" applyBorder="1" applyAlignment="1">
      <alignment vertical="center"/>
    </xf>
    <xf numFmtId="186" fontId="11" fillId="10" borderId="1" xfId="14" applyNumberFormat="1" applyFont="1" applyFill="1" applyBorder="1" applyAlignment="1">
      <alignment vertical="center"/>
    </xf>
    <xf numFmtId="0" fontId="5" fillId="0" borderId="0" xfId="15" applyAlignment="1">
      <alignment wrapText="1"/>
    </xf>
    <xf numFmtId="177" fontId="12" fillId="0" borderId="1" xfId="14" applyNumberFormat="1" applyFont="1" applyBorder="1"/>
    <xf numFmtId="1" fontId="5" fillId="0" borderId="1" xfId="14" applyNumberFormat="1" applyBorder="1"/>
    <xf numFmtId="177" fontId="27" fillId="10" borderId="1" xfId="14" applyNumberFormat="1" applyFont="1" applyFill="1" applyBorder="1"/>
    <xf numFmtId="179" fontId="12" fillId="0" borderId="1" xfId="13" applyNumberFormat="1" applyFont="1" applyFill="1" applyBorder="1" applyAlignment="1"/>
    <xf numFmtId="177" fontId="12" fillId="0" borderId="1" xfId="16" applyNumberFormat="1" applyFont="1" applyFill="1" applyBorder="1" applyAlignment="1"/>
    <xf numFmtId="176" fontId="5" fillId="0" borderId="1" xfId="11" applyNumberFormat="1" applyBorder="1"/>
    <xf numFmtId="176" fontId="12" fillId="0" borderId="1" xfId="17" applyNumberFormat="1" applyFont="1" applyBorder="1"/>
    <xf numFmtId="176" fontId="12" fillId="0" borderId="1" xfId="15" applyNumberFormat="1" applyFont="1" applyBorder="1"/>
    <xf numFmtId="176" fontId="12" fillId="14" borderId="1" xfId="14" applyNumberFormat="1" applyFont="1" applyFill="1" applyBorder="1"/>
    <xf numFmtId="179" fontId="12" fillId="14" borderId="1" xfId="18" applyNumberFormat="1" applyFont="1" applyFill="1" applyBorder="1"/>
    <xf numFmtId="0" fontId="12" fillId="14" borderId="1" xfId="18" applyFont="1" applyFill="1" applyBorder="1" applyAlignment="1">
      <alignment horizontal="right"/>
    </xf>
    <xf numFmtId="177" fontId="12" fillId="14" borderId="1" xfId="15" applyNumberFormat="1" applyFont="1" applyFill="1" applyBorder="1" applyAlignment="1">
      <alignment wrapText="1"/>
    </xf>
    <xf numFmtId="187" fontId="5" fillId="0" borderId="1" xfId="16" applyNumberFormat="1" applyFont="1" applyFill="1" applyBorder="1" applyAlignment="1">
      <alignment wrapText="1"/>
    </xf>
    <xf numFmtId="3" fontId="12" fillId="14" borderId="1" xfId="15" applyNumberFormat="1" applyFont="1" applyFill="1" applyBorder="1"/>
    <xf numFmtId="0" fontId="5" fillId="14" borderId="1" xfId="14" applyFill="1" applyBorder="1" applyAlignment="1">
      <alignment wrapText="1"/>
    </xf>
    <xf numFmtId="0" fontId="5" fillId="14" borderId="1" xfId="14" applyFill="1" applyBorder="1" applyAlignment="1">
      <alignment horizontal="center" wrapText="1"/>
    </xf>
    <xf numFmtId="183" fontId="5" fillId="14" borderId="1" xfId="12" applyNumberFormat="1" applyFont="1" applyFill="1" applyBorder="1" applyAlignment="1">
      <alignment horizontal="center" wrapText="1"/>
    </xf>
    <xf numFmtId="183" fontId="5" fillId="0" borderId="1" xfId="12" applyNumberFormat="1" applyFont="1" applyFill="1" applyBorder="1" applyAlignment="1">
      <alignment horizontal="center" wrapText="1"/>
    </xf>
    <xf numFmtId="177" fontId="11" fillId="0" borderId="1" xfId="16" applyNumberFormat="1" applyFont="1" applyFill="1" applyBorder="1" applyAlignment="1">
      <alignment horizontal="center" wrapText="1"/>
    </xf>
    <xf numFmtId="0" fontId="5" fillId="0" borderId="1" xfId="11" applyBorder="1"/>
    <xf numFmtId="0" fontId="0" fillId="0" borderId="1" xfId="11" applyFont="1" applyBorder="1" applyAlignment="1">
      <alignment wrapText="1"/>
    </xf>
    <xf numFmtId="0" fontId="0" fillId="0" borderId="1" xfId="1" applyFont="1" applyBorder="1" applyAlignment="1">
      <alignment wrapText="1"/>
    </xf>
    <xf numFmtId="0" fontId="0" fillId="0" borderId="1" xfId="1" applyFont="1" applyBorder="1" applyAlignment="1">
      <alignment vertical="center" wrapText="1"/>
    </xf>
    <xf numFmtId="0" fontId="5" fillId="0" borderId="0" xfId="14" applyAlignment="1">
      <alignment vertical="center" wrapText="1"/>
    </xf>
    <xf numFmtId="177" fontId="11" fillId="10" borderId="1" xfId="16" applyNumberFormat="1" applyFont="1" applyFill="1" applyBorder="1" applyAlignment="1">
      <alignment vertical="center"/>
    </xf>
    <xf numFmtId="176" fontId="11" fillId="10" borderId="1" xfId="14" applyNumberFormat="1" applyFont="1" applyFill="1" applyBorder="1" applyAlignment="1">
      <alignment vertical="center"/>
    </xf>
    <xf numFmtId="176" fontId="11" fillId="10" borderId="1" xfId="11" applyNumberFormat="1" applyFont="1" applyFill="1" applyBorder="1" applyAlignment="1">
      <alignment vertical="center"/>
    </xf>
    <xf numFmtId="179" fontId="11" fillId="10" borderId="1" xfId="14" applyNumberFormat="1" applyFont="1" applyFill="1" applyBorder="1" applyAlignment="1">
      <alignment vertical="center"/>
    </xf>
    <xf numFmtId="0" fontId="11" fillId="10" borderId="1" xfId="14" applyFont="1" applyFill="1" applyBorder="1" applyAlignment="1">
      <alignment horizontal="center" vertical="center"/>
    </xf>
    <xf numFmtId="177" fontId="11" fillId="10" borderId="1" xfId="14" applyNumberFormat="1" applyFont="1" applyFill="1" applyBorder="1" applyAlignment="1">
      <alignment vertical="center" wrapText="1"/>
    </xf>
    <xf numFmtId="187" fontId="11" fillId="10" borderId="1" xfId="14" applyNumberFormat="1" applyFont="1" applyFill="1" applyBorder="1" applyAlignment="1">
      <alignment vertical="center" wrapText="1"/>
    </xf>
    <xf numFmtId="3" fontId="11" fillId="10" borderId="1" xfId="14" applyNumberFormat="1" applyFont="1" applyFill="1" applyBorder="1" applyAlignment="1">
      <alignment vertical="center"/>
    </xf>
    <xf numFmtId="188" fontId="11" fillId="10" borderId="1" xfId="14" applyNumberFormat="1" applyFont="1" applyFill="1" applyBorder="1" applyAlignment="1">
      <alignment vertical="center"/>
    </xf>
    <xf numFmtId="0" fontId="11" fillId="10" borderId="1" xfId="14" applyFont="1" applyFill="1" applyBorder="1" applyAlignment="1">
      <alignment vertical="center" wrapText="1"/>
    </xf>
    <xf numFmtId="0" fontId="11" fillId="10" borderId="1" xfId="14" applyFont="1" applyFill="1" applyBorder="1" applyAlignment="1">
      <alignment horizontal="center" vertical="center" wrapText="1"/>
    </xf>
    <xf numFmtId="183" fontId="5" fillId="10" borderId="1" xfId="12" applyNumberFormat="1" applyFont="1" applyFill="1" applyBorder="1" applyAlignment="1">
      <alignment horizontal="center" vertical="center" wrapText="1"/>
    </xf>
    <xf numFmtId="14" fontId="27" fillId="10" borderId="1" xfId="14" applyNumberFormat="1" applyFont="1" applyFill="1" applyBorder="1" applyAlignment="1">
      <alignment horizontal="center" vertical="center"/>
    </xf>
    <xf numFmtId="0" fontId="11" fillId="10" borderId="1" xfId="14" applyFont="1" applyFill="1" applyBorder="1" applyAlignment="1">
      <alignment wrapText="1"/>
    </xf>
    <xf numFmtId="183" fontId="11" fillId="10" borderId="1" xfId="12" applyNumberFormat="1" applyFont="1" applyFill="1" applyBorder="1" applyAlignment="1">
      <alignment horizontal="center" vertical="center" wrapText="1"/>
    </xf>
    <xf numFmtId="0" fontId="5" fillId="0" borderId="0" xfId="11" applyAlignment="1">
      <alignment horizontal="center" vertical="center" wrapText="1"/>
    </xf>
    <xf numFmtId="0" fontId="24" fillId="0" borderId="1" xfId="11" applyFont="1" applyBorder="1" applyAlignment="1">
      <alignment horizontal="center" vertical="center" wrapText="1"/>
    </xf>
    <xf numFmtId="9" fontId="16" fillId="0" borderId="1" xfId="20" applyNumberFormat="1" applyFont="1" applyBorder="1" applyAlignment="1">
      <alignment horizontal="center" vertical="center" wrapText="1"/>
    </xf>
    <xf numFmtId="10" fontId="16" fillId="0" borderId="1" xfId="11" applyNumberFormat="1" applyFont="1" applyBorder="1" applyAlignment="1">
      <alignment horizontal="center" vertical="center" wrapText="1"/>
    </xf>
    <xf numFmtId="9" fontId="16" fillId="0" borderId="1" xfId="11" applyNumberFormat="1" applyFont="1" applyBorder="1" applyAlignment="1">
      <alignment horizontal="center" vertical="center" wrapText="1"/>
    </xf>
    <xf numFmtId="0" fontId="16" fillId="0" borderId="1" xfId="11" applyFont="1" applyBorder="1" applyAlignment="1">
      <alignment horizontal="center" vertical="center" wrapText="1"/>
    </xf>
    <xf numFmtId="187" fontId="16" fillId="0" borderId="1" xfId="11" applyNumberFormat="1" applyFont="1" applyBorder="1" applyAlignment="1">
      <alignment horizontal="center" vertical="center" wrapText="1"/>
    </xf>
    <xf numFmtId="183" fontId="16" fillId="0" borderId="1" xfId="12" applyNumberFormat="1" applyFont="1" applyBorder="1" applyAlignment="1">
      <alignment horizontal="center" vertical="center" wrapText="1"/>
    </xf>
    <xf numFmtId="0" fontId="5" fillId="0" borderId="0" xfId="11" applyAlignment="1">
      <alignment horizontal="center" vertical="center"/>
    </xf>
    <xf numFmtId="0" fontId="16" fillId="0" borderId="1" xfId="11" applyFont="1" applyBorder="1" applyAlignment="1">
      <alignment horizontal="center" vertical="center"/>
    </xf>
    <xf numFmtId="0" fontId="24" fillId="0" borderId="1" xfId="11" applyFont="1" applyBorder="1" applyAlignment="1">
      <alignment vertical="center" wrapText="1"/>
    </xf>
    <xf numFmtId="0" fontId="5" fillId="0" borderId="0" xfId="21" applyAlignment="1" applyProtection="1">
      <alignment horizontal="left"/>
      <protection locked="0"/>
    </xf>
    <xf numFmtId="0" fontId="5" fillId="0" borderId="0" xfId="21" applyAlignment="1">
      <alignment horizontal="left"/>
    </xf>
    <xf numFmtId="0" fontId="5" fillId="0" borderId="0" xfId="21" applyAlignment="1" applyProtection="1">
      <alignment horizontal="center"/>
      <protection locked="0"/>
    </xf>
    <xf numFmtId="9" fontId="5" fillId="0" borderId="0" xfId="21" applyNumberFormat="1" applyAlignment="1">
      <alignment horizontal="center" wrapText="1"/>
    </xf>
    <xf numFmtId="9" fontId="5" fillId="0" borderId="0" xfId="21" applyNumberFormat="1" applyAlignment="1" applyProtection="1">
      <alignment horizontal="center" wrapText="1"/>
      <protection locked="0"/>
    </xf>
    <xf numFmtId="9" fontId="5" fillId="0" borderId="0" xfId="21" applyNumberFormat="1" applyAlignment="1" applyProtection="1">
      <alignment horizontal="center"/>
      <protection locked="0"/>
    </xf>
    <xf numFmtId="0" fontId="10" fillId="0" borderId="0" xfId="21" applyFont="1" applyAlignment="1" applyProtection="1">
      <alignment horizontal="left"/>
      <protection locked="0"/>
    </xf>
    <xf numFmtId="0" fontId="14" fillId="0" borderId="0" xfId="21" applyFont="1" applyAlignment="1" applyProtection="1">
      <alignment horizontal="left" wrapText="1"/>
      <protection locked="0"/>
    </xf>
    <xf numFmtId="0" fontId="13" fillId="0" borderId="0" xfId="21" applyFont="1" applyAlignment="1" applyProtection="1">
      <alignment wrapText="1"/>
      <protection locked="0"/>
    </xf>
    <xf numFmtId="0" fontId="13" fillId="0" borderId="13" xfId="21" applyFont="1" applyBorder="1" applyAlignment="1" applyProtection="1">
      <alignment horizontal="left"/>
      <protection locked="0"/>
    </xf>
    <xf numFmtId="0" fontId="14" fillId="0" borderId="13" xfId="21" applyFont="1" applyBorder="1" applyAlignment="1" applyProtection="1">
      <alignment horizontal="left"/>
      <protection locked="0"/>
    </xf>
    <xf numFmtId="14" fontId="14" fillId="0" borderId="13" xfId="21" applyNumberFormat="1" applyFont="1" applyBorder="1" applyAlignment="1" applyProtection="1">
      <alignment horizontal="left"/>
      <protection locked="0"/>
    </xf>
    <xf numFmtId="0" fontId="13" fillId="0" borderId="14" xfId="21" applyFont="1" applyBorder="1" applyAlignment="1" applyProtection="1">
      <alignment horizontal="left"/>
      <protection locked="0"/>
    </xf>
    <xf numFmtId="177" fontId="5" fillId="0" borderId="0" xfId="21" applyNumberFormat="1" applyAlignment="1">
      <alignment horizontal="left"/>
    </xf>
    <xf numFmtId="0" fontId="5" fillId="0" borderId="0" xfId="21"/>
    <xf numFmtId="14" fontId="5" fillId="0" borderId="0" xfId="21" applyNumberFormat="1"/>
    <xf numFmtId="9" fontId="5" fillId="0" borderId="0" xfId="21" applyNumberFormat="1" applyAlignment="1" applyProtection="1">
      <alignment horizontal="center" vertical="center" wrapText="1"/>
      <protection locked="0"/>
    </xf>
    <xf numFmtId="0" fontId="5" fillId="0" borderId="0" xfId="21" applyAlignment="1" applyProtection="1">
      <alignment horizontal="center" vertical="center" wrapText="1"/>
      <protection locked="0"/>
    </xf>
    <xf numFmtId="0" fontId="14" fillId="0" borderId="0" xfId="21" applyFont="1" applyAlignment="1" applyProtection="1">
      <alignment horizontal="left"/>
      <protection locked="0"/>
    </xf>
    <xf numFmtId="0" fontId="30" fillId="0" borderId="0" xfId="21" applyFont="1" applyAlignment="1" applyProtection="1">
      <alignment horizontal="left"/>
      <protection locked="0"/>
    </xf>
    <xf numFmtId="0" fontId="13" fillId="0" borderId="1" xfId="21" applyFont="1" applyBorder="1" applyAlignment="1" applyProtection="1">
      <alignment horizontal="left"/>
      <protection locked="0"/>
    </xf>
    <xf numFmtId="0" fontId="14" fillId="0" borderId="1" xfId="21" applyFont="1" applyBorder="1" applyAlignment="1" applyProtection="1">
      <alignment horizontal="left"/>
      <protection locked="0"/>
    </xf>
    <xf numFmtId="187" fontId="14" fillId="0" borderId="1" xfId="21" applyNumberFormat="1" applyFont="1" applyBorder="1" applyAlignment="1" applyProtection="1">
      <alignment horizontal="left"/>
      <protection locked="0"/>
    </xf>
    <xf numFmtId="0" fontId="13" fillId="0" borderId="16" xfId="21" applyFont="1" applyBorder="1" applyAlignment="1" applyProtection="1">
      <alignment horizontal="left"/>
      <protection locked="0"/>
    </xf>
    <xf numFmtId="14" fontId="14" fillId="0" borderId="0" xfId="21" applyNumberFormat="1" applyFont="1" applyAlignment="1" applyProtection="1">
      <alignment horizontal="left"/>
      <protection locked="0"/>
    </xf>
    <xf numFmtId="0" fontId="14" fillId="0" borderId="0" xfId="22" applyFont="1"/>
    <xf numFmtId="0" fontId="31" fillId="0" borderId="0" xfId="19" applyFont="1"/>
    <xf numFmtId="0" fontId="13" fillId="0" borderId="18" xfId="21" applyFont="1" applyBorder="1" applyAlignment="1" applyProtection="1">
      <alignment horizontal="left"/>
      <protection locked="0"/>
    </xf>
    <xf numFmtId="0" fontId="14" fillId="0" borderId="18" xfId="21" applyFont="1" applyBorder="1" applyAlignment="1" applyProtection="1">
      <alignment horizontal="left"/>
      <protection locked="0"/>
    </xf>
    <xf numFmtId="0" fontId="13" fillId="0" borderId="19" xfId="21" applyFont="1" applyBorder="1" applyAlignment="1" applyProtection="1">
      <alignment horizontal="left"/>
      <protection locked="0"/>
    </xf>
    <xf numFmtId="177" fontId="5" fillId="0" borderId="0" xfId="21" applyNumberFormat="1" applyAlignment="1" applyProtection="1">
      <alignment horizontal="left"/>
      <protection locked="0"/>
    </xf>
    <xf numFmtId="177" fontId="16" fillId="0" borderId="0" xfId="21" applyNumberFormat="1" applyFont="1" applyAlignment="1" applyProtection="1">
      <alignment horizontal="left"/>
      <protection locked="0"/>
    </xf>
    <xf numFmtId="0" fontId="8" fillId="0" borderId="0" xfId="21" applyFont="1" applyProtection="1">
      <protection locked="0"/>
    </xf>
    <xf numFmtId="0" fontId="2" fillId="0" borderId="0" xfId="23"/>
    <xf numFmtId="0" fontId="33" fillId="0" borderId="0" xfId="24" applyFont="1" applyAlignment="1">
      <alignment vertical="center"/>
    </xf>
    <xf numFmtId="0" fontId="34" fillId="0" borderId="0" xfId="24" applyFont="1" applyAlignment="1">
      <alignment vertical="center"/>
    </xf>
    <xf numFmtId="190" fontId="14" fillId="0" borderId="20" xfId="25" applyNumberFormat="1" applyFont="1" applyBorder="1" applyAlignment="1">
      <alignment horizontal="center" vertical="center" wrapText="1"/>
    </xf>
    <xf numFmtId="190" fontId="33" fillId="0" borderId="20" xfId="25" applyNumberFormat="1" applyFont="1" applyBorder="1" applyAlignment="1">
      <alignment horizontal="center" vertical="center" wrapText="1"/>
    </xf>
    <xf numFmtId="190" fontId="14" fillId="0" borderId="25" xfId="25" applyNumberFormat="1" applyFont="1" applyBorder="1" applyAlignment="1">
      <alignment horizontal="center" vertical="center" wrapText="1"/>
    </xf>
    <xf numFmtId="190" fontId="33" fillId="0" borderId="25" xfId="25" applyNumberFormat="1" applyFont="1" applyBorder="1" applyAlignment="1">
      <alignment horizontal="center" vertical="center" wrapText="1"/>
    </xf>
    <xf numFmtId="0" fontId="13" fillId="10" borderId="30" xfId="24" applyFont="1" applyFill="1" applyBorder="1" applyAlignment="1" applyProtection="1">
      <alignment horizontal="center" vertical="center" wrapText="1"/>
      <protection locked="0"/>
    </xf>
    <xf numFmtId="0" fontId="13" fillId="15" borderId="31" xfId="24" applyFont="1" applyFill="1" applyBorder="1" applyAlignment="1">
      <alignment horizontal="center" vertical="center" wrapText="1"/>
    </xf>
    <xf numFmtId="0" fontId="13" fillId="10" borderId="33" xfId="24" applyFont="1" applyFill="1" applyBorder="1" applyAlignment="1" applyProtection="1">
      <alignment horizontal="center" vertical="center" wrapText="1"/>
      <protection locked="0"/>
    </xf>
    <xf numFmtId="0" fontId="13" fillId="10" borderId="31" xfId="24" applyFont="1" applyFill="1" applyBorder="1" applyAlignment="1" applyProtection="1">
      <alignment horizontal="center" vertical="center"/>
      <protection locked="0"/>
    </xf>
    <xf numFmtId="14" fontId="14" fillId="10" borderId="33" xfId="23" applyNumberFormat="1" applyFont="1" applyFill="1" applyBorder="1" applyAlignment="1" applyProtection="1">
      <alignment horizontal="left" vertical="center" wrapText="1"/>
      <protection locked="0"/>
    </xf>
    <xf numFmtId="0" fontId="13" fillId="0" borderId="33" xfId="23" applyFont="1" applyBorder="1" applyAlignment="1" applyProtection="1">
      <alignment horizontal="left" vertical="center"/>
      <protection locked="0"/>
    </xf>
    <xf numFmtId="14" fontId="14" fillId="0" borderId="33" xfId="23" applyNumberFormat="1" applyFont="1" applyBorder="1" applyAlignment="1" applyProtection="1">
      <alignment horizontal="left" vertical="center" wrapText="1"/>
      <protection locked="0"/>
    </xf>
    <xf numFmtId="0" fontId="13" fillId="0" borderId="33" xfId="24" applyFont="1" applyBorder="1" applyAlignment="1" applyProtection="1">
      <alignment horizontal="left" vertical="center"/>
      <protection locked="0"/>
    </xf>
    <xf numFmtId="0" fontId="13" fillId="10" borderId="34" xfId="24" applyFont="1" applyFill="1" applyBorder="1" applyAlignment="1" applyProtection="1">
      <alignment horizontal="center" vertical="center" wrapText="1"/>
      <protection locked="0"/>
    </xf>
    <xf numFmtId="0" fontId="14" fillId="0" borderId="33" xfId="23" applyFont="1" applyBorder="1" applyAlignment="1" applyProtection="1">
      <alignment horizontal="left" vertical="center" wrapText="1"/>
      <protection locked="0"/>
    </xf>
    <xf numFmtId="0" fontId="13" fillId="0" borderId="33" xfId="23" applyFont="1" applyBorder="1" applyAlignment="1" applyProtection="1">
      <alignment vertical="center" wrapText="1"/>
      <protection locked="0"/>
    </xf>
    <xf numFmtId="0" fontId="37" fillId="0" borderId="0" xfId="24" applyFont="1" applyAlignment="1" applyProtection="1">
      <alignment horizontal="left" vertical="center"/>
      <protection locked="0"/>
    </xf>
    <xf numFmtId="0" fontId="14" fillId="0" borderId="0" xfId="24" applyFont="1" applyAlignment="1" applyProtection="1">
      <alignment horizontal="left" vertical="center"/>
      <protection locked="0"/>
    </xf>
    <xf numFmtId="0" fontId="14" fillId="0" borderId="34" xfId="23" applyFont="1" applyBorder="1" applyAlignment="1" applyProtection="1">
      <alignment horizontal="left" vertical="center"/>
      <protection locked="0"/>
    </xf>
    <xf numFmtId="0" fontId="13" fillId="0" borderId="34" xfId="23" applyFont="1" applyBorder="1" applyAlignment="1" applyProtection="1">
      <alignment vertical="center"/>
      <protection locked="0"/>
    </xf>
    <xf numFmtId="0" fontId="14" fillId="10" borderId="34" xfId="23" applyFont="1" applyFill="1" applyBorder="1" applyAlignment="1" applyProtection="1">
      <alignment horizontal="left" vertical="center"/>
      <protection locked="0"/>
    </xf>
    <xf numFmtId="0" fontId="13" fillId="0" borderId="35" xfId="24" applyFont="1" applyBorder="1" applyAlignment="1" applyProtection="1">
      <alignment horizontal="left" vertical="center"/>
      <protection locked="0"/>
    </xf>
    <xf numFmtId="0" fontId="13" fillId="0" borderId="0" xfId="24" applyFont="1" applyAlignment="1" applyProtection="1">
      <alignment horizontal="center" vertical="center"/>
      <protection locked="0"/>
    </xf>
    <xf numFmtId="14" fontId="14" fillId="0" borderId="33" xfId="23" applyNumberFormat="1" applyFont="1" applyBorder="1" applyAlignment="1" applyProtection="1">
      <alignment horizontal="left" vertical="center"/>
      <protection locked="0"/>
    </xf>
    <xf numFmtId="0" fontId="13" fillId="0" borderId="31" xfId="23" applyFont="1" applyBorder="1" applyAlignment="1" applyProtection="1">
      <alignment vertical="center"/>
      <protection locked="0"/>
    </xf>
    <xf numFmtId="0" fontId="14" fillId="0" borderId="33" xfId="23" applyFont="1" applyBorder="1" applyAlignment="1" applyProtection="1">
      <alignment horizontal="left" vertical="center"/>
      <protection locked="0"/>
    </xf>
    <xf numFmtId="0" fontId="38" fillId="0" borderId="0" xfId="24" applyFont="1" applyAlignment="1" applyProtection="1">
      <alignment vertical="center"/>
      <protection locked="0"/>
    </xf>
    <xf numFmtId="191" fontId="4" fillId="2" borderId="1" xfId="4" applyNumberFormat="1" applyFill="1" applyBorder="1"/>
    <xf numFmtId="191" fontId="4" fillId="2" borderId="1" xfId="4" applyNumberFormat="1" applyFill="1" applyBorder="1" applyAlignment="1">
      <alignment wrapText="1"/>
    </xf>
    <xf numFmtId="192" fontId="12" fillId="14" borderId="1" xfId="15" applyNumberFormat="1" applyFont="1" applyFill="1" applyBorder="1"/>
    <xf numFmtId="192" fontId="11" fillId="10" borderId="1" xfId="14" applyNumberFormat="1" applyFont="1" applyFill="1" applyBorder="1" applyAlignment="1">
      <alignment vertical="center"/>
    </xf>
    <xf numFmtId="0" fontId="13" fillId="0" borderId="0" xfId="2" applyFont="1" applyAlignment="1" applyProtection="1">
      <alignment horizontal="center"/>
      <protection locked="0"/>
    </xf>
    <xf numFmtId="179" fontId="35" fillId="0" borderId="0" xfId="10" applyNumberFormat="1" applyFont="1" applyAlignment="1" applyProtection="1">
      <alignment horizontal="center" vertical="center"/>
      <protection locked="0"/>
    </xf>
    <xf numFmtId="193" fontId="7" fillId="0" borderId="0" xfId="26" applyFont="1" applyAlignment="1">
      <alignment horizontal="center" vertical="center"/>
    </xf>
    <xf numFmtId="177" fontId="7" fillId="0" borderId="1" xfId="27" applyNumberFormat="1" applyFont="1" applyBorder="1" applyAlignment="1">
      <alignment horizontal="center" vertical="center" wrapText="1"/>
    </xf>
    <xf numFmtId="177" fontId="7" fillId="0" borderId="1" xfId="28" applyNumberFormat="1" applyFont="1" applyFill="1" applyBorder="1" applyAlignment="1">
      <alignment horizontal="center" vertical="center" wrapText="1"/>
    </xf>
    <xf numFmtId="3" fontId="7" fillId="0" borderId="1" xfId="27" applyNumberFormat="1" applyFont="1" applyBorder="1" applyAlignment="1">
      <alignment horizontal="center" vertical="center"/>
    </xf>
    <xf numFmtId="188" fontId="7" fillId="0" borderId="1" xfId="27" applyNumberFormat="1" applyFont="1" applyBorder="1" applyAlignment="1">
      <alignment horizontal="center" vertical="center"/>
    </xf>
    <xf numFmtId="193" fontId="7" fillId="0" borderId="1" xfId="27" applyFont="1" applyBorder="1" applyAlignment="1">
      <alignment horizontal="center" vertical="center" wrapText="1"/>
    </xf>
    <xf numFmtId="176" fontId="7" fillId="16" borderId="1" xfId="29" applyFont="1" applyFill="1" applyBorder="1" applyAlignment="1">
      <alignment horizontal="center" vertical="center" wrapText="1"/>
    </xf>
    <xf numFmtId="193" fontId="7" fillId="0" borderId="2" xfId="26" applyFont="1" applyBorder="1" applyAlignment="1">
      <alignment vertical="center" wrapText="1"/>
    </xf>
    <xf numFmtId="193" fontId="40" fillId="10" borderId="1" xfId="27" applyFont="1" applyFill="1" applyBorder="1" applyAlignment="1">
      <alignment horizontal="center" vertical="center" wrapText="1"/>
    </xf>
    <xf numFmtId="193" fontId="40" fillId="10" borderId="7" xfId="27" applyFont="1" applyFill="1" applyBorder="1" applyAlignment="1">
      <alignment horizontal="center" vertical="center" wrapText="1"/>
    </xf>
    <xf numFmtId="193" fontId="6" fillId="10" borderId="1" xfId="27" applyFont="1" applyFill="1" applyBorder="1" applyAlignment="1">
      <alignment horizontal="center" vertical="center" wrapText="1"/>
    </xf>
    <xf numFmtId="193" fontId="6" fillId="10" borderId="2" xfId="27" applyFont="1" applyFill="1" applyBorder="1" applyAlignment="1">
      <alignment horizontal="center" vertical="center" wrapText="1"/>
    </xf>
    <xf numFmtId="193" fontId="40" fillId="15" borderId="2" xfId="27" applyFont="1" applyFill="1" applyBorder="1" applyAlignment="1">
      <alignment horizontal="center" vertical="center" wrapText="1"/>
    </xf>
    <xf numFmtId="193" fontId="40" fillId="15" borderId="1" xfId="27" applyFont="1" applyFill="1" applyBorder="1" applyAlignment="1">
      <alignment horizontal="center" vertical="center" wrapText="1"/>
    </xf>
    <xf numFmtId="193" fontId="40" fillId="15" borderId="1" xfId="27" applyFont="1" applyFill="1" applyBorder="1" applyAlignment="1">
      <alignment horizontal="center" vertical="center"/>
    </xf>
    <xf numFmtId="193" fontId="40" fillId="5" borderId="1" xfId="27" applyFont="1" applyFill="1" applyBorder="1" applyAlignment="1">
      <alignment horizontal="center" vertical="center" wrapText="1"/>
    </xf>
    <xf numFmtId="193" fontId="40" fillId="5" borderId="9" xfId="27" applyFont="1" applyFill="1" applyBorder="1" applyAlignment="1">
      <alignment horizontal="center" vertical="center" wrapText="1"/>
    </xf>
    <xf numFmtId="193" fontId="40" fillId="5" borderId="2" xfId="27" applyFont="1" applyFill="1" applyBorder="1" applyAlignment="1">
      <alignment horizontal="center" vertical="center" wrapText="1"/>
    </xf>
    <xf numFmtId="193" fontId="40" fillId="0" borderId="38" xfId="27" applyFont="1" applyBorder="1" applyAlignment="1">
      <alignment horizontal="center" vertical="center" wrapText="1"/>
    </xf>
    <xf numFmtId="193" fontId="39" fillId="0" borderId="1" xfId="26" applyFont="1" applyBorder="1" applyAlignment="1">
      <alignment horizontal="center" vertical="center"/>
    </xf>
    <xf numFmtId="193" fontId="39" fillId="0" borderId="2" xfId="26" applyFont="1" applyBorder="1" applyAlignment="1">
      <alignment horizontal="center" vertical="center"/>
    </xf>
    <xf numFmtId="193" fontId="40" fillId="0" borderId="2" xfId="27" applyFont="1" applyBorder="1" applyAlignment="1">
      <alignment horizontal="center" vertical="center" wrapText="1"/>
    </xf>
    <xf numFmtId="194" fontId="39" fillId="12" borderId="1" xfId="27" applyNumberFormat="1" applyFont="1" applyFill="1" applyBorder="1" applyAlignment="1">
      <alignment horizontal="center" vertical="center"/>
    </xf>
    <xf numFmtId="193" fontId="39" fillId="12" borderId="1" xfId="27" applyFont="1" applyFill="1" applyBorder="1" applyAlignment="1">
      <alignment horizontal="center" vertical="center" wrapText="1"/>
    </xf>
    <xf numFmtId="193" fontId="40" fillId="0" borderId="1" xfId="27" applyFont="1" applyBorder="1" applyAlignment="1">
      <alignment horizontal="center" vertical="center"/>
    </xf>
    <xf numFmtId="193" fontId="40" fillId="0" borderId="1" xfId="27" applyFont="1" applyBorder="1" applyAlignment="1">
      <alignment horizontal="center" vertical="center" wrapText="1"/>
    </xf>
    <xf numFmtId="193" fontId="7" fillId="0" borderId="38" xfId="27" applyFont="1" applyBorder="1" applyAlignment="1">
      <alignment horizontal="center" vertical="center"/>
    </xf>
    <xf numFmtId="193" fontId="40" fillId="10" borderId="2" xfId="27" applyFont="1" applyFill="1" applyBorder="1" applyAlignment="1">
      <alignment horizontal="center" vertical="center" wrapText="1"/>
    </xf>
    <xf numFmtId="14" fontId="40" fillId="0" borderId="2" xfId="27" applyNumberFormat="1" applyFont="1" applyBorder="1" applyAlignment="1">
      <alignment horizontal="center" vertical="center"/>
    </xf>
    <xf numFmtId="14" fontId="40" fillId="0" borderId="1" xfId="27" applyNumberFormat="1" applyFont="1" applyBorder="1" applyAlignment="1">
      <alignment horizontal="center" vertical="center"/>
    </xf>
    <xf numFmtId="193" fontId="7" fillId="0" borderId="0" xfId="27" applyFont="1" applyAlignment="1">
      <alignment horizontal="center" vertical="center"/>
    </xf>
    <xf numFmtId="193" fontId="40" fillId="0" borderId="0" xfId="27" applyFont="1" applyAlignment="1">
      <alignment horizontal="center" vertical="center"/>
    </xf>
    <xf numFmtId="0" fontId="5" fillId="10" borderId="1" xfId="0" quotePrefix="1" applyFont="1" applyFill="1" applyBorder="1" applyAlignment="1">
      <alignment horizontal="left" wrapText="1"/>
    </xf>
    <xf numFmtId="0" fontId="0" fillId="0" borderId="1" xfId="0" applyBorder="1" applyAlignment="1">
      <alignment wrapText="1"/>
    </xf>
    <xf numFmtId="49" fontId="5" fillId="6" borderId="1" xfId="26" applyNumberFormat="1" applyFill="1" applyBorder="1" applyAlignment="1">
      <alignment horizontal="left" vertical="center"/>
    </xf>
    <xf numFmtId="0" fontId="11" fillId="17" borderId="1" xfId="14" applyFont="1" applyFill="1" applyBorder="1" applyAlignment="1">
      <alignment vertical="center" wrapText="1"/>
    </xf>
    <xf numFmtId="14" fontId="27" fillId="17" borderId="1" xfId="14" applyNumberFormat="1" applyFont="1" applyFill="1" applyBorder="1" applyAlignment="1">
      <alignment horizontal="center" vertical="center"/>
    </xf>
    <xf numFmtId="183" fontId="11" fillId="17" borderId="1" xfId="12" applyNumberFormat="1" applyFont="1" applyFill="1" applyBorder="1" applyAlignment="1">
      <alignment horizontal="center" vertical="center" wrapText="1"/>
    </xf>
    <xf numFmtId="0" fontId="11" fillId="17" borderId="1" xfId="14" applyFont="1" applyFill="1" applyBorder="1" applyAlignment="1">
      <alignment horizontal="center" vertical="center" wrapText="1"/>
    </xf>
    <xf numFmtId="192" fontId="11" fillId="17" borderId="1" xfId="14" applyNumberFormat="1" applyFont="1" applyFill="1" applyBorder="1" applyAlignment="1">
      <alignment vertical="center"/>
    </xf>
    <xf numFmtId="3" fontId="11" fillId="17" borderId="1" xfId="14" applyNumberFormat="1" applyFont="1" applyFill="1" applyBorder="1" applyAlignment="1">
      <alignment vertical="center"/>
    </xf>
    <xf numFmtId="187" fontId="11" fillId="17" borderId="1" xfId="14" applyNumberFormat="1" applyFont="1" applyFill="1" applyBorder="1" applyAlignment="1">
      <alignment vertical="center" wrapText="1"/>
    </xf>
    <xf numFmtId="177" fontId="11" fillId="17" borderId="1" xfId="14" applyNumberFormat="1" applyFont="1" applyFill="1" applyBorder="1" applyAlignment="1">
      <alignment vertical="center" wrapText="1"/>
    </xf>
    <xf numFmtId="0" fontId="11" fillId="17" borderId="1" xfId="14" applyFont="1" applyFill="1" applyBorder="1" applyAlignment="1">
      <alignment horizontal="center" vertical="center"/>
    </xf>
    <xf numFmtId="179" fontId="11" fillId="17" borderId="1" xfId="14" applyNumberFormat="1" applyFont="1" applyFill="1" applyBorder="1" applyAlignment="1">
      <alignment vertical="center"/>
    </xf>
    <xf numFmtId="176" fontId="11" fillId="17" borderId="1" xfId="14" applyNumberFormat="1" applyFont="1" applyFill="1" applyBorder="1" applyAlignment="1">
      <alignment vertical="center"/>
    </xf>
    <xf numFmtId="176" fontId="11" fillId="17" borderId="1" xfId="11" applyNumberFormat="1" applyFont="1" applyFill="1" applyBorder="1" applyAlignment="1">
      <alignment vertical="center"/>
    </xf>
    <xf numFmtId="177" fontId="11" fillId="17" borderId="1" xfId="16" applyNumberFormat="1" applyFont="1" applyFill="1" applyBorder="1" applyAlignment="1">
      <alignment vertical="center"/>
    </xf>
    <xf numFmtId="177" fontId="11" fillId="17" borderId="1" xfId="14" applyNumberFormat="1" applyFont="1" applyFill="1" applyBorder="1" applyAlignment="1">
      <alignment vertical="center"/>
    </xf>
    <xf numFmtId="186" fontId="11" fillId="17" borderId="1" xfId="14" applyNumberFormat="1" applyFont="1" applyFill="1" applyBorder="1" applyAlignment="1">
      <alignment vertical="center"/>
    </xf>
    <xf numFmtId="188" fontId="11" fillId="17" borderId="1" xfId="14" applyNumberFormat="1" applyFont="1" applyFill="1" applyBorder="1" applyAlignment="1">
      <alignment vertical="center"/>
    </xf>
    <xf numFmtId="0" fontId="41" fillId="0" borderId="0" xfId="11" applyFont="1"/>
    <xf numFmtId="176" fontId="7" fillId="10" borderId="1" xfId="29" applyFont="1" applyFill="1" applyBorder="1" applyAlignment="1">
      <alignment horizontal="center" vertical="center" wrapText="1"/>
    </xf>
    <xf numFmtId="195" fontId="43" fillId="0" borderId="40" xfId="0" applyNumberFormat="1" applyFont="1" applyBorder="1" applyAlignment="1">
      <alignment horizontal="center"/>
    </xf>
    <xf numFmtId="0" fontId="4" fillId="0" borderId="41" xfId="0" applyFont="1" applyBorder="1" applyAlignment="1">
      <alignment horizontal="center"/>
    </xf>
    <xf numFmtId="0" fontId="43" fillId="0" borderId="40" xfId="0" applyFont="1" applyBorder="1" applyAlignment="1">
      <alignment horizontal="center"/>
    </xf>
    <xf numFmtId="0" fontId="43" fillId="0" borderId="42" xfId="0" applyFont="1" applyBorder="1" applyAlignment="1">
      <alignment horizontal="center"/>
    </xf>
    <xf numFmtId="0" fontId="4" fillId="0" borderId="1" xfId="1" applyFont="1" applyBorder="1" applyAlignment="1">
      <alignment wrapText="1"/>
    </xf>
    <xf numFmtId="0" fontId="4" fillId="0" borderId="1" xfId="11" applyFont="1" applyBorder="1" applyAlignment="1">
      <alignment wrapText="1"/>
    </xf>
    <xf numFmtId="10" fontId="11" fillId="0" borderId="0" xfId="11" applyNumberFormat="1" applyFont="1"/>
    <xf numFmtId="196" fontId="12" fillId="0" borderId="0" xfId="11" applyNumberFormat="1" applyFont="1"/>
    <xf numFmtId="197" fontId="12" fillId="0" borderId="0" xfId="11" applyNumberFormat="1" applyFont="1"/>
    <xf numFmtId="0" fontId="4" fillId="10" borderId="1" xfId="0" applyFont="1" applyFill="1" applyBorder="1" applyAlignment="1">
      <alignment wrapText="1"/>
    </xf>
    <xf numFmtId="0" fontId="3" fillId="7" borderId="2" xfId="4" applyFont="1" applyFill="1" applyBorder="1" applyAlignment="1">
      <alignment horizontal="center" wrapText="1"/>
    </xf>
    <xf numFmtId="0" fontId="3" fillId="7" borderId="9" xfId="4" applyFont="1" applyFill="1" applyBorder="1" applyAlignment="1">
      <alignment horizontal="center" wrapText="1"/>
    </xf>
    <xf numFmtId="0" fontId="3" fillId="7" borderId="7" xfId="4" applyFont="1" applyFill="1" applyBorder="1" applyAlignment="1">
      <alignment horizontal="center" wrapText="1"/>
    </xf>
    <xf numFmtId="0" fontId="3" fillId="8" borderId="3" xfId="4" applyFont="1" applyFill="1" applyBorder="1" applyAlignment="1">
      <alignment horizontal="center" wrapText="1"/>
    </xf>
    <xf numFmtId="0" fontId="3" fillId="6" borderId="10" xfId="4" applyFont="1" applyFill="1" applyBorder="1" applyAlignment="1">
      <alignment horizontal="center" wrapText="1"/>
    </xf>
    <xf numFmtId="0" fontId="3" fillId="6" borderId="8" xfId="4" applyFont="1" applyFill="1" applyBorder="1" applyAlignment="1">
      <alignment horizontal="center" wrapText="1"/>
    </xf>
    <xf numFmtId="0" fontId="3" fillId="6" borderId="11" xfId="4" applyFont="1" applyFill="1" applyBorder="1" applyAlignment="1">
      <alignment horizontal="center" wrapText="1"/>
    </xf>
    <xf numFmtId="0" fontId="3" fillId="3" borderId="10" xfId="4" applyFont="1" applyFill="1" applyBorder="1" applyAlignment="1">
      <alignment horizontal="center" wrapText="1"/>
    </xf>
    <xf numFmtId="0" fontId="3" fillId="3" borderId="8" xfId="4" applyFont="1" applyFill="1" applyBorder="1" applyAlignment="1">
      <alignment horizontal="center" wrapText="1"/>
    </xf>
    <xf numFmtId="0" fontId="23" fillId="6" borderId="8" xfId="4" applyFont="1" applyFill="1" applyBorder="1" applyAlignment="1">
      <alignment horizontal="center"/>
    </xf>
    <xf numFmtId="0" fontId="23" fillId="6" borderId="11" xfId="4" applyFont="1" applyFill="1" applyBorder="1" applyAlignment="1">
      <alignment horizontal="center"/>
    </xf>
    <xf numFmtId="177" fontId="14" fillId="0" borderId="13" xfId="21" applyNumberFormat="1" applyFont="1" applyBorder="1" applyAlignment="1" applyProtection="1">
      <alignment horizontal="left"/>
      <protection locked="0"/>
    </xf>
    <xf numFmtId="177" fontId="14" fillId="0" borderId="12" xfId="21" applyNumberFormat="1" applyFont="1" applyBorder="1" applyAlignment="1" applyProtection="1">
      <alignment horizontal="left"/>
      <protection locked="0"/>
    </xf>
    <xf numFmtId="0" fontId="5" fillId="0" borderId="2" xfId="3" applyBorder="1" applyAlignment="1" applyProtection="1">
      <alignment horizontal="center"/>
      <protection locked="0"/>
    </xf>
    <xf numFmtId="0" fontId="5" fillId="0" borderId="7" xfId="3" applyBorder="1" applyAlignment="1" applyProtection="1">
      <alignment horizontal="center"/>
      <protection locked="0"/>
    </xf>
    <xf numFmtId="0" fontId="13" fillId="0" borderId="1" xfId="21" applyFont="1" applyBorder="1" applyAlignment="1" applyProtection="1">
      <alignment horizontal="left"/>
      <protection locked="0"/>
    </xf>
    <xf numFmtId="0" fontId="14" fillId="0" borderId="1" xfId="21" applyFont="1" applyBorder="1" applyAlignment="1" applyProtection="1">
      <alignment horizontal="left"/>
      <protection locked="0"/>
    </xf>
    <xf numFmtId="0" fontId="14" fillId="0" borderId="15" xfId="21" applyFont="1" applyBorder="1" applyAlignment="1" applyProtection="1">
      <alignment horizontal="left"/>
      <protection locked="0"/>
    </xf>
    <xf numFmtId="177" fontId="14" fillId="0" borderId="1" xfId="21" applyNumberFormat="1" applyFont="1" applyBorder="1" applyAlignment="1" applyProtection="1">
      <alignment horizontal="left"/>
      <protection locked="0"/>
    </xf>
    <xf numFmtId="177" fontId="14" fillId="0" borderId="15" xfId="21" applyNumberFormat="1" applyFont="1" applyBorder="1" applyAlignment="1" applyProtection="1">
      <alignment horizontal="left"/>
      <protection locked="0"/>
    </xf>
    <xf numFmtId="0" fontId="14" fillId="0" borderId="13" xfId="21" applyFont="1" applyBorder="1" applyAlignment="1" applyProtection="1">
      <alignment horizontal="left"/>
      <protection locked="0"/>
    </xf>
    <xf numFmtId="0" fontId="13" fillId="0" borderId="13" xfId="21" applyFont="1" applyBorder="1" applyAlignment="1" applyProtection="1">
      <alignment horizontal="left"/>
      <protection locked="0"/>
    </xf>
    <xf numFmtId="0" fontId="4" fillId="0" borderId="1" xfId="11" applyFont="1" applyBorder="1" applyAlignment="1">
      <alignment horizontal="center" vertical="center" wrapText="1"/>
    </xf>
    <xf numFmtId="0" fontId="0" fillId="0" borderId="1" xfId="11" applyFont="1" applyBorder="1" applyAlignment="1">
      <alignment horizontal="center" vertical="center" wrapText="1"/>
    </xf>
    <xf numFmtId="0" fontId="27" fillId="10" borderId="2" xfId="11" applyFont="1" applyFill="1" applyBorder="1" applyAlignment="1">
      <alignment horizontal="left" vertical="center"/>
    </xf>
    <xf numFmtId="0" fontId="27" fillId="10" borderId="9" xfId="11" applyFont="1" applyFill="1" applyBorder="1" applyAlignment="1">
      <alignment horizontal="left" vertical="center"/>
    </xf>
    <xf numFmtId="0" fontId="27" fillId="10" borderId="7" xfId="11" applyFont="1" applyFill="1" applyBorder="1" applyAlignment="1">
      <alignment horizontal="left" vertical="center"/>
    </xf>
    <xf numFmtId="0" fontId="16" fillId="0" borderId="13" xfId="21" applyFont="1" applyBorder="1" applyAlignment="1" applyProtection="1">
      <alignment horizontal="left"/>
      <protection locked="0"/>
    </xf>
    <xf numFmtId="0" fontId="16" fillId="0" borderId="1" xfId="11" applyFont="1" applyBorder="1" applyAlignment="1">
      <alignment horizontal="center" vertical="center" wrapText="1"/>
    </xf>
    <xf numFmtId="0" fontId="13" fillId="0" borderId="18" xfId="21" applyFont="1" applyBorder="1" applyAlignment="1" applyProtection="1">
      <alignment horizontal="left"/>
      <protection locked="0"/>
    </xf>
    <xf numFmtId="0" fontId="14" fillId="0" borderId="18" xfId="21" applyFont="1" applyBorder="1" applyAlignment="1" applyProtection="1">
      <alignment horizontal="left"/>
      <protection locked="0"/>
    </xf>
    <xf numFmtId="177" fontId="14" fillId="0" borderId="18" xfId="21" applyNumberFormat="1" applyFont="1" applyBorder="1" applyAlignment="1" applyProtection="1">
      <alignment horizontal="left"/>
      <protection locked="0"/>
    </xf>
    <xf numFmtId="177" fontId="14" fillId="0" borderId="17" xfId="21" applyNumberFormat="1" applyFont="1" applyBorder="1" applyAlignment="1" applyProtection="1">
      <alignment horizontal="left"/>
      <protection locked="0"/>
    </xf>
    <xf numFmtId="0" fontId="5" fillId="0" borderId="2" xfId="3" applyBorder="1" applyAlignment="1" applyProtection="1">
      <alignment horizontal="center" vertical="center"/>
      <protection locked="0"/>
    </xf>
    <xf numFmtId="0" fontId="5" fillId="0" borderId="7" xfId="3" applyBorder="1" applyAlignment="1" applyProtection="1">
      <alignment horizontal="center" vertical="center"/>
      <protection locked="0"/>
    </xf>
    <xf numFmtId="0" fontId="5" fillId="0" borderId="1" xfId="11" applyBorder="1" applyAlignment="1">
      <alignment horizontal="center" vertical="center" wrapText="1"/>
    </xf>
    <xf numFmtId="0" fontId="16" fillId="0" borderId="3" xfId="11" applyFont="1" applyBorder="1" applyAlignment="1">
      <alignment horizontal="center" vertical="center" wrapText="1"/>
    </xf>
    <xf numFmtId="0" fontId="16" fillId="0" borderId="4" xfId="11" applyFont="1" applyBorder="1" applyAlignment="1">
      <alignment horizontal="center" vertical="center" wrapText="1"/>
    </xf>
    <xf numFmtId="0" fontId="16" fillId="0" borderId="6" xfId="11" applyFont="1" applyBorder="1" applyAlignment="1">
      <alignment horizontal="center" vertical="center" wrapText="1"/>
    </xf>
    <xf numFmtId="0" fontId="27" fillId="17" borderId="2" xfId="11" applyFont="1" applyFill="1" applyBorder="1" applyAlignment="1">
      <alignment vertical="center"/>
    </xf>
    <xf numFmtId="0" fontId="27" fillId="17" borderId="9" xfId="11" applyFont="1" applyFill="1" applyBorder="1" applyAlignment="1">
      <alignment vertical="center"/>
    </xf>
    <xf numFmtId="0" fontId="27" fillId="17" borderId="7" xfId="11" applyFont="1" applyFill="1" applyBorder="1" applyAlignment="1">
      <alignment vertical="center"/>
    </xf>
    <xf numFmtId="189" fontId="29" fillId="10" borderId="1" xfId="11" applyNumberFormat="1" applyFont="1" applyFill="1" applyBorder="1" applyAlignment="1">
      <alignment horizontal="center" vertical="center" wrapText="1"/>
    </xf>
    <xf numFmtId="0" fontId="24" fillId="0" borderId="1" xfId="11" applyFont="1" applyBorder="1" applyAlignment="1">
      <alignment horizontal="center" vertical="center" wrapText="1"/>
    </xf>
    <xf numFmtId="0" fontId="16" fillId="0" borderId="2" xfId="11" applyFont="1" applyBorder="1" applyAlignment="1">
      <alignment horizontal="center" vertical="center"/>
    </xf>
    <xf numFmtId="0" fontId="16" fillId="0" borderId="9" xfId="11" applyFont="1" applyBorder="1" applyAlignment="1">
      <alignment horizontal="center" vertical="center"/>
    </xf>
    <xf numFmtId="0" fontId="16" fillId="0" borderId="7" xfId="11" applyFont="1" applyBorder="1" applyAlignment="1">
      <alignment horizontal="center" vertical="center"/>
    </xf>
    <xf numFmtId="183" fontId="16" fillId="0" borderId="1" xfId="12" applyNumberFormat="1" applyFont="1" applyBorder="1" applyAlignment="1">
      <alignment horizontal="center" vertical="center"/>
    </xf>
    <xf numFmtId="0" fontId="16" fillId="0" borderId="1" xfId="11" applyFont="1" applyBorder="1" applyAlignment="1">
      <alignment horizontal="center" vertical="center"/>
    </xf>
    <xf numFmtId="0" fontId="5" fillId="0" borderId="2" xfId="11" applyBorder="1" applyAlignment="1">
      <alignment horizontal="center" vertical="center" wrapText="1"/>
    </xf>
    <xf numFmtId="0" fontId="5" fillId="0" borderId="9" xfId="11" applyBorder="1" applyAlignment="1">
      <alignment horizontal="center" vertical="center" wrapText="1"/>
    </xf>
    <xf numFmtId="0" fontId="5" fillId="0" borderId="7" xfId="11" applyBorder="1" applyAlignment="1">
      <alignment horizontal="center" vertical="center" wrapText="1"/>
    </xf>
    <xf numFmtId="193" fontId="40" fillId="0" borderId="39" xfId="27" applyFont="1" applyBorder="1" applyAlignment="1">
      <alignment horizontal="center" vertical="center"/>
    </xf>
    <xf numFmtId="193" fontId="40" fillId="0" borderId="38" xfId="27" applyFont="1" applyBorder="1" applyAlignment="1">
      <alignment horizontal="center" vertical="center"/>
    </xf>
    <xf numFmtId="193" fontId="40" fillId="0" borderId="37" xfId="27" applyFont="1" applyBorder="1" applyAlignment="1">
      <alignment horizontal="center" vertical="center"/>
    </xf>
    <xf numFmtId="193" fontId="40" fillId="5" borderId="2" xfId="27" applyFont="1" applyFill="1" applyBorder="1" applyAlignment="1">
      <alignment horizontal="center" vertical="center"/>
    </xf>
    <xf numFmtId="193" fontId="40" fillId="5" borderId="9" xfId="27" applyFont="1" applyFill="1" applyBorder="1" applyAlignment="1">
      <alignment horizontal="center" vertical="center"/>
    </xf>
    <xf numFmtId="193" fontId="40" fillId="5" borderId="7" xfId="27" applyFont="1" applyFill="1" applyBorder="1" applyAlignment="1">
      <alignment horizontal="center" vertical="center"/>
    </xf>
    <xf numFmtId="193" fontId="39" fillId="16" borderId="1" xfId="27" applyFont="1" applyFill="1" applyBorder="1" applyAlignment="1">
      <alignment horizontal="center" vertical="center" wrapText="1"/>
    </xf>
    <xf numFmtId="193" fontId="7" fillId="0" borderId="1" xfId="27" applyFont="1" applyBorder="1" applyAlignment="1">
      <alignment horizontal="center" vertical="center" wrapText="1"/>
    </xf>
    <xf numFmtId="193" fontId="7" fillId="0" borderId="1" xfId="30" applyFont="1" applyBorder="1" applyAlignment="1" applyProtection="1">
      <alignment horizontal="center" vertical="center" wrapText="1"/>
      <protection locked="0"/>
    </xf>
    <xf numFmtId="0" fontId="38" fillId="8" borderId="32" xfId="24" applyFont="1" applyFill="1" applyBorder="1" applyAlignment="1" applyProtection="1">
      <alignment horizontal="center" vertical="center"/>
      <protection locked="0"/>
    </xf>
    <xf numFmtId="0" fontId="38" fillId="8" borderId="36" xfId="24" applyFont="1" applyFill="1" applyBorder="1" applyAlignment="1" applyProtection="1">
      <alignment horizontal="center" vertical="center"/>
      <protection locked="0"/>
    </xf>
    <xf numFmtId="0" fontId="38" fillId="8" borderId="31" xfId="24" applyFont="1" applyFill="1" applyBorder="1" applyAlignment="1" applyProtection="1">
      <alignment horizontal="center" vertical="center"/>
      <protection locked="0"/>
    </xf>
    <xf numFmtId="0" fontId="36" fillId="15" borderId="32" xfId="24" applyFont="1" applyFill="1" applyBorder="1" applyAlignment="1">
      <alignment horizontal="center" vertical="center"/>
    </xf>
    <xf numFmtId="0" fontId="36" fillId="15" borderId="31" xfId="24" applyFont="1" applyFill="1" applyBorder="1" applyAlignment="1">
      <alignment horizontal="center" vertical="center"/>
    </xf>
    <xf numFmtId="0" fontId="13" fillId="15" borderId="32" xfId="24" applyFont="1" applyFill="1" applyBorder="1" applyAlignment="1">
      <alignment horizontal="center" vertical="center" wrapText="1"/>
    </xf>
    <xf numFmtId="0" fontId="13" fillId="15" borderId="31" xfId="24" applyFont="1" applyFill="1" applyBorder="1" applyAlignment="1">
      <alignment horizontal="center" vertical="center" wrapText="1"/>
    </xf>
    <xf numFmtId="0" fontId="13" fillId="0" borderId="29" xfId="24" applyFont="1" applyBorder="1" applyAlignment="1">
      <alignment horizontal="center" vertical="center" wrapText="1"/>
    </xf>
    <xf numFmtId="0" fontId="13" fillId="0" borderId="28" xfId="24" applyFont="1" applyBorder="1" applyAlignment="1">
      <alignment horizontal="center" vertical="center" wrapText="1"/>
    </xf>
    <xf numFmtId="0" fontId="13" fillId="0" borderId="24" xfId="24" applyFont="1" applyBorder="1" applyAlignment="1">
      <alignment horizontal="center" vertical="center" wrapText="1"/>
    </xf>
    <xf numFmtId="0" fontId="13" fillId="0" borderId="23" xfId="24" applyFont="1" applyBorder="1" applyAlignment="1">
      <alignment horizontal="center" vertical="center" wrapText="1"/>
    </xf>
    <xf numFmtId="190" fontId="33" fillId="0" borderId="27" xfId="25" applyNumberFormat="1" applyFont="1" applyBorder="1" applyAlignment="1">
      <alignment horizontal="left" vertical="center" wrapText="1"/>
    </xf>
    <xf numFmtId="190" fontId="33" fillId="0" borderId="26" xfId="25" applyNumberFormat="1" applyFont="1" applyBorder="1" applyAlignment="1">
      <alignment horizontal="left" vertical="center" wrapText="1"/>
    </xf>
    <xf numFmtId="190" fontId="33" fillId="0" borderId="22" xfId="25" applyNumberFormat="1" applyFont="1" applyBorder="1" applyAlignment="1">
      <alignment horizontal="left" vertical="center" wrapText="1"/>
    </xf>
    <xf numFmtId="190" fontId="33" fillId="0" borderId="21" xfId="25" applyNumberFormat="1" applyFont="1" applyBorder="1" applyAlignment="1">
      <alignment horizontal="left" vertical="center" wrapText="1"/>
    </xf>
  </cellXfs>
  <cellStyles count="31">
    <cellStyle name="Currency 2" xfId="16" xr:uid="{00000000-0005-0000-0000-000000000000}"/>
    <cellStyle name="Currency 2 2 2" xfId="8" xr:uid="{00000000-0005-0000-0000-000001000000}"/>
    <cellStyle name="Currency_Sheet1 2" xfId="28" xr:uid="{00000000-0005-0000-0000-000002000000}"/>
    <cellStyle name="Normal 2" xfId="4" xr:uid="{00000000-0005-0000-0000-000003000000}"/>
    <cellStyle name="Normal 2 18 2" xfId="1" xr:uid="{00000000-0005-0000-0000-000004000000}"/>
    <cellStyle name="Normal 2 2 14 2" xfId="25" xr:uid="{00000000-0005-0000-0000-000005000000}"/>
    <cellStyle name="Normal 2 37" xfId="24" xr:uid="{00000000-0005-0000-0000-000006000000}"/>
    <cellStyle name="Normal 35" xfId="6" xr:uid="{00000000-0005-0000-0000-000007000000}"/>
    <cellStyle name="Normal_2010 NY-showroom sheet set for JCP 0330" xfId="14" xr:uid="{00000000-0005-0000-0000-000008000000}"/>
    <cellStyle name="Normal_Copy of Request For Quote -- updated by VV on 043008 FINAL FINAL (4)" xfId="30" xr:uid="{00000000-0005-0000-0000-000009000000}"/>
    <cellStyle name="Normal_HE micro fiber Sheets 08252010" xfId="18" xr:uid="{00000000-0005-0000-0000-00000A000000}"/>
    <cellStyle name="Normal_jcp duet sheet and reversible sheet 09-27-2010" xfId="22" xr:uid="{00000000-0005-0000-0000-00000B000000}"/>
    <cellStyle name="Normal_Kohl's 600TC sheets price requote Oct 30 09" xfId="17" xr:uid="{00000000-0005-0000-0000-00000C000000}"/>
    <cellStyle name="Normal_March 2011 Macys market quote" xfId="11" xr:uid="{00000000-0005-0000-0000-00000D000000}"/>
    <cellStyle name="Normal_March 2011 Macys market quote 2" xfId="20" xr:uid="{00000000-0005-0000-0000-00000E000000}"/>
    <cellStyle name="Normal_Quote sheet of  E-Commerce   sheet updated 11-30-2010" xfId="15" xr:uid="{00000000-0005-0000-0000-00000F000000}"/>
    <cellStyle name="Normal_Sheet1" xfId="27" xr:uid="{00000000-0005-0000-0000-000010000000}"/>
    <cellStyle name="Percent 2" xfId="5" xr:uid="{00000000-0005-0000-0000-000011000000}"/>
    <cellStyle name="Percent 2 2 2" xfId="7" xr:uid="{00000000-0005-0000-0000-000012000000}"/>
    <cellStyle name="Style 1" xfId="3" xr:uid="{00000000-0005-0000-0000-000013000000}"/>
    <cellStyle name="百分比" xfId="10" builtinId="5"/>
    <cellStyle name="百分比 2" xfId="13" xr:uid="{00000000-0005-0000-0000-000015000000}"/>
    <cellStyle name="常规" xfId="0" builtinId="0"/>
    <cellStyle name="常规 19" xfId="23" xr:uid="{00000000-0005-0000-0000-000017000000}"/>
    <cellStyle name="常规 2" xfId="19" xr:uid="{00000000-0005-0000-0000-000018000000}"/>
    <cellStyle name="常规 2 2" xfId="26" xr:uid="{00000000-0005-0000-0000-000019000000}"/>
    <cellStyle name="货币 2" xfId="29" xr:uid="{00000000-0005-0000-0000-00001A000000}"/>
    <cellStyle name="千位分隔 2" xfId="12" xr:uid="{00000000-0005-0000-0000-00001B000000}"/>
    <cellStyle name="样式 1 2" xfId="2" xr:uid="{00000000-0005-0000-0000-00001C000000}"/>
    <cellStyle name="样式 1 2 2" xfId="21" xr:uid="{00000000-0005-0000-0000-00001D000000}"/>
    <cellStyle name="样式 1 5" xfId="9" xr:uid="{00000000-0005-0000-0000-00001E00000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externalLink" Target="externalLinks/externalLink6.xml"/><Relationship Id="rId18" Type="http://schemas.openxmlformats.org/officeDocument/2006/relationships/externalLink" Target="externalLinks/externalLink11.xml"/><Relationship Id="rId26" Type="http://schemas.openxmlformats.org/officeDocument/2006/relationships/externalLink" Target="externalLinks/externalLink19.xml"/><Relationship Id="rId3" Type="http://schemas.openxmlformats.org/officeDocument/2006/relationships/worksheet" Target="worksheets/sheet3.xml"/><Relationship Id="rId21" Type="http://schemas.openxmlformats.org/officeDocument/2006/relationships/externalLink" Target="externalLinks/externalLink14.xml"/><Relationship Id="rId7" Type="http://schemas.openxmlformats.org/officeDocument/2006/relationships/worksheet" Target="worksheets/sheet7.xml"/><Relationship Id="rId12" Type="http://schemas.openxmlformats.org/officeDocument/2006/relationships/externalLink" Target="externalLinks/externalLink5.xml"/><Relationship Id="rId17" Type="http://schemas.openxmlformats.org/officeDocument/2006/relationships/externalLink" Target="externalLinks/externalLink10.xml"/><Relationship Id="rId25" Type="http://schemas.openxmlformats.org/officeDocument/2006/relationships/externalLink" Target="externalLinks/externalLink18.xml"/><Relationship Id="rId2" Type="http://schemas.openxmlformats.org/officeDocument/2006/relationships/worksheet" Target="worksheets/sheet2.xml"/><Relationship Id="rId16" Type="http://schemas.openxmlformats.org/officeDocument/2006/relationships/externalLink" Target="externalLinks/externalLink9.xml"/><Relationship Id="rId20" Type="http://schemas.openxmlformats.org/officeDocument/2006/relationships/externalLink" Target="externalLinks/externalLink13.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24" Type="http://schemas.openxmlformats.org/officeDocument/2006/relationships/externalLink" Target="externalLinks/externalLink17.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externalLink" Target="externalLinks/externalLink8.xml"/><Relationship Id="rId23" Type="http://schemas.openxmlformats.org/officeDocument/2006/relationships/externalLink" Target="externalLinks/externalLink16.xml"/><Relationship Id="rId28" Type="http://schemas.openxmlformats.org/officeDocument/2006/relationships/externalLink" Target="externalLinks/externalLink21.xml"/><Relationship Id="rId10" Type="http://schemas.openxmlformats.org/officeDocument/2006/relationships/externalLink" Target="externalLinks/externalLink3.xml"/><Relationship Id="rId19" Type="http://schemas.openxmlformats.org/officeDocument/2006/relationships/externalLink" Target="externalLinks/externalLink12.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externalLink" Target="externalLinks/externalLink7.xml"/><Relationship Id="rId22" Type="http://schemas.openxmlformats.org/officeDocument/2006/relationships/externalLink" Target="externalLinks/externalLink15.xml"/><Relationship Id="rId27" Type="http://schemas.openxmlformats.org/officeDocument/2006/relationships/externalLink" Target="externalLinks/externalLink20.xml"/><Relationship Id="rId30"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36</xdr:col>
      <xdr:colOff>89647</xdr:colOff>
      <xdr:row>12</xdr:row>
      <xdr:rowOff>0</xdr:rowOff>
    </xdr:from>
    <xdr:to>
      <xdr:col>38</xdr:col>
      <xdr:colOff>110970</xdr:colOff>
      <xdr:row>16</xdr:row>
      <xdr:rowOff>19923</xdr:rowOff>
    </xdr:to>
    <xdr:pic>
      <xdr:nvPicPr>
        <xdr:cNvPr id="8" name="图片 7">
          <a:extLst>
            <a:ext uri="{FF2B5EF4-FFF2-40B4-BE49-F238E27FC236}">
              <a16:creationId xmlns:a16="http://schemas.microsoft.com/office/drawing/2014/main" id="{DECC968F-13F5-407B-B979-439D3B1DE30E}"/>
            </a:ext>
          </a:extLst>
        </xdr:cNvPr>
        <xdr:cNvPicPr>
          <a:picLocks noChangeAspect="1"/>
        </xdr:cNvPicPr>
      </xdr:nvPicPr>
      <xdr:blipFill>
        <a:blip xmlns:r="http://schemas.openxmlformats.org/officeDocument/2006/relationships" r:embed="rId1"/>
        <a:stretch>
          <a:fillRect/>
        </a:stretch>
      </xdr:blipFill>
      <xdr:spPr>
        <a:xfrm>
          <a:off x="30199853" y="3653118"/>
          <a:ext cx="1399646" cy="1947334"/>
        </a:xfrm>
        <a:prstGeom prst="rect">
          <a:avLst/>
        </a:prstGeom>
      </xdr:spPr>
    </xdr:pic>
    <xdr:clientData/>
  </xdr:twoCellAnchor>
  <xdr:twoCellAnchor editAs="oneCell">
    <xdr:from>
      <xdr:col>38</xdr:col>
      <xdr:colOff>268942</xdr:colOff>
      <xdr:row>11</xdr:row>
      <xdr:rowOff>291354</xdr:rowOff>
    </xdr:from>
    <xdr:to>
      <xdr:col>40</xdr:col>
      <xdr:colOff>460116</xdr:colOff>
      <xdr:row>16</xdr:row>
      <xdr:rowOff>28639</xdr:rowOff>
    </xdr:to>
    <xdr:pic>
      <xdr:nvPicPr>
        <xdr:cNvPr id="9" name="图片 8">
          <a:extLst>
            <a:ext uri="{FF2B5EF4-FFF2-40B4-BE49-F238E27FC236}">
              <a16:creationId xmlns:a16="http://schemas.microsoft.com/office/drawing/2014/main" id="{38A92539-BACB-4BEC-A28F-15131DEA8926}"/>
            </a:ext>
          </a:extLst>
        </xdr:cNvPr>
        <xdr:cNvPicPr>
          <a:picLocks noChangeAspect="1"/>
        </xdr:cNvPicPr>
      </xdr:nvPicPr>
      <xdr:blipFill>
        <a:blip xmlns:r="http://schemas.openxmlformats.org/officeDocument/2006/relationships" r:embed="rId2"/>
        <a:stretch>
          <a:fillRect/>
        </a:stretch>
      </xdr:blipFill>
      <xdr:spPr>
        <a:xfrm>
          <a:off x="31757471" y="3619501"/>
          <a:ext cx="1446233" cy="1989667"/>
        </a:xfrm>
        <a:prstGeom prst="rect">
          <a:avLst/>
        </a:prstGeom>
      </xdr:spPr>
    </xdr:pic>
    <xdr:clientData/>
  </xdr:twoCellAnchor>
  <xdr:twoCellAnchor editAs="oneCell">
    <xdr:from>
      <xdr:col>41</xdr:col>
      <xdr:colOff>0</xdr:colOff>
      <xdr:row>12</xdr:row>
      <xdr:rowOff>0</xdr:rowOff>
    </xdr:from>
    <xdr:to>
      <xdr:col>43</xdr:col>
      <xdr:colOff>121058</xdr:colOff>
      <xdr:row>16</xdr:row>
      <xdr:rowOff>19923</xdr:rowOff>
    </xdr:to>
    <xdr:pic>
      <xdr:nvPicPr>
        <xdr:cNvPr id="10" name="图片 9">
          <a:extLst>
            <a:ext uri="{FF2B5EF4-FFF2-40B4-BE49-F238E27FC236}">
              <a16:creationId xmlns:a16="http://schemas.microsoft.com/office/drawing/2014/main" id="{8C79595B-1EF7-4BD5-87B6-D5C846448757}"/>
            </a:ext>
          </a:extLst>
        </xdr:cNvPr>
        <xdr:cNvPicPr>
          <a:picLocks noChangeAspect="1"/>
        </xdr:cNvPicPr>
      </xdr:nvPicPr>
      <xdr:blipFill>
        <a:blip xmlns:r="http://schemas.openxmlformats.org/officeDocument/2006/relationships" r:embed="rId3"/>
        <a:stretch>
          <a:fillRect/>
        </a:stretch>
      </xdr:blipFill>
      <xdr:spPr>
        <a:xfrm>
          <a:off x="33371118" y="3653118"/>
          <a:ext cx="1376116" cy="1947334"/>
        </a:xfrm>
        <a:prstGeom prst="rect">
          <a:avLst/>
        </a:prstGeom>
      </xdr:spPr>
    </xdr:pic>
    <xdr:clientData/>
  </xdr:twoCellAnchor>
  <xdr:twoCellAnchor editAs="oneCell">
    <xdr:from>
      <xdr:col>36</xdr:col>
      <xdr:colOff>156882</xdr:colOff>
      <xdr:row>18</xdr:row>
      <xdr:rowOff>0</xdr:rowOff>
    </xdr:from>
    <xdr:to>
      <xdr:col>38</xdr:col>
      <xdr:colOff>207309</xdr:colOff>
      <xdr:row>22</xdr:row>
      <xdr:rowOff>125286</xdr:rowOff>
    </xdr:to>
    <xdr:pic>
      <xdr:nvPicPr>
        <xdr:cNvPr id="11" name="图片 10">
          <a:extLst>
            <a:ext uri="{FF2B5EF4-FFF2-40B4-BE49-F238E27FC236}">
              <a16:creationId xmlns:a16="http://schemas.microsoft.com/office/drawing/2014/main" id="{3FB80652-6DAB-485A-97D3-358F4BA01D71}"/>
            </a:ext>
          </a:extLst>
        </xdr:cNvPr>
        <xdr:cNvPicPr>
          <a:picLocks noChangeAspect="1"/>
        </xdr:cNvPicPr>
      </xdr:nvPicPr>
      <xdr:blipFill>
        <a:blip xmlns:r="http://schemas.openxmlformats.org/officeDocument/2006/relationships" r:embed="rId4"/>
        <a:stretch>
          <a:fillRect/>
        </a:stretch>
      </xdr:blipFill>
      <xdr:spPr>
        <a:xfrm>
          <a:off x="30267088" y="6387353"/>
          <a:ext cx="1428750" cy="2052698"/>
        </a:xfrm>
        <a:prstGeom prst="rect">
          <a:avLst/>
        </a:prstGeom>
      </xdr:spPr>
    </xdr:pic>
    <xdr:clientData/>
  </xdr:twoCellAnchor>
  <xdr:twoCellAnchor editAs="oneCell">
    <xdr:from>
      <xdr:col>39</xdr:col>
      <xdr:colOff>0</xdr:colOff>
      <xdr:row>18</xdr:row>
      <xdr:rowOff>0</xdr:rowOff>
    </xdr:from>
    <xdr:to>
      <xdr:col>41</xdr:col>
      <xdr:colOff>173691</xdr:colOff>
      <xdr:row>22</xdr:row>
      <xdr:rowOff>97380</xdr:rowOff>
    </xdr:to>
    <xdr:pic>
      <xdr:nvPicPr>
        <xdr:cNvPr id="12" name="图片 11">
          <a:extLst>
            <a:ext uri="{FF2B5EF4-FFF2-40B4-BE49-F238E27FC236}">
              <a16:creationId xmlns:a16="http://schemas.microsoft.com/office/drawing/2014/main" id="{A3835CB7-00E0-4BED-B7DF-C1387BD80F1A}"/>
            </a:ext>
          </a:extLst>
        </xdr:cNvPr>
        <xdr:cNvPicPr>
          <a:picLocks noChangeAspect="1"/>
        </xdr:cNvPicPr>
      </xdr:nvPicPr>
      <xdr:blipFill>
        <a:blip xmlns:r="http://schemas.openxmlformats.org/officeDocument/2006/relationships" r:embed="rId5"/>
        <a:stretch>
          <a:fillRect/>
        </a:stretch>
      </xdr:blipFill>
      <xdr:spPr>
        <a:xfrm>
          <a:off x="32116059" y="6387353"/>
          <a:ext cx="1428750" cy="2024792"/>
        </a:xfrm>
        <a:prstGeom prst="rect">
          <a:avLst/>
        </a:prstGeom>
      </xdr:spPr>
    </xdr:pic>
    <xdr:clientData/>
  </xdr:twoCellAnchor>
  <xdr:twoCellAnchor editAs="oneCell">
    <xdr:from>
      <xdr:col>36</xdr:col>
      <xdr:colOff>176893</xdr:colOff>
      <xdr:row>58</xdr:row>
      <xdr:rowOff>0</xdr:rowOff>
    </xdr:from>
    <xdr:to>
      <xdr:col>38</xdr:col>
      <xdr:colOff>326785</xdr:colOff>
      <xdr:row>62</xdr:row>
      <xdr:rowOff>193522</xdr:rowOff>
    </xdr:to>
    <xdr:pic>
      <xdr:nvPicPr>
        <xdr:cNvPr id="2" name="图片 1">
          <a:extLst>
            <a:ext uri="{FF2B5EF4-FFF2-40B4-BE49-F238E27FC236}">
              <a16:creationId xmlns:a16="http://schemas.microsoft.com/office/drawing/2014/main" id="{DD39DE83-08C1-7C09-41E0-A950EEB1F950}"/>
            </a:ext>
          </a:extLst>
        </xdr:cNvPr>
        <xdr:cNvPicPr>
          <a:picLocks noChangeAspect="1"/>
        </xdr:cNvPicPr>
      </xdr:nvPicPr>
      <xdr:blipFill>
        <a:blip xmlns:r="http://schemas.openxmlformats.org/officeDocument/2006/relationships" r:embed="rId6"/>
        <a:stretch>
          <a:fillRect/>
        </a:stretch>
      </xdr:blipFill>
      <xdr:spPr>
        <a:xfrm>
          <a:off x="19988893" y="22247679"/>
          <a:ext cx="1524213" cy="2152950"/>
        </a:xfrm>
        <a:prstGeom prst="rect">
          <a:avLst/>
        </a:prstGeom>
      </xdr:spPr>
    </xdr:pic>
    <xdr:clientData/>
  </xdr:twoCellAnchor>
  <xdr:twoCellAnchor editAs="oneCell">
    <xdr:from>
      <xdr:col>39</xdr:col>
      <xdr:colOff>0</xdr:colOff>
      <xdr:row>58</xdr:row>
      <xdr:rowOff>0</xdr:rowOff>
    </xdr:from>
    <xdr:to>
      <xdr:col>41</xdr:col>
      <xdr:colOff>272356</xdr:colOff>
      <xdr:row>62</xdr:row>
      <xdr:rowOff>183996</xdr:rowOff>
    </xdr:to>
    <xdr:pic>
      <xdr:nvPicPr>
        <xdr:cNvPr id="3" name="图片 2">
          <a:extLst>
            <a:ext uri="{FF2B5EF4-FFF2-40B4-BE49-F238E27FC236}">
              <a16:creationId xmlns:a16="http://schemas.microsoft.com/office/drawing/2014/main" id="{1AE8FB62-8B49-1F06-F690-6B8AA2841412}"/>
            </a:ext>
          </a:extLst>
        </xdr:cNvPr>
        <xdr:cNvPicPr>
          <a:picLocks noChangeAspect="1"/>
        </xdr:cNvPicPr>
      </xdr:nvPicPr>
      <xdr:blipFill>
        <a:blip xmlns:r="http://schemas.openxmlformats.org/officeDocument/2006/relationships" r:embed="rId7"/>
        <a:stretch>
          <a:fillRect/>
        </a:stretch>
      </xdr:blipFill>
      <xdr:spPr>
        <a:xfrm>
          <a:off x="21812250" y="22247679"/>
          <a:ext cx="1524213" cy="2143424"/>
        </a:xfrm>
        <a:prstGeom prst="rect">
          <a:avLst/>
        </a:prstGeom>
      </xdr:spPr>
    </xdr:pic>
    <xdr:clientData/>
  </xdr:twoCellAnchor>
  <xdr:twoCellAnchor editAs="oneCell">
    <xdr:from>
      <xdr:col>42</xdr:col>
      <xdr:colOff>0</xdr:colOff>
      <xdr:row>58</xdr:row>
      <xdr:rowOff>0</xdr:rowOff>
    </xdr:from>
    <xdr:to>
      <xdr:col>44</xdr:col>
      <xdr:colOff>234250</xdr:colOff>
      <xdr:row>62</xdr:row>
      <xdr:rowOff>164943</xdr:rowOff>
    </xdr:to>
    <xdr:pic>
      <xdr:nvPicPr>
        <xdr:cNvPr id="4" name="图片 3">
          <a:extLst>
            <a:ext uri="{FF2B5EF4-FFF2-40B4-BE49-F238E27FC236}">
              <a16:creationId xmlns:a16="http://schemas.microsoft.com/office/drawing/2014/main" id="{9E5F983C-5772-8C04-9054-72E3D7FC4FC5}"/>
            </a:ext>
          </a:extLst>
        </xdr:cNvPr>
        <xdr:cNvPicPr>
          <a:picLocks noChangeAspect="1"/>
        </xdr:cNvPicPr>
      </xdr:nvPicPr>
      <xdr:blipFill>
        <a:blip xmlns:r="http://schemas.openxmlformats.org/officeDocument/2006/relationships" r:embed="rId8"/>
        <a:stretch>
          <a:fillRect/>
        </a:stretch>
      </xdr:blipFill>
      <xdr:spPr>
        <a:xfrm>
          <a:off x="23690036" y="22247679"/>
          <a:ext cx="1486107" cy="2124371"/>
        </a:xfrm>
        <a:prstGeom prst="rect">
          <a:avLst/>
        </a:prstGeom>
      </xdr:spPr>
    </xdr:pic>
    <xdr:clientData/>
  </xdr:twoCellAnchor>
  <xdr:twoCellAnchor editAs="oneCell">
    <xdr:from>
      <xdr:col>36</xdr:col>
      <xdr:colOff>231322</xdr:colOff>
      <xdr:row>63</xdr:row>
      <xdr:rowOff>81643</xdr:rowOff>
    </xdr:from>
    <xdr:to>
      <xdr:col>38</xdr:col>
      <xdr:colOff>371687</xdr:colOff>
      <xdr:row>67</xdr:row>
      <xdr:rowOff>428924</xdr:rowOff>
    </xdr:to>
    <xdr:pic>
      <xdr:nvPicPr>
        <xdr:cNvPr id="5" name="图片 4">
          <a:extLst>
            <a:ext uri="{FF2B5EF4-FFF2-40B4-BE49-F238E27FC236}">
              <a16:creationId xmlns:a16="http://schemas.microsoft.com/office/drawing/2014/main" id="{93629D77-841D-E88A-3ED2-29CC5495FF2A}"/>
            </a:ext>
          </a:extLst>
        </xdr:cNvPr>
        <xdr:cNvPicPr>
          <a:picLocks noChangeAspect="1"/>
        </xdr:cNvPicPr>
      </xdr:nvPicPr>
      <xdr:blipFill>
        <a:blip xmlns:r="http://schemas.openxmlformats.org/officeDocument/2006/relationships" r:embed="rId9"/>
        <a:stretch>
          <a:fillRect/>
        </a:stretch>
      </xdr:blipFill>
      <xdr:spPr>
        <a:xfrm>
          <a:off x="20043322" y="24778607"/>
          <a:ext cx="1514686" cy="2143424"/>
        </a:xfrm>
        <a:prstGeom prst="rect">
          <a:avLst/>
        </a:prstGeom>
      </xdr:spPr>
    </xdr:pic>
    <xdr:clientData/>
  </xdr:twoCellAnchor>
  <xdr:twoCellAnchor editAs="oneCell">
    <xdr:from>
      <xdr:col>39</xdr:col>
      <xdr:colOff>0</xdr:colOff>
      <xdr:row>63</xdr:row>
      <xdr:rowOff>163286</xdr:rowOff>
    </xdr:from>
    <xdr:to>
      <xdr:col>41</xdr:col>
      <xdr:colOff>262829</xdr:colOff>
      <xdr:row>68</xdr:row>
      <xdr:rowOff>20710</xdr:rowOff>
    </xdr:to>
    <xdr:pic>
      <xdr:nvPicPr>
        <xdr:cNvPr id="6" name="图片 5">
          <a:extLst>
            <a:ext uri="{FF2B5EF4-FFF2-40B4-BE49-F238E27FC236}">
              <a16:creationId xmlns:a16="http://schemas.microsoft.com/office/drawing/2014/main" id="{80FC4EAB-9F7B-B759-7605-0F600069AB1F}"/>
            </a:ext>
          </a:extLst>
        </xdr:cNvPr>
        <xdr:cNvPicPr>
          <a:picLocks noChangeAspect="1"/>
        </xdr:cNvPicPr>
      </xdr:nvPicPr>
      <xdr:blipFill>
        <a:blip xmlns:r="http://schemas.openxmlformats.org/officeDocument/2006/relationships" r:embed="rId10"/>
        <a:stretch>
          <a:fillRect/>
        </a:stretch>
      </xdr:blipFill>
      <xdr:spPr>
        <a:xfrm>
          <a:off x="21812250" y="24860250"/>
          <a:ext cx="1514686" cy="214342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584200</xdr:colOff>
      <xdr:row>5</xdr:row>
      <xdr:rowOff>0</xdr:rowOff>
    </xdr:from>
    <xdr:to>
      <xdr:col>0</xdr:col>
      <xdr:colOff>1536700</xdr:colOff>
      <xdr:row>5</xdr:row>
      <xdr:rowOff>0</xdr:rowOff>
    </xdr:to>
    <xdr:sp macro="[20]!Instructions1" textlink="">
      <xdr:nvSpPr>
        <xdr:cNvPr id="2" name="Text Box 12">
          <a:extLst>
            <a:ext uri="{FF2B5EF4-FFF2-40B4-BE49-F238E27FC236}">
              <a16:creationId xmlns:a16="http://schemas.microsoft.com/office/drawing/2014/main" id="{30B75CF3-3E67-4D12-8A21-7263A1CC362A}"/>
            </a:ext>
          </a:extLst>
        </xdr:cNvPr>
        <xdr:cNvSpPr txBox="1">
          <a:spLocks noChangeArrowheads="1"/>
        </xdr:cNvSpPr>
      </xdr:nvSpPr>
      <xdr:spPr bwMode="auto">
        <a:xfrm>
          <a:off x="584200" y="793750"/>
          <a:ext cx="25400" cy="0"/>
        </a:xfrm>
        <a:prstGeom prst="rect">
          <a:avLst/>
        </a:prstGeom>
        <a:solidFill>
          <a:srgbClr val="FFFF00"/>
        </a:solidFill>
        <a:ln w="9525">
          <a:solidFill>
            <a:srgbClr val="000000"/>
          </a:solidFill>
          <a:miter lim="800000"/>
          <a:headEnd/>
          <a:tailEnd/>
        </a:ln>
      </xdr:spPr>
      <xdr:txBody>
        <a:bodyPr vertOverflow="clip" wrap="square" lIns="36576" tIns="32004" rIns="0" bIns="0" anchor="t"/>
        <a:lstStyle/>
        <a:p>
          <a:pPr algn="l" rtl="0">
            <a:defRPr sz="1000"/>
          </a:pPr>
          <a:r>
            <a:rPr lang="fr-FR" sz="1600" b="1" i="1" u="none" strike="noStrike" baseline="0">
              <a:solidFill>
                <a:srgbClr val="0000D4"/>
              </a:solidFill>
              <a:latin typeface="Arial"/>
              <a:ea typeface="Arial"/>
              <a:cs typeface="Arial"/>
            </a:rPr>
            <a:t>Instructions</a:t>
          </a:r>
        </a:p>
      </xdr:txBody>
    </xdr:sp>
    <xdr:clientData/>
  </xdr:twoCellAnchor>
  <xdr:twoCellAnchor>
    <xdr:from>
      <xdr:col>0</xdr:col>
      <xdr:colOff>584200</xdr:colOff>
      <xdr:row>5</xdr:row>
      <xdr:rowOff>0</xdr:rowOff>
    </xdr:from>
    <xdr:to>
      <xdr:col>0</xdr:col>
      <xdr:colOff>1536700</xdr:colOff>
      <xdr:row>5</xdr:row>
      <xdr:rowOff>0</xdr:rowOff>
    </xdr:to>
    <xdr:sp macro="[21]!Instructions1" textlink="">
      <xdr:nvSpPr>
        <xdr:cNvPr id="3" name="Text Box 13">
          <a:extLst>
            <a:ext uri="{FF2B5EF4-FFF2-40B4-BE49-F238E27FC236}">
              <a16:creationId xmlns:a16="http://schemas.microsoft.com/office/drawing/2014/main" id="{11A54432-8377-4DE4-86DD-CA2DC3453223}"/>
            </a:ext>
          </a:extLst>
        </xdr:cNvPr>
        <xdr:cNvSpPr txBox="1">
          <a:spLocks noChangeArrowheads="1"/>
        </xdr:cNvSpPr>
      </xdr:nvSpPr>
      <xdr:spPr bwMode="auto">
        <a:xfrm>
          <a:off x="584200" y="793750"/>
          <a:ext cx="25400" cy="0"/>
        </a:xfrm>
        <a:prstGeom prst="rect">
          <a:avLst/>
        </a:prstGeom>
        <a:solidFill>
          <a:srgbClr val="FFFF00"/>
        </a:solidFill>
        <a:ln w="9525">
          <a:solidFill>
            <a:srgbClr val="000000"/>
          </a:solidFill>
          <a:miter lim="800000"/>
          <a:headEnd/>
          <a:tailEnd/>
        </a:ln>
      </xdr:spPr>
      <xdr:txBody>
        <a:bodyPr vertOverflow="clip" wrap="square" lIns="36576" tIns="32004" rIns="0" bIns="0" anchor="t"/>
        <a:lstStyle/>
        <a:p>
          <a:pPr algn="l" rtl="0">
            <a:defRPr sz="1000"/>
          </a:pPr>
          <a:r>
            <a:rPr lang="fr-FR" sz="1600" b="1" i="1" u="none" strike="noStrike" baseline="0">
              <a:solidFill>
                <a:srgbClr val="0000D4"/>
              </a:solidFill>
              <a:latin typeface="Arial"/>
              <a:ea typeface="Arial"/>
              <a:cs typeface="Arial"/>
            </a:rPr>
            <a:t>Instructions</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jlahome1-my.sharepoint.com/Users/ying.gu/AppData/Local/Microsoft/Windows/Temporary%20Internet%20Files/OLK784B/tex%20fleece%204-17-12%20(2).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ttps://jlahome1-my.sharepoint.com/Documents%20and%20Settings/kathy/Local%20Settings/Temporary%20Internet%20Files/Content.Outlook/JH9RZ0WZ/Final%20External%20Quote%20Sheet%20-Micro%20Mink%20DA%20Throw%20solid%20back-130912.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Documents%20and%20Settings/kathy/Local%20Settings/Temporary%20Internet%20Files/Content.Outlook/JH9RZ0WZ/Final%20External%20Quote%20Sheet%20-Micro%20Mink%20DA%20Throw%20solid%20back-130912.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https://jlahome1.sharepoint.com/Documents%20and%20Settings/qianyueyun/Local%20Settings/Temporary%20Internet%20Files/Content.Outlook/S0EW6CGV/BBB%20VENDOR%20SET%20UP%20%20ROVERTALLEN%20CHARLESTON%206%2015%2011.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192.168.20.8\beyond%20basic\Costing\Wal-Mart\WOW%20Sheeting\May%2024,%202012\WOW%20-%20120524%20-%205K%20-%20FOB%20-%2060x60-172x116%20-%20Sateen%20Weave%20-%20Cotton.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https://jlahome1-my.sharepoint.com/Documents%20and%20Settings/sarah.chen/Desktop/Window/BBB%20window/chateau/NM%20CHATEAU%20PLUM%20%20SHEER%20VENDOR%20SETUP%2010%2008%2010.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Users/sarah.chen/AppData/Local/Microsoft/Windows/Temporary%20Internet%20Files/Content.Outlook/RBUPAN03/Window%20Panels.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https://jlahome1-my.sharepoint.com/Documents%20and%20Settings/dingxiaoping/Local%20Settings/Temporary%20Internet%20Files/Content.IE5/K9AN0PEF/files/TARGET/FORMS/TARGET%20QUOTE%20SHEET%20FORMAT.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https://jlahome1-my.sharepoint.com/SLard%20-%20Design/Customs%20Memo/Master%20Copy%20Quote%20Sheet%202.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SLard%20-%20Design/Customs%20Memo/Master%20Copy%20Quote%20Sheet%202.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Msfs05\data1\Documents%20and%20Settings\tm50891\Local%20Settings\Temporary%20Internet%20Files\OLK106\Levolor%203%2025%2007%20Proforma%2030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ying.gu/AppData/Local/Microsoft/Windows/Temporary%20Internet%20Files/OLK784B/tex%20fleece%204-17-12%20(2).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D:\C\C\C\C\C\Documents%20and%20Settings\sarah.chen\Local%20Settings\Temporary%20Internet%20Files\OLK21\BBB%20RA%20Anatole%20commit%20110310%20updated%20110510.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D:\C\C\C\C\C\Documents%20and%20Settings\sarah.chen\Local%20Settings\Temporary%20Internet%20Files\OLK21\7th%20Avenue%20Textra%20Microfiber%20mini%20set%20commitment%2020110614%20(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jlahome1-my.sharepoint.com/Documents%20and%20Settings/guyinghua/Local%20Settings/Temporary%20Internet%20Files/OLK97/Copy%20of%20JLA%20-%20SEPT$%20NEW%20SILK%20ESSENCE%20BLNKTS%205%2003%201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Documents%20and%20Settings/guyinghua/Local%20Settings/Temporary%20Internet%20Files/OLK97/Copy%20of%20JLA%20-%20SEPT$%20NEW%20SILK%20ESSENCE%20BLNKTS%205%2003%2010.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192.168.20.8\Beyond%20Basic\Documents%20and%20Settings\chenlihui\Local%20Settings\Temporary%20Internet%20Files\OLK9A\Import%20Product%20Data%20Sheet%204%209.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jlahome1.sharepoint.com/Documents%20and%20Settings/zhangqing/&#26700;&#38754;/BBB/item%20set%20up/Final/BBB_Bombay_Cambay_Item%20Set%20Up_20111021.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M:\Documents%20and%20Settings\chrissys\Local%20Settings\Temporary%20Internet%20Files\Content.Outlook\N7IN4LHD\PO%20Worksheet%20Matrix%20with%20Attribute%20Tab.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s://jlahome1-my.sharepoint.com/Documents%20and%20Settings/chenlihui/Local%20Settings/Temporary%20Internet%20Files/OLK9A/Import%20Product%20Data%20Sheet%204%209.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192.168.20.8\&#23478;&#32442;&#20845;&#37096;\joyce\customer\CS\CS%20stock%20list(ET)-08103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 Wrksht"/>
      <sheetName val="PO Wrksht redo"/>
      <sheetName val="style result"/>
      <sheetName val="vendor info"/>
      <sheetName val="tickets"/>
      <sheetName val="hangers"/>
      <sheetName val="comments"/>
      <sheetName val="other data"/>
      <sheetName val="bp"/>
      <sheetName val="size diffs"/>
      <sheetName val="instructions for future bp"/>
      <sheetName val="BP upgrade instructions"/>
      <sheetName val="nrf sizes n colors"/>
      <sheetName val="diff group head"/>
      <sheetName val="diff ids"/>
      <sheetName val="diff group detail"/>
      <sheetName val="test data"/>
      <sheetName val="notes-training-info"/>
      <sheetName val="date table"/>
      <sheetName val="message3"/>
      <sheetName val="Data"/>
    </sheetNames>
    <sheetDataSet>
      <sheetData sheetId="0" refreshError="1"/>
      <sheetData sheetId="1"/>
      <sheetData sheetId="2" refreshError="1"/>
      <sheetData sheetId="3">
        <row r="4">
          <cell r="A4" t="str">
            <v>Supplier</v>
          </cell>
        </row>
        <row r="5">
          <cell r="A5" t="str">
            <v>Supplier</v>
          </cell>
        </row>
        <row r="6">
          <cell r="A6" t="str">
            <v>Allstate Floral</v>
          </cell>
        </row>
        <row r="7">
          <cell r="A7" t="str">
            <v>Allure</v>
          </cell>
        </row>
        <row r="8">
          <cell r="A8" t="str">
            <v>Alok</v>
          </cell>
        </row>
        <row r="9">
          <cell r="A9" t="str">
            <v>Alpha</v>
          </cell>
        </row>
        <row r="10">
          <cell r="A10" t="str">
            <v>Aman Imports</v>
          </cell>
        </row>
        <row r="11">
          <cell r="A11" t="str">
            <v>AMERICAN DAWN</v>
          </cell>
        </row>
        <row r="12">
          <cell r="A12" t="str">
            <v>American Textiles</v>
          </cell>
        </row>
        <row r="13">
          <cell r="A13" t="str">
            <v>Anchor Home Textiles</v>
          </cell>
        </row>
        <row r="14">
          <cell r="A14" t="str">
            <v>ASD Living</v>
          </cell>
        </row>
        <row r="15">
          <cell r="A15" t="str">
            <v>Avanti</v>
          </cell>
        </row>
        <row r="16">
          <cell r="A16" t="str">
            <v>Bardwil</v>
          </cell>
        </row>
        <row r="17">
          <cell r="A17" t="str">
            <v xml:space="preserve">Beatrice </v>
          </cell>
        </row>
        <row r="18">
          <cell r="A18" t="str">
            <v>Benson Mills</v>
          </cell>
        </row>
        <row r="19">
          <cell r="A19" t="str">
            <v>Blonder Home</v>
          </cell>
        </row>
        <row r="20">
          <cell r="A20" t="str">
            <v>Boston Warehouse</v>
          </cell>
        </row>
        <row r="21">
          <cell r="A21" t="str">
            <v>Brentwood Orignals</v>
          </cell>
        </row>
        <row r="22">
          <cell r="A22" t="str">
            <v>Chesapeake Rugs</v>
          </cell>
        </row>
        <row r="23">
          <cell r="A23" t="str">
            <v>Conker Trading</v>
          </cell>
        </row>
        <row r="24">
          <cell r="A24" t="str">
            <v>Counter Art</v>
          </cell>
        </row>
        <row r="25">
          <cell r="A25" t="str">
            <v>Creative Bath</v>
          </cell>
        </row>
        <row r="26">
          <cell r="A26" t="str">
            <v>Croscill</v>
          </cell>
        </row>
        <row r="27">
          <cell r="A27" t="str">
            <v>CSS Marketing</v>
          </cell>
        </row>
        <row r="28">
          <cell r="A28" t="str">
            <v>Dalyn Rugs</v>
          </cell>
        </row>
        <row r="29">
          <cell r="A29" t="str">
            <v>Devgiri Exports</v>
          </cell>
        </row>
        <row r="30">
          <cell r="A30" t="str">
            <v>DII</v>
          </cell>
        </row>
        <row r="31">
          <cell r="A31" t="str">
            <v>Direct Home Textiles</v>
          </cell>
        </row>
        <row r="32">
          <cell r="A32" t="str">
            <v>Domay</v>
          </cell>
        </row>
        <row r="33">
          <cell r="A33" t="str">
            <v>Ellison First Asia</v>
          </cell>
        </row>
        <row r="34">
          <cell r="A34" t="str">
            <v>Elrene</v>
          </cell>
        </row>
        <row r="35">
          <cell r="A35" t="str">
            <v>ER Carpenter</v>
          </cell>
        </row>
        <row r="36">
          <cell r="A36" t="str">
            <v>Evergreen</v>
          </cell>
        </row>
        <row r="37">
          <cell r="A37" t="str">
            <v>Fallani &amp; Cohn</v>
          </cell>
        </row>
        <row r="38">
          <cell r="A38" t="str">
            <v>Feizy Rugs</v>
          </cell>
        </row>
        <row r="39">
          <cell r="A39" t="str">
            <v>Foreston Trends</v>
          </cell>
        </row>
        <row r="40">
          <cell r="A40" t="str">
            <v>Ginsey</v>
          </cell>
        </row>
        <row r="41">
          <cell r="A41" t="str">
            <v>Global Eagle</v>
          </cell>
        </row>
        <row r="42">
          <cell r="A42" t="str">
            <v>Harman</v>
          </cell>
        </row>
        <row r="43">
          <cell r="A43" t="str">
            <v>Hollander</v>
          </cell>
        </row>
        <row r="44">
          <cell r="A44" t="str">
            <v>Home Dynamix</v>
          </cell>
        </row>
        <row r="45">
          <cell r="A45" t="str">
            <v>India Connection</v>
          </cell>
        </row>
        <row r="46">
          <cell r="A46" t="str">
            <v>India Ink</v>
          </cell>
        </row>
        <row r="47">
          <cell r="A47" t="str">
            <v>Ivy Hill Home</v>
          </cell>
        </row>
        <row r="48">
          <cell r="A48" t="str">
            <v>Jabara</v>
          </cell>
        </row>
        <row r="49">
          <cell r="A49" t="str">
            <v>JLA Home</v>
          </cell>
        </row>
        <row r="50">
          <cell r="A50" t="str">
            <v>John Ritzenthaler Co</v>
          </cell>
        </row>
        <row r="51">
          <cell r="A51" t="str">
            <v>KAS Rugs</v>
          </cell>
        </row>
        <row r="52">
          <cell r="A52" t="str">
            <v>Kassatex Towels</v>
          </cell>
        </row>
        <row r="53">
          <cell r="A53" t="str">
            <v>Kay Dee Designs</v>
          </cell>
        </row>
        <row r="54">
          <cell r="A54" t="str">
            <v>Kemp &amp; Beatly</v>
          </cell>
        </row>
        <row r="55">
          <cell r="A55" t="str">
            <v>Kennedy</v>
          </cell>
        </row>
        <row r="56">
          <cell r="A56" t="str">
            <v>Kenney Mfgr</v>
          </cell>
        </row>
        <row r="57">
          <cell r="A57" t="str">
            <v>Lamont Limited</v>
          </cell>
        </row>
        <row r="58">
          <cell r="A58" t="str">
            <v>Leila's Linens</v>
          </cell>
        </row>
        <row r="59">
          <cell r="A59" t="str">
            <v>Lintex Linens</v>
          </cell>
        </row>
        <row r="60">
          <cell r="A60" t="str">
            <v>Louisville Bedding</v>
          </cell>
        </row>
        <row r="61">
          <cell r="A61" t="str">
            <v>Mahogany (RA Home Inc)</v>
          </cell>
        </row>
        <row r="62">
          <cell r="A62" t="str">
            <v>Manual Woodworkers</v>
          </cell>
        </row>
        <row r="63">
          <cell r="A63" t="str">
            <v>MOD Lifestyles</v>
          </cell>
        </row>
        <row r="64">
          <cell r="A64" t="str">
            <v>Mohawk</v>
          </cell>
        </row>
        <row r="65">
          <cell r="A65" t="str">
            <v>M-Style</v>
          </cell>
        </row>
        <row r="66">
          <cell r="A66" t="str">
            <v>Murval</v>
          </cell>
        </row>
        <row r="67">
          <cell r="A67" t="str">
            <v>MVP/Stein Mart Imports</v>
          </cell>
        </row>
        <row r="68">
          <cell r="A68" t="str">
            <v>Nap</v>
          </cell>
        </row>
        <row r="69">
          <cell r="A69" t="str">
            <v>Newport Layton</v>
          </cell>
        </row>
        <row r="70">
          <cell r="A70" t="str">
            <v>Nourison</v>
          </cell>
        </row>
        <row r="71">
          <cell r="A71" t="str">
            <v>Ovation Ind</v>
          </cell>
        </row>
        <row r="72">
          <cell r="A72" t="str">
            <v>Pacific Merchants</v>
          </cell>
        </row>
        <row r="73">
          <cell r="A73" t="str">
            <v>Park B. Smith</v>
          </cell>
        </row>
        <row r="74">
          <cell r="A74" t="str">
            <v>Peking Hanidcrafts</v>
          </cell>
        </row>
        <row r="75">
          <cell r="A75" t="str">
            <v>Planet Home</v>
          </cell>
        </row>
        <row r="76">
          <cell r="A76" t="str">
            <v>Rasa Home</v>
          </cell>
        </row>
        <row r="77">
          <cell r="A77" t="str">
            <v>Regence Home</v>
          </cell>
        </row>
        <row r="78">
          <cell r="A78" t="str">
            <v>Revere Mills</v>
          </cell>
        </row>
        <row r="79">
          <cell r="A79" t="str">
            <v>Rose Tree</v>
          </cell>
        </row>
        <row r="80">
          <cell r="A80" t="str">
            <v>S2 Resources</v>
          </cell>
        </row>
        <row r="81">
          <cell r="A81" t="str">
            <v>Sam Hedaya/HomeWear</v>
          </cell>
        </row>
        <row r="82">
          <cell r="A82" t="str">
            <v>Saparna</v>
          </cell>
        </row>
        <row r="83">
          <cell r="A83" t="str">
            <v>Saturday Knight</v>
          </cell>
        </row>
        <row r="84">
          <cell r="A84" t="str">
            <v>Scent-sation</v>
          </cell>
        </row>
        <row r="85">
          <cell r="A85" t="str">
            <v>Sherry Kline/Pacific Coast</v>
          </cell>
        </row>
        <row r="86">
          <cell r="A86" t="str">
            <v>Sleep Studio</v>
          </cell>
        </row>
        <row r="87">
          <cell r="A87" t="str">
            <v>SNA Textiles</v>
          </cell>
        </row>
        <row r="88">
          <cell r="A88" t="str">
            <v>Sunham</v>
          </cell>
        </row>
        <row r="89">
          <cell r="A89" t="str">
            <v>Suntex</v>
          </cell>
        </row>
        <row r="90">
          <cell r="A90" t="str">
            <v>Taymor</v>
          </cell>
        </row>
        <row r="91">
          <cell r="A91" t="str">
            <v>Thro</v>
          </cell>
        </row>
        <row r="92">
          <cell r="A92" t="str">
            <v>Town &amp; Country</v>
          </cell>
        </row>
        <row r="93">
          <cell r="A93" t="str">
            <v>Tradewinds Imports</v>
          </cell>
        </row>
        <row r="94">
          <cell r="A94" t="str">
            <v>Trendex</v>
          </cell>
        </row>
        <row r="95">
          <cell r="A95" t="str">
            <v>Tripar</v>
          </cell>
        </row>
        <row r="96">
          <cell r="A96" t="str">
            <v>Vantage</v>
          </cell>
        </row>
        <row r="97">
          <cell r="A97" t="str">
            <v>Venus</v>
          </cell>
        </row>
        <row r="98">
          <cell r="A98" t="str">
            <v>Warehouse 104/Coynes</v>
          </cell>
        </row>
        <row r="99">
          <cell r="A99" t="str">
            <v>Welcome Ind</v>
          </cell>
        </row>
        <row r="100">
          <cell r="A100" t="str">
            <v>West Point Stevens</v>
          </cell>
        </row>
        <row r="101">
          <cell r="A101" t="str">
            <v>Westgate</v>
          </cell>
        </row>
        <row r="399">
          <cell r="A399" t="str">
            <v>supplier</v>
          </cell>
        </row>
        <row r="400">
          <cell r="A400" t="str">
            <v>x</v>
          </cell>
        </row>
      </sheetData>
      <sheetData sheetId="4">
        <row r="3">
          <cell r="B3" t="str">
            <v>NO</v>
          </cell>
          <cell r="G3" t="str">
            <v>VIEW TICKET TYPES</v>
          </cell>
        </row>
        <row r="4">
          <cell r="B4" t="str">
            <v>HD</v>
          </cell>
          <cell r="G4" t="str">
            <v>HD-HOME DÉCOR</v>
          </cell>
        </row>
        <row r="5">
          <cell r="B5" t="str">
            <v>HT</v>
          </cell>
          <cell r="G5" t="str">
            <v>HT-HANG TAG</v>
          </cell>
        </row>
        <row r="6">
          <cell r="B6" t="str">
            <v>HU</v>
          </cell>
          <cell r="G6" t="str">
            <v>HU-HOME USE UPC</v>
          </cell>
        </row>
        <row r="7">
          <cell r="B7" t="str">
            <v>LB</v>
          </cell>
          <cell r="G7" t="str">
            <v>LB-LABEL</v>
          </cell>
        </row>
        <row r="8">
          <cell r="B8" t="str">
            <v>ML</v>
          </cell>
          <cell r="G8" t="str">
            <v>ML-MINI LABEL</v>
          </cell>
        </row>
        <row r="9">
          <cell r="B9" t="str">
            <v>MT</v>
          </cell>
          <cell r="G9" t="str">
            <v>MT-MINI TAG</v>
          </cell>
        </row>
        <row r="10">
          <cell r="G10" t="str">
            <v>NR- NOT REQUIRED</v>
          </cell>
        </row>
        <row r="27">
          <cell r="B27" t="str">
            <v>x</v>
          </cell>
          <cell r="G27" t="str">
            <v>x</v>
          </cell>
        </row>
      </sheetData>
      <sheetData sheetId="5">
        <row r="3">
          <cell r="B3">
            <v>479</v>
          </cell>
          <cell r="G3" t="str">
            <v xml:space="preserve"> VIEW HANGERS</v>
          </cell>
        </row>
        <row r="4">
          <cell r="B4">
            <v>484</v>
          </cell>
          <cell r="G4" t="str">
            <v>3329 17"COAT</v>
          </cell>
        </row>
        <row r="5">
          <cell r="B5">
            <v>485</v>
          </cell>
          <cell r="G5" t="str">
            <v>3329 19"COAT</v>
          </cell>
        </row>
        <row r="6">
          <cell r="B6">
            <v>498</v>
          </cell>
          <cell r="G6" t="str">
            <v>3T- 3 tiered -Bali</v>
          </cell>
        </row>
        <row r="7">
          <cell r="B7">
            <v>584</v>
          </cell>
          <cell r="G7" t="str">
            <v>479 BIG N TALL TOP</v>
          </cell>
        </row>
        <row r="8">
          <cell r="B8">
            <v>951</v>
          </cell>
          <cell r="G8" t="str">
            <v>484 ADULT TOP/DRESS</v>
          </cell>
        </row>
        <row r="9">
          <cell r="B9">
            <v>959</v>
          </cell>
          <cell r="G9" t="str">
            <v>484/6012 COMBO</v>
          </cell>
        </row>
        <row r="10">
          <cell r="B10">
            <v>3329</v>
          </cell>
          <cell r="G10" t="str">
            <v>485 CHILD TOP/DRESS</v>
          </cell>
        </row>
        <row r="11">
          <cell r="B11">
            <v>6008</v>
          </cell>
          <cell r="G11" t="str">
            <v>485/1100 CHILDREN</v>
          </cell>
        </row>
        <row r="12">
          <cell r="B12">
            <v>6010</v>
          </cell>
          <cell r="G12" t="str">
            <v>498 INFANT TOP/DRESS</v>
          </cell>
        </row>
        <row r="13">
          <cell r="B13">
            <v>6012</v>
          </cell>
          <cell r="G13" t="str">
            <v>498/1004 INFANT COMBO</v>
          </cell>
        </row>
        <row r="14">
          <cell r="B14">
            <v>6014</v>
          </cell>
          <cell r="G14" t="str">
            <v>498/1100 TODDLER</v>
          </cell>
        </row>
        <row r="15">
          <cell r="B15" t="str">
            <v>3 tier</v>
          </cell>
          <cell r="G15" t="str">
            <v>584 SWEATER</v>
          </cell>
        </row>
        <row r="16">
          <cell r="B16" t="str">
            <v>484/6012</v>
          </cell>
          <cell r="G16" t="str">
            <v>6008 INFANT BOTT</v>
          </cell>
        </row>
        <row r="17">
          <cell r="B17" t="str">
            <v>485/1100</v>
          </cell>
          <cell r="G17" t="str">
            <v>6010 CHILD BOTT</v>
          </cell>
        </row>
        <row r="18">
          <cell r="B18" t="str">
            <v>498/1004</v>
          </cell>
          <cell r="G18" t="str">
            <v>6012 ADULT BOTT</v>
          </cell>
        </row>
        <row r="19">
          <cell r="B19" t="str">
            <v>498/1100</v>
          </cell>
          <cell r="G19" t="str">
            <v>6014 BIG N TALL BOTT</v>
          </cell>
        </row>
        <row r="20">
          <cell r="B20" t="str">
            <v>GS 19</v>
          </cell>
          <cell r="G20" t="str">
            <v>951 INFANT 1 HANGER SET</v>
          </cell>
        </row>
        <row r="21">
          <cell r="B21" t="str">
            <v>J</v>
          </cell>
          <cell r="G21" t="str">
            <v>959 TODDLER 1 HANGER SET</v>
          </cell>
        </row>
        <row r="22">
          <cell r="B22" t="str">
            <v>NO</v>
          </cell>
          <cell r="G22" t="str">
            <v>GS19 BRA/PANTY</v>
          </cell>
        </row>
        <row r="23">
          <cell r="B23" t="str">
            <v>PLSTC SUIT</v>
          </cell>
          <cell r="G23" t="str">
            <v>J HANGERS-Thermals</v>
          </cell>
        </row>
        <row r="24">
          <cell r="B24" t="str">
            <v>VP 277</v>
          </cell>
          <cell r="G24" t="str">
            <v>NO</v>
          </cell>
        </row>
        <row r="25">
          <cell r="B25">
            <v>999</v>
          </cell>
          <cell r="G25" t="str">
            <v>PLASTIC SUIT</v>
          </cell>
        </row>
        <row r="26">
          <cell r="G26" t="str">
            <v>VP277 ADULT PADDED TOP</v>
          </cell>
        </row>
        <row r="27">
          <cell r="G27" t="str">
            <v>999 VENDOR SPECIALTY</v>
          </cell>
        </row>
        <row r="42">
          <cell r="B42" t="str">
            <v>X</v>
          </cell>
          <cell r="G42" t="str">
            <v>x</v>
          </cell>
        </row>
      </sheetData>
      <sheetData sheetId="6">
        <row r="3">
          <cell r="B3" t="str">
            <v>ADVERTISED</v>
          </cell>
        </row>
        <row r="4">
          <cell r="B4" t="str">
            <v>FABULOUS FIND</v>
          </cell>
        </row>
        <row r="5">
          <cell r="B5" t="str">
            <v>20% CHARGEBACK IF NOT SHIPPED COMPLETE WITHIN SHIP WINDOW.</v>
          </cell>
        </row>
        <row r="6">
          <cell r="B6" t="str">
            <v>ANIMAL</v>
          </cell>
        </row>
        <row r="7">
          <cell r="B7" t="str">
            <v>BLACK/WHITE/RED</v>
          </cell>
        </row>
        <row r="8">
          <cell r="B8" t="str">
            <v>BOUTIQUE ESSENTIAL LABELS</v>
          </cell>
        </row>
        <row r="9">
          <cell r="B9" t="str">
            <v>DO NOT EDI BULK</v>
          </cell>
        </row>
        <row r="10">
          <cell r="B10" t="str">
            <v>DO NOT PACK TO STORE BKDWNS</v>
          </cell>
        </row>
        <row r="11">
          <cell r="B11" t="str">
            <v>FABULOUS FIND</v>
          </cell>
        </row>
        <row r="12">
          <cell r="B12" t="str">
            <v>FLAT PACK</v>
          </cell>
        </row>
        <row r="13">
          <cell r="B13" t="str">
            <v>GOLD</v>
          </cell>
        </row>
        <row r="14">
          <cell r="B14" t="str">
            <v>HANDBAGS MUST BE STUFFED</v>
          </cell>
        </row>
        <row r="15">
          <cell r="B15" t="str">
            <v>HOLD OFF FLOOR</v>
          </cell>
        </row>
        <row r="16">
          <cell r="B16" t="str">
            <v>MUST BE 18"  PLUS 3" EXTENDOR</v>
          </cell>
        </row>
        <row r="17">
          <cell r="B17" t="str">
            <v>MUST BE ON HANGERS</v>
          </cell>
        </row>
        <row r="18">
          <cell r="B18" t="str">
            <v>MUST BE PRETICKETED</v>
          </cell>
        </row>
        <row r="19">
          <cell r="B19" t="str">
            <v>MUST COME IN AN INDIV APPROV BOX</v>
          </cell>
        </row>
        <row r="20">
          <cell r="B20" t="str">
            <v>MUST HAVE ALAN FLUSSER LABELING</v>
          </cell>
        </row>
        <row r="21">
          <cell r="B21" t="str">
            <v>NEW STORE</v>
          </cell>
        </row>
        <row r="22">
          <cell r="B22" t="str">
            <v>PEARL</v>
          </cell>
        </row>
        <row r="23">
          <cell r="B23" t="str">
            <v>PECK N PECK LABEL</v>
          </cell>
        </row>
        <row r="24">
          <cell r="B24" t="str">
            <v>PENDING APPROVAL OF TOP SAMPLE</v>
          </cell>
        </row>
        <row r="25">
          <cell r="B25" t="str">
            <v>RUSH</v>
          </cell>
        </row>
        <row r="26">
          <cell r="B26" t="str">
            <v>SEASONAL COLOR</v>
          </cell>
        </row>
        <row r="27">
          <cell r="B27" t="str">
            <v>SILVER</v>
          </cell>
        </row>
        <row r="28">
          <cell r="B28" t="str">
            <v>SPECIAL ORDER FOR:</v>
          </cell>
        </row>
        <row r="29">
          <cell r="B29" t="str">
            <v>STUFF WITH PAPER</v>
          </cell>
        </row>
        <row r="30">
          <cell r="B30" t="str">
            <v>TOC</v>
          </cell>
        </row>
        <row r="31">
          <cell r="B31" t="str">
            <v>TOWER</v>
          </cell>
        </row>
        <row r="32">
          <cell r="B32" t="str">
            <v>UNNEST LUGGAGE</v>
          </cell>
        </row>
        <row r="33">
          <cell r="B33" t="str">
            <v>ALL NECKS MUST BE 18" PLUS 3" EXTENDER</v>
          </cell>
        </row>
        <row r="34">
          <cell r="B34" t="str">
            <v>SEED HANGERS</v>
          </cell>
        </row>
        <row r="35">
          <cell r="B35" t="str">
            <v>DIFF TYPE  1</v>
          </cell>
        </row>
        <row r="36">
          <cell r="B36" t="str">
            <v>DIFF TYPE  2</v>
          </cell>
        </row>
        <row r="37">
          <cell r="B37" t="str">
            <v>DIFF TYPE  3</v>
          </cell>
        </row>
        <row r="38">
          <cell r="B38" t="str">
            <v>DIFF TYPE  4</v>
          </cell>
        </row>
        <row r="39">
          <cell r="B39" t="str">
            <v>x</v>
          </cell>
        </row>
        <row r="40">
          <cell r="B40" t="str">
            <v>x</v>
          </cell>
        </row>
        <row r="41">
          <cell r="B41" t="str">
            <v>x</v>
          </cell>
        </row>
        <row r="42">
          <cell r="B42" t="str">
            <v>x</v>
          </cell>
        </row>
        <row r="43">
          <cell r="B43" t="str">
            <v>x</v>
          </cell>
        </row>
        <row r="44">
          <cell r="B44" t="str">
            <v>x</v>
          </cell>
        </row>
        <row r="45">
          <cell r="B45" t="str">
            <v>X</v>
          </cell>
        </row>
        <row r="46">
          <cell r="B46" t="str">
            <v>X</v>
          </cell>
        </row>
        <row r="47">
          <cell r="B47" t="str">
            <v>X</v>
          </cell>
        </row>
        <row r="48">
          <cell r="B48" t="str">
            <v>X</v>
          </cell>
        </row>
        <row r="49">
          <cell r="B49" t="str">
            <v>X</v>
          </cell>
        </row>
        <row r="50">
          <cell r="B50" t="str">
            <v>X</v>
          </cell>
        </row>
        <row r="51">
          <cell r="B51" t="str">
            <v>X</v>
          </cell>
        </row>
        <row r="52">
          <cell r="B52" t="str">
            <v>X</v>
          </cell>
        </row>
        <row r="53">
          <cell r="B53" t="str">
            <v>X</v>
          </cell>
        </row>
        <row r="54">
          <cell r="B54" t="str">
            <v>x</v>
          </cell>
        </row>
      </sheetData>
      <sheetData sheetId="7">
        <row r="2">
          <cell r="B2" t="str">
            <v>10% CHARGEBACK IF NOT SHIPPED COMPLETE WITHIN SHIP WINDOW.</v>
          </cell>
          <cell r="K2" t="str">
            <v>National Brand</v>
          </cell>
          <cell r="P2" t="str">
            <v>NET 15</v>
          </cell>
          <cell r="R2" t="str">
            <v>PICK</v>
          </cell>
          <cell r="T2" t="str">
            <v>YES</v>
          </cell>
          <cell r="AF2" t="str">
            <v>COLOR</v>
          </cell>
          <cell r="AH2" t="str">
            <v>UCC 12 (12 digit UPC)</v>
          </cell>
          <cell r="AK2" t="str">
            <v>TOP</v>
          </cell>
          <cell r="AN2" t="str">
            <v>PICK</v>
          </cell>
          <cell r="AQ2" t="str">
            <v>PICK</v>
          </cell>
          <cell r="AS2" t="str">
            <v>PICK</v>
          </cell>
          <cell r="AU2" t="str">
            <v>OPTIONAL</v>
          </cell>
          <cell r="AY2">
            <v>1401</v>
          </cell>
          <cell r="AZ2" t="str">
            <v>1-GOOD</v>
          </cell>
          <cell r="BB2" t="str">
            <v>YES</v>
          </cell>
          <cell r="BD2" t="str">
            <v>UPC</v>
          </cell>
          <cell r="BF2" t="str">
            <v>ATTACHED</v>
          </cell>
          <cell r="BG2">
            <v>1</v>
          </cell>
          <cell r="BI2">
            <v>1</v>
          </cell>
          <cell r="BL2">
            <v>952</v>
          </cell>
          <cell r="BN2" t="str">
            <v>W'HOUSE</v>
          </cell>
          <cell r="BR2" t="str">
            <v>YES</v>
          </cell>
        </row>
        <row r="3">
          <cell r="B3" t="str">
            <v>15% CHARGEBACK IF NOT SHIPPED COMPLETE WITHIN SHIP WINDOW.</v>
          </cell>
          <cell r="I3" t="str">
            <v>AF Afghanistan</v>
          </cell>
          <cell r="K3" t="str">
            <v>Non-Branded</v>
          </cell>
          <cell r="P3" t="str">
            <v>NET 30</v>
          </cell>
          <cell r="R3" t="str">
            <v>JAN</v>
          </cell>
          <cell r="T3" t="str">
            <v>NO</v>
          </cell>
          <cell r="AC3" t="str">
            <v>1 Prepaid Freight - Destination</v>
          </cell>
          <cell r="AF3" t="str">
            <v>SIZE</v>
          </cell>
          <cell r="AH3" t="str">
            <v>UCC 14 (14 digit UPC)</v>
          </cell>
          <cell r="AK3" t="str">
            <v>BTM</v>
          </cell>
          <cell r="AN3" t="str">
            <v>NB</v>
          </cell>
          <cell r="AQ3">
            <v>100</v>
          </cell>
          <cell r="AS3">
            <v>1</v>
          </cell>
          <cell r="AU3" t="str">
            <v>CLO  Close Out</v>
          </cell>
          <cell r="AY3" t="str">
            <v>X</v>
          </cell>
          <cell r="AZ3" t="str">
            <v>2-BETTER</v>
          </cell>
          <cell r="BB3" t="str">
            <v>NO</v>
          </cell>
          <cell r="BD3" t="str">
            <v>VEND MDL</v>
          </cell>
          <cell r="BF3" t="str">
            <v>INOVIS</v>
          </cell>
          <cell r="BG3">
            <v>2</v>
          </cell>
          <cell r="BI3">
            <v>2</v>
          </cell>
          <cell r="BL3">
            <v>9521</v>
          </cell>
          <cell r="BN3" t="str">
            <v>STORE</v>
          </cell>
          <cell r="BR3" t="str">
            <v>NO</v>
          </cell>
        </row>
        <row r="4">
          <cell r="B4" t="str">
            <v>20% CHARGEBACK IF NOT SHIPPED COMPLETE WITHIN SHIP WINDOW.</v>
          </cell>
          <cell r="I4" t="str">
            <v>AL Albania</v>
          </cell>
          <cell r="K4" t="str">
            <v>2 A Tee</v>
          </cell>
          <cell r="P4" t="str">
            <v>NET 45</v>
          </cell>
          <cell r="R4" t="str">
            <v>FEB</v>
          </cell>
          <cell r="AC4" t="str">
            <v>2 Prepaid and Add - Destination</v>
          </cell>
          <cell r="AF4" t="str">
            <v>SCHOOLS</v>
          </cell>
          <cell r="AH4" t="str">
            <v>EAN (13 digit)</v>
          </cell>
          <cell r="AK4" t="str">
            <v>JKT</v>
          </cell>
          <cell r="AN4" t="str">
            <v>ARB</v>
          </cell>
          <cell r="AQ4">
            <v>101</v>
          </cell>
          <cell r="AS4">
            <v>2</v>
          </cell>
          <cell r="AU4" t="str">
            <v>CSP  Customer Service</v>
          </cell>
          <cell r="AZ4" t="str">
            <v>3-BEST</v>
          </cell>
          <cell r="BB4" t="str">
            <v>EXEMPT</v>
          </cell>
          <cell r="BF4" t="str">
            <v>EDI</v>
          </cell>
          <cell r="BG4">
            <v>3</v>
          </cell>
          <cell r="BI4">
            <v>3</v>
          </cell>
          <cell r="BL4">
            <v>953</v>
          </cell>
          <cell r="BR4" t="str">
            <v>EXEMPT</v>
          </cell>
        </row>
        <row r="5">
          <cell r="B5" t="str">
            <v>25% CHARGEBACK IF NOT SHIPPED COMPLETE WITHIN SHIP WINDOW.</v>
          </cell>
          <cell r="I5" t="str">
            <v>DZ Algeria</v>
          </cell>
          <cell r="K5" t="str">
            <v>5 Diamond</v>
          </cell>
          <cell r="P5" t="str">
            <v>NET 60</v>
          </cell>
          <cell r="R5" t="str">
            <v>MARCH</v>
          </cell>
          <cell r="AC5" t="str">
            <v>3 Collect - Destination</v>
          </cell>
          <cell r="AF5" t="str">
            <v>LETTERS</v>
          </cell>
          <cell r="AH5" t="str">
            <v>ISBN (books)</v>
          </cell>
          <cell r="AK5" t="str">
            <v>DRS</v>
          </cell>
          <cell r="AN5" t="str">
            <v>BRB</v>
          </cell>
          <cell r="AQ5">
            <v>102</v>
          </cell>
          <cell r="AS5">
            <v>3</v>
          </cell>
          <cell r="AU5" t="str">
            <v>EXE  Executive Buy</v>
          </cell>
          <cell r="AZ5" t="str">
            <v>X</v>
          </cell>
          <cell r="BG5">
            <v>4</v>
          </cell>
          <cell r="BI5">
            <v>4</v>
          </cell>
          <cell r="BL5">
            <v>9531</v>
          </cell>
          <cell r="BR5" t="str">
            <v>SEED</v>
          </cell>
        </row>
        <row r="6">
          <cell r="I6" t="str">
            <v>AS American Samoa</v>
          </cell>
          <cell r="K6" t="str">
            <v>Alan Flusser</v>
          </cell>
          <cell r="P6" t="str">
            <v>NET 10 EOM +30</v>
          </cell>
          <cell r="R6" t="str">
            <v>APRIL</v>
          </cell>
          <cell r="AC6" t="str">
            <v xml:space="preserve">A Always Charge the Vendor - Origin </v>
          </cell>
          <cell r="AF6" t="str">
            <v>POWER</v>
          </cell>
          <cell r="AH6" t="str">
            <v>x</v>
          </cell>
          <cell r="AK6" t="str">
            <v>SET</v>
          </cell>
          <cell r="AN6" t="str">
            <v>X</v>
          </cell>
          <cell r="AQ6">
            <v>103</v>
          </cell>
          <cell r="AS6">
            <v>4</v>
          </cell>
          <cell r="AU6" t="str">
            <v>PRO  Program Buy</v>
          </cell>
          <cell r="BG6">
            <v>5</v>
          </cell>
          <cell r="BI6">
            <v>5</v>
          </cell>
          <cell r="BL6">
            <v>954</v>
          </cell>
        </row>
        <row r="7">
          <cell r="I7" t="str">
            <v>AD Andorra</v>
          </cell>
          <cell r="K7" t="str">
            <v>Andre Oliver</v>
          </cell>
          <cell r="P7" t="str">
            <v>x</v>
          </cell>
          <cell r="R7" t="str">
            <v>MAY</v>
          </cell>
          <cell r="AC7" t="str">
            <v>C Consignee Account - Destination</v>
          </cell>
          <cell r="AF7" t="str">
            <v>SCENT</v>
          </cell>
          <cell r="AH7" t="str">
            <v>x</v>
          </cell>
          <cell r="AK7" t="str">
            <v>X</v>
          </cell>
          <cell r="AQ7">
            <v>104</v>
          </cell>
          <cell r="AS7">
            <v>5</v>
          </cell>
          <cell r="AU7" t="str">
            <v>RSH  Rush Order</v>
          </cell>
          <cell r="BG7">
            <v>6</v>
          </cell>
          <cell r="BI7">
            <v>6</v>
          </cell>
          <cell r="BL7">
            <v>9541</v>
          </cell>
        </row>
        <row r="8">
          <cell r="I8" t="str">
            <v>AO Angola</v>
          </cell>
          <cell r="K8" t="str">
            <v>Bamboo Traders</v>
          </cell>
          <cell r="R8" t="str">
            <v>JUNE</v>
          </cell>
          <cell r="AC8" t="str">
            <v>4 Collect - Origin</v>
          </cell>
          <cell r="AF8" t="str">
            <v>X</v>
          </cell>
          <cell r="AH8" t="str">
            <v>x</v>
          </cell>
          <cell r="AK8" t="str">
            <v>X</v>
          </cell>
          <cell r="AQ8">
            <v>105</v>
          </cell>
          <cell r="AS8">
            <v>6</v>
          </cell>
          <cell r="AU8" t="str">
            <v>x</v>
          </cell>
          <cell r="BG8">
            <v>7</v>
          </cell>
          <cell r="BI8">
            <v>7</v>
          </cell>
          <cell r="BL8">
            <v>940</v>
          </cell>
        </row>
        <row r="9">
          <cell r="I9" t="str">
            <v>AI Anguilla</v>
          </cell>
          <cell r="K9" t="str">
            <v>Birch Hill</v>
          </cell>
          <cell r="R9" t="str">
            <v>JULY</v>
          </cell>
          <cell r="AC9" t="str">
            <v>5 Prepaid and Add - Origin</v>
          </cell>
          <cell r="AF9" t="str">
            <v>X</v>
          </cell>
          <cell r="AH9" t="str">
            <v>x</v>
          </cell>
          <cell r="AK9" t="str">
            <v>X</v>
          </cell>
          <cell r="AQ9">
            <v>111</v>
          </cell>
          <cell r="AS9">
            <v>7</v>
          </cell>
          <cell r="AU9" t="str">
            <v>x</v>
          </cell>
          <cell r="BG9">
            <v>8</v>
          </cell>
          <cell r="BI9">
            <v>8</v>
          </cell>
          <cell r="BL9">
            <v>990</v>
          </cell>
        </row>
        <row r="10">
          <cell r="I10" t="str">
            <v>AQ Antarctica</v>
          </cell>
          <cell r="K10" t="str">
            <v>Boutique Essentials</v>
          </cell>
          <cell r="R10" t="str">
            <v>AUG</v>
          </cell>
          <cell r="AC10" t="str">
            <v>6 Prepaid Freight - Origin</v>
          </cell>
          <cell r="AF10" t="str">
            <v>X</v>
          </cell>
          <cell r="AH10" t="str">
            <v>x</v>
          </cell>
          <cell r="AK10" t="str">
            <v>X</v>
          </cell>
          <cell r="AQ10">
            <v>112</v>
          </cell>
          <cell r="AS10">
            <v>8</v>
          </cell>
          <cell r="AU10" t="str">
            <v>x</v>
          </cell>
          <cell r="BG10">
            <v>9</v>
          </cell>
          <cell r="BI10">
            <v>9</v>
          </cell>
          <cell r="BL10">
            <v>9901</v>
          </cell>
        </row>
        <row r="11">
          <cell r="I11" t="str">
            <v>AG Antigua And Barbuda</v>
          </cell>
          <cell r="K11" t="str">
            <v>Clearwater Outfitters</v>
          </cell>
          <cell r="R11" t="str">
            <v>SEPT</v>
          </cell>
          <cell r="AC11" t="str">
            <v xml:space="preserve">X </v>
          </cell>
          <cell r="AF11" t="str">
            <v>X</v>
          </cell>
          <cell r="AQ11">
            <v>200</v>
          </cell>
          <cell r="AS11">
            <v>9</v>
          </cell>
          <cell r="AU11" t="str">
            <v>x</v>
          </cell>
          <cell r="BG11">
            <v>10</v>
          </cell>
          <cell r="BI11">
            <v>10</v>
          </cell>
          <cell r="BL11">
            <v>9402</v>
          </cell>
        </row>
        <row r="12">
          <cell r="I12" t="str">
            <v>AR Argentina</v>
          </cell>
          <cell r="K12" t="str">
            <v>Ella Rose</v>
          </cell>
          <cell r="R12" t="str">
            <v>OCT</v>
          </cell>
          <cell r="AC12" t="str">
            <v xml:space="preserve">X </v>
          </cell>
          <cell r="AF12" t="str">
            <v>X</v>
          </cell>
          <cell r="AQ12">
            <v>204</v>
          </cell>
          <cell r="AS12">
            <v>100</v>
          </cell>
          <cell r="BG12">
            <v>11</v>
          </cell>
          <cell r="BI12">
            <v>11</v>
          </cell>
          <cell r="BL12">
            <v>901</v>
          </cell>
        </row>
        <row r="13">
          <cell r="I13" t="str">
            <v>AM Armenia</v>
          </cell>
          <cell r="K13" t="str">
            <v>Isabella DeMarco</v>
          </cell>
          <cell r="R13" t="str">
            <v>NOV</v>
          </cell>
          <cell r="AC13" t="str">
            <v xml:space="preserve">X </v>
          </cell>
          <cell r="AQ13">
            <v>205</v>
          </cell>
          <cell r="AS13">
            <v>101</v>
          </cell>
          <cell r="BG13">
            <v>12</v>
          </cell>
          <cell r="BI13">
            <v>12</v>
          </cell>
          <cell r="BL13">
            <v>9011</v>
          </cell>
        </row>
        <row r="14">
          <cell r="I14" t="str">
            <v>AW Aruba</v>
          </cell>
          <cell r="K14" t="str">
            <v>Island Republic</v>
          </cell>
          <cell r="R14" t="str">
            <v>DEC</v>
          </cell>
          <cell r="AC14" t="str">
            <v xml:space="preserve">X </v>
          </cell>
          <cell r="AQ14">
            <v>206</v>
          </cell>
          <cell r="AS14">
            <v>102</v>
          </cell>
          <cell r="BG14">
            <v>13</v>
          </cell>
          <cell r="BI14">
            <v>13</v>
          </cell>
          <cell r="BL14">
            <v>921</v>
          </cell>
        </row>
        <row r="15">
          <cell r="I15" t="str">
            <v>AU Australia</v>
          </cell>
          <cell r="K15" t="str">
            <v>Josephine</v>
          </cell>
          <cell r="AQ15">
            <v>207</v>
          </cell>
          <cell r="AS15">
            <v>103</v>
          </cell>
          <cell r="BG15">
            <v>14</v>
          </cell>
          <cell r="BI15">
            <v>14</v>
          </cell>
          <cell r="BL15">
            <v>9211</v>
          </cell>
        </row>
        <row r="16">
          <cell r="I16" t="str">
            <v>AT Austria</v>
          </cell>
          <cell r="K16" t="str">
            <v>Lark Lane</v>
          </cell>
          <cell r="AQ16">
            <v>208</v>
          </cell>
          <cell r="AS16">
            <v>104</v>
          </cell>
          <cell r="BG16">
            <v>15</v>
          </cell>
          <cell r="BI16">
            <v>15</v>
          </cell>
          <cell r="BL16">
            <v>950</v>
          </cell>
        </row>
        <row r="17">
          <cell r="I17" t="str">
            <v>AZ Azerbaijan</v>
          </cell>
          <cell r="K17" t="str">
            <v>Mainbocher Cashmere</v>
          </cell>
          <cell r="AQ17">
            <v>300</v>
          </cell>
          <cell r="AS17">
            <v>105</v>
          </cell>
          <cell r="BL17">
            <v>9501</v>
          </cell>
        </row>
        <row r="18">
          <cell r="I18" t="str">
            <v>BS Bahamas</v>
          </cell>
          <cell r="K18" t="str">
            <v>Peck  Peck</v>
          </cell>
          <cell r="AQ18">
            <v>306</v>
          </cell>
          <cell r="AS18">
            <v>111</v>
          </cell>
          <cell r="BL18">
            <v>951</v>
          </cell>
        </row>
        <row r="19">
          <cell r="I19" t="str">
            <v>BH Bahrain</v>
          </cell>
          <cell r="K19" t="str">
            <v>Scott Taylor</v>
          </cell>
          <cell r="AQ19">
            <v>307</v>
          </cell>
          <cell r="AS19">
            <v>112</v>
          </cell>
          <cell r="BL19">
            <v>9511</v>
          </cell>
        </row>
        <row r="20">
          <cell r="I20" t="str">
            <v>BD Bangladesh</v>
          </cell>
          <cell r="K20" t="str">
            <v>Sette Ponte</v>
          </cell>
          <cell r="AQ20">
            <v>308</v>
          </cell>
          <cell r="AS20">
            <v>200</v>
          </cell>
          <cell r="BL20">
            <v>9401</v>
          </cell>
        </row>
        <row r="21">
          <cell r="I21" t="str">
            <v>BB Barbados</v>
          </cell>
          <cell r="K21" t="str">
            <v>T. Harris</v>
          </cell>
          <cell r="AQ21">
            <v>309</v>
          </cell>
          <cell r="AS21">
            <v>204</v>
          </cell>
          <cell r="BL21">
            <v>980</v>
          </cell>
        </row>
        <row r="22">
          <cell r="I22" t="str">
            <v>BY Belarus</v>
          </cell>
          <cell r="K22" t="str">
            <v>Victor Costa</v>
          </cell>
          <cell r="AQ22">
            <v>310</v>
          </cell>
          <cell r="AS22">
            <v>205</v>
          </cell>
          <cell r="BL22">
            <v>9801</v>
          </cell>
        </row>
        <row r="23">
          <cell r="I23" t="str">
            <v>BE Belgium</v>
          </cell>
          <cell r="K23" t="str">
            <v>x</v>
          </cell>
          <cell r="AQ23">
            <v>311</v>
          </cell>
          <cell r="AS23">
            <v>206</v>
          </cell>
        </row>
        <row r="24">
          <cell r="I24" t="str">
            <v>BZ Belize</v>
          </cell>
          <cell r="K24" t="str">
            <v>x</v>
          </cell>
          <cell r="AQ24">
            <v>312</v>
          </cell>
          <cell r="AS24">
            <v>207</v>
          </cell>
        </row>
        <row r="25">
          <cell r="I25" t="str">
            <v>BJ Benin</v>
          </cell>
          <cell r="K25" t="str">
            <v>x</v>
          </cell>
          <cell r="AQ25">
            <v>313</v>
          </cell>
          <cell r="AS25">
            <v>208</v>
          </cell>
        </row>
        <row r="26">
          <cell r="I26" t="str">
            <v>BM Bermuda</v>
          </cell>
          <cell r="K26" t="str">
            <v>x</v>
          </cell>
          <cell r="AQ26">
            <v>314</v>
          </cell>
          <cell r="AS26">
            <v>300</v>
          </cell>
        </row>
        <row r="27">
          <cell r="I27" t="str">
            <v>BT Bhutan</v>
          </cell>
          <cell r="K27" t="str">
            <v>x</v>
          </cell>
          <cell r="AQ27">
            <v>400</v>
          </cell>
          <cell r="AS27">
            <v>306</v>
          </cell>
        </row>
        <row r="28">
          <cell r="I28" t="str">
            <v>BO Bolivia</v>
          </cell>
          <cell r="K28" t="str">
            <v>x</v>
          </cell>
          <cell r="AQ28">
            <v>401</v>
          </cell>
          <cell r="AS28">
            <v>307</v>
          </cell>
        </row>
        <row r="29">
          <cell r="I29" t="str">
            <v>BA Bosnia And Herzegowina</v>
          </cell>
          <cell r="K29" t="str">
            <v>x</v>
          </cell>
          <cell r="AQ29">
            <v>402</v>
          </cell>
          <cell r="AS29">
            <v>308</v>
          </cell>
        </row>
        <row r="30">
          <cell r="I30" t="str">
            <v>BW Botswana</v>
          </cell>
          <cell r="K30" t="str">
            <v>x</v>
          </cell>
          <cell r="AQ30">
            <v>402</v>
          </cell>
          <cell r="AS30">
            <v>309</v>
          </cell>
        </row>
        <row r="31">
          <cell r="I31" t="str">
            <v>BV Bouvet Island</v>
          </cell>
          <cell r="K31" t="str">
            <v>x</v>
          </cell>
          <cell r="AQ31">
            <v>402</v>
          </cell>
          <cell r="AS31">
            <v>310</v>
          </cell>
        </row>
        <row r="32">
          <cell r="I32" t="str">
            <v>BR Brazil</v>
          </cell>
          <cell r="K32" t="str">
            <v>x</v>
          </cell>
          <cell r="AQ32">
            <v>402</v>
          </cell>
          <cell r="AS32">
            <v>311</v>
          </cell>
        </row>
        <row r="33">
          <cell r="I33" t="str">
            <v>IO British Indian Ocean Territory</v>
          </cell>
          <cell r="K33" t="str">
            <v>x</v>
          </cell>
          <cell r="AQ33">
            <v>402</v>
          </cell>
          <cell r="AS33">
            <v>312</v>
          </cell>
        </row>
        <row r="34">
          <cell r="I34" t="str">
            <v>BN Brunei Darussalam</v>
          </cell>
          <cell r="K34" t="str">
            <v>x</v>
          </cell>
          <cell r="AQ34">
            <v>410</v>
          </cell>
          <cell r="AS34">
            <v>313</v>
          </cell>
        </row>
        <row r="35">
          <cell r="I35" t="str">
            <v>BG Bulgaria</v>
          </cell>
          <cell r="K35" t="str">
            <v>x</v>
          </cell>
          <cell r="AQ35">
            <v>411</v>
          </cell>
          <cell r="AS35">
            <v>314</v>
          </cell>
        </row>
        <row r="36">
          <cell r="I36" t="str">
            <v>BF Burkina Faso</v>
          </cell>
          <cell r="K36" t="str">
            <v>x</v>
          </cell>
          <cell r="AQ36">
            <v>412</v>
          </cell>
          <cell r="AS36">
            <v>400</v>
          </cell>
        </row>
        <row r="37">
          <cell r="I37" t="str">
            <v>BI Burundi</v>
          </cell>
          <cell r="K37" t="str">
            <v>x</v>
          </cell>
          <cell r="AQ37">
            <v>501</v>
          </cell>
          <cell r="AS37">
            <v>401</v>
          </cell>
        </row>
        <row r="38">
          <cell r="I38" t="str">
            <v>KH Cambodia</v>
          </cell>
          <cell r="K38" t="str">
            <v>x</v>
          </cell>
          <cell r="AQ38">
            <v>502</v>
          </cell>
          <cell r="AS38">
            <v>410</v>
          </cell>
        </row>
        <row r="39">
          <cell r="I39" t="str">
            <v>CM Cameroon</v>
          </cell>
          <cell r="K39" t="str">
            <v>x</v>
          </cell>
          <cell r="AQ39">
            <v>503</v>
          </cell>
          <cell r="AS39">
            <v>411</v>
          </cell>
        </row>
        <row r="40">
          <cell r="I40" t="str">
            <v>CA Canada</v>
          </cell>
          <cell r="K40" t="str">
            <v>x</v>
          </cell>
          <cell r="AQ40">
            <v>504</v>
          </cell>
          <cell r="AS40">
            <v>412</v>
          </cell>
        </row>
        <row r="41">
          <cell r="I41" t="str">
            <v>CV Cape Verde</v>
          </cell>
          <cell r="K41" t="str">
            <v>x</v>
          </cell>
          <cell r="AQ41">
            <v>505</v>
          </cell>
          <cell r="AS41">
            <v>501</v>
          </cell>
        </row>
        <row r="42">
          <cell r="I42" t="str">
            <v>KY Cayman Islands</v>
          </cell>
          <cell r="K42" t="str">
            <v>x</v>
          </cell>
          <cell r="AQ42">
            <v>506</v>
          </cell>
          <cell r="AS42">
            <v>502</v>
          </cell>
        </row>
        <row r="43">
          <cell r="I43" t="str">
            <v>CF Central African Republic</v>
          </cell>
          <cell r="K43" t="str">
            <v>x</v>
          </cell>
          <cell r="AQ43">
            <v>507</v>
          </cell>
          <cell r="AS43">
            <v>503</v>
          </cell>
        </row>
        <row r="44">
          <cell r="I44" t="str">
            <v>TD Chad</v>
          </cell>
          <cell r="K44" t="str">
            <v>x</v>
          </cell>
          <cell r="AQ44">
            <v>508</v>
          </cell>
          <cell r="AS44">
            <v>504</v>
          </cell>
        </row>
        <row r="45">
          <cell r="I45" t="str">
            <v>CL Chile</v>
          </cell>
          <cell r="K45" t="str">
            <v>x</v>
          </cell>
          <cell r="AQ45">
            <v>509</v>
          </cell>
          <cell r="AS45">
            <v>505</v>
          </cell>
        </row>
        <row r="46">
          <cell r="I46" t="str">
            <v>CN China</v>
          </cell>
          <cell r="K46" t="str">
            <v>x</v>
          </cell>
          <cell r="AQ46">
            <v>509</v>
          </cell>
          <cell r="AS46">
            <v>506</v>
          </cell>
        </row>
        <row r="47">
          <cell r="I47" t="str">
            <v>CX Christmas Island</v>
          </cell>
          <cell r="K47" t="str">
            <v>x</v>
          </cell>
          <cell r="AQ47">
            <v>509</v>
          </cell>
          <cell r="AS47">
            <v>507</v>
          </cell>
        </row>
        <row r="48">
          <cell r="I48" t="str">
            <v>CC Cocos (Keeling) Islands</v>
          </cell>
          <cell r="K48" t="str">
            <v>x</v>
          </cell>
          <cell r="AQ48">
            <v>509</v>
          </cell>
          <cell r="AS48">
            <v>508</v>
          </cell>
        </row>
        <row r="49">
          <cell r="I49" t="str">
            <v>CO Colombia</v>
          </cell>
          <cell r="AQ49">
            <v>509</v>
          </cell>
          <cell r="AS49">
            <v>592</v>
          </cell>
        </row>
        <row r="50">
          <cell r="I50" t="str">
            <v>KM Comoros</v>
          </cell>
          <cell r="AQ50">
            <v>509</v>
          </cell>
          <cell r="AS50">
            <v>677</v>
          </cell>
        </row>
        <row r="51">
          <cell r="I51" t="str">
            <v>CG Congo</v>
          </cell>
          <cell r="AQ51">
            <v>509</v>
          </cell>
          <cell r="AS51">
            <v>701</v>
          </cell>
        </row>
        <row r="52">
          <cell r="I52" t="str">
            <v>CD Congo, Democratic Republic Of The</v>
          </cell>
          <cell r="AQ52">
            <v>592</v>
          </cell>
          <cell r="AS52">
            <v>900</v>
          </cell>
        </row>
        <row r="53">
          <cell r="I53" t="str">
            <v>CK Cook Islands</v>
          </cell>
          <cell r="AQ53">
            <v>601</v>
          </cell>
          <cell r="AS53">
            <v>999</v>
          </cell>
        </row>
        <row r="54">
          <cell r="I54" t="str">
            <v>CR Costa Rica</v>
          </cell>
          <cell r="AQ54">
            <v>601</v>
          </cell>
          <cell r="AS54" t="str">
            <v>x</v>
          </cell>
        </row>
        <row r="55">
          <cell r="I55" t="str">
            <v>CI Cote D Ivoire</v>
          </cell>
          <cell r="AQ55">
            <v>601</v>
          </cell>
          <cell r="AS55" t="str">
            <v>x</v>
          </cell>
        </row>
        <row r="56">
          <cell r="I56" t="str">
            <v>HR Croatia/Hrvatska</v>
          </cell>
          <cell r="AQ56">
            <v>601</v>
          </cell>
          <cell r="AS56" t="str">
            <v>x</v>
          </cell>
        </row>
        <row r="57">
          <cell r="I57" t="str">
            <v>CU Cuba</v>
          </cell>
          <cell r="AQ57">
            <v>602</v>
          </cell>
          <cell r="AS57" t="str">
            <v>x</v>
          </cell>
        </row>
        <row r="58">
          <cell r="I58" t="str">
            <v>CY Cyprus</v>
          </cell>
          <cell r="AQ58">
            <v>602</v>
          </cell>
          <cell r="AS58" t="str">
            <v>x</v>
          </cell>
        </row>
        <row r="59">
          <cell r="I59" t="str">
            <v>CZ Czech Republic</v>
          </cell>
          <cell r="AQ59">
            <v>602</v>
          </cell>
          <cell r="AS59" t="str">
            <v>x</v>
          </cell>
        </row>
        <row r="60">
          <cell r="I60" t="str">
            <v>DK Denmark</v>
          </cell>
          <cell r="AQ60">
            <v>602</v>
          </cell>
          <cell r="AS60" t="str">
            <v>x</v>
          </cell>
        </row>
        <row r="61">
          <cell r="I61" t="str">
            <v>DJ Djibouti</v>
          </cell>
          <cell r="AQ61">
            <v>602</v>
          </cell>
          <cell r="AS61" t="str">
            <v>x</v>
          </cell>
        </row>
        <row r="62">
          <cell r="I62" t="str">
            <v>DM Dominica</v>
          </cell>
          <cell r="AQ62">
            <v>602</v>
          </cell>
          <cell r="AS62" t="str">
            <v>x</v>
          </cell>
        </row>
        <row r="63">
          <cell r="I63" t="str">
            <v>DO Dominican Republic</v>
          </cell>
          <cell r="AQ63">
            <v>602</v>
          </cell>
          <cell r="AS63" t="str">
            <v>x</v>
          </cell>
        </row>
        <row r="64">
          <cell r="I64" t="str">
            <v>TP East Timor</v>
          </cell>
          <cell r="AQ64">
            <v>630</v>
          </cell>
          <cell r="AS64" t="str">
            <v>x</v>
          </cell>
        </row>
        <row r="65">
          <cell r="I65" t="str">
            <v>EC Ecuador</v>
          </cell>
          <cell r="AQ65">
            <v>677</v>
          </cell>
          <cell r="AS65" t="str">
            <v>x</v>
          </cell>
        </row>
        <row r="66">
          <cell r="I66" t="str">
            <v>EG Egypt</v>
          </cell>
          <cell r="AQ66">
            <v>701</v>
          </cell>
          <cell r="AS66" t="str">
            <v>x</v>
          </cell>
        </row>
        <row r="67">
          <cell r="I67" t="str">
            <v>SV El Salvador</v>
          </cell>
          <cell r="AQ67">
            <v>702</v>
          </cell>
          <cell r="AS67" t="str">
            <v>x</v>
          </cell>
        </row>
        <row r="68">
          <cell r="I68" t="str">
            <v>GQ Equatorial Guinea</v>
          </cell>
          <cell r="AQ68">
            <v>702</v>
          </cell>
        </row>
        <row r="69">
          <cell r="I69" t="str">
            <v>ER Eritrea</v>
          </cell>
          <cell r="AQ69">
            <v>702</v>
          </cell>
        </row>
        <row r="70">
          <cell r="I70" t="str">
            <v>EE Estonia</v>
          </cell>
          <cell r="AQ70">
            <v>702</v>
          </cell>
        </row>
        <row r="71">
          <cell r="I71" t="str">
            <v>ET Ethiopia</v>
          </cell>
          <cell r="AQ71">
            <v>900</v>
          </cell>
        </row>
        <row r="72">
          <cell r="I72" t="str">
            <v>FK Falkland Islands, Malvinas</v>
          </cell>
          <cell r="AQ72">
            <v>999</v>
          </cell>
        </row>
        <row r="73">
          <cell r="I73" t="str">
            <v>FO Faroe Islands</v>
          </cell>
          <cell r="AQ73" t="str">
            <v>x</v>
          </cell>
        </row>
        <row r="74">
          <cell r="I74" t="str">
            <v>FJ Fiji</v>
          </cell>
          <cell r="AQ74" t="str">
            <v>x</v>
          </cell>
        </row>
        <row r="75">
          <cell r="I75" t="str">
            <v>FI Finland</v>
          </cell>
          <cell r="AQ75" t="str">
            <v>x</v>
          </cell>
        </row>
        <row r="76">
          <cell r="I76" t="str">
            <v>FR France</v>
          </cell>
          <cell r="AQ76" t="str">
            <v>x</v>
          </cell>
        </row>
        <row r="77">
          <cell r="I77" t="str">
            <v>FX France, Metropolitan</v>
          </cell>
          <cell r="AQ77" t="str">
            <v>x</v>
          </cell>
        </row>
        <row r="78">
          <cell r="I78" t="str">
            <v>GF French Guiana</v>
          </cell>
          <cell r="AQ78" t="str">
            <v>x</v>
          </cell>
        </row>
        <row r="79">
          <cell r="I79" t="str">
            <v>PF French Polynesia</v>
          </cell>
          <cell r="AQ79" t="str">
            <v>x</v>
          </cell>
        </row>
        <row r="80">
          <cell r="I80" t="str">
            <v>TF French Southern Territories</v>
          </cell>
          <cell r="AQ80" t="str">
            <v>x</v>
          </cell>
        </row>
        <row r="81">
          <cell r="I81" t="str">
            <v>GA Gabon</v>
          </cell>
          <cell r="AQ81" t="str">
            <v>x</v>
          </cell>
        </row>
        <row r="82">
          <cell r="I82" t="str">
            <v>GM Gambia</v>
          </cell>
          <cell r="AQ82" t="str">
            <v>x</v>
          </cell>
        </row>
        <row r="83">
          <cell r="I83" t="str">
            <v>GE Georgia</v>
          </cell>
          <cell r="AQ83" t="str">
            <v>x</v>
          </cell>
        </row>
        <row r="84">
          <cell r="I84" t="str">
            <v>DE Germany</v>
          </cell>
          <cell r="AQ84" t="str">
            <v>x</v>
          </cell>
        </row>
        <row r="85">
          <cell r="I85" t="str">
            <v>GH Ghana</v>
          </cell>
          <cell r="AQ85" t="str">
            <v>x</v>
          </cell>
        </row>
        <row r="86">
          <cell r="I86" t="str">
            <v>GI Gibraltar</v>
          </cell>
          <cell r="AQ86" t="str">
            <v>x</v>
          </cell>
        </row>
        <row r="87">
          <cell r="I87" t="str">
            <v>GR Greece</v>
          </cell>
          <cell r="AQ87" t="str">
            <v>x</v>
          </cell>
        </row>
        <row r="88">
          <cell r="I88" t="str">
            <v>GL Greenland</v>
          </cell>
          <cell r="AQ88" t="str">
            <v>x</v>
          </cell>
        </row>
        <row r="89">
          <cell r="I89" t="str">
            <v>GD Grenada</v>
          </cell>
          <cell r="AQ89" t="str">
            <v>x</v>
          </cell>
        </row>
        <row r="90">
          <cell r="I90" t="str">
            <v>GP Guadeloupe</v>
          </cell>
          <cell r="AQ90" t="str">
            <v>x</v>
          </cell>
        </row>
        <row r="91">
          <cell r="I91" t="str">
            <v>GU Guam</v>
          </cell>
          <cell r="AQ91" t="str">
            <v>x</v>
          </cell>
        </row>
        <row r="92">
          <cell r="I92" t="str">
            <v>GT Guatemala</v>
          </cell>
          <cell r="AQ92" t="str">
            <v>x</v>
          </cell>
        </row>
        <row r="93">
          <cell r="I93" t="str">
            <v>GN Guinea</v>
          </cell>
          <cell r="AQ93" t="str">
            <v>x</v>
          </cell>
        </row>
        <row r="94">
          <cell r="I94" t="str">
            <v>GW Guinea-Bissau</v>
          </cell>
          <cell r="AQ94" t="str">
            <v>x</v>
          </cell>
        </row>
        <row r="95">
          <cell r="I95" t="str">
            <v>GY Guyana</v>
          </cell>
          <cell r="AQ95" t="str">
            <v>x</v>
          </cell>
        </row>
        <row r="96">
          <cell r="I96" t="str">
            <v>HT Haiti</v>
          </cell>
          <cell r="AQ96" t="str">
            <v>x</v>
          </cell>
        </row>
        <row r="97">
          <cell r="I97" t="str">
            <v>HM Heard And Mc Donald Islands</v>
          </cell>
          <cell r="AQ97" t="str">
            <v>x</v>
          </cell>
        </row>
        <row r="98">
          <cell r="I98" t="str">
            <v>HN Honduras</v>
          </cell>
          <cell r="AQ98" t="str">
            <v>x</v>
          </cell>
        </row>
        <row r="99">
          <cell r="I99" t="str">
            <v>HK Hong Kong</v>
          </cell>
          <cell r="AQ99" t="str">
            <v>x</v>
          </cell>
        </row>
        <row r="100">
          <cell r="I100" t="str">
            <v>HU Hungary</v>
          </cell>
          <cell r="AQ100" t="str">
            <v>x</v>
          </cell>
        </row>
        <row r="101">
          <cell r="I101" t="str">
            <v>IS Iceland</v>
          </cell>
          <cell r="AQ101" t="str">
            <v>x</v>
          </cell>
        </row>
        <row r="102">
          <cell r="I102" t="str">
            <v>IN India</v>
          </cell>
          <cell r="AQ102" t="str">
            <v>x</v>
          </cell>
        </row>
        <row r="103">
          <cell r="I103" t="str">
            <v>ID Indonesia</v>
          </cell>
          <cell r="AQ103" t="str">
            <v>x</v>
          </cell>
        </row>
        <row r="104">
          <cell r="I104" t="str">
            <v>IR Iran, Islamic Republic Of</v>
          </cell>
          <cell r="AQ104" t="str">
            <v>x</v>
          </cell>
        </row>
        <row r="105">
          <cell r="I105" t="str">
            <v>IQ Iraq</v>
          </cell>
          <cell r="AQ105" t="str">
            <v>x</v>
          </cell>
        </row>
        <row r="106">
          <cell r="I106" t="str">
            <v>IE Ireland</v>
          </cell>
          <cell r="AQ106" t="str">
            <v>x</v>
          </cell>
        </row>
        <row r="107">
          <cell r="I107" t="str">
            <v>IL Israel</v>
          </cell>
          <cell r="AQ107" t="str">
            <v>x</v>
          </cell>
        </row>
        <row r="108">
          <cell r="I108" t="str">
            <v>IT Italy</v>
          </cell>
          <cell r="AQ108" t="str">
            <v>x</v>
          </cell>
        </row>
        <row r="109">
          <cell r="I109" t="str">
            <v>JM Jamaica</v>
          </cell>
          <cell r="AQ109" t="str">
            <v>x</v>
          </cell>
        </row>
        <row r="110">
          <cell r="I110" t="str">
            <v>JP Japan</v>
          </cell>
          <cell r="AQ110" t="str">
            <v>x</v>
          </cell>
        </row>
        <row r="111">
          <cell r="I111" t="str">
            <v>JO Jordan</v>
          </cell>
        </row>
        <row r="112">
          <cell r="I112" t="str">
            <v>KZ Kazakhstan</v>
          </cell>
        </row>
        <row r="113">
          <cell r="I113" t="str">
            <v>KE Kenya</v>
          </cell>
        </row>
        <row r="114">
          <cell r="I114" t="str">
            <v>KI Kiribati</v>
          </cell>
        </row>
        <row r="115">
          <cell r="I115" t="str">
            <v>KP Korea, Democratic Peoples Republic Of</v>
          </cell>
        </row>
        <row r="116">
          <cell r="I116" t="str">
            <v>KR Korea,Republic Of</v>
          </cell>
        </row>
        <row r="117">
          <cell r="I117" t="str">
            <v>KW Kuwait</v>
          </cell>
        </row>
        <row r="118">
          <cell r="I118" t="str">
            <v>KG Kyrgyzstan</v>
          </cell>
        </row>
        <row r="119">
          <cell r="I119" t="str">
            <v>LA Lao Peoples Democratic Republic</v>
          </cell>
        </row>
        <row r="120">
          <cell r="I120" t="str">
            <v>LV Latvia</v>
          </cell>
        </row>
        <row r="121">
          <cell r="I121" t="str">
            <v>LB Lebanon</v>
          </cell>
        </row>
        <row r="122">
          <cell r="I122" t="str">
            <v>LS Lesotho</v>
          </cell>
        </row>
        <row r="123">
          <cell r="I123" t="str">
            <v>LR Liberia</v>
          </cell>
        </row>
        <row r="124">
          <cell r="I124" t="str">
            <v>LY Libyan Arab Jamahiriya</v>
          </cell>
        </row>
        <row r="125">
          <cell r="I125" t="str">
            <v>LI Liechtenstein</v>
          </cell>
        </row>
        <row r="126">
          <cell r="I126" t="str">
            <v>LT Lithuania</v>
          </cell>
        </row>
        <row r="127">
          <cell r="I127" t="str">
            <v>LU Luxembourg</v>
          </cell>
        </row>
        <row r="128">
          <cell r="I128" t="str">
            <v>MO Macau</v>
          </cell>
        </row>
        <row r="129">
          <cell r="I129" t="str">
            <v>MK Macedonia</v>
          </cell>
        </row>
        <row r="130">
          <cell r="I130" t="str">
            <v>MG Madagascar</v>
          </cell>
        </row>
        <row r="131">
          <cell r="I131" t="str">
            <v>MW Malawi</v>
          </cell>
        </row>
        <row r="132">
          <cell r="I132" t="str">
            <v>MY Malaysia</v>
          </cell>
        </row>
        <row r="133">
          <cell r="I133" t="str">
            <v>MV Maldives</v>
          </cell>
        </row>
        <row r="134">
          <cell r="I134" t="str">
            <v>ML Mali</v>
          </cell>
        </row>
        <row r="135">
          <cell r="I135" t="str">
            <v>MT Malta</v>
          </cell>
        </row>
        <row r="136">
          <cell r="I136" t="str">
            <v>MH Marshall Islands</v>
          </cell>
        </row>
        <row r="137">
          <cell r="I137" t="str">
            <v>MQ Martinique</v>
          </cell>
        </row>
        <row r="138">
          <cell r="I138" t="str">
            <v>MR Mauritania</v>
          </cell>
        </row>
        <row r="139">
          <cell r="I139" t="str">
            <v>MU Mauritius</v>
          </cell>
        </row>
        <row r="140">
          <cell r="I140" t="str">
            <v>YT Mayotte</v>
          </cell>
        </row>
        <row r="141">
          <cell r="I141" t="str">
            <v>MX Mexico</v>
          </cell>
        </row>
        <row r="142">
          <cell r="I142" t="str">
            <v>FM Micronesia, Federated States Of</v>
          </cell>
        </row>
        <row r="143">
          <cell r="I143" t="str">
            <v>MD Moldova, Republic Of</v>
          </cell>
        </row>
        <row r="144">
          <cell r="I144" t="str">
            <v>MC Monaco</v>
          </cell>
        </row>
        <row r="145">
          <cell r="I145" t="str">
            <v>MN Mongolia</v>
          </cell>
        </row>
        <row r="146">
          <cell r="I146" t="str">
            <v>MS Montserrat</v>
          </cell>
        </row>
        <row r="147">
          <cell r="I147" t="str">
            <v>MA Morocco</v>
          </cell>
        </row>
        <row r="148">
          <cell r="I148" t="str">
            <v>MZ Mozambique</v>
          </cell>
        </row>
        <row r="149">
          <cell r="I149" t="str">
            <v>MM Myanmar</v>
          </cell>
        </row>
        <row r="150">
          <cell r="I150" t="str">
            <v>NA Namibia</v>
          </cell>
        </row>
        <row r="151">
          <cell r="I151" t="str">
            <v>NR Nauru</v>
          </cell>
        </row>
        <row r="152">
          <cell r="I152" t="str">
            <v>NP Nepal</v>
          </cell>
        </row>
        <row r="153">
          <cell r="I153" t="str">
            <v>NL Netherlands</v>
          </cell>
        </row>
        <row r="154">
          <cell r="I154" t="str">
            <v>AN Netherlands Antilles</v>
          </cell>
        </row>
        <row r="155">
          <cell r="I155" t="str">
            <v>NC New Caledonia</v>
          </cell>
        </row>
        <row r="156">
          <cell r="I156" t="str">
            <v>NZ New Zealand</v>
          </cell>
        </row>
        <row r="157">
          <cell r="I157" t="str">
            <v>NI Nicaragua</v>
          </cell>
        </row>
        <row r="158">
          <cell r="I158" t="str">
            <v>NE Niger</v>
          </cell>
        </row>
        <row r="159">
          <cell r="I159" t="str">
            <v>NG Nigeria</v>
          </cell>
        </row>
        <row r="160">
          <cell r="I160" t="str">
            <v>NU Niue</v>
          </cell>
        </row>
        <row r="161">
          <cell r="I161" t="str">
            <v>NF Norfolk Island</v>
          </cell>
        </row>
        <row r="162">
          <cell r="I162" t="str">
            <v>MP Northern Mariana Islands</v>
          </cell>
        </row>
        <row r="163">
          <cell r="I163" t="str">
            <v>NO Norway</v>
          </cell>
        </row>
        <row r="164">
          <cell r="I164" t="str">
            <v>OM Oman</v>
          </cell>
        </row>
        <row r="165">
          <cell r="I165" t="str">
            <v>PK Pakistan</v>
          </cell>
        </row>
        <row r="166">
          <cell r="I166" t="str">
            <v>PW Palau</v>
          </cell>
        </row>
        <row r="167">
          <cell r="I167" t="str">
            <v>PA Panama</v>
          </cell>
        </row>
        <row r="168">
          <cell r="I168" t="str">
            <v>PG Papua New Guinea</v>
          </cell>
        </row>
        <row r="169">
          <cell r="I169" t="str">
            <v>PY Paraguay</v>
          </cell>
        </row>
        <row r="170">
          <cell r="I170" t="str">
            <v>PE Peru</v>
          </cell>
        </row>
        <row r="171">
          <cell r="I171" t="str">
            <v>PH Philippines</v>
          </cell>
        </row>
        <row r="172">
          <cell r="I172" t="str">
            <v>PN Pitcairn</v>
          </cell>
        </row>
        <row r="173">
          <cell r="I173" t="str">
            <v>PL Poland</v>
          </cell>
        </row>
        <row r="174">
          <cell r="I174" t="str">
            <v>PT Portugal</v>
          </cell>
        </row>
        <row r="175">
          <cell r="I175" t="str">
            <v>PR Puerto Rico</v>
          </cell>
        </row>
        <row r="176">
          <cell r="I176" t="str">
            <v>QA Qatar</v>
          </cell>
        </row>
        <row r="177">
          <cell r="I177" t="str">
            <v>RE Reunion</v>
          </cell>
        </row>
        <row r="178">
          <cell r="I178" t="str">
            <v>RO Romania</v>
          </cell>
        </row>
        <row r="179">
          <cell r="I179" t="str">
            <v>RU Russian Federation</v>
          </cell>
        </row>
        <row r="180">
          <cell r="I180" t="str">
            <v>RW Rwanda</v>
          </cell>
        </row>
        <row r="181">
          <cell r="I181" t="str">
            <v>KN Saint Kitts And Nevis</v>
          </cell>
        </row>
        <row r="182">
          <cell r="I182" t="str">
            <v>LC Saint Lucia</v>
          </cell>
        </row>
        <row r="183">
          <cell r="I183" t="str">
            <v>VC Saint Vincent And The Grenadines</v>
          </cell>
        </row>
        <row r="184">
          <cell r="I184" t="str">
            <v>WS Samoa</v>
          </cell>
        </row>
        <row r="185">
          <cell r="I185" t="str">
            <v>SM San Marino</v>
          </cell>
        </row>
        <row r="186">
          <cell r="I186" t="str">
            <v>ST Sao Tome And Principe</v>
          </cell>
        </row>
        <row r="187">
          <cell r="I187" t="str">
            <v>SA Saudi Arabia</v>
          </cell>
        </row>
        <row r="188">
          <cell r="I188" t="str">
            <v>SN Senegal</v>
          </cell>
        </row>
        <row r="189">
          <cell r="I189" t="str">
            <v>SC Seychelles</v>
          </cell>
        </row>
        <row r="190">
          <cell r="I190" t="str">
            <v>SL Sierra Leone</v>
          </cell>
        </row>
        <row r="191">
          <cell r="I191" t="str">
            <v>SG Singapore</v>
          </cell>
        </row>
        <row r="192">
          <cell r="I192" t="str">
            <v>SK Slovakia, Slovak Republic</v>
          </cell>
        </row>
        <row r="193">
          <cell r="I193" t="str">
            <v>SI Slovenia</v>
          </cell>
        </row>
        <row r="194">
          <cell r="I194" t="str">
            <v>SB Solomon Islands</v>
          </cell>
        </row>
        <row r="195">
          <cell r="I195" t="str">
            <v>SO Somalia</v>
          </cell>
        </row>
        <row r="196">
          <cell r="I196" t="str">
            <v>ZA South Africa</v>
          </cell>
        </row>
        <row r="197">
          <cell r="I197" t="str">
            <v>GS South Georgia And The South Sandwich Isl</v>
          </cell>
        </row>
        <row r="198">
          <cell r="I198" t="str">
            <v>ES Spain</v>
          </cell>
        </row>
        <row r="199">
          <cell r="I199" t="str">
            <v>LK Sri Lanka</v>
          </cell>
        </row>
        <row r="200">
          <cell r="I200" t="str">
            <v>SH St.Helena</v>
          </cell>
        </row>
        <row r="201">
          <cell r="I201" t="str">
            <v>PM St.Pierre And Miquelon</v>
          </cell>
        </row>
        <row r="202">
          <cell r="I202" t="str">
            <v>SD Sudan</v>
          </cell>
        </row>
        <row r="203">
          <cell r="I203" t="str">
            <v>SR Suriname</v>
          </cell>
        </row>
        <row r="204">
          <cell r="I204" t="str">
            <v>SJ Svalard And Jan Mayen Islands</v>
          </cell>
        </row>
        <row r="205">
          <cell r="I205" t="str">
            <v>SZ Swaziland</v>
          </cell>
        </row>
        <row r="206">
          <cell r="I206" t="str">
            <v>SE Sweden</v>
          </cell>
        </row>
        <row r="207">
          <cell r="I207" t="str">
            <v>CH Switzerland</v>
          </cell>
        </row>
        <row r="208">
          <cell r="I208" t="str">
            <v>SY Syrian Arab Republic</v>
          </cell>
        </row>
        <row r="209">
          <cell r="I209" t="str">
            <v>TW Taiwan, Province Of China</v>
          </cell>
        </row>
        <row r="210">
          <cell r="I210" t="str">
            <v>TJ Tajikistan</v>
          </cell>
        </row>
        <row r="211">
          <cell r="I211" t="str">
            <v>TZ Tanzania, United Republic Of</v>
          </cell>
        </row>
        <row r="212">
          <cell r="I212" t="str">
            <v>TH Thailand</v>
          </cell>
        </row>
        <row r="213">
          <cell r="I213" t="str">
            <v>TG Togo</v>
          </cell>
        </row>
        <row r="214">
          <cell r="I214" t="str">
            <v>TK Tokelau</v>
          </cell>
        </row>
        <row r="215">
          <cell r="I215" t="str">
            <v>TO Tonga</v>
          </cell>
        </row>
        <row r="216">
          <cell r="I216" t="str">
            <v>TT Trinidad And Tobago</v>
          </cell>
        </row>
        <row r="217">
          <cell r="I217" t="str">
            <v>TN Tunisia</v>
          </cell>
        </row>
        <row r="218">
          <cell r="I218" t="str">
            <v>TR Turkey</v>
          </cell>
        </row>
        <row r="219">
          <cell r="I219" t="str">
            <v>TM Turkmenistan</v>
          </cell>
        </row>
        <row r="220">
          <cell r="I220" t="str">
            <v>TC Turks And Caicos Islands</v>
          </cell>
        </row>
        <row r="221">
          <cell r="I221" t="str">
            <v>TV Tuvalu</v>
          </cell>
        </row>
        <row r="222">
          <cell r="I222" t="str">
            <v>UG Uganda</v>
          </cell>
        </row>
        <row r="223">
          <cell r="I223" t="str">
            <v>UA Ukraine</v>
          </cell>
        </row>
        <row r="224">
          <cell r="I224" t="str">
            <v>AE United Arab Emirates</v>
          </cell>
        </row>
        <row r="225">
          <cell r="I225" t="str">
            <v>GB United Kingdom</v>
          </cell>
        </row>
        <row r="226">
          <cell r="I226" t="str">
            <v xml:space="preserve"> PICK</v>
          </cell>
        </row>
        <row r="227">
          <cell r="I227" t="str">
            <v>US United States</v>
          </cell>
        </row>
        <row r="228">
          <cell r="I228" t="str">
            <v>UM United States Minor Outlying Islands</v>
          </cell>
        </row>
        <row r="229">
          <cell r="I229" t="str">
            <v>UY Uruguay</v>
          </cell>
        </row>
        <row r="230">
          <cell r="I230" t="str">
            <v>UZ Uzbekistan</v>
          </cell>
        </row>
        <row r="231">
          <cell r="I231" t="str">
            <v>VU Vanuatu</v>
          </cell>
        </row>
        <row r="232">
          <cell r="I232" t="str">
            <v>VA Vatican City State, Holy See</v>
          </cell>
        </row>
        <row r="233">
          <cell r="I233" t="str">
            <v>VE Venezuela</v>
          </cell>
        </row>
        <row r="234">
          <cell r="I234" t="str">
            <v>VN Viet Nam</v>
          </cell>
        </row>
        <row r="235">
          <cell r="I235" t="str">
            <v>VG Virgin Islands, British</v>
          </cell>
        </row>
        <row r="236">
          <cell r="I236" t="str">
            <v>VI Virgin Islands, U.S.</v>
          </cell>
        </row>
        <row r="237">
          <cell r="I237" t="str">
            <v>WF Wallis And Futuna Islands</v>
          </cell>
        </row>
        <row r="238">
          <cell r="I238" t="str">
            <v>EH Western Sahara</v>
          </cell>
        </row>
        <row r="239">
          <cell r="I239" t="str">
            <v>YE Yemen</v>
          </cell>
        </row>
        <row r="240">
          <cell r="I240" t="str">
            <v>YU Yugoslavia</v>
          </cell>
        </row>
        <row r="241">
          <cell r="I241" t="str">
            <v>ZM Zambia</v>
          </cell>
        </row>
        <row r="242">
          <cell r="I242" t="str">
            <v>ZW Zimbabwe</v>
          </cell>
        </row>
        <row r="243">
          <cell r="I243" t="str">
            <v>99 Multiple</v>
          </cell>
        </row>
        <row r="244">
          <cell r="I244" t="str">
            <v>NO NO</v>
          </cell>
        </row>
        <row r="245">
          <cell r="I245" t="str">
            <v>x x</v>
          </cell>
        </row>
        <row r="246">
          <cell r="I246" t="str">
            <v>x x</v>
          </cell>
        </row>
        <row r="247">
          <cell r="I247" t="str">
            <v>x x</v>
          </cell>
        </row>
        <row r="248">
          <cell r="I248" t="str">
            <v>x x</v>
          </cell>
        </row>
        <row r="249">
          <cell r="I249" t="str">
            <v>x x</v>
          </cell>
        </row>
      </sheetData>
      <sheetData sheetId="8" refreshError="1"/>
      <sheetData sheetId="9" refreshError="1"/>
      <sheetData sheetId="10" refreshError="1"/>
      <sheetData sheetId="11" refreshError="1"/>
      <sheetData sheetId="12" refreshError="1"/>
      <sheetData sheetId="13">
        <row r="2">
          <cell r="A2" t="str">
            <v>ALL COLORS</v>
          </cell>
        </row>
        <row r="3">
          <cell r="A3" t="str">
            <v>ALL SIZES</v>
          </cell>
        </row>
        <row r="4">
          <cell r="A4" t="str">
            <v>NRF BASIC</v>
          </cell>
        </row>
        <row r="5">
          <cell r="A5" t="str">
            <v>XXS-XXXL</v>
          </cell>
        </row>
        <row r="6">
          <cell r="A6" t="str">
            <v>EYE GLASS</v>
          </cell>
        </row>
        <row r="7">
          <cell r="A7" t="str">
            <v>1X - 3X</v>
          </cell>
        </row>
        <row r="8">
          <cell r="A8" t="str">
            <v>BRA SIZES</v>
          </cell>
        </row>
        <row r="9">
          <cell r="A9" t="str">
            <v>5 - 10</v>
          </cell>
        </row>
        <row r="10">
          <cell r="A10" t="str">
            <v>MEN SHORTS</v>
          </cell>
        </row>
        <row r="11">
          <cell r="A11" t="str">
            <v>MISSY # SZ</v>
          </cell>
        </row>
        <row r="12">
          <cell r="A12" t="str">
            <v>PP - PXL</v>
          </cell>
        </row>
        <row r="13">
          <cell r="A13" t="str">
            <v>0P - 16P</v>
          </cell>
        </row>
        <row r="14">
          <cell r="A14" t="str">
            <v>HOISERY</v>
          </cell>
        </row>
        <row r="15">
          <cell r="A15" t="str">
            <v>PANTY SZ</v>
          </cell>
        </row>
        <row r="16">
          <cell r="A16" t="str">
            <v>WM PETITES</v>
          </cell>
        </row>
        <row r="17">
          <cell r="A17" t="str">
            <v>P/S-XL/XXL</v>
          </cell>
        </row>
        <row r="18">
          <cell r="A18" t="str">
            <v>MENS SHIRT</v>
          </cell>
        </row>
        <row r="19">
          <cell r="A19" t="str">
            <v>MENS PANTS</v>
          </cell>
        </row>
        <row r="20">
          <cell r="A20" t="str">
            <v>BEDDING</v>
          </cell>
        </row>
        <row r="21">
          <cell r="A21" t="str">
            <v>BATH</v>
          </cell>
        </row>
        <row r="22">
          <cell r="A22" t="str">
            <v>BP</v>
          </cell>
        </row>
        <row r="23">
          <cell r="A23" t="str">
            <v>ALL SCHOOL</v>
          </cell>
        </row>
        <row r="24">
          <cell r="A24" t="str">
            <v>INITIALS</v>
          </cell>
        </row>
        <row r="25">
          <cell r="A25" t="str">
            <v>WM 14W-28W</v>
          </cell>
        </row>
        <row r="26">
          <cell r="A26" t="str">
            <v>JUNIOR SZ</v>
          </cell>
        </row>
        <row r="27">
          <cell r="A27" t="str">
            <v>MEN COATS</v>
          </cell>
        </row>
        <row r="28">
          <cell r="A28" t="str">
            <v>SOCKS</v>
          </cell>
        </row>
        <row r="29">
          <cell r="A29" t="str">
            <v>EURO SIZES</v>
          </cell>
        </row>
        <row r="30">
          <cell r="A30" t="str">
            <v>9-11 SOCKS</v>
          </cell>
        </row>
        <row r="31">
          <cell r="A31" t="str">
            <v>CHILDREN</v>
          </cell>
        </row>
        <row r="32">
          <cell r="A32" t="str">
            <v>SWIM</v>
          </cell>
        </row>
        <row r="33">
          <cell r="A33" t="str">
            <v>NO SIZE/PR</v>
          </cell>
        </row>
        <row r="34">
          <cell r="A34" t="str">
            <v>LUGGAGE</v>
          </cell>
        </row>
        <row r="35">
          <cell r="A35" t="str">
            <v>MISSY PANT</v>
          </cell>
        </row>
        <row r="36">
          <cell r="A36" t="str">
            <v>BIG/TALL</v>
          </cell>
        </row>
        <row r="37">
          <cell r="A37" t="str">
            <v>x</v>
          </cell>
        </row>
      </sheetData>
      <sheetData sheetId="14" refreshError="1"/>
      <sheetData sheetId="15" refreshError="1"/>
      <sheetData sheetId="16" refreshError="1"/>
      <sheetData sheetId="17" refreshError="1"/>
      <sheetData sheetId="18"/>
      <sheetData sheetId="19" refreshError="1"/>
      <sheetData sheetId="2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mport Quote Sheet"/>
      <sheetName val="Sheet2"/>
      <sheetName val="Sheet3"/>
    </sheetNames>
    <sheetDataSet>
      <sheetData sheetId="0">
        <row r="90">
          <cell r="A90" t="str">
            <v>SELECT A CATEGORY…</v>
          </cell>
          <cell r="B90" t="str">
            <v>SELECT THE FOB PORT…</v>
          </cell>
        </row>
        <row r="91">
          <cell r="A91" t="str">
            <v>CAT 1-CANDY / SNACKS - BUSINESS</v>
          </cell>
          <cell r="B91" t="str">
            <v>BELAWAN</v>
          </cell>
        </row>
        <row r="92">
          <cell r="A92" t="str">
            <v>CAT 2-HBA</v>
          </cell>
          <cell r="B92" t="str">
            <v>BUSAN</v>
          </cell>
        </row>
        <row r="93">
          <cell r="A93" t="str">
            <v>CAT 3-OFFICE SUPPLIES</v>
          </cell>
          <cell r="B93" t="str">
            <v>BELAWAN</v>
          </cell>
        </row>
        <row r="94">
          <cell r="A94" t="str">
            <v>CAT 4-BUSINESS PAPER GOODS</v>
          </cell>
          <cell r="B94" t="str">
            <v>CEBU</v>
          </cell>
        </row>
        <row r="95">
          <cell r="A95" t="str">
            <v>CAT 5-ELECTRONICS</v>
          </cell>
          <cell r="B95" t="str">
            <v>CHITTAGONG</v>
          </cell>
        </row>
        <row r="96">
          <cell r="A96" t="str">
            <v>CAT 6-IMAGING/MEDIA</v>
          </cell>
          <cell r="B96" t="str">
            <v>COCHIN</v>
          </cell>
        </row>
        <row r="97">
          <cell r="A97" t="str">
            <v>CAT 7-TOYS</v>
          </cell>
          <cell r="B97" t="str">
            <v>DALIAN</v>
          </cell>
        </row>
        <row r="98">
          <cell r="A98" t="str">
            <v>CAT 8-PET SUPPLIES</v>
          </cell>
          <cell r="B98" t="str">
            <v>FUZHOU</v>
          </cell>
        </row>
        <row r="99">
          <cell r="A99" t="str">
            <v>CAT 9-EXERCISE OUTDOOR ACTIVITIES</v>
          </cell>
          <cell r="B99" t="str">
            <v>HO CHI MINH CITY</v>
          </cell>
        </row>
        <row r="100">
          <cell r="A100" t="str">
            <v>CAT 10-POWER EQUIPMENT, TOOLS &amp; AUTO</v>
          </cell>
          <cell r="B100" t="str">
            <v>HONG KONG</v>
          </cell>
        </row>
        <row r="101">
          <cell r="A101" t="str">
            <v>CAT 11-HOME IMPROVEMENT</v>
          </cell>
          <cell r="B101" t="str">
            <v>JAKARTA</v>
          </cell>
        </row>
        <row r="102">
          <cell r="A102" t="str">
            <v>CAT 12-OUTDOOR LIVING</v>
          </cell>
          <cell r="B102" t="str">
            <v>JIANGMEN</v>
          </cell>
        </row>
        <row r="103">
          <cell r="A103" t="str">
            <v>CAT 13-LAUNDRY/HOME CARE</v>
          </cell>
          <cell r="B103" t="str">
            <v>KANDLA</v>
          </cell>
        </row>
        <row r="104">
          <cell r="A104" t="str">
            <v>CAT 14-HOUSEWARES</v>
          </cell>
          <cell r="B104" t="str">
            <v>KAOHSIUNG</v>
          </cell>
        </row>
        <row r="105">
          <cell r="A105" t="str">
            <v>CAT 15-KITCHEN ELECTRICS/LG APPL</v>
          </cell>
          <cell r="B105" t="str">
            <v>LAEM CHABANG</v>
          </cell>
        </row>
        <row r="106">
          <cell r="A106" t="str">
            <v>CAT 16-GRILLS &amp; GARDENING</v>
          </cell>
          <cell r="B106" t="str">
            <v>MUNDRA</v>
          </cell>
        </row>
        <row r="107">
          <cell r="A107" t="str">
            <v>CAT 17-FURNITURE</v>
          </cell>
          <cell r="B107" t="str">
            <v>NANJING</v>
          </cell>
        </row>
        <row r="108">
          <cell r="A108" t="str">
            <v>CAT 18-SEASONAL DÉCOR</v>
          </cell>
          <cell r="B108" t="str">
            <v>NHAVA SHEVA</v>
          </cell>
        </row>
        <row r="109">
          <cell r="A109" t="str">
            <v>CAT 19-WINE</v>
          </cell>
          <cell r="B109" t="str">
            <v>NINGBO</v>
          </cell>
        </row>
        <row r="110">
          <cell r="A110" t="str">
            <v>CAT 20-PORTABLE ELECTRONICS</v>
          </cell>
          <cell r="B110" t="str">
            <v>PIPAVAV</v>
          </cell>
        </row>
        <row r="111">
          <cell r="A111" t="str">
            <v>CAT 21-DOMESTICS</v>
          </cell>
          <cell r="B111" t="str">
            <v>PORT KLANG</v>
          </cell>
        </row>
        <row r="112">
          <cell r="A112" t="str">
            <v>CAT 22-CHILDRENS APPAREL</v>
          </cell>
          <cell r="B112" t="str">
            <v>PORT QASIM</v>
          </cell>
        </row>
        <row r="113">
          <cell r="A113" t="str">
            <v>CAT 23-MENS APPPAREL</v>
          </cell>
          <cell r="B113" t="str">
            <v>QINGDAO</v>
          </cell>
        </row>
        <row r="114">
          <cell r="A114" t="str">
            <v>CAT 27-PHARMACY</v>
          </cell>
          <cell r="B114" t="str">
            <v>SHANGHAI</v>
          </cell>
        </row>
        <row r="115">
          <cell r="A115" t="str">
            <v>CAT 28-SPIRITS</v>
          </cell>
          <cell r="B115" t="str">
            <v>SHUNDE</v>
          </cell>
        </row>
        <row r="116">
          <cell r="A116" t="str">
            <v>CAT 29-SOFTWARE</v>
          </cell>
          <cell r="B116" t="str">
            <v>TAICHUNG</v>
          </cell>
        </row>
        <row r="117">
          <cell r="A117" t="str">
            <v>CAT 31-OFFICE ELECTRONICS</v>
          </cell>
          <cell r="B117" t="str">
            <v>TAISHAN</v>
          </cell>
        </row>
        <row r="118">
          <cell r="A118" t="str">
            <v xml:space="preserve">CAT 32-OFFICE FURNITURE </v>
          </cell>
          <cell r="B118" t="str">
            <v>TUTICORIN</v>
          </cell>
        </row>
        <row r="119">
          <cell r="A119" t="str">
            <v>CAT 33-LADIES APPAREL</v>
          </cell>
          <cell r="B119" t="str">
            <v>XIAMEN</v>
          </cell>
        </row>
        <row r="120">
          <cell r="A120" t="str">
            <v>CAT 34-TEAM APAREL</v>
          </cell>
          <cell r="B120" t="str">
            <v>XINGANG</v>
          </cell>
        </row>
        <row r="121">
          <cell r="A121" t="str">
            <v>CAT 35-FUEL</v>
          </cell>
          <cell r="B121" t="str">
            <v>YANTIAN</v>
          </cell>
        </row>
        <row r="122">
          <cell r="A122" t="str">
            <v>CAT 36-BUSINESS AUTOMOTIVE</v>
          </cell>
          <cell r="B122" t="str">
            <v>ZHONGSHAN</v>
          </cell>
        </row>
        <row r="123">
          <cell r="A123" t="str">
            <v>CAT 37-FRESH POULTRY</v>
          </cell>
          <cell r="B123" t="str">
            <v>OTHER (SPECIFY BELOW)</v>
          </cell>
        </row>
        <row r="124">
          <cell r="A124" t="str">
            <v>CAT 38-DAIRY/COOLER</v>
          </cell>
        </row>
        <row r="125">
          <cell r="A125" t="str">
            <v>CAT 39-ICE CREAM</v>
          </cell>
        </row>
        <row r="126">
          <cell r="A126" t="str">
            <v>CAT 40-JUICE/WATER/SPORT</v>
          </cell>
        </row>
        <row r="127">
          <cell r="A127" t="str">
            <v>CAT 41-COFFEE/BREAKFAST/PASTA</v>
          </cell>
        </row>
        <row r="128">
          <cell r="A128" t="str">
            <v>CAT 42-REFRIGERATED PERISHABLES</v>
          </cell>
        </row>
        <row r="129">
          <cell r="A129" t="str">
            <v>CAT 43-OIL/RICE/FRUITS/VEGETABLES</v>
          </cell>
        </row>
        <row r="130">
          <cell r="A130" t="str">
            <v>CAT 44-FROZEN FOODS</v>
          </cell>
        </row>
        <row r="131">
          <cell r="A131" t="str">
            <v>CAT 45-TOBACCO</v>
          </cell>
        </row>
        <row r="132">
          <cell r="A132" t="str">
            <v>CAT 46-SIDES/CONDIMENTS</v>
          </cell>
        </row>
        <row r="133">
          <cell r="A133" t="str">
            <v>CAT 47-BABY CARE</v>
          </cell>
        </row>
        <row r="134">
          <cell r="A134" t="str">
            <v>CAT 48-BREAD/PASTRY</v>
          </cell>
        </row>
        <row r="135">
          <cell r="A135" t="str">
            <v>CAT 49-BAKING/SPICES</v>
          </cell>
        </row>
        <row r="136">
          <cell r="A136" t="str">
            <v>CAT 50-TIRES</v>
          </cell>
        </row>
        <row r="137">
          <cell r="A137" t="str">
            <v>CAT 51-SEASONAL FOOD</v>
          </cell>
        </row>
        <row r="138">
          <cell r="A138" t="str">
            <v>CAT 52-SOFT DRINKS</v>
          </cell>
        </row>
        <row r="139">
          <cell r="A139" t="str">
            <v>CAT 53-RESTAURANT SUPPLIES</v>
          </cell>
        </row>
        <row r="140">
          <cell r="A140" t="str">
            <v>CAT 54-PHARMACY OTC</v>
          </cell>
        </row>
        <row r="141">
          <cell r="A141" t="str">
            <v>CAT 55-BEER</v>
          </cell>
        </row>
        <row r="142">
          <cell r="A142" t="str">
            <v>CAT 56-PRODUCE</v>
          </cell>
        </row>
        <row r="143">
          <cell r="A143" t="str">
            <v>CAT 57-FLORAL</v>
          </cell>
        </row>
        <row r="144">
          <cell r="A144" t="str">
            <v>CAT 58- SNACKS</v>
          </cell>
        </row>
        <row r="145">
          <cell r="A145" t="str">
            <v>CAT 60-MATTRESSES</v>
          </cell>
        </row>
        <row r="146">
          <cell r="A146" t="str">
            <v>CAT 61-ELECTRONIC BATTERIES</v>
          </cell>
        </row>
        <row r="147">
          <cell r="A147" t="str">
            <v>CAT 62-VENDING MACHINES</v>
          </cell>
        </row>
        <row r="148">
          <cell r="A148" t="str">
            <v>CAT 63-ROADSHOWS</v>
          </cell>
        </row>
        <row r="149">
          <cell r="A149" t="str">
            <v>CAT 64-VIDEO GAMES</v>
          </cell>
        </row>
        <row r="150">
          <cell r="A150" t="str">
            <v>CAT 66-FINE JEWELRY</v>
          </cell>
        </row>
        <row r="151">
          <cell r="A151" t="str">
            <v>CAT 67-DIAMONDS</v>
          </cell>
        </row>
        <row r="152">
          <cell r="A152" t="str">
            <v>CAT 68-ACCESSORIES/WATCHES</v>
          </cell>
        </row>
        <row r="153">
          <cell r="A153" t="str">
            <v>CAT 69-PHONE/GIFT CARDS</v>
          </cell>
        </row>
        <row r="154">
          <cell r="A154" t="str">
            <v>CAT 70-BOOKS</v>
          </cell>
        </row>
        <row r="155">
          <cell r="A155" t="str">
            <v>CAT 71-CONNECTION CENTERS</v>
          </cell>
        </row>
        <row r="156">
          <cell r="A156" t="str">
            <v>CAT 72-HOME MEAL SOLUTIONS/ROTISSERIE</v>
          </cell>
        </row>
        <row r="157">
          <cell r="A157" t="str">
            <v>CAT 74 -PREPAID WIRELESS</v>
          </cell>
        </row>
        <row r="158">
          <cell r="A158" t="str">
            <v>CAT 76-FRESH MEAT</v>
          </cell>
        </row>
        <row r="159">
          <cell r="A159" t="str">
            <v>CAT 77-FRESH BAKERY</v>
          </cell>
        </row>
        <row r="160">
          <cell r="A160" t="str">
            <v>CAT 78-OPEN CATEGORY</v>
          </cell>
        </row>
        <row r="161">
          <cell r="A161" t="str">
            <v>CAT 79-CAFÉ</v>
          </cell>
        </row>
        <row r="162">
          <cell r="A162" t="str">
            <v>CAT 80-2 DAY PHOTO</v>
          </cell>
        </row>
        <row r="163">
          <cell r="A163" t="str">
            <v>CAT 83-WIRELESS LEASED</v>
          </cell>
        </row>
        <row r="164">
          <cell r="A164" t="str">
            <v>CAT 85-1 HOUR PHOTO</v>
          </cell>
        </row>
        <row r="165">
          <cell r="A165" t="str">
            <v>CAT 86-MUSIC/MOVIES</v>
          </cell>
        </row>
        <row r="166">
          <cell r="A166" t="str">
            <v>CAT 88-OPTICAL</v>
          </cell>
        </row>
        <row r="167">
          <cell r="A167" t="str">
            <v>CAT 89-NURSERY / GARDENING</v>
          </cell>
        </row>
        <row r="168">
          <cell r="A168" t="str">
            <v>CAT 91-CAR WASH</v>
          </cell>
        </row>
        <row r="169">
          <cell r="A169" t="str">
            <v>CAT 92-AUTO BATTERY</v>
          </cell>
        </row>
        <row r="170">
          <cell r="A170" t="str">
            <v>CAT 93-BRANDED DELI</v>
          </cell>
        </row>
        <row r="171">
          <cell r="A171" t="str">
            <v>CAT 94-PERSONAL PAPER GOODS</v>
          </cell>
        </row>
        <row r="172">
          <cell r="A172" t="str">
            <v>CAT 95-BASIC APPAREL</v>
          </cell>
        </row>
        <row r="173">
          <cell r="A173" t="str">
            <v>CAT 96-FRESH GOURMET</v>
          </cell>
        </row>
        <row r="174">
          <cell r="A174" t="str">
            <v>CAT 97-TBC SERVICES</v>
          </cell>
        </row>
        <row r="175">
          <cell r="A175" t="str">
            <v>CAT 98-JANITORIAL</v>
          </cell>
        </row>
        <row r="176">
          <cell r="A176" t="str">
            <v>CAT 79-CAFÉ</v>
          </cell>
        </row>
        <row r="177">
          <cell r="A177" t="str">
            <v>CAT 80-2 DAY PHOTO</v>
          </cell>
        </row>
        <row r="178">
          <cell r="A178" t="str">
            <v>CAT 83-WIRELESS LEASED</v>
          </cell>
        </row>
        <row r="179">
          <cell r="A179" t="str">
            <v>CAT 85-1 HOUR PHOTO</v>
          </cell>
        </row>
        <row r="180">
          <cell r="A180" t="str">
            <v>CAT 86-MUSIC/MOVIES</v>
          </cell>
        </row>
        <row r="181">
          <cell r="A181" t="str">
            <v>CAT 88-OPTICAL</v>
          </cell>
        </row>
        <row r="182">
          <cell r="A182" t="str">
            <v>CAT 89-NURSERY / GARDENING</v>
          </cell>
        </row>
        <row r="183">
          <cell r="A183" t="str">
            <v>CAT 91-CAR WASH</v>
          </cell>
        </row>
        <row r="184">
          <cell r="A184" t="str">
            <v>CAT 92-AUTO BATTERY</v>
          </cell>
        </row>
        <row r="185">
          <cell r="A185" t="str">
            <v>CAT 93-BRANDED DELI</v>
          </cell>
        </row>
        <row r="186">
          <cell r="A186" t="str">
            <v>CAT 94-PERSONAL PAPER GOODS</v>
          </cell>
        </row>
        <row r="187">
          <cell r="A187" t="str">
            <v>CAT 95-BASIC APPAREL</v>
          </cell>
        </row>
        <row r="188">
          <cell r="A188" t="str">
            <v>CAT 96-FRESH GOURMET</v>
          </cell>
        </row>
        <row r="189">
          <cell r="A189" t="str">
            <v>CAT 97-TBC SERVICES</v>
          </cell>
        </row>
        <row r="190">
          <cell r="A190" t="str">
            <v>CAT 98-JANITORIAL</v>
          </cell>
        </row>
      </sheetData>
      <sheetData sheetId="1"/>
      <sheetData sheetId="2"/>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mport Quote Sheet"/>
      <sheetName val="Sheet2"/>
      <sheetName val="Sheet3"/>
    </sheetNames>
    <sheetDataSet>
      <sheetData sheetId="0">
        <row r="90">
          <cell r="A90" t="str">
            <v>SELECT A CATEGORY…</v>
          </cell>
          <cell r="B90" t="str">
            <v>SELECT THE FOB PORT…</v>
          </cell>
        </row>
        <row r="91">
          <cell r="A91" t="str">
            <v>CAT 1-CANDY / SNACKS - BUSINESS</v>
          </cell>
          <cell r="B91" t="str">
            <v>BELAWAN</v>
          </cell>
        </row>
        <row r="92">
          <cell r="A92" t="str">
            <v>CAT 2-HBA</v>
          </cell>
          <cell r="B92" t="str">
            <v>BUSAN</v>
          </cell>
        </row>
        <row r="93">
          <cell r="A93" t="str">
            <v>CAT 3-OFFICE SUPPLIES</v>
          </cell>
          <cell r="B93" t="str">
            <v>BELAWAN</v>
          </cell>
        </row>
        <row r="94">
          <cell r="A94" t="str">
            <v>CAT 4-BUSINESS PAPER GOODS</v>
          </cell>
          <cell r="B94" t="str">
            <v>CEBU</v>
          </cell>
        </row>
        <row r="95">
          <cell r="A95" t="str">
            <v>CAT 5-ELECTRONICS</v>
          </cell>
          <cell r="B95" t="str">
            <v>CHITTAGONG</v>
          </cell>
        </row>
        <row r="96">
          <cell r="A96" t="str">
            <v>CAT 6-IMAGING/MEDIA</v>
          </cell>
          <cell r="B96" t="str">
            <v>COCHIN</v>
          </cell>
        </row>
        <row r="97">
          <cell r="A97" t="str">
            <v>CAT 7-TOYS</v>
          </cell>
          <cell r="B97" t="str">
            <v>DALIAN</v>
          </cell>
        </row>
        <row r="98">
          <cell r="A98" t="str">
            <v>CAT 8-PET SUPPLIES</v>
          </cell>
          <cell r="B98" t="str">
            <v>FUZHOU</v>
          </cell>
        </row>
        <row r="99">
          <cell r="A99" t="str">
            <v>CAT 9-EXERCISE OUTDOOR ACTIVITIES</v>
          </cell>
          <cell r="B99" t="str">
            <v>HO CHI MINH CITY</v>
          </cell>
        </row>
        <row r="100">
          <cell r="A100" t="str">
            <v>CAT 10-POWER EQUIPMENT, TOOLS &amp; AUTO</v>
          </cell>
          <cell r="B100" t="str">
            <v>HONG KONG</v>
          </cell>
        </row>
        <row r="101">
          <cell r="A101" t="str">
            <v>CAT 11-HOME IMPROVEMENT</v>
          </cell>
          <cell r="B101" t="str">
            <v>JAKARTA</v>
          </cell>
        </row>
        <row r="102">
          <cell r="A102" t="str">
            <v>CAT 12-OUTDOOR LIVING</v>
          </cell>
          <cell r="B102" t="str">
            <v>JIANGMEN</v>
          </cell>
        </row>
        <row r="103">
          <cell r="A103" t="str">
            <v>CAT 13-LAUNDRY/HOME CARE</v>
          </cell>
          <cell r="B103" t="str">
            <v>KANDLA</v>
          </cell>
        </row>
        <row r="104">
          <cell r="A104" t="str">
            <v>CAT 14-HOUSEWARES</v>
          </cell>
          <cell r="B104" t="str">
            <v>KAOHSIUNG</v>
          </cell>
        </row>
        <row r="105">
          <cell r="A105" t="str">
            <v>CAT 15-KITCHEN ELECTRICS/LG APPL</v>
          </cell>
          <cell r="B105" t="str">
            <v>LAEM CHABANG</v>
          </cell>
        </row>
        <row r="106">
          <cell r="A106" t="str">
            <v>CAT 16-GRILLS &amp; GARDENING</v>
          </cell>
          <cell r="B106" t="str">
            <v>MUNDRA</v>
          </cell>
        </row>
        <row r="107">
          <cell r="A107" t="str">
            <v>CAT 17-FURNITURE</v>
          </cell>
          <cell r="B107" t="str">
            <v>NANJING</v>
          </cell>
        </row>
        <row r="108">
          <cell r="A108" t="str">
            <v>CAT 18-SEASONAL DÉCOR</v>
          </cell>
          <cell r="B108" t="str">
            <v>NHAVA SHEVA</v>
          </cell>
        </row>
        <row r="109">
          <cell r="A109" t="str">
            <v>CAT 19-WINE</v>
          </cell>
          <cell r="B109" t="str">
            <v>NINGBO</v>
          </cell>
        </row>
        <row r="110">
          <cell r="A110" t="str">
            <v>CAT 20-PORTABLE ELECTRONICS</v>
          </cell>
          <cell r="B110" t="str">
            <v>PIPAVAV</v>
          </cell>
        </row>
        <row r="111">
          <cell r="A111" t="str">
            <v>CAT 21-DOMESTICS</v>
          </cell>
          <cell r="B111" t="str">
            <v>PORT KLANG</v>
          </cell>
        </row>
        <row r="112">
          <cell r="A112" t="str">
            <v>CAT 22-CHILDRENS APPAREL</v>
          </cell>
          <cell r="B112" t="str">
            <v>PORT QASIM</v>
          </cell>
        </row>
        <row r="113">
          <cell r="A113" t="str">
            <v>CAT 23-MENS APPPAREL</v>
          </cell>
          <cell r="B113" t="str">
            <v>QINGDAO</v>
          </cell>
        </row>
        <row r="114">
          <cell r="A114" t="str">
            <v>CAT 27-PHARMACY</v>
          </cell>
          <cell r="B114" t="str">
            <v>SHANGHAI</v>
          </cell>
        </row>
        <row r="115">
          <cell r="A115" t="str">
            <v>CAT 28-SPIRITS</v>
          </cell>
          <cell r="B115" t="str">
            <v>SHUNDE</v>
          </cell>
        </row>
        <row r="116">
          <cell r="A116" t="str">
            <v>CAT 29-SOFTWARE</v>
          </cell>
          <cell r="B116" t="str">
            <v>TAICHUNG</v>
          </cell>
        </row>
        <row r="117">
          <cell r="A117" t="str">
            <v>CAT 31-OFFICE ELECTRONICS</v>
          </cell>
          <cell r="B117" t="str">
            <v>TAISHAN</v>
          </cell>
        </row>
        <row r="118">
          <cell r="A118" t="str">
            <v xml:space="preserve">CAT 32-OFFICE FURNITURE </v>
          </cell>
          <cell r="B118" t="str">
            <v>TUTICORIN</v>
          </cell>
        </row>
        <row r="119">
          <cell r="A119" t="str">
            <v>CAT 33-LADIES APPAREL</v>
          </cell>
          <cell r="B119" t="str">
            <v>XIAMEN</v>
          </cell>
        </row>
        <row r="120">
          <cell r="A120" t="str">
            <v>CAT 34-TEAM APAREL</v>
          </cell>
          <cell r="B120" t="str">
            <v>XINGANG</v>
          </cell>
        </row>
        <row r="121">
          <cell r="A121" t="str">
            <v>CAT 35-FUEL</v>
          </cell>
          <cell r="B121" t="str">
            <v>YANTIAN</v>
          </cell>
        </row>
        <row r="122">
          <cell r="A122" t="str">
            <v>CAT 36-BUSINESS AUTOMOTIVE</v>
          </cell>
          <cell r="B122" t="str">
            <v>ZHONGSHAN</v>
          </cell>
        </row>
        <row r="123">
          <cell r="A123" t="str">
            <v>CAT 37-FRESH POULTRY</v>
          </cell>
          <cell r="B123" t="str">
            <v>OTHER (SPECIFY BELOW)</v>
          </cell>
        </row>
        <row r="124">
          <cell r="A124" t="str">
            <v>CAT 38-DAIRY/COOLER</v>
          </cell>
        </row>
        <row r="125">
          <cell r="A125" t="str">
            <v>CAT 39-ICE CREAM</v>
          </cell>
        </row>
        <row r="126">
          <cell r="A126" t="str">
            <v>CAT 40-JUICE/WATER/SPORT</v>
          </cell>
        </row>
        <row r="127">
          <cell r="A127" t="str">
            <v>CAT 41-COFFEE/BREAKFAST/PASTA</v>
          </cell>
        </row>
        <row r="128">
          <cell r="A128" t="str">
            <v>CAT 42-REFRIGERATED PERISHABLES</v>
          </cell>
        </row>
        <row r="129">
          <cell r="A129" t="str">
            <v>CAT 43-OIL/RICE/FRUITS/VEGETABLES</v>
          </cell>
        </row>
        <row r="130">
          <cell r="A130" t="str">
            <v>CAT 44-FROZEN FOODS</v>
          </cell>
        </row>
        <row r="131">
          <cell r="A131" t="str">
            <v>CAT 45-TOBACCO</v>
          </cell>
        </row>
        <row r="132">
          <cell r="A132" t="str">
            <v>CAT 46-SIDES/CONDIMENTS</v>
          </cell>
        </row>
        <row r="133">
          <cell r="A133" t="str">
            <v>CAT 47-BABY CARE</v>
          </cell>
        </row>
        <row r="134">
          <cell r="A134" t="str">
            <v>CAT 48-BREAD/PASTRY</v>
          </cell>
        </row>
        <row r="135">
          <cell r="A135" t="str">
            <v>CAT 49-BAKING/SPICES</v>
          </cell>
        </row>
        <row r="136">
          <cell r="A136" t="str">
            <v>CAT 50-TIRES</v>
          </cell>
        </row>
        <row r="137">
          <cell r="A137" t="str">
            <v>CAT 51-SEASONAL FOOD</v>
          </cell>
        </row>
        <row r="138">
          <cell r="A138" t="str">
            <v>CAT 52-SOFT DRINKS</v>
          </cell>
        </row>
        <row r="139">
          <cell r="A139" t="str">
            <v>CAT 53-RESTAURANT SUPPLIES</v>
          </cell>
        </row>
        <row r="140">
          <cell r="A140" t="str">
            <v>CAT 54-PHARMACY OTC</v>
          </cell>
        </row>
        <row r="141">
          <cell r="A141" t="str">
            <v>CAT 55-BEER</v>
          </cell>
        </row>
        <row r="142">
          <cell r="A142" t="str">
            <v>CAT 56-PRODUCE</v>
          </cell>
        </row>
        <row r="143">
          <cell r="A143" t="str">
            <v>CAT 57-FLORAL</v>
          </cell>
        </row>
        <row r="144">
          <cell r="A144" t="str">
            <v>CAT 58- SNACKS</v>
          </cell>
        </row>
        <row r="145">
          <cell r="A145" t="str">
            <v>CAT 60-MATTRESSES</v>
          </cell>
        </row>
        <row r="146">
          <cell r="A146" t="str">
            <v>CAT 61-ELECTRONIC BATTERIES</v>
          </cell>
        </row>
        <row r="147">
          <cell r="A147" t="str">
            <v>CAT 62-VENDING MACHINES</v>
          </cell>
        </row>
        <row r="148">
          <cell r="A148" t="str">
            <v>CAT 63-ROADSHOWS</v>
          </cell>
        </row>
        <row r="149">
          <cell r="A149" t="str">
            <v>CAT 64-VIDEO GAMES</v>
          </cell>
        </row>
        <row r="150">
          <cell r="A150" t="str">
            <v>CAT 66-FINE JEWELRY</v>
          </cell>
        </row>
        <row r="151">
          <cell r="A151" t="str">
            <v>CAT 67-DIAMONDS</v>
          </cell>
        </row>
        <row r="152">
          <cell r="A152" t="str">
            <v>CAT 68-ACCESSORIES/WATCHES</v>
          </cell>
        </row>
        <row r="153">
          <cell r="A153" t="str">
            <v>CAT 69-PHONE/GIFT CARDS</v>
          </cell>
        </row>
        <row r="154">
          <cell r="A154" t="str">
            <v>CAT 70-BOOKS</v>
          </cell>
        </row>
        <row r="155">
          <cell r="A155" t="str">
            <v>CAT 71-CONNECTION CENTERS</v>
          </cell>
        </row>
        <row r="156">
          <cell r="A156" t="str">
            <v>CAT 72-HOME MEAL SOLUTIONS/ROTISSERIE</v>
          </cell>
        </row>
        <row r="157">
          <cell r="A157" t="str">
            <v>CAT 74 -PREPAID WIRELESS</v>
          </cell>
        </row>
        <row r="158">
          <cell r="A158" t="str">
            <v>CAT 76-FRESH MEAT</v>
          </cell>
        </row>
        <row r="159">
          <cell r="A159" t="str">
            <v>CAT 77-FRESH BAKERY</v>
          </cell>
        </row>
        <row r="160">
          <cell r="A160" t="str">
            <v>CAT 78-OPEN CATEGORY</v>
          </cell>
        </row>
        <row r="161">
          <cell r="A161" t="str">
            <v>CAT 79-CAFÉ</v>
          </cell>
        </row>
        <row r="162">
          <cell r="A162" t="str">
            <v>CAT 80-2 DAY PHOTO</v>
          </cell>
        </row>
        <row r="163">
          <cell r="A163" t="str">
            <v>CAT 83-WIRELESS LEASED</v>
          </cell>
        </row>
        <row r="164">
          <cell r="A164" t="str">
            <v>CAT 85-1 HOUR PHOTO</v>
          </cell>
        </row>
        <row r="165">
          <cell r="A165" t="str">
            <v>CAT 86-MUSIC/MOVIES</v>
          </cell>
        </row>
        <row r="166">
          <cell r="A166" t="str">
            <v>CAT 88-OPTICAL</v>
          </cell>
        </row>
        <row r="167">
          <cell r="A167" t="str">
            <v>CAT 89-NURSERY / GARDENING</v>
          </cell>
        </row>
        <row r="168">
          <cell r="A168" t="str">
            <v>CAT 91-CAR WASH</v>
          </cell>
        </row>
        <row r="169">
          <cell r="A169" t="str">
            <v>CAT 92-AUTO BATTERY</v>
          </cell>
        </row>
        <row r="170">
          <cell r="A170" t="str">
            <v>CAT 93-BRANDED DELI</v>
          </cell>
        </row>
        <row r="171">
          <cell r="A171" t="str">
            <v>CAT 94-PERSONAL PAPER GOODS</v>
          </cell>
        </row>
        <row r="172">
          <cell r="A172" t="str">
            <v>CAT 95-BASIC APPAREL</v>
          </cell>
        </row>
        <row r="173">
          <cell r="A173" t="str">
            <v>CAT 96-FRESH GOURMET</v>
          </cell>
        </row>
        <row r="174">
          <cell r="A174" t="str">
            <v>CAT 97-TBC SERVICES</v>
          </cell>
        </row>
        <row r="175">
          <cell r="A175" t="str">
            <v>CAT 98-JANITORIAL</v>
          </cell>
        </row>
        <row r="176">
          <cell r="A176" t="str">
            <v>CAT 79-CAFÉ</v>
          </cell>
        </row>
        <row r="177">
          <cell r="A177" t="str">
            <v>CAT 80-2 DAY PHOTO</v>
          </cell>
        </row>
        <row r="178">
          <cell r="A178" t="str">
            <v>CAT 83-WIRELESS LEASED</v>
          </cell>
        </row>
        <row r="179">
          <cell r="A179" t="str">
            <v>CAT 85-1 HOUR PHOTO</v>
          </cell>
        </row>
        <row r="180">
          <cell r="A180" t="str">
            <v>CAT 86-MUSIC/MOVIES</v>
          </cell>
        </row>
        <row r="181">
          <cell r="A181" t="str">
            <v>CAT 88-OPTICAL</v>
          </cell>
        </row>
        <row r="182">
          <cell r="A182" t="str">
            <v>CAT 89-NURSERY / GARDENING</v>
          </cell>
        </row>
        <row r="183">
          <cell r="A183" t="str">
            <v>CAT 91-CAR WASH</v>
          </cell>
        </row>
        <row r="184">
          <cell r="A184" t="str">
            <v>CAT 92-AUTO BATTERY</v>
          </cell>
        </row>
        <row r="185">
          <cell r="A185" t="str">
            <v>CAT 93-BRANDED DELI</v>
          </cell>
        </row>
        <row r="186">
          <cell r="A186" t="str">
            <v>CAT 94-PERSONAL PAPER GOODS</v>
          </cell>
        </row>
        <row r="187">
          <cell r="A187" t="str">
            <v>CAT 95-BASIC APPAREL</v>
          </cell>
        </row>
        <row r="188">
          <cell r="A188" t="str">
            <v>CAT 96-FRESH GOURMET</v>
          </cell>
        </row>
        <row r="189">
          <cell r="A189" t="str">
            <v>CAT 97-TBC SERVICES</v>
          </cell>
        </row>
        <row r="190">
          <cell r="A190" t="str">
            <v>CAT 98-JANITORIAL</v>
          </cell>
        </row>
      </sheetData>
      <sheetData sheetId="1"/>
      <sheetData sheetId="2"/>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sheetName val="Mapping"/>
      <sheetName val="Office Use"/>
      <sheetName val="COO"/>
      <sheetName val="MultiSelects"/>
      <sheetName val="Currency"/>
    </sheetNames>
    <sheetDataSet>
      <sheetData sheetId="0" refreshError="1"/>
      <sheetData sheetId="1">
        <row r="2">
          <cell r="AR2" t="str">
            <v>N/A</v>
          </cell>
        </row>
        <row r="3">
          <cell r="AR3" t="str">
            <v>100% Acrylic</v>
          </cell>
        </row>
        <row r="4">
          <cell r="AR4" t="str">
            <v>100% Aegean Cotton</v>
          </cell>
        </row>
        <row r="5">
          <cell r="AR5" t="str">
            <v>100% Aegean Cotton Loops</v>
          </cell>
        </row>
        <row r="6">
          <cell r="AR6" t="str">
            <v>100% Bamboo</v>
          </cell>
        </row>
        <row r="7">
          <cell r="AR7" t="str">
            <v>100% Bamboo Cotton</v>
          </cell>
        </row>
        <row r="8">
          <cell r="AR8" t="str">
            <v>100% Certified Organic Cotton</v>
          </cell>
        </row>
        <row r="9">
          <cell r="AR9" t="str">
            <v>100% Cotton</v>
          </cell>
        </row>
        <row r="10">
          <cell r="AR10" t="str">
            <v>100% Cotton percale</v>
          </cell>
        </row>
        <row r="11">
          <cell r="AR11" t="str">
            <v>100% Cotton sateen</v>
          </cell>
        </row>
        <row r="12">
          <cell r="AR12" t="str">
            <v>100% Dupioni Silk</v>
          </cell>
        </row>
        <row r="13">
          <cell r="AR13" t="str">
            <v>100% Egyptian cotton</v>
          </cell>
        </row>
        <row r="14">
          <cell r="AR14" t="str">
            <v>100% Egyptian cotton percale</v>
          </cell>
        </row>
        <row r="15">
          <cell r="AR15" t="str">
            <v>100% Egyptian Cotton Loops</v>
          </cell>
        </row>
        <row r="16">
          <cell r="AR16" t="str">
            <v>100% Linen</v>
          </cell>
        </row>
        <row r="17">
          <cell r="AR17" t="str">
            <v>100% Modal</v>
          </cell>
        </row>
        <row r="18">
          <cell r="AR18" t="str">
            <v>100% Nylon</v>
          </cell>
        </row>
        <row r="19">
          <cell r="AR19" t="str">
            <v>100% Organic cotton</v>
          </cell>
        </row>
        <row r="20">
          <cell r="AR20" t="str">
            <v>100% Pima cotton</v>
          </cell>
        </row>
        <row r="21">
          <cell r="AR21" t="str">
            <v>100% Pima Cotton Loops</v>
          </cell>
        </row>
        <row r="22">
          <cell r="AR22" t="str">
            <v>100% Polyester</v>
          </cell>
        </row>
        <row r="23">
          <cell r="AR23" t="str">
            <v>100% Pure Brazil Cotton</v>
          </cell>
        </row>
        <row r="24">
          <cell r="AR24" t="str">
            <v>100% Rayon</v>
          </cell>
        </row>
        <row r="25">
          <cell r="AR25" t="str">
            <v>100% Silk</v>
          </cell>
        </row>
        <row r="26">
          <cell r="AR26" t="str">
            <v>100% Standard Cotton</v>
          </cell>
        </row>
        <row r="27">
          <cell r="AR27" t="str">
            <v>100% Supima Cotton</v>
          </cell>
        </row>
        <row r="28">
          <cell r="AR28" t="str">
            <v>100% Supima Cotton Loops</v>
          </cell>
        </row>
        <row r="29">
          <cell r="AR29" t="str">
            <v>100% Tencel</v>
          </cell>
        </row>
        <row r="30">
          <cell r="AR30" t="str">
            <v>100% Turkish Cotton</v>
          </cell>
        </row>
        <row r="31">
          <cell r="AR31" t="str">
            <v>100% Turkish Cotton Loops</v>
          </cell>
        </row>
        <row r="32">
          <cell r="AR32" t="str">
            <v>100% Viscose</v>
          </cell>
        </row>
        <row r="33">
          <cell r="AR33" t="str">
            <v>100% Woven cotton</v>
          </cell>
        </row>
        <row r="34">
          <cell r="AR34" t="str">
            <v>50% Cotton/50% Polyester</v>
          </cell>
        </row>
        <row r="35">
          <cell r="AR35" t="str">
            <v>55% Cotton/45% Polyester</v>
          </cell>
        </row>
        <row r="36">
          <cell r="AR36" t="str">
            <v>55% Linen/45% Cotton</v>
          </cell>
        </row>
        <row r="37">
          <cell r="AR37" t="str">
            <v>60% Cotton/40% Bamboo</v>
          </cell>
        </row>
        <row r="38">
          <cell r="AR38" t="str">
            <v>60% Cotton/40% Modal</v>
          </cell>
        </row>
        <row r="39">
          <cell r="AR39" t="str">
            <v>60% Cotton/40% Polyester</v>
          </cell>
        </row>
        <row r="40">
          <cell r="AR40" t="str">
            <v>60% Polyester/40% Cotton</v>
          </cell>
        </row>
        <row r="41">
          <cell r="AR41" t="str">
            <v>65% cotton/35% modal</v>
          </cell>
        </row>
        <row r="42">
          <cell r="AR42" t="str">
            <v>65% Cotton/35% Polyester</v>
          </cell>
        </row>
        <row r="43">
          <cell r="AR43" t="str">
            <v>65% Polyester/35% Cotton</v>
          </cell>
        </row>
        <row r="44">
          <cell r="AR44" t="str">
            <v>70% Cotton/30% Bamboo</v>
          </cell>
        </row>
        <row r="45">
          <cell r="AR45" t="str">
            <v>70% Cotton/30% Polyester</v>
          </cell>
        </row>
        <row r="46">
          <cell r="AR46" t="str">
            <v>75% Cotton/25% Polyester</v>
          </cell>
        </row>
        <row r="47">
          <cell r="AR47" t="str">
            <v>75% Polyester/25% Rayon</v>
          </cell>
        </row>
        <row r="48">
          <cell r="AR48" t="str">
            <v>75% Silk/25% Polyester</v>
          </cell>
        </row>
        <row r="49">
          <cell r="AR49" t="str">
            <v>70% Silk/30% Polyester</v>
          </cell>
        </row>
        <row r="50">
          <cell r="AR50" t="str">
            <v>65% Silk/35% Polyester</v>
          </cell>
        </row>
        <row r="51">
          <cell r="AR51" t="str">
            <v>80% Cotton/20% Polyester</v>
          </cell>
        </row>
        <row r="52">
          <cell r="AR52" t="str">
            <v>80% Polyester/20% Nylon</v>
          </cell>
        </row>
        <row r="53">
          <cell r="AR53" t="str">
            <v>85% Cotton/15% Polyester</v>
          </cell>
        </row>
        <row r="54">
          <cell r="AR54" t="str">
            <v>85% Polyester/15% Nylon</v>
          </cell>
        </row>
        <row r="55">
          <cell r="AR55" t="str">
            <v>85% Rayon/15% Polyester</v>
          </cell>
        </row>
        <row r="56">
          <cell r="AR56" t="str">
            <v>90% Cotton/10% Polyester</v>
          </cell>
        </row>
        <row r="57">
          <cell r="AR57" t="str">
            <v>90% Polyester/10% Nylon</v>
          </cell>
        </row>
        <row r="58">
          <cell r="AR58" t="str">
            <v>95% Cotton/5% Polyester</v>
          </cell>
        </row>
        <row r="59">
          <cell r="AR59" t="str">
            <v>95% Viscose/15% Nylon</v>
          </cell>
        </row>
        <row r="60">
          <cell r="AR60" t="str">
            <v>Cotton/linen blend</v>
          </cell>
        </row>
        <row r="61">
          <cell r="AR61" t="str">
            <v>Cotton/poly blend</v>
          </cell>
        </row>
        <row r="62">
          <cell r="AR62" t="str">
            <v>Cotton/rayon blend</v>
          </cell>
        </row>
        <row r="63">
          <cell r="AR63" t="str">
            <v>Flannel</v>
          </cell>
        </row>
        <row r="64">
          <cell r="AR64" t="str">
            <v>Fleece</v>
          </cell>
        </row>
        <row r="65">
          <cell r="AR65" t="str">
            <v>Heavyweight Flannel</v>
          </cell>
        </row>
        <row r="66">
          <cell r="AR66" t="str">
            <v>Linen</v>
          </cell>
        </row>
        <row r="67">
          <cell r="AR67" t="str">
            <v>Linen/Cotton blend</v>
          </cell>
        </row>
        <row r="68">
          <cell r="AR68" t="str">
            <v>Micro fiber</v>
          </cell>
        </row>
        <row r="69">
          <cell r="AR69" t="str">
            <v>Micro fleece</v>
          </cell>
        </row>
        <row r="70">
          <cell r="AR70" t="str">
            <v>Poly/Rayon blend</v>
          </cell>
        </row>
        <row r="71">
          <cell r="AR71" t="str">
            <v>Silk Rich</v>
          </cell>
        </row>
        <row r="72">
          <cell r="AR72" t="str">
            <v>Silk/Polyester blend</v>
          </cell>
        </row>
        <row r="73">
          <cell r="AR73" t="str">
            <v>Wool</v>
          </cell>
        </row>
        <row r="74">
          <cell r="AR74" t="str">
            <v>Flexible 3D mesh</v>
          </cell>
        </row>
        <row r="75">
          <cell r="AR75" t="str">
            <v>Polyester/cotton fabric</v>
          </cell>
        </row>
        <row r="76">
          <cell r="AR76" t="str">
            <v>Breathable 3D mesh fabric</v>
          </cell>
        </row>
        <row r="77">
          <cell r="AR77" t="str">
            <v>400 thread cotton lining/hood</v>
          </cell>
        </row>
        <row r="78">
          <cell r="AR78" t="str">
            <v>Organic cotton lining/hood</v>
          </cell>
        </row>
        <row r="79">
          <cell r="AR79" t="str">
            <v>Made of soft sueded fabric</v>
          </cell>
        </row>
        <row r="80">
          <cell r="AR80" t="str">
            <v>Damask cloth cover</v>
          </cell>
        </row>
        <row r="81">
          <cell r="AR81" t="str">
            <v>Vinyl cover</v>
          </cell>
        </row>
        <row r="82">
          <cell r="AR82" t="str">
            <v>Nylon cover</v>
          </cell>
        </row>
        <row r="83">
          <cell r="AR83" t="str">
            <v>Vinyl/damask sides</v>
          </cell>
        </row>
        <row r="84">
          <cell r="AR84" t="str">
            <v>Organic cotton cover</v>
          </cell>
        </row>
      </sheetData>
      <sheetData sheetId="2" refreshError="1"/>
      <sheetData sheetId="3" refreshError="1"/>
      <sheetData sheetId="4" refreshError="1"/>
      <sheetData sheetId="5"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sheetName val="Costs"/>
      <sheetName val="Prices"/>
      <sheetName val="Export"/>
      <sheetName val="Setup"/>
      <sheetName val="Yarn Rates"/>
      <sheetName val="Sizing Cost"/>
      <sheetName val="Sheet1"/>
      <sheetName val="Mapping"/>
      <sheetName val="drop down box reference"/>
    </sheetNames>
    <sheetDataSet>
      <sheetData sheetId="0" refreshError="1"/>
      <sheetData sheetId="1">
        <row r="11">
          <cell r="J11">
            <v>92</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sheetName val="Mapping"/>
      <sheetName val="Office Use"/>
      <sheetName val="COO"/>
      <sheetName val="Currency"/>
    </sheetNames>
    <sheetDataSet>
      <sheetData sheetId="0"/>
      <sheetData sheetId="1">
        <row r="2">
          <cell r="B2" t="str">
            <v>DOZEN  qty=12 (DZ)</v>
          </cell>
          <cell r="X2" t="str">
            <v>NA ( 830)</v>
          </cell>
          <cell r="AL2" t="str">
            <v>Yes (Y)</v>
          </cell>
        </row>
        <row r="3">
          <cell r="X3" t="str">
            <v>USACanada ( 831)</v>
          </cell>
          <cell r="AL3" t="str">
            <v>No (N)</v>
          </cell>
        </row>
        <row r="4">
          <cell r="X4" t="str">
            <v>US only ( 832)</v>
          </cell>
        </row>
        <row r="5">
          <cell r="X5" t="str">
            <v>Canada only ( 833)</v>
          </cell>
        </row>
      </sheetData>
      <sheetData sheetId="2"/>
      <sheetData sheetId="3">
        <row r="1">
          <cell r="D1" t="str">
            <v>CAN</v>
          </cell>
        </row>
      </sheetData>
      <sheetData sheetId="4"/>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X-Cheat sheet"/>
      <sheetName val="MULTIPLE PACKS"/>
      <sheetName val="X-VENDOR INSTRUCTIONS"/>
      <sheetName val="X-VENDOR SPEC PAGE"/>
      <sheetName val="X-VENDOR CTPAT"/>
      <sheetName val="X-VENDOR 10+2"/>
      <sheetName val="X-LACY ACT"/>
      <sheetName val="X-FISH &amp; WILDLIFE"/>
      <sheetName val="X-IFI"/>
      <sheetName val="X-LIST"/>
    </sheetNames>
    <sheetDataSet>
      <sheetData sheetId="0"/>
      <sheetData sheetId="1"/>
      <sheetData sheetId="2"/>
      <sheetData sheetId="3"/>
      <sheetData sheetId="4"/>
      <sheetData sheetId="5"/>
      <sheetData sheetId="6"/>
      <sheetData sheetId="7"/>
      <sheetData sheetId="8"/>
      <sheetData sheetId="9">
        <row r="3">
          <cell r="C3" t="str">
            <v>CLASSIC</v>
          </cell>
          <cell r="G3" t="str">
            <v>UP-FRONT PRODUCTION</v>
          </cell>
        </row>
        <row r="4">
          <cell r="C4" t="str">
            <v>URBAN</v>
          </cell>
          <cell r="G4" t="str">
            <v>CLOSEOUT</v>
          </cell>
        </row>
        <row r="5">
          <cell r="C5" t="str">
            <v>CONTEMPORARY</v>
          </cell>
          <cell r="G5" t="str">
            <v>REPLENISHMENT</v>
          </cell>
        </row>
        <row r="6">
          <cell r="C6" t="str">
            <v>UPDATED</v>
          </cell>
          <cell r="G6" t="str">
            <v>PACK &amp; HOLD</v>
          </cell>
        </row>
        <row r="7">
          <cell r="G7" t="str">
            <v>IN-SEASON PRODUCTION</v>
          </cell>
        </row>
      </sheetData>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Quote Sheet"/>
      <sheetName val="example"/>
      <sheetName val="a"/>
      <sheetName val="Data"/>
      <sheetName val="BBB"/>
      <sheetName val="Amazon"/>
      <sheetName val="Mapping"/>
    </sheetNames>
    <sheetDataSet>
      <sheetData sheetId="0" refreshError="1"/>
      <sheetData sheetId="1" refreshError="1"/>
      <sheetData sheetId="2" refreshError="1">
        <row r="10">
          <cell r="A10" t="str">
            <v>China (Port Specific)</v>
          </cell>
        </row>
        <row r="11">
          <cell r="A11" t="str">
            <v xml:space="preserve">Xingang     </v>
          </cell>
          <cell r="B11">
            <v>1.0808897876643073</v>
          </cell>
        </row>
        <row r="12">
          <cell r="A12" t="str">
            <v xml:space="preserve">Ningbo     </v>
          </cell>
          <cell r="B12">
            <v>1.0626895854398382</v>
          </cell>
        </row>
        <row r="13">
          <cell r="A13" t="str">
            <v xml:space="preserve">Fuzhou     </v>
          </cell>
          <cell r="B13">
            <v>1.0303336703741153</v>
          </cell>
        </row>
        <row r="14">
          <cell r="A14" t="str">
            <v xml:space="preserve">Dalian     </v>
          </cell>
          <cell r="B14">
            <v>1.0728008088978767</v>
          </cell>
        </row>
        <row r="15">
          <cell r="A15" t="str">
            <v xml:space="preserve">Qingdao     </v>
          </cell>
          <cell r="B15">
            <v>1.0207280080889787</v>
          </cell>
        </row>
        <row r="16">
          <cell r="A16" t="str">
            <v xml:space="preserve">Shanghai     </v>
          </cell>
          <cell r="B16">
            <v>1.0267947421638017</v>
          </cell>
        </row>
        <row r="17">
          <cell r="A17" t="str">
            <v xml:space="preserve">Tianjin     </v>
          </cell>
          <cell r="B17">
            <v>1.0808897876643073</v>
          </cell>
        </row>
        <row r="18">
          <cell r="A18" t="str">
            <v xml:space="preserve">Xiamen     </v>
          </cell>
          <cell r="B18">
            <v>1.0925176946410515</v>
          </cell>
        </row>
        <row r="19">
          <cell r="A19" t="str">
            <v xml:space="preserve">Shenzhen/Yantian     </v>
          </cell>
          <cell r="B19">
            <v>0.91961577350859458</v>
          </cell>
        </row>
        <row r="20">
          <cell r="A20" t="str">
            <v>Hong Kong</v>
          </cell>
          <cell r="B20">
            <v>0.93124368048533868</v>
          </cell>
        </row>
        <row r="21">
          <cell r="A21" t="str">
            <v>Indonesia</v>
          </cell>
          <cell r="B21">
            <v>1.1051567239635995</v>
          </cell>
        </row>
        <row r="22">
          <cell r="A22" t="str">
            <v>Korea</v>
          </cell>
          <cell r="B22">
            <v>0.91506572295247723</v>
          </cell>
        </row>
        <row r="23">
          <cell r="A23" t="str">
            <v>Macau</v>
          </cell>
          <cell r="B23">
            <v>1.2305358948432761</v>
          </cell>
        </row>
        <row r="24">
          <cell r="A24" t="str">
            <v>Malaysia (Port Specific)</v>
          </cell>
        </row>
        <row r="25">
          <cell r="A25" t="str">
            <v xml:space="preserve">Bintulu  </v>
          </cell>
          <cell r="B25">
            <v>1.3099089989888777</v>
          </cell>
        </row>
        <row r="26">
          <cell r="A26" t="str">
            <v xml:space="preserve">Penang     </v>
          </cell>
          <cell r="B26">
            <v>1.0530839231547018</v>
          </cell>
        </row>
        <row r="27">
          <cell r="A27" t="str">
            <v xml:space="preserve">Kelang     </v>
          </cell>
          <cell r="B27">
            <v>1.0626895854398382</v>
          </cell>
        </row>
        <row r="28">
          <cell r="A28" t="str">
            <v xml:space="preserve">Pasir Gudang     </v>
          </cell>
          <cell r="B28">
            <v>1.0844287158746209</v>
          </cell>
        </row>
        <row r="29">
          <cell r="A29" t="str">
            <v>Philippines</v>
          </cell>
          <cell r="B29">
            <v>1.0546006066734075</v>
          </cell>
        </row>
        <row r="30">
          <cell r="A30" t="str">
            <v>Singapore</v>
          </cell>
          <cell r="B30">
            <v>1.0197168857431749</v>
          </cell>
        </row>
        <row r="31">
          <cell r="A31" t="str">
            <v>Taiwan (Port Specific)</v>
          </cell>
          <cell r="B31">
            <v>0</v>
          </cell>
        </row>
        <row r="32">
          <cell r="A32" t="str">
            <v xml:space="preserve">Kaoshiung     </v>
          </cell>
          <cell r="B32">
            <v>0.92922143579373107</v>
          </cell>
        </row>
        <row r="33">
          <cell r="A33" t="str">
            <v xml:space="preserve">Keelung     </v>
          </cell>
          <cell r="B33">
            <v>0.95449949443882709</v>
          </cell>
        </row>
        <row r="34">
          <cell r="A34" t="str">
            <v xml:space="preserve">Taichung     </v>
          </cell>
          <cell r="B34">
            <v>0.95449949443882709</v>
          </cell>
        </row>
        <row r="35">
          <cell r="A35" t="str">
            <v>Vietnam</v>
          </cell>
          <cell r="B35">
            <v>1.2568250758341759</v>
          </cell>
        </row>
      </sheetData>
      <sheetData sheetId="3" refreshError="1"/>
      <sheetData sheetId="4" refreshError="1"/>
      <sheetData sheetId="5" refreshError="1"/>
      <sheetData sheetId="6"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ser Guide"/>
      <sheetName val="Master Info"/>
      <sheetName val="Data"/>
      <sheetName val="Sample Tag"/>
      <sheetName val="Sheet1"/>
      <sheetName val="Q1"/>
      <sheetName val="Q2"/>
      <sheetName val="Q3"/>
      <sheetName val="Q4"/>
      <sheetName val="Instructions"/>
      <sheetName val="Matt Murray"/>
      <sheetName val="YBF06-003"/>
      <sheetName val="Sheet3"/>
      <sheetName val="Sheet2"/>
      <sheetName val="Blank 4"/>
      <sheetName val="Sheet4"/>
      <sheetName val="SAMPLE"/>
      <sheetName val="Cynthia Wongsunwan"/>
      <sheetName val="Angelique Vu"/>
    </sheetNames>
    <sheetDataSet>
      <sheetData sheetId="0" refreshError="1"/>
      <sheetData sheetId="1" refreshError="1"/>
      <sheetData sheetId="2" refreshError="1"/>
      <sheetData sheetId="3" refreshError="1"/>
      <sheetData sheetId="4" refreshError="1"/>
      <sheetData sheetId="5" refreshError="1">
        <row r="38">
          <cell r="C38" t="str">
            <v/>
          </cell>
        </row>
      </sheetData>
      <sheetData sheetId="6" refreshError="1"/>
      <sheetData sheetId="7" refreshError="1"/>
      <sheetData sheetId="8" refreshError="1"/>
      <sheetData sheetId="9"/>
      <sheetData sheetId="10"/>
      <sheetData sheetId="1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ser Guide"/>
      <sheetName val="Master Info"/>
      <sheetName val="Data"/>
      <sheetName val="Sample Tag"/>
      <sheetName val="Sheet1"/>
      <sheetName val="Q1"/>
      <sheetName val="Q2"/>
      <sheetName val="Q3"/>
      <sheetName val="Q4"/>
      <sheetName val="Instructions"/>
      <sheetName val="Matt Murray"/>
      <sheetName val="YBF06-003"/>
      <sheetName val="Sheet3"/>
      <sheetName val="Sheet2"/>
      <sheetName val="Blank 4"/>
      <sheetName val="Sheet4"/>
      <sheetName val="SAMPLE"/>
      <sheetName val="Cynthia Wongsunwan"/>
      <sheetName val="Angelique Vu"/>
    </sheetNames>
    <sheetDataSet>
      <sheetData sheetId="0" refreshError="1"/>
      <sheetData sheetId="1" refreshError="1"/>
      <sheetData sheetId="2" refreshError="1"/>
      <sheetData sheetId="3" refreshError="1"/>
      <sheetData sheetId="4" refreshError="1"/>
      <sheetData sheetId="5" refreshError="1">
        <row r="38">
          <cell r="C38" t="str">
            <v/>
          </cell>
        </row>
      </sheetData>
      <sheetData sheetId="6" refreshError="1"/>
      <sheetData sheetId="7" refreshError="1"/>
      <sheetData sheetId="8" refreshError="1"/>
      <sheetData sheetId="9"/>
      <sheetData sheetId="10"/>
      <sheetData sheetId="1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covered_Sheet1"/>
      <sheetName val="Lists"/>
      <sheetName val="Instructions"/>
      <sheetName val="6 Way Pricing"/>
      <sheetName val="Page 1 Sales and Forecast"/>
      <sheetName val="Page 2 Dimensions"/>
      <sheetName val="Page 3 UPC"/>
      <sheetName val="Page 4 (Import Only) Ship Info"/>
      <sheetName val="Page 5 Domestic Logistics"/>
      <sheetName val="Page 6 Import Logistics "/>
      <sheetName val="Page 7 Item Adds&amp;Drops"/>
      <sheetName val="Page 8 PDF Example"/>
      <sheetName val="Sheet3"/>
      <sheetName val="Sheet2"/>
      <sheetName val=" Projected 2006 VS. 2005"/>
    </sheetNames>
    <sheetDataSet>
      <sheetData sheetId="0" refreshError="1"/>
      <sheetData sheetId="1" refreshError="1"/>
      <sheetData sheetId="2" refreshError="1"/>
      <sheetData sheetId="3" refreshError="1"/>
      <sheetData sheetId="4" refreshError="1">
        <row r="2">
          <cell r="AA2" t="str">
            <v>Y</v>
          </cell>
        </row>
        <row r="3">
          <cell r="AA3" t="str">
            <v>N</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 Wrksht"/>
      <sheetName val="PO Wrksht redo"/>
      <sheetName val="style result"/>
      <sheetName val="vendor info"/>
      <sheetName val="tickets"/>
      <sheetName val="hangers"/>
      <sheetName val="comments"/>
      <sheetName val="other data"/>
      <sheetName val="bp"/>
      <sheetName val="size diffs"/>
      <sheetName val="instructions for future bp"/>
      <sheetName val="BP upgrade instructions"/>
      <sheetName val="nrf sizes n colors"/>
      <sheetName val="diff group head"/>
      <sheetName val="diff ids"/>
      <sheetName val="diff group detail"/>
      <sheetName val="test data"/>
      <sheetName val="notes-training-info"/>
      <sheetName val="date table"/>
      <sheetName val="message3"/>
      <sheetName val="Data"/>
    </sheetNames>
    <sheetDataSet>
      <sheetData sheetId="0" refreshError="1"/>
      <sheetData sheetId="1"/>
      <sheetData sheetId="2" refreshError="1"/>
      <sheetData sheetId="3">
        <row r="4">
          <cell r="A4" t="str">
            <v>Supplier</v>
          </cell>
        </row>
        <row r="5">
          <cell r="A5" t="str">
            <v>Supplier</v>
          </cell>
        </row>
        <row r="6">
          <cell r="A6" t="str">
            <v>Allstate Floral</v>
          </cell>
        </row>
        <row r="7">
          <cell r="A7" t="str">
            <v>Allure</v>
          </cell>
        </row>
        <row r="8">
          <cell r="A8" t="str">
            <v>Alok</v>
          </cell>
        </row>
        <row r="9">
          <cell r="A9" t="str">
            <v>Alpha</v>
          </cell>
        </row>
        <row r="10">
          <cell r="A10" t="str">
            <v>Aman Imports</v>
          </cell>
        </row>
        <row r="11">
          <cell r="A11" t="str">
            <v>AMERICAN DAWN</v>
          </cell>
        </row>
        <row r="12">
          <cell r="A12" t="str">
            <v>American Textiles</v>
          </cell>
        </row>
        <row r="13">
          <cell r="A13" t="str">
            <v>Anchor Home Textiles</v>
          </cell>
        </row>
        <row r="14">
          <cell r="A14" t="str">
            <v>ASD Living</v>
          </cell>
        </row>
        <row r="15">
          <cell r="A15" t="str">
            <v>Avanti</v>
          </cell>
        </row>
        <row r="16">
          <cell r="A16" t="str">
            <v>Bardwil</v>
          </cell>
        </row>
        <row r="17">
          <cell r="A17" t="str">
            <v xml:space="preserve">Beatrice </v>
          </cell>
        </row>
        <row r="18">
          <cell r="A18" t="str">
            <v>Benson Mills</v>
          </cell>
        </row>
        <row r="19">
          <cell r="A19" t="str">
            <v>Blonder Home</v>
          </cell>
        </row>
        <row r="20">
          <cell r="A20" t="str">
            <v>Boston Warehouse</v>
          </cell>
        </row>
        <row r="21">
          <cell r="A21" t="str">
            <v>Brentwood Orignals</v>
          </cell>
        </row>
        <row r="22">
          <cell r="A22" t="str">
            <v>Chesapeake Rugs</v>
          </cell>
        </row>
        <row r="23">
          <cell r="A23" t="str">
            <v>Conker Trading</v>
          </cell>
        </row>
        <row r="24">
          <cell r="A24" t="str">
            <v>Counter Art</v>
          </cell>
        </row>
        <row r="25">
          <cell r="A25" t="str">
            <v>Creative Bath</v>
          </cell>
        </row>
        <row r="26">
          <cell r="A26" t="str">
            <v>Croscill</v>
          </cell>
        </row>
        <row r="27">
          <cell r="A27" t="str">
            <v>CSS Marketing</v>
          </cell>
        </row>
        <row r="28">
          <cell r="A28" t="str">
            <v>Dalyn Rugs</v>
          </cell>
        </row>
        <row r="29">
          <cell r="A29" t="str">
            <v>Devgiri Exports</v>
          </cell>
        </row>
        <row r="30">
          <cell r="A30" t="str">
            <v>DII</v>
          </cell>
        </row>
        <row r="31">
          <cell r="A31" t="str">
            <v>Direct Home Textiles</v>
          </cell>
        </row>
        <row r="32">
          <cell r="A32" t="str">
            <v>Domay</v>
          </cell>
        </row>
        <row r="33">
          <cell r="A33" t="str">
            <v>Ellison First Asia</v>
          </cell>
        </row>
        <row r="34">
          <cell r="A34" t="str">
            <v>Elrene</v>
          </cell>
        </row>
        <row r="35">
          <cell r="A35" t="str">
            <v>ER Carpenter</v>
          </cell>
        </row>
        <row r="36">
          <cell r="A36" t="str">
            <v>Evergreen</v>
          </cell>
        </row>
        <row r="37">
          <cell r="A37" t="str">
            <v>Fallani &amp; Cohn</v>
          </cell>
        </row>
        <row r="38">
          <cell r="A38" t="str">
            <v>Feizy Rugs</v>
          </cell>
        </row>
        <row r="39">
          <cell r="A39" t="str">
            <v>Foreston Trends</v>
          </cell>
        </row>
        <row r="40">
          <cell r="A40" t="str">
            <v>Ginsey</v>
          </cell>
        </row>
        <row r="41">
          <cell r="A41" t="str">
            <v>Global Eagle</v>
          </cell>
        </row>
        <row r="42">
          <cell r="A42" t="str">
            <v>Harman</v>
          </cell>
        </row>
        <row r="43">
          <cell r="A43" t="str">
            <v>Hollander</v>
          </cell>
        </row>
        <row r="44">
          <cell r="A44" t="str">
            <v>Home Dynamix</v>
          </cell>
        </row>
        <row r="45">
          <cell r="A45" t="str">
            <v>India Connection</v>
          </cell>
        </row>
        <row r="46">
          <cell r="A46" t="str">
            <v>India Ink</v>
          </cell>
        </row>
        <row r="47">
          <cell r="A47" t="str">
            <v>Ivy Hill Home</v>
          </cell>
        </row>
        <row r="48">
          <cell r="A48" t="str">
            <v>Jabara</v>
          </cell>
        </row>
        <row r="49">
          <cell r="A49" t="str">
            <v>JLA Home</v>
          </cell>
        </row>
        <row r="50">
          <cell r="A50" t="str">
            <v>John Ritzenthaler Co</v>
          </cell>
        </row>
        <row r="51">
          <cell r="A51" t="str">
            <v>KAS Rugs</v>
          </cell>
        </row>
        <row r="52">
          <cell r="A52" t="str">
            <v>Kassatex Towels</v>
          </cell>
        </row>
        <row r="53">
          <cell r="A53" t="str">
            <v>Kay Dee Designs</v>
          </cell>
        </row>
        <row r="54">
          <cell r="A54" t="str">
            <v>Kemp &amp; Beatly</v>
          </cell>
        </row>
        <row r="55">
          <cell r="A55" t="str">
            <v>Kennedy</v>
          </cell>
        </row>
        <row r="56">
          <cell r="A56" t="str">
            <v>Kenney Mfgr</v>
          </cell>
        </row>
        <row r="57">
          <cell r="A57" t="str">
            <v>Lamont Limited</v>
          </cell>
        </row>
        <row r="58">
          <cell r="A58" t="str">
            <v>Leila's Linens</v>
          </cell>
        </row>
        <row r="59">
          <cell r="A59" t="str">
            <v>Lintex Linens</v>
          </cell>
        </row>
        <row r="60">
          <cell r="A60" t="str">
            <v>Louisville Bedding</v>
          </cell>
        </row>
        <row r="61">
          <cell r="A61" t="str">
            <v>Mahogany (RA Home Inc)</v>
          </cell>
        </row>
        <row r="62">
          <cell r="A62" t="str">
            <v>Manual Woodworkers</v>
          </cell>
        </row>
        <row r="63">
          <cell r="A63" t="str">
            <v>MOD Lifestyles</v>
          </cell>
        </row>
        <row r="64">
          <cell r="A64" t="str">
            <v>Mohawk</v>
          </cell>
        </row>
        <row r="65">
          <cell r="A65" t="str">
            <v>M-Style</v>
          </cell>
        </row>
        <row r="66">
          <cell r="A66" t="str">
            <v>Murval</v>
          </cell>
        </row>
        <row r="67">
          <cell r="A67" t="str">
            <v>MVP/Stein Mart Imports</v>
          </cell>
        </row>
        <row r="68">
          <cell r="A68" t="str">
            <v>Nap</v>
          </cell>
        </row>
        <row r="69">
          <cell r="A69" t="str">
            <v>Newport Layton</v>
          </cell>
        </row>
        <row r="70">
          <cell r="A70" t="str">
            <v>Nourison</v>
          </cell>
        </row>
        <row r="71">
          <cell r="A71" t="str">
            <v>Ovation Ind</v>
          </cell>
        </row>
        <row r="72">
          <cell r="A72" t="str">
            <v>Pacific Merchants</v>
          </cell>
        </row>
        <row r="73">
          <cell r="A73" t="str">
            <v>Park B. Smith</v>
          </cell>
        </row>
        <row r="74">
          <cell r="A74" t="str">
            <v>Peking Hanidcrafts</v>
          </cell>
        </row>
        <row r="75">
          <cell r="A75" t="str">
            <v>Planet Home</v>
          </cell>
        </row>
        <row r="76">
          <cell r="A76" t="str">
            <v>Rasa Home</v>
          </cell>
        </row>
        <row r="77">
          <cell r="A77" t="str">
            <v>Regence Home</v>
          </cell>
        </row>
        <row r="78">
          <cell r="A78" t="str">
            <v>Revere Mills</v>
          </cell>
        </row>
        <row r="79">
          <cell r="A79" t="str">
            <v>Rose Tree</v>
          </cell>
        </row>
        <row r="80">
          <cell r="A80" t="str">
            <v>S2 Resources</v>
          </cell>
        </row>
        <row r="81">
          <cell r="A81" t="str">
            <v>Sam Hedaya/HomeWear</v>
          </cell>
        </row>
        <row r="82">
          <cell r="A82" t="str">
            <v>Saparna</v>
          </cell>
        </row>
        <row r="83">
          <cell r="A83" t="str">
            <v>Saturday Knight</v>
          </cell>
        </row>
        <row r="84">
          <cell r="A84" t="str">
            <v>Scent-sation</v>
          </cell>
        </row>
        <row r="85">
          <cell r="A85" t="str">
            <v>Sherry Kline/Pacific Coast</v>
          </cell>
        </row>
        <row r="86">
          <cell r="A86" t="str">
            <v>Sleep Studio</v>
          </cell>
        </row>
        <row r="87">
          <cell r="A87" t="str">
            <v>SNA Textiles</v>
          </cell>
        </row>
        <row r="88">
          <cell r="A88" t="str">
            <v>Sunham</v>
          </cell>
        </row>
        <row r="89">
          <cell r="A89" t="str">
            <v>Suntex</v>
          </cell>
        </row>
        <row r="90">
          <cell r="A90" t="str">
            <v>Taymor</v>
          </cell>
        </row>
        <row r="91">
          <cell r="A91" t="str">
            <v>Thro</v>
          </cell>
        </row>
        <row r="92">
          <cell r="A92" t="str">
            <v>Town &amp; Country</v>
          </cell>
        </row>
        <row r="93">
          <cell r="A93" t="str">
            <v>Tradewinds Imports</v>
          </cell>
        </row>
        <row r="94">
          <cell r="A94" t="str">
            <v>Trendex</v>
          </cell>
        </row>
        <row r="95">
          <cell r="A95" t="str">
            <v>Tripar</v>
          </cell>
        </row>
        <row r="96">
          <cell r="A96" t="str">
            <v>Vantage</v>
          </cell>
        </row>
        <row r="97">
          <cell r="A97" t="str">
            <v>Venus</v>
          </cell>
        </row>
        <row r="98">
          <cell r="A98" t="str">
            <v>Warehouse 104/Coynes</v>
          </cell>
        </row>
        <row r="99">
          <cell r="A99" t="str">
            <v>Welcome Ind</v>
          </cell>
        </row>
        <row r="100">
          <cell r="A100" t="str">
            <v>West Point Stevens</v>
          </cell>
        </row>
        <row r="101">
          <cell r="A101" t="str">
            <v>Westgate</v>
          </cell>
        </row>
        <row r="399">
          <cell r="A399" t="str">
            <v>supplier</v>
          </cell>
        </row>
        <row r="400">
          <cell r="A400" t="str">
            <v>x</v>
          </cell>
        </row>
      </sheetData>
      <sheetData sheetId="4">
        <row r="3">
          <cell r="B3" t="str">
            <v>NO</v>
          </cell>
          <cell r="G3" t="str">
            <v>VIEW TICKET TYPES</v>
          </cell>
        </row>
        <row r="4">
          <cell r="B4" t="str">
            <v>HD</v>
          </cell>
          <cell r="G4" t="str">
            <v>HD-HOME DÉCOR</v>
          </cell>
        </row>
        <row r="5">
          <cell r="B5" t="str">
            <v>HT</v>
          </cell>
          <cell r="G5" t="str">
            <v>HT-HANG TAG</v>
          </cell>
        </row>
        <row r="6">
          <cell r="B6" t="str">
            <v>HU</v>
          </cell>
          <cell r="G6" t="str">
            <v>HU-HOME USE UPC</v>
          </cell>
        </row>
        <row r="7">
          <cell r="B7" t="str">
            <v>LB</v>
          </cell>
          <cell r="G7" t="str">
            <v>LB-LABEL</v>
          </cell>
        </row>
        <row r="8">
          <cell r="B8" t="str">
            <v>ML</v>
          </cell>
          <cell r="G8" t="str">
            <v>ML-MINI LABEL</v>
          </cell>
        </row>
        <row r="9">
          <cell r="B9" t="str">
            <v>MT</v>
          </cell>
          <cell r="G9" t="str">
            <v>MT-MINI TAG</v>
          </cell>
        </row>
        <row r="10">
          <cell r="G10" t="str">
            <v>NR- NOT REQUIRED</v>
          </cell>
        </row>
        <row r="27">
          <cell r="B27" t="str">
            <v>x</v>
          </cell>
          <cell r="G27" t="str">
            <v>x</v>
          </cell>
        </row>
      </sheetData>
      <sheetData sheetId="5">
        <row r="3">
          <cell r="B3">
            <v>479</v>
          </cell>
          <cell r="G3" t="str">
            <v xml:space="preserve"> VIEW HANGERS</v>
          </cell>
        </row>
        <row r="4">
          <cell r="B4">
            <v>484</v>
          </cell>
          <cell r="G4" t="str">
            <v>3329 17"COAT</v>
          </cell>
        </row>
        <row r="5">
          <cell r="B5">
            <v>485</v>
          </cell>
          <cell r="G5" t="str">
            <v>3329 19"COAT</v>
          </cell>
        </row>
        <row r="6">
          <cell r="B6">
            <v>498</v>
          </cell>
          <cell r="G6" t="str">
            <v>3T- 3 tiered -Bali</v>
          </cell>
        </row>
        <row r="7">
          <cell r="B7">
            <v>584</v>
          </cell>
          <cell r="G7" t="str">
            <v>479 BIG N TALL TOP</v>
          </cell>
        </row>
        <row r="8">
          <cell r="B8">
            <v>951</v>
          </cell>
          <cell r="G8" t="str">
            <v>484 ADULT TOP/DRESS</v>
          </cell>
        </row>
        <row r="9">
          <cell r="B9">
            <v>959</v>
          </cell>
          <cell r="G9" t="str">
            <v>484/6012 COMBO</v>
          </cell>
        </row>
        <row r="10">
          <cell r="B10">
            <v>3329</v>
          </cell>
          <cell r="G10" t="str">
            <v>485 CHILD TOP/DRESS</v>
          </cell>
        </row>
        <row r="11">
          <cell r="B11">
            <v>6008</v>
          </cell>
          <cell r="G11" t="str">
            <v>485/1100 CHILDREN</v>
          </cell>
        </row>
        <row r="12">
          <cell r="B12">
            <v>6010</v>
          </cell>
          <cell r="G12" t="str">
            <v>498 INFANT TOP/DRESS</v>
          </cell>
        </row>
        <row r="13">
          <cell r="B13">
            <v>6012</v>
          </cell>
          <cell r="G13" t="str">
            <v>498/1004 INFANT COMBO</v>
          </cell>
        </row>
        <row r="14">
          <cell r="B14">
            <v>6014</v>
          </cell>
          <cell r="G14" t="str">
            <v>498/1100 TODDLER</v>
          </cell>
        </row>
        <row r="15">
          <cell r="B15" t="str">
            <v>3 tier</v>
          </cell>
          <cell r="G15" t="str">
            <v>584 SWEATER</v>
          </cell>
        </row>
        <row r="16">
          <cell r="B16" t="str">
            <v>484/6012</v>
          </cell>
          <cell r="G16" t="str">
            <v>6008 INFANT BOTT</v>
          </cell>
        </row>
        <row r="17">
          <cell r="B17" t="str">
            <v>485/1100</v>
          </cell>
          <cell r="G17" t="str">
            <v>6010 CHILD BOTT</v>
          </cell>
        </row>
        <row r="18">
          <cell r="B18" t="str">
            <v>498/1004</v>
          </cell>
          <cell r="G18" t="str">
            <v>6012 ADULT BOTT</v>
          </cell>
        </row>
        <row r="19">
          <cell r="B19" t="str">
            <v>498/1100</v>
          </cell>
          <cell r="G19" t="str">
            <v>6014 BIG N TALL BOTT</v>
          </cell>
        </row>
        <row r="20">
          <cell r="B20" t="str">
            <v>GS 19</v>
          </cell>
          <cell r="G20" t="str">
            <v>951 INFANT 1 HANGER SET</v>
          </cell>
        </row>
        <row r="21">
          <cell r="B21" t="str">
            <v>J</v>
          </cell>
          <cell r="G21" t="str">
            <v>959 TODDLER 1 HANGER SET</v>
          </cell>
        </row>
        <row r="22">
          <cell r="B22" t="str">
            <v>NO</v>
          </cell>
          <cell r="G22" t="str">
            <v>GS19 BRA/PANTY</v>
          </cell>
        </row>
        <row r="23">
          <cell r="B23" t="str">
            <v>PLSTC SUIT</v>
          </cell>
          <cell r="G23" t="str">
            <v>J HANGERS-Thermals</v>
          </cell>
        </row>
        <row r="24">
          <cell r="B24" t="str">
            <v>VP 277</v>
          </cell>
          <cell r="G24" t="str">
            <v>NO</v>
          </cell>
        </row>
        <row r="25">
          <cell r="B25">
            <v>999</v>
          </cell>
          <cell r="G25" t="str">
            <v>PLASTIC SUIT</v>
          </cell>
        </row>
        <row r="26">
          <cell r="G26" t="str">
            <v>VP277 ADULT PADDED TOP</v>
          </cell>
        </row>
        <row r="27">
          <cell r="G27" t="str">
            <v>999 VENDOR SPECIALTY</v>
          </cell>
        </row>
        <row r="42">
          <cell r="B42" t="str">
            <v>X</v>
          </cell>
          <cell r="G42" t="str">
            <v>x</v>
          </cell>
        </row>
      </sheetData>
      <sheetData sheetId="6">
        <row r="3">
          <cell r="B3" t="str">
            <v>ADVERTISED</v>
          </cell>
        </row>
        <row r="4">
          <cell r="B4" t="str">
            <v>FABULOUS FIND</v>
          </cell>
        </row>
        <row r="5">
          <cell r="B5" t="str">
            <v>20% CHARGEBACK IF NOT SHIPPED COMPLETE WITHIN SHIP WINDOW.</v>
          </cell>
        </row>
        <row r="6">
          <cell r="B6" t="str">
            <v>ANIMAL</v>
          </cell>
        </row>
        <row r="7">
          <cell r="B7" t="str">
            <v>BLACK/WHITE/RED</v>
          </cell>
        </row>
        <row r="8">
          <cell r="B8" t="str">
            <v>BOUTIQUE ESSENTIAL LABELS</v>
          </cell>
        </row>
        <row r="9">
          <cell r="B9" t="str">
            <v>DO NOT EDI BULK</v>
          </cell>
        </row>
        <row r="10">
          <cell r="B10" t="str">
            <v>DO NOT PACK TO STORE BKDWNS</v>
          </cell>
        </row>
        <row r="11">
          <cell r="B11" t="str">
            <v>FABULOUS FIND</v>
          </cell>
        </row>
        <row r="12">
          <cell r="B12" t="str">
            <v>FLAT PACK</v>
          </cell>
        </row>
        <row r="13">
          <cell r="B13" t="str">
            <v>GOLD</v>
          </cell>
        </row>
        <row r="14">
          <cell r="B14" t="str">
            <v>HANDBAGS MUST BE STUFFED</v>
          </cell>
        </row>
        <row r="15">
          <cell r="B15" t="str">
            <v>HOLD OFF FLOOR</v>
          </cell>
        </row>
        <row r="16">
          <cell r="B16" t="str">
            <v>MUST BE 18"  PLUS 3" EXTENDOR</v>
          </cell>
        </row>
        <row r="17">
          <cell r="B17" t="str">
            <v>MUST BE ON HANGERS</v>
          </cell>
        </row>
        <row r="18">
          <cell r="B18" t="str">
            <v>MUST BE PRETICKETED</v>
          </cell>
        </row>
        <row r="19">
          <cell r="B19" t="str">
            <v>MUST COME IN AN INDIV APPROV BOX</v>
          </cell>
        </row>
        <row r="20">
          <cell r="B20" t="str">
            <v>MUST HAVE ALAN FLUSSER LABELING</v>
          </cell>
        </row>
        <row r="21">
          <cell r="B21" t="str">
            <v>NEW STORE</v>
          </cell>
        </row>
        <row r="22">
          <cell r="B22" t="str">
            <v>PEARL</v>
          </cell>
        </row>
        <row r="23">
          <cell r="B23" t="str">
            <v>PECK N PECK LABEL</v>
          </cell>
        </row>
        <row r="24">
          <cell r="B24" t="str">
            <v>PENDING APPROVAL OF TOP SAMPLE</v>
          </cell>
        </row>
        <row r="25">
          <cell r="B25" t="str">
            <v>RUSH</v>
          </cell>
        </row>
        <row r="26">
          <cell r="B26" t="str">
            <v>SEASONAL COLOR</v>
          </cell>
        </row>
        <row r="27">
          <cell r="B27" t="str">
            <v>SILVER</v>
          </cell>
        </row>
        <row r="28">
          <cell r="B28" t="str">
            <v>SPECIAL ORDER FOR:</v>
          </cell>
        </row>
        <row r="29">
          <cell r="B29" t="str">
            <v>STUFF WITH PAPER</v>
          </cell>
        </row>
        <row r="30">
          <cell r="B30" t="str">
            <v>TOC</v>
          </cell>
        </row>
        <row r="31">
          <cell r="B31" t="str">
            <v>TOWER</v>
          </cell>
        </row>
        <row r="32">
          <cell r="B32" t="str">
            <v>UNNEST LUGGAGE</v>
          </cell>
        </row>
        <row r="33">
          <cell r="B33" t="str">
            <v>ALL NECKS MUST BE 18" PLUS 3" EXTENDER</v>
          </cell>
        </row>
        <row r="34">
          <cell r="B34" t="str">
            <v>SEED HANGERS</v>
          </cell>
        </row>
        <row r="35">
          <cell r="B35" t="str">
            <v>DIFF TYPE  1</v>
          </cell>
        </row>
        <row r="36">
          <cell r="B36" t="str">
            <v>DIFF TYPE  2</v>
          </cell>
        </row>
        <row r="37">
          <cell r="B37" t="str">
            <v>DIFF TYPE  3</v>
          </cell>
        </row>
        <row r="38">
          <cell r="B38" t="str">
            <v>DIFF TYPE  4</v>
          </cell>
        </row>
        <row r="39">
          <cell r="B39" t="str">
            <v>x</v>
          </cell>
        </row>
        <row r="40">
          <cell r="B40" t="str">
            <v>x</v>
          </cell>
        </row>
        <row r="41">
          <cell r="B41" t="str">
            <v>x</v>
          </cell>
        </row>
        <row r="42">
          <cell r="B42" t="str">
            <v>x</v>
          </cell>
        </row>
        <row r="43">
          <cell r="B43" t="str">
            <v>x</v>
          </cell>
        </row>
        <row r="44">
          <cell r="B44" t="str">
            <v>x</v>
          </cell>
        </row>
        <row r="45">
          <cell r="B45" t="str">
            <v>X</v>
          </cell>
        </row>
        <row r="46">
          <cell r="B46" t="str">
            <v>X</v>
          </cell>
        </row>
        <row r="47">
          <cell r="B47" t="str">
            <v>X</v>
          </cell>
        </row>
        <row r="48">
          <cell r="B48" t="str">
            <v>X</v>
          </cell>
        </row>
        <row r="49">
          <cell r="B49" t="str">
            <v>X</v>
          </cell>
        </row>
        <row r="50">
          <cell r="B50" t="str">
            <v>X</v>
          </cell>
        </row>
        <row r="51">
          <cell r="B51" t="str">
            <v>X</v>
          </cell>
        </row>
        <row r="52">
          <cell r="B52" t="str">
            <v>X</v>
          </cell>
        </row>
        <row r="53">
          <cell r="B53" t="str">
            <v>X</v>
          </cell>
        </row>
        <row r="54">
          <cell r="B54" t="str">
            <v>x</v>
          </cell>
        </row>
      </sheetData>
      <sheetData sheetId="7">
        <row r="2">
          <cell r="B2" t="str">
            <v>10% CHARGEBACK IF NOT SHIPPED COMPLETE WITHIN SHIP WINDOW.</v>
          </cell>
          <cell r="K2" t="str">
            <v>National Brand</v>
          </cell>
          <cell r="P2" t="str">
            <v>NET 15</v>
          </cell>
          <cell r="R2" t="str">
            <v>PICK</v>
          </cell>
          <cell r="T2" t="str">
            <v>YES</v>
          </cell>
          <cell r="AF2" t="str">
            <v>COLOR</v>
          </cell>
          <cell r="AH2" t="str">
            <v>UCC 12 (12 digit UPC)</v>
          </cell>
          <cell r="AK2" t="str">
            <v>TOP</v>
          </cell>
          <cell r="AN2" t="str">
            <v>PICK</v>
          </cell>
          <cell r="AQ2" t="str">
            <v>PICK</v>
          </cell>
          <cell r="AS2" t="str">
            <v>PICK</v>
          </cell>
          <cell r="AU2" t="str">
            <v>OPTIONAL</v>
          </cell>
          <cell r="AY2">
            <v>1401</v>
          </cell>
          <cell r="AZ2" t="str">
            <v>1-GOOD</v>
          </cell>
          <cell r="BB2" t="str">
            <v>YES</v>
          </cell>
          <cell r="BD2" t="str">
            <v>UPC</v>
          </cell>
          <cell r="BF2" t="str">
            <v>ATTACHED</v>
          </cell>
          <cell r="BG2">
            <v>1</v>
          </cell>
          <cell r="BI2">
            <v>1</v>
          </cell>
          <cell r="BL2">
            <v>952</v>
          </cell>
          <cell r="BN2" t="str">
            <v>W'HOUSE</v>
          </cell>
          <cell r="BR2" t="str">
            <v>YES</v>
          </cell>
        </row>
        <row r="3">
          <cell r="B3" t="str">
            <v>15% CHARGEBACK IF NOT SHIPPED COMPLETE WITHIN SHIP WINDOW.</v>
          </cell>
          <cell r="I3" t="str">
            <v>AF Afghanistan</v>
          </cell>
          <cell r="K3" t="str">
            <v>Non-Branded</v>
          </cell>
          <cell r="P3" t="str">
            <v>NET 30</v>
          </cell>
          <cell r="R3" t="str">
            <v>JAN</v>
          </cell>
          <cell r="T3" t="str">
            <v>NO</v>
          </cell>
          <cell r="AC3" t="str">
            <v>1 Prepaid Freight - Destination</v>
          </cell>
          <cell r="AF3" t="str">
            <v>SIZE</v>
          </cell>
          <cell r="AH3" t="str">
            <v>UCC 14 (14 digit UPC)</v>
          </cell>
          <cell r="AK3" t="str">
            <v>BTM</v>
          </cell>
          <cell r="AN3" t="str">
            <v>NB</v>
          </cell>
          <cell r="AQ3">
            <v>100</v>
          </cell>
          <cell r="AS3">
            <v>1</v>
          </cell>
          <cell r="AU3" t="str">
            <v>CLO  Close Out</v>
          </cell>
          <cell r="AY3" t="str">
            <v>X</v>
          </cell>
          <cell r="AZ3" t="str">
            <v>2-BETTER</v>
          </cell>
          <cell r="BB3" t="str">
            <v>NO</v>
          </cell>
          <cell r="BD3" t="str">
            <v>VEND MDL</v>
          </cell>
          <cell r="BF3" t="str">
            <v>INOVIS</v>
          </cell>
          <cell r="BG3">
            <v>2</v>
          </cell>
          <cell r="BI3">
            <v>2</v>
          </cell>
          <cell r="BL3">
            <v>9521</v>
          </cell>
          <cell r="BN3" t="str">
            <v>STORE</v>
          </cell>
          <cell r="BR3" t="str">
            <v>NO</v>
          </cell>
        </row>
        <row r="4">
          <cell r="B4" t="str">
            <v>20% CHARGEBACK IF NOT SHIPPED COMPLETE WITHIN SHIP WINDOW.</v>
          </cell>
          <cell r="I4" t="str">
            <v>AL Albania</v>
          </cell>
          <cell r="K4" t="str">
            <v>2 A Tee</v>
          </cell>
          <cell r="P4" t="str">
            <v>NET 45</v>
          </cell>
          <cell r="R4" t="str">
            <v>FEB</v>
          </cell>
          <cell r="AC4" t="str">
            <v>2 Prepaid and Add - Destination</v>
          </cell>
          <cell r="AF4" t="str">
            <v>SCHOOLS</v>
          </cell>
          <cell r="AH4" t="str">
            <v>EAN (13 digit)</v>
          </cell>
          <cell r="AK4" t="str">
            <v>JKT</v>
          </cell>
          <cell r="AN4" t="str">
            <v>ARB</v>
          </cell>
          <cell r="AQ4">
            <v>101</v>
          </cell>
          <cell r="AS4">
            <v>2</v>
          </cell>
          <cell r="AU4" t="str">
            <v>CSP  Customer Service</v>
          </cell>
          <cell r="AZ4" t="str">
            <v>3-BEST</v>
          </cell>
          <cell r="BB4" t="str">
            <v>EXEMPT</v>
          </cell>
          <cell r="BF4" t="str">
            <v>EDI</v>
          </cell>
          <cell r="BG4">
            <v>3</v>
          </cell>
          <cell r="BI4">
            <v>3</v>
          </cell>
          <cell r="BL4">
            <v>953</v>
          </cell>
          <cell r="BR4" t="str">
            <v>EXEMPT</v>
          </cell>
        </row>
        <row r="5">
          <cell r="B5" t="str">
            <v>25% CHARGEBACK IF NOT SHIPPED COMPLETE WITHIN SHIP WINDOW.</v>
          </cell>
          <cell r="I5" t="str">
            <v>DZ Algeria</v>
          </cell>
          <cell r="K5" t="str">
            <v>5 Diamond</v>
          </cell>
          <cell r="P5" t="str">
            <v>NET 60</v>
          </cell>
          <cell r="R5" t="str">
            <v>MARCH</v>
          </cell>
          <cell r="AC5" t="str">
            <v>3 Collect - Destination</v>
          </cell>
          <cell r="AF5" t="str">
            <v>LETTERS</v>
          </cell>
          <cell r="AH5" t="str">
            <v>ISBN (books)</v>
          </cell>
          <cell r="AK5" t="str">
            <v>DRS</v>
          </cell>
          <cell r="AN5" t="str">
            <v>BRB</v>
          </cell>
          <cell r="AQ5">
            <v>102</v>
          </cell>
          <cell r="AS5">
            <v>3</v>
          </cell>
          <cell r="AU5" t="str">
            <v>EXE  Executive Buy</v>
          </cell>
          <cell r="AZ5" t="str">
            <v>X</v>
          </cell>
          <cell r="BG5">
            <v>4</v>
          </cell>
          <cell r="BI5">
            <v>4</v>
          </cell>
          <cell r="BL5">
            <v>9531</v>
          </cell>
          <cell r="BR5" t="str">
            <v>SEED</v>
          </cell>
        </row>
        <row r="6">
          <cell r="I6" t="str">
            <v>AS American Samoa</v>
          </cell>
          <cell r="K6" t="str">
            <v>Alan Flusser</v>
          </cell>
          <cell r="P6" t="str">
            <v>NET 10 EOM +30</v>
          </cell>
          <cell r="R6" t="str">
            <v>APRIL</v>
          </cell>
          <cell r="AC6" t="str">
            <v xml:space="preserve">A Always Charge the Vendor - Origin </v>
          </cell>
          <cell r="AF6" t="str">
            <v>POWER</v>
          </cell>
          <cell r="AH6" t="str">
            <v>x</v>
          </cell>
          <cell r="AK6" t="str">
            <v>SET</v>
          </cell>
          <cell r="AN6" t="str">
            <v>X</v>
          </cell>
          <cell r="AQ6">
            <v>103</v>
          </cell>
          <cell r="AS6">
            <v>4</v>
          </cell>
          <cell r="AU6" t="str">
            <v>PRO  Program Buy</v>
          </cell>
          <cell r="BG6">
            <v>5</v>
          </cell>
          <cell r="BI6">
            <v>5</v>
          </cell>
          <cell r="BL6">
            <v>954</v>
          </cell>
        </row>
        <row r="7">
          <cell r="I7" t="str">
            <v>AD Andorra</v>
          </cell>
          <cell r="K7" t="str">
            <v>Andre Oliver</v>
          </cell>
          <cell r="P7" t="str">
            <v>x</v>
          </cell>
          <cell r="R7" t="str">
            <v>MAY</v>
          </cell>
          <cell r="AC7" t="str">
            <v>C Consignee Account - Destination</v>
          </cell>
          <cell r="AF7" t="str">
            <v>SCENT</v>
          </cell>
          <cell r="AH7" t="str">
            <v>x</v>
          </cell>
          <cell r="AK7" t="str">
            <v>X</v>
          </cell>
          <cell r="AQ7">
            <v>104</v>
          </cell>
          <cell r="AS7">
            <v>5</v>
          </cell>
          <cell r="AU7" t="str">
            <v>RSH  Rush Order</v>
          </cell>
          <cell r="BG7">
            <v>6</v>
          </cell>
          <cell r="BI7">
            <v>6</v>
          </cell>
          <cell r="BL7">
            <v>9541</v>
          </cell>
        </row>
        <row r="8">
          <cell r="I8" t="str">
            <v>AO Angola</v>
          </cell>
          <cell r="K8" t="str">
            <v>Bamboo Traders</v>
          </cell>
          <cell r="R8" t="str">
            <v>JUNE</v>
          </cell>
          <cell r="AC8" t="str">
            <v>4 Collect - Origin</v>
          </cell>
          <cell r="AF8" t="str">
            <v>X</v>
          </cell>
          <cell r="AH8" t="str">
            <v>x</v>
          </cell>
          <cell r="AK8" t="str">
            <v>X</v>
          </cell>
          <cell r="AQ8">
            <v>105</v>
          </cell>
          <cell r="AS8">
            <v>6</v>
          </cell>
          <cell r="AU8" t="str">
            <v>x</v>
          </cell>
          <cell r="BG8">
            <v>7</v>
          </cell>
          <cell r="BI8">
            <v>7</v>
          </cell>
          <cell r="BL8">
            <v>940</v>
          </cell>
        </row>
        <row r="9">
          <cell r="I9" t="str">
            <v>AI Anguilla</v>
          </cell>
          <cell r="K9" t="str">
            <v>Birch Hill</v>
          </cell>
          <cell r="R9" t="str">
            <v>JULY</v>
          </cell>
          <cell r="AC9" t="str">
            <v>5 Prepaid and Add - Origin</v>
          </cell>
          <cell r="AF9" t="str">
            <v>X</v>
          </cell>
          <cell r="AH9" t="str">
            <v>x</v>
          </cell>
          <cell r="AK9" t="str">
            <v>X</v>
          </cell>
          <cell r="AQ9">
            <v>111</v>
          </cell>
          <cell r="AS9">
            <v>7</v>
          </cell>
          <cell r="AU9" t="str">
            <v>x</v>
          </cell>
          <cell r="BG9">
            <v>8</v>
          </cell>
          <cell r="BI9">
            <v>8</v>
          </cell>
          <cell r="BL9">
            <v>990</v>
          </cell>
        </row>
        <row r="10">
          <cell r="I10" t="str">
            <v>AQ Antarctica</v>
          </cell>
          <cell r="K10" t="str">
            <v>Boutique Essentials</v>
          </cell>
          <cell r="R10" t="str">
            <v>AUG</v>
          </cell>
          <cell r="AC10" t="str">
            <v>6 Prepaid Freight - Origin</v>
          </cell>
          <cell r="AF10" t="str">
            <v>X</v>
          </cell>
          <cell r="AH10" t="str">
            <v>x</v>
          </cell>
          <cell r="AK10" t="str">
            <v>X</v>
          </cell>
          <cell r="AQ10">
            <v>112</v>
          </cell>
          <cell r="AS10">
            <v>8</v>
          </cell>
          <cell r="AU10" t="str">
            <v>x</v>
          </cell>
          <cell r="BG10">
            <v>9</v>
          </cell>
          <cell r="BI10">
            <v>9</v>
          </cell>
          <cell r="BL10">
            <v>9901</v>
          </cell>
        </row>
        <row r="11">
          <cell r="I11" t="str">
            <v>AG Antigua And Barbuda</v>
          </cell>
          <cell r="K11" t="str">
            <v>Clearwater Outfitters</v>
          </cell>
          <cell r="R11" t="str">
            <v>SEPT</v>
          </cell>
          <cell r="AC11" t="str">
            <v xml:space="preserve">X </v>
          </cell>
          <cell r="AF11" t="str">
            <v>X</v>
          </cell>
          <cell r="AQ11">
            <v>200</v>
          </cell>
          <cell r="AS11">
            <v>9</v>
          </cell>
          <cell r="AU11" t="str">
            <v>x</v>
          </cell>
          <cell r="BG11">
            <v>10</v>
          </cell>
          <cell r="BI11">
            <v>10</v>
          </cell>
          <cell r="BL11">
            <v>9402</v>
          </cell>
        </row>
        <row r="12">
          <cell r="I12" t="str">
            <v>AR Argentina</v>
          </cell>
          <cell r="K12" t="str">
            <v>Ella Rose</v>
          </cell>
          <cell r="R12" t="str">
            <v>OCT</v>
          </cell>
          <cell r="AC12" t="str">
            <v xml:space="preserve">X </v>
          </cell>
          <cell r="AF12" t="str">
            <v>X</v>
          </cell>
          <cell r="AQ12">
            <v>204</v>
          </cell>
          <cell r="AS12">
            <v>100</v>
          </cell>
          <cell r="BG12">
            <v>11</v>
          </cell>
          <cell r="BI12">
            <v>11</v>
          </cell>
          <cell r="BL12">
            <v>901</v>
          </cell>
        </row>
        <row r="13">
          <cell r="I13" t="str">
            <v>AM Armenia</v>
          </cell>
          <cell r="K13" t="str">
            <v>Isabella DeMarco</v>
          </cell>
          <cell r="R13" t="str">
            <v>NOV</v>
          </cell>
          <cell r="AC13" t="str">
            <v xml:space="preserve">X </v>
          </cell>
          <cell r="AQ13">
            <v>205</v>
          </cell>
          <cell r="AS13">
            <v>101</v>
          </cell>
          <cell r="BG13">
            <v>12</v>
          </cell>
          <cell r="BI13">
            <v>12</v>
          </cell>
          <cell r="BL13">
            <v>9011</v>
          </cell>
        </row>
        <row r="14">
          <cell r="I14" t="str">
            <v>AW Aruba</v>
          </cell>
          <cell r="K14" t="str">
            <v>Island Republic</v>
          </cell>
          <cell r="R14" t="str">
            <v>DEC</v>
          </cell>
          <cell r="AC14" t="str">
            <v xml:space="preserve">X </v>
          </cell>
          <cell r="AQ14">
            <v>206</v>
          </cell>
          <cell r="AS14">
            <v>102</v>
          </cell>
          <cell r="BG14">
            <v>13</v>
          </cell>
          <cell r="BI14">
            <v>13</v>
          </cell>
          <cell r="BL14">
            <v>921</v>
          </cell>
        </row>
        <row r="15">
          <cell r="I15" t="str">
            <v>AU Australia</v>
          </cell>
          <cell r="K15" t="str">
            <v>Josephine</v>
          </cell>
          <cell r="AQ15">
            <v>207</v>
          </cell>
          <cell r="AS15">
            <v>103</v>
          </cell>
          <cell r="BG15">
            <v>14</v>
          </cell>
          <cell r="BI15">
            <v>14</v>
          </cell>
          <cell r="BL15">
            <v>9211</v>
          </cell>
        </row>
        <row r="16">
          <cell r="I16" t="str">
            <v>AT Austria</v>
          </cell>
          <cell r="K16" t="str">
            <v>Lark Lane</v>
          </cell>
          <cell r="AQ16">
            <v>208</v>
          </cell>
          <cell r="AS16">
            <v>104</v>
          </cell>
          <cell r="BG16">
            <v>15</v>
          </cell>
          <cell r="BI16">
            <v>15</v>
          </cell>
          <cell r="BL16">
            <v>950</v>
          </cell>
        </row>
        <row r="17">
          <cell r="I17" t="str">
            <v>AZ Azerbaijan</v>
          </cell>
          <cell r="K17" t="str">
            <v>Mainbocher Cashmere</v>
          </cell>
          <cell r="AQ17">
            <v>300</v>
          </cell>
          <cell r="AS17">
            <v>105</v>
          </cell>
          <cell r="BL17">
            <v>9501</v>
          </cell>
        </row>
        <row r="18">
          <cell r="I18" t="str">
            <v>BS Bahamas</v>
          </cell>
          <cell r="K18" t="str">
            <v>Peck  Peck</v>
          </cell>
          <cell r="AQ18">
            <v>306</v>
          </cell>
          <cell r="AS18">
            <v>111</v>
          </cell>
          <cell r="BL18">
            <v>951</v>
          </cell>
        </row>
        <row r="19">
          <cell r="I19" t="str">
            <v>BH Bahrain</v>
          </cell>
          <cell r="K19" t="str">
            <v>Scott Taylor</v>
          </cell>
          <cell r="AQ19">
            <v>307</v>
          </cell>
          <cell r="AS19">
            <v>112</v>
          </cell>
          <cell r="BL19">
            <v>9511</v>
          </cell>
        </row>
        <row r="20">
          <cell r="I20" t="str">
            <v>BD Bangladesh</v>
          </cell>
          <cell r="K20" t="str">
            <v>Sette Ponte</v>
          </cell>
          <cell r="AQ20">
            <v>308</v>
          </cell>
          <cell r="AS20">
            <v>200</v>
          </cell>
          <cell r="BL20">
            <v>9401</v>
          </cell>
        </row>
        <row r="21">
          <cell r="I21" t="str">
            <v>BB Barbados</v>
          </cell>
          <cell r="K21" t="str">
            <v>T. Harris</v>
          </cell>
          <cell r="AQ21">
            <v>309</v>
          </cell>
          <cell r="AS21">
            <v>204</v>
          </cell>
          <cell r="BL21">
            <v>980</v>
          </cell>
        </row>
        <row r="22">
          <cell r="I22" t="str">
            <v>BY Belarus</v>
          </cell>
          <cell r="K22" t="str">
            <v>Victor Costa</v>
          </cell>
          <cell r="AQ22">
            <v>310</v>
          </cell>
          <cell r="AS22">
            <v>205</v>
          </cell>
          <cell r="BL22">
            <v>9801</v>
          </cell>
        </row>
        <row r="23">
          <cell r="I23" t="str">
            <v>BE Belgium</v>
          </cell>
          <cell r="K23" t="str">
            <v>x</v>
          </cell>
          <cell r="AQ23">
            <v>311</v>
          </cell>
          <cell r="AS23">
            <v>206</v>
          </cell>
        </row>
        <row r="24">
          <cell r="I24" t="str">
            <v>BZ Belize</v>
          </cell>
          <cell r="K24" t="str">
            <v>x</v>
          </cell>
          <cell r="AQ24">
            <v>312</v>
          </cell>
          <cell r="AS24">
            <v>207</v>
          </cell>
        </row>
        <row r="25">
          <cell r="I25" t="str">
            <v>BJ Benin</v>
          </cell>
          <cell r="K25" t="str">
            <v>x</v>
          </cell>
          <cell r="AQ25">
            <v>313</v>
          </cell>
          <cell r="AS25">
            <v>208</v>
          </cell>
        </row>
        <row r="26">
          <cell r="I26" t="str">
            <v>BM Bermuda</v>
          </cell>
          <cell r="K26" t="str">
            <v>x</v>
          </cell>
          <cell r="AQ26">
            <v>314</v>
          </cell>
          <cell r="AS26">
            <v>300</v>
          </cell>
        </row>
        <row r="27">
          <cell r="I27" t="str">
            <v>BT Bhutan</v>
          </cell>
          <cell r="K27" t="str">
            <v>x</v>
          </cell>
          <cell r="AQ27">
            <v>400</v>
          </cell>
          <cell r="AS27">
            <v>306</v>
          </cell>
        </row>
        <row r="28">
          <cell r="I28" t="str">
            <v>BO Bolivia</v>
          </cell>
          <cell r="K28" t="str">
            <v>x</v>
          </cell>
          <cell r="AQ28">
            <v>401</v>
          </cell>
          <cell r="AS28">
            <v>307</v>
          </cell>
        </row>
        <row r="29">
          <cell r="I29" t="str">
            <v>BA Bosnia And Herzegowina</v>
          </cell>
          <cell r="K29" t="str">
            <v>x</v>
          </cell>
          <cell r="AQ29">
            <v>402</v>
          </cell>
          <cell r="AS29">
            <v>308</v>
          </cell>
        </row>
        <row r="30">
          <cell r="I30" t="str">
            <v>BW Botswana</v>
          </cell>
          <cell r="K30" t="str">
            <v>x</v>
          </cell>
          <cell r="AQ30">
            <v>402</v>
          </cell>
          <cell r="AS30">
            <v>309</v>
          </cell>
        </row>
        <row r="31">
          <cell r="I31" t="str">
            <v>BV Bouvet Island</v>
          </cell>
          <cell r="K31" t="str">
            <v>x</v>
          </cell>
          <cell r="AQ31">
            <v>402</v>
          </cell>
          <cell r="AS31">
            <v>310</v>
          </cell>
        </row>
        <row r="32">
          <cell r="I32" t="str">
            <v>BR Brazil</v>
          </cell>
          <cell r="K32" t="str">
            <v>x</v>
          </cell>
          <cell r="AQ32">
            <v>402</v>
          </cell>
          <cell r="AS32">
            <v>311</v>
          </cell>
        </row>
        <row r="33">
          <cell r="I33" t="str">
            <v>IO British Indian Ocean Territory</v>
          </cell>
          <cell r="K33" t="str">
            <v>x</v>
          </cell>
          <cell r="AQ33">
            <v>402</v>
          </cell>
          <cell r="AS33">
            <v>312</v>
          </cell>
        </row>
        <row r="34">
          <cell r="I34" t="str">
            <v>BN Brunei Darussalam</v>
          </cell>
          <cell r="K34" t="str">
            <v>x</v>
          </cell>
          <cell r="AQ34">
            <v>410</v>
          </cell>
          <cell r="AS34">
            <v>313</v>
          </cell>
        </row>
        <row r="35">
          <cell r="I35" t="str">
            <v>BG Bulgaria</v>
          </cell>
          <cell r="K35" t="str">
            <v>x</v>
          </cell>
          <cell r="AQ35">
            <v>411</v>
          </cell>
          <cell r="AS35">
            <v>314</v>
          </cell>
        </row>
        <row r="36">
          <cell r="I36" t="str">
            <v>BF Burkina Faso</v>
          </cell>
          <cell r="K36" t="str">
            <v>x</v>
          </cell>
          <cell r="AQ36">
            <v>412</v>
          </cell>
          <cell r="AS36">
            <v>400</v>
          </cell>
        </row>
        <row r="37">
          <cell r="I37" t="str">
            <v>BI Burundi</v>
          </cell>
          <cell r="K37" t="str">
            <v>x</v>
          </cell>
          <cell r="AQ37">
            <v>501</v>
          </cell>
          <cell r="AS37">
            <v>401</v>
          </cell>
        </row>
        <row r="38">
          <cell r="I38" t="str">
            <v>KH Cambodia</v>
          </cell>
          <cell r="K38" t="str">
            <v>x</v>
          </cell>
          <cell r="AQ38">
            <v>502</v>
          </cell>
          <cell r="AS38">
            <v>410</v>
          </cell>
        </row>
        <row r="39">
          <cell r="I39" t="str">
            <v>CM Cameroon</v>
          </cell>
          <cell r="K39" t="str">
            <v>x</v>
          </cell>
          <cell r="AQ39">
            <v>503</v>
          </cell>
          <cell r="AS39">
            <v>411</v>
          </cell>
        </row>
        <row r="40">
          <cell r="I40" t="str">
            <v>CA Canada</v>
          </cell>
          <cell r="K40" t="str">
            <v>x</v>
          </cell>
          <cell r="AQ40">
            <v>504</v>
          </cell>
          <cell r="AS40">
            <v>412</v>
          </cell>
        </row>
        <row r="41">
          <cell r="I41" t="str">
            <v>CV Cape Verde</v>
          </cell>
          <cell r="K41" t="str">
            <v>x</v>
          </cell>
          <cell r="AQ41">
            <v>505</v>
          </cell>
          <cell r="AS41">
            <v>501</v>
          </cell>
        </row>
        <row r="42">
          <cell r="I42" t="str">
            <v>KY Cayman Islands</v>
          </cell>
          <cell r="K42" t="str">
            <v>x</v>
          </cell>
          <cell r="AQ42">
            <v>506</v>
          </cell>
          <cell r="AS42">
            <v>502</v>
          </cell>
        </row>
        <row r="43">
          <cell r="I43" t="str">
            <v>CF Central African Republic</v>
          </cell>
          <cell r="K43" t="str">
            <v>x</v>
          </cell>
          <cell r="AQ43">
            <v>507</v>
          </cell>
          <cell r="AS43">
            <v>503</v>
          </cell>
        </row>
        <row r="44">
          <cell r="I44" t="str">
            <v>TD Chad</v>
          </cell>
          <cell r="K44" t="str">
            <v>x</v>
          </cell>
          <cell r="AQ44">
            <v>508</v>
          </cell>
          <cell r="AS44">
            <v>504</v>
          </cell>
        </row>
        <row r="45">
          <cell r="I45" t="str">
            <v>CL Chile</v>
          </cell>
          <cell r="K45" t="str">
            <v>x</v>
          </cell>
          <cell r="AQ45">
            <v>509</v>
          </cell>
          <cell r="AS45">
            <v>505</v>
          </cell>
        </row>
        <row r="46">
          <cell r="I46" t="str">
            <v>CN China</v>
          </cell>
          <cell r="K46" t="str">
            <v>x</v>
          </cell>
          <cell r="AQ46">
            <v>509</v>
          </cell>
          <cell r="AS46">
            <v>506</v>
          </cell>
        </row>
        <row r="47">
          <cell r="I47" t="str">
            <v>CX Christmas Island</v>
          </cell>
          <cell r="K47" t="str">
            <v>x</v>
          </cell>
          <cell r="AQ47">
            <v>509</v>
          </cell>
          <cell r="AS47">
            <v>507</v>
          </cell>
        </row>
        <row r="48">
          <cell r="I48" t="str">
            <v>CC Cocos (Keeling) Islands</v>
          </cell>
          <cell r="K48" t="str">
            <v>x</v>
          </cell>
          <cell r="AQ48">
            <v>509</v>
          </cell>
          <cell r="AS48">
            <v>508</v>
          </cell>
        </row>
        <row r="49">
          <cell r="I49" t="str">
            <v>CO Colombia</v>
          </cell>
          <cell r="AQ49">
            <v>509</v>
          </cell>
          <cell r="AS49">
            <v>592</v>
          </cell>
        </row>
        <row r="50">
          <cell r="I50" t="str">
            <v>KM Comoros</v>
          </cell>
          <cell r="AQ50">
            <v>509</v>
          </cell>
          <cell r="AS50">
            <v>677</v>
          </cell>
        </row>
        <row r="51">
          <cell r="I51" t="str">
            <v>CG Congo</v>
          </cell>
          <cell r="AQ51">
            <v>509</v>
          </cell>
          <cell r="AS51">
            <v>701</v>
          </cell>
        </row>
        <row r="52">
          <cell r="I52" t="str">
            <v>CD Congo, Democratic Republic Of The</v>
          </cell>
          <cell r="AQ52">
            <v>592</v>
          </cell>
          <cell r="AS52">
            <v>900</v>
          </cell>
        </row>
        <row r="53">
          <cell r="I53" t="str">
            <v>CK Cook Islands</v>
          </cell>
          <cell r="AQ53">
            <v>601</v>
          </cell>
          <cell r="AS53">
            <v>999</v>
          </cell>
        </row>
        <row r="54">
          <cell r="I54" t="str">
            <v>CR Costa Rica</v>
          </cell>
          <cell r="AQ54">
            <v>601</v>
          </cell>
          <cell r="AS54" t="str">
            <v>x</v>
          </cell>
        </row>
        <row r="55">
          <cell r="I55" t="str">
            <v>CI Cote D Ivoire</v>
          </cell>
          <cell r="AQ55">
            <v>601</v>
          </cell>
          <cell r="AS55" t="str">
            <v>x</v>
          </cell>
        </row>
        <row r="56">
          <cell r="I56" t="str">
            <v>HR Croatia/Hrvatska</v>
          </cell>
          <cell r="AQ56">
            <v>601</v>
          </cell>
          <cell r="AS56" t="str">
            <v>x</v>
          </cell>
        </row>
        <row r="57">
          <cell r="I57" t="str">
            <v>CU Cuba</v>
          </cell>
          <cell r="AQ57">
            <v>602</v>
          </cell>
          <cell r="AS57" t="str">
            <v>x</v>
          </cell>
        </row>
        <row r="58">
          <cell r="I58" t="str">
            <v>CY Cyprus</v>
          </cell>
          <cell r="AQ58">
            <v>602</v>
          </cell>
          <cell r="AS58" t="str">
            <v>x</v>
          </cell>
        </row>
        <row r="59">
          <cell r="I59" t="str">
            <v>CZ Czech Republic</v>
          </cell>
          <cell r="AQ59">
            <v>602</v>
          </cell>
          <cell r="AS59" t="str">
            <v>x</v>
          </cell>
        </row>
        <row r="60">
          <cell r="I60" t="str">
            <v>DK Denmark</v>
          </cell>
          <cell r="AQ60">
            <v>602</v>
          </cell>
          <cell r="AS60" t="str">
            <v>x</v>
          </cell>
        </row>
        <row r="61">
          <cell r="I61" t="str">
            <v>DJ Djibouti</v>
          </cell>
          <cell r="AQ61">
            <v>602</v>
          </cell>
          <cell r="AS61" t="str">
            <v>x</v>
          </cell>
        </row>
        <row r="62">
          <cell r="I62" t="str">
            <v>DM Dominica</v>
          </cell>
          <cell r="AQ62">
            <v>602</v>
          </cell>
          <cell r="AS62" t="str">
            <v>x</v>
          </cell>
        </row>
        <row r="63">
          <cell r="I63" t="str">
            <v>DO Dominican Republic</v>
          </cell>
          <cell r="AQ63">
            <v>602</v>
          </cell>
          <cell r="AS63" t="str">
            <v>x</v>
          </cell>
        </row>
        <row r="64">
          <cell r="I64" t="str">
            <v>TP East Timor</v>
          </cell>
          <cell r="AQ64">
            <v>630</v>
          </cell>
          <cell r="AS64" t="str">
            <v>x</v>
          </cell>
        </row>
        <row r="65">
          <cell r="I65" t="str">
            <v>EC Ecuador</v>
          </cell>
          <cell r="AQ65">
            <v>677</v>
          </cell>
          <cell r="AS65" t="str">
            <v>x</v>
          </cell>
        </row>
        <row r="66">
          <cell r="I66" t="str">
            <v>EG Egypt</v>
          </cell>
          <cell r="AQ66">
            <v>701</v>
          </cell>
          <cell r="AS66" t="str">
            <v>x</v>
          </cell>
        </row>
        <row r="67">
          <cell r="I67" t="str">
            <v>SV El Salvador</v>
          </cell>
          <cell r="AQ67">
            <v>702</v>
          </cell>
          <cell r="AS67" t="str">
            <v>x</v>
          </cell>
        </row>
        <row r="68">
          <cell r="I68" t="str">
            <v>GQ Equatorial Guinea</v>
          </cell>
          <cell r="AQ68">
            <v>702</v>
          </cell>
        </row>
        <row r="69">
          <cell r="I69" t="str">
            <v>ER Eritrea</v>
          </cell>
          <cell r="AQ69">
            <v>702</v>
          </cell>
        </row>
        <row r="70">
          <cell r="I70" t="str">
            <v>EE Estonia</v>
          </cell>
          <cell r="AQ70">
            <v>702</v>
          </cell>
        </row>
        <row r="71">
          <cell r="I71" t="str">
            <v>ET Ethiopia</v>
          </cell>
          <cell r="AQ71">
            <v>900</v>
          </cell>
        </row>
        <row r="72">
          <cell r="I72" t="str">
            <v>FK Falkland Islands, Malvinas</v>
          </cell>
          <cell r="AQ72">
            <v>999</v>
          </cell>
        </row>
        <row r="73">
          <cell r="I73" t="str">
            <v>FO Faroe Islands</v>
          </cell>
          <cell r="AQ73" t="str">
            <v>x</v>
          </cell>
        </row>
        <row r="74">
          <cell r="I74" t="str">
            <v>FJ Fiji</v>
          </cell>
          <cell r="AQ74" t="str">
            <v>x</v>
          </cell>
        </row>
        <row r="75">
          <cell r="I75" t="str">
            <v>FI Finland</v>
          </cell>
          <cell r="AQ75" t="str">
            <v>x</v>
          </cell>
        </row>
        <row r="76">
          <cell r="I76" t="str">
            <v>FR France</v>
          </cell>
          <cell r="AQ76" t="str">
            <v>x</v>
          </cell>
        </row>
        <row r="77">
          <cell r="I77" t="str">
            <v>FX France, Metropolitan</v>
          </cell>
          <cell r="AQ77" t="str">
            <v>x</v>
          </cell>
        </row>
        <row r="78">
          <cell r="I78" t="str">
            <v>GF French Guiana</v>
          </cell>
          <cell r="AQ78" t="str">
            <v>x</v>
          </cell>
        </row>
        <row r="79">
          <cell r="I79" t="str">
            <v>PF French Polynesia</v>
          </cell>
          <cell r="AQ79" t="str">
            <v>x</v>
          </cell>
        </row>
        <row r="80">
          <cell r="I80" t="str">
            <v>TF French Southern Territories</v>
          </cell>
          <cell r="AQ80" t="str">
            <v>x</v>
          </cell>
        </row>
        <row r="81">
          <cell r="I81" t="str">
            <v>GA Gabon</v>
          </cell>
          <cell r="AQ81" t="str">
            <v>x</v>
          </cell>
        </row>
        <row r="82">
          <cell r="I82" t="str">
            <v>GM Gambia</v>
          </cell>
          <cell r="AQ82" t="str">
            <v>x</v>
          </cell>
        </row>
        <row r="83">
          <cell r="I83" t="str">
            <v>GE Georgia</v>
          </cell>
          <cell r="AQ83" t="str">
            <v>x</v>
          </cell>
        </row>
        <row r="84">
          <cell r="I84" t="str">
            <v>DE Germany</v>
          </cell>
          <cell r="AQ84" t="str">
            <v>x</v>
          </cell>
        </row>
        <row r="85">
          <cell r="I85" t="str">
            <v>GH Ghana</v>
          </cell>
          <cell r="AQ85" t="str">
            <v>x</v>
          </cell>
        </row>
        <row r="86">
          <cell r="I86" t="str">
            <v>GI Gibraltar</v>
          </cell>
          <cell r="AQ86" t="str">
            <v>x</v>
          </cell>
        </row>
        <row r="87">
          <cell r="I87" t="str">
            <v>GR Greece</v>
          </cell>
          <cell r="AQ87" t="str">
            <v>x</v>
          </cell>
        </row>
        <row r="88">
          <cell r="I88" t="str">
            <v>GL Greenland</v>
          </cell>
          <cell r="AQ88" t="str">
            <v>x</v>
          </cell>
        </row>
        <row r="89">
          <cell r="I89" t="str">
            <v>GD Grenada</v>
          </cell>
          <cell r="AQ89" t="str">
            <v>x</v>
          </cell>
        </row>
        <row r="90">
          <cell r="I90" t="str">
            <v>GP Guadeloupe</v>
          </cell>
          <cell r="AQ90" t="str">
            <v>x</v>
          </cell>
        </row>
        <row r="91">
          <cell r="I91" t="str">
            <v>GU Guam</v>
          </cell>
          <cell r="AQ91" t="str">
            <v>x</v>
          </cell>
        </row>
        <row r="92">
          <cell r="I92" t="str">
            <v>GT Guatemala</v>
          </cell>
          <cell r="AQ92" t="str">
            <v>x</v>
          </cell>
        </row>
        <row r="93">
          <cell r="I93" t="str">
            <v>GN Guinea</v>
          </cell>
          <cell r="AQ93" t="str">
            <v>x</v>
          </cell>
        </row>
        <row r="94">
          <cell r="I94" t="str">
            <v>GW Guinea-Bissau</v>
          </cell>
          <cell r="AQ94" t="str">
            <v>x</v>
          </cell>
        </row>
        <row r="95">
          <cell r="I95" t="str">
            <v>GY Guyana</v>
          </cell>
          <cell r="AQ95" t="str">
            <v>x</v>
          </cell>
        </row>
        <row r="96">
          <cell r="I96" t="str">
            <v>HT Haiti</v>
          </cell>
          <cell r="AQ96" t="str">
            <v>x</v>
          </cell>
        </row>
        <row r="97">
          <cell r="I97" t="str">
            <v>HM Heard And Mc Donald Islands</v>
          </cell>
          <cell r="AQ97" t="str">
            <v>x</v>
          </cell>
        </row>
        <row r="98">
          <cell r="I98" t="str">
            <v>HN Honduras</v>
          </cell>
          <cell r="AQ98" t="str">
            <v>x</v>
          </cell>
        </row>
        <row r="99">
          <cell r="I99" t="str">
            <v>HK Hong Kong</v>
          </cell>
          <cell r="AQ99" t="str">
            <v>x</v>
          </cell>
        </row>
        <row r="100">
          <cell r="I100" t="str">
            <v>HU Hungary</v>
          </cell>
          <cell r="AQ100" t="str">
            <v>x</v>
          </cell>
        </row>
        <row r="101">
          <cell r="I101" t="str">
            <v>IS Iceland</v>
          </cell>
          <cell r="AQ101" t="str">
            <v>x</v>
          </cell>
        </row>
        <row r="102">
          <cell r="I102" t="str">
            <v>IN India</v>
          </cell>
          <cell r="AQ102" t="str">
            <v>x</v>
          </cell>
        </row>
        <row r="103">
          <cell r="I103" t="str">
            <v>ID Indonesia</v>
          </cell>
          <cell r="AQ103" t="str">
            <v>x</v>
          </cell>
        </row>
        <row r="104">
          <cell r="I104" t="str">
            <v>IR Iran, Islamic Republic Of</v>
          </cell>
          <cell r="AQ104" t="str">
            <v>x</v>
          </cell>
        </row>
        <row r="105">
          <cell r="I105" t="str">
            <v>IQ Iraq</v>
          </cell>
          <cell r="AQ105" t="str">
            <v>x</v>
          </cell>
        </row>
        <row r="106">
          <cell r="I106" t="str">
            <v>IE Ireland</v>
          </cell>
          <cell r="AQ106" t="str">
            <v>x</v>
          </cell>
        </row>
        <row r="107">
          <cell r="I107" t="str">
            <v>IL Israel</v>
          </cell>
          <cell r="AQ107" t="str">
            <v>x</v>
          </cell>
        </row>
        <row r="108">
          <cell r="I108" t="str">
            <v>IT Italy</v>
          </cell>
          <cell r="AQ108" t="str">
            <v>x</v>
          </cell>
        </row>
        <row r="109">
          <cell r="I109" t="str">
            <v>JM Jamaica</v>
          </cell>
          <cell r="AQ109" t="str">
            <v>x</v>
          </cell>
        </row>
        <row r="110">
          <cell r="I110" t="str">
            <v>JP Japan</v>
          </cell>
          <cell r="AQ110" t="str">
            <v>x</v>
          </cell>
        </row>
        <row r="111">
          <cell r="I111" t="str">
            <v>JO Jordan</v>
          </cell>
        </row>
        <row r="112">
          <cell r="I112" t="str">
            <v>KZ Kazakhstan</v>
          </cell>
        </row>
        <row r="113">
          <cell r="I113" t="str">
            <v>KE Kenya</v>
          </cell>
        </row>
        <row r="114">
          <cell r="I114" t="str">
            <v>KI Kiribati</v>
          </cell>
        </row>
        <row r="115">
          <cell r="I115" t="str">
            <v>KP Korea, Democratic Peoples Republic Of</v>
          </cell>
        </row>
        <row r="116">
          <cell r="I116" t="str">
            <v>KR Korea,Republic Of</v>
          </cell>
        </row>
        <row r="117">
          <cell r="I117" t="str">
            <v>KW Kuwait</v>
          </cell>
        </row>
        <row r="118">
          <cell r="I118" t="str">
            <v>KG Kyrgyzstan</v>
          </cell>
        </row>
        <row r="119">
          <cell r="I119" t="str">
            <v>LA Lao Peoples Democratic Republic</v>
          </cell>
        </row>
        <row r="120">
          <cell r="I120" t="str">
            <v>LV Latvia</v>
          </cell>
        </row>
        <row r="121">
          <cell r="I121" t="str">
            <v>LB Lebanon</v>
          </cell>
        </row>
        <row r="122">
          <cell r="I122" t="str">
            <v>LS Lesotho</v>
          </cell>
        </row>
        <row r="123">
          <cell r="I123" t="str">
            <v>LR Liberia</v>
          </cell>
        </row>
        <row r="124">
          <cell r="I124" t="str">
            <v>LY Libyan Arab Jamahiriya</v>
          </cell>
        </row>
        <row r="125">
          <cell r="I125" t="str">
            <v>LI Liechtenstein</v>
          </cell>
        </row>
        <row r="126">
          <cell r="I126" t="str">
            <v>LT Lithuania</v>
          </cell>
        </row>
        <row r="127">
          <cell r="I127" t="str">
            <v>LU Luxembourg</v>
          </cell>
        </row>
        <row r="128">
          <cell r="I128" t="str">
            <v>MO Macau</v>
          </cell>
        </row>
        <row r="129">
          <cell r="I129" t="str">
            <v>MK Macedonia</v>
          </cell>
        </row>
        <row r="130">
          <cell r="I130" t="str">
            <v>MG Madagascar</v>
          </cell>
        </row>
        <row r="131">
          <cell r="I131" t="str">
            <v>MW Malawi</v>
          </cell>
        </row>
        <row r="132">
          <cell r="I132" t="str">
            <v>MY Malaysia</v>
          </cell>
        </row>
        <row r="133">
          <cell r="I133" t="str">
            <v>MV Maldives</v>
          </cell>
        </row>
        <row r="134">
          <cell r="I134" t="str">
            <v>ML Mali</v>
          </cell>
        </row>
        <row r="135">
          <cell r="I135" t="str">
            <v>MT Malta</v>
          </cell>
        </row>
        <row r="136">
          <cell r="I136" t="str">
            <v>MH Marshall Islands</v>
          </cell>
        </row>
        <row r="137">
          <cell r="I137" t="str">
            <v>MQ Martinique</v>
          </cell>
        </row>
        <row r="138">
          <cell r="I138" t="str">
            <v>MR Mauritania</v>
          </cell>
        </row>
        <row r="139">
          <cell r="I139" t="str">
            <v>MU Mauritius</v>
          </cell>
        </row>
        <row r="140">
          <cell r="I140" t="str">
            <v>YT Mayotte</v>
          </cell>
        </row>
        <row r="141">
          <cell r="I141" t="str">
            <v>MX Mexico</v>
          </cell>
        </row>
        <row r="142">
          <cell r="I142" t="str">
            <v>FM Micronesia, Federated States Of</v>
          </cell>
        </row>
        <row r="143">
          <cell r="I143" t="str">
            <v>MD Moldova, Republic Of</v>
          </cell>
        </row>
        <row r="144">
          <cell r="I144" t="str">
            <v>MC Monaco</v>
          </cell>
        </row>
        <row r="145">
          <cell r="I145" t="str">
            <v>MN Mongolia</v>
          </cell>
        </row>
        <row r="146">
          <cell r="I146" t="str">
            <v>MS Montserrat</v>
          </cell>
        </row>
        <row r="147">
          <cell r="I147" t="str">
            <v>MA Morocco</v>
          </cell>
        </row>
        <row r="148">
          <cell r="I148" t="str">
            <v>MZ Mozambique</v>
          </cell>
        </row>
        <row r="149">
          <cell r="I149" t="str">
            <v>MM Myanmar</v>
          </cell>
        </row>
        <row r="150">
          <cell r="I150" t="str">
            <v>NA Namibia</v>
          </cell>
        </row>
        <row r="151">
          <cell r="I151" t="str">
            <v>NR Nauru</v>
          </cell>
        </row>
        <row r="152">
          <cell r="I152" t="str">
            <v>NP Nepal</v>
          </cell>
        </row>
        <row r="153">
          <cell r="I153" t="str">
            <v>NL Netherlands</v>
          </cell>
        </row>
        <row r="154">
          <cell r="I154" t="str">
            <v>AN Netherlands Antilles</v>
          </cell>
        </row>
        <row r="155">
          <cell r="I155" t="str">
            <v>NC New Caledonia</v>
          </cell>
        </row>
        <row r="156">
          <cell r="I156" t="str">
            <v>NZ New Zealand</v>
          </cell>
        </row>
        <row r="157">
          <cell r="I157" t="str">
            <v>NI Nicaragua</v>
          </cell>
        </row>
        <row r="158">
          <cell r="I158" t="str">
            <v>NE Niger</v>
          </cell>
        </row>
        <row r="159">
          <cell r="I159" t="str">
            <v>NG Nigeria</v>
          </cell>
        </row>
        <row r="160">
          <cell r="I160" t="str">
            <v>NU Niue</v>
          </cell>
        </row>
        <row r="161">
          <cell r="I161" t="str">
            <v>NF Norfolk Island</v>
          </cell>
        </row>
        <row r="162">
          <cell r="I162" t="str">
            <v>MP Northern Mariana Islands</v>
          </cell>
        </row>
        <row r="163">
          <cell r="I163" t="str">
            <v>NO Norway</v>
          </cell>
        </row>
        <row r="164">
          <cell r="I164" t="str">
            <v>OM Oman</v>
          </cell>
        </row>
        <row r="165">
          <cell r="I165" t="str">
            <v>PK Pakistan</v>
          </cell>
        </row>
        <row r="166">
          <cell r="I166" t="str">
            <v>PW Palau</v>
          </cell>
        </row>
        <row r="167">
          <cell r="I167" t="str">
            <v>PA Panama</v>
          </cell>
        </row>
        <row r="168">
          <cell r="I168" t="str">
            <v>PG Papua New Guinea</v>
          </cell>
        </row>
        <row r="169">
          <cell r="I169" t="str">
            <v>PY Paraguay</v>
          </cell>
        </row>
        <row r="170">
          <cell r="I170" t="str">
            <v>PE Peru</v>
          </cell>
        </row>
        <row r="171">
          <cell r="I171" t="str">
            <v>PH Philippines</v>
          </cell>
        </row>
        <row r="172">
          <cell r="I172" t="str">
            <v>PN Pitcairn</v>
          </cell>
        </row>
        <row r="173">
          <cell r="I173" t="str">
            <v>PL Poland</v>
          </cell>
        </row>
        <row r="174">
          <cell r="I174" t="str">
            <v>PT Portugal</v>
          </cell>
        </row>
        <row r="175">
          <cell r="I175" t="str">
            <v>PR Puerto Rico</v>
          </cell>
        </row>
        <row r="176">
          <cell r="I176" t="str">
            <v>QA Qatar</v>
          </cell>
        </row>
        <row r="177">
          <cell r="I177" t="str">
            <v>RE Reunion</v>
          </cell>
        </row>
        <row r="178">
          <cell r="I178" t="str">
            <v>RO Romania</v>
          </cell>
        </row>
        <row r="179">
          <cell r="I179" t="str">
            <v>RU Russian Federation</v>
          </cell>
        </row>
        <row r="180">
          <cell r="I180" t="str">
            <v>RW Rwanda</v>
          </cell>
        </row>
        <row r="181">
          <cell r="I181" t="str">
            <v>KN Saint Kitts And Nevis</v>
          </cell>
        </row>
        <row r="182">
          <cell r="I182" t="str">
            <v>LC Saint Lucia</v>
          </cell>
        </row>
        <row r="183">
          <cell r="I183" t="str">
            <v>VC Saint Vincent And The Grenadines</v>
          </cell>
        </row>
        <row r="184">
          <cell r="I184" t="str">
            <v>WS Samoa</v>
          </cell>
        </row>
        <row r="185">
          <cell r="I185" t="str">
            <v>SM San Marino</v>
          </cell>
        </row>
        <row r="186">
          <cell r="I186" t="str">
            <v>ST Sao Tome And Principe</v>
          </cell>
        </row>
        <row r="187">
          <cell r="I187" t="str">
            <v>SA Saudi Arabia</v>
          </cell>
        </row>
        <row r="188">
          <cell r="I188" t="str">
            <v>SN Senegal</v>
          </cell>
        </row>
        <row r="189">
          <cell r="I189" t="str">
            <v>SC Seychelles</v>
          </cell>
        </row>
        <row r="190">
          <cell r="I190" t="str">
            <v>SL Sierra Leone</v>
          </cell>
        </row>
        <row r="191">
          <cell r="I191" t="str">
            <v>SG Singapore</v>
          </cell>
        </row>
        <row r="192">
          <cell r="I192" t="str">
            <v>SK Slovakia, Slovak Republic</v>
          </cell>
        </row>
        <row r="193">
          <cell r="I193" t="str">
            <v>SI Slovenia</v>
          </cell>
        </row>
        <row r="194">
          <cell r="I194" t="str">
            <v>SB Solomon Islands</v>
          </cell>
        </row>
        <row r="195">
          <cell r="I195" t="str">
            <v>SO Somalia</v>
          </cell>
        </row>
        <row r="196">
          <cell r="I196" t="str">
            <v>ZA South Africa</v>
          </cell>
        </row>
        <row r="197">
          <cell r="I197" t="str">
            <v>GS South Georgia And The South Sandwich Isl</v>
          </cell>
        </row>
        <row r="198">
          <cell r="I198" t="str">
            <v>ES Spain</v>
          </cell>
        </row>
        <row r="199">
          <cell r="I199" t="str">
            <v>LK Sri Lanka</v>
          </cell>
        </row>
        <row r="200">
          <cell r="I200" t="str">
            <v>SH St.Helena</v>
          </cell>
        </row>
        <row r="201">
          <cell r="I201" t="str">
            <v>PM St.Pierre And Miquelon</v>
          </cell>
        </row>
        <row r="202">
          <cell r="I202" t="str">
            <v>SD Sudan</v>
          </cell>
        </row>
        <row r="203">
          <cell r="I203" t="str">
            <v>SR Suriname</v>
          </cell>
        </row>
        <row r="204">
          <cell r="I204" t="str">
            <v>SJ Svalard And Jan Mayen Islands</v>
          </cell>
        </row>
        <row r="205">
          <cell r="I205" t="str">
            <v>SZ Swaziland</v>
          </cell>
        </row>
        <row r="206">
          <cell r="I206" t="str">
            <v>SE Sweden</v>
          </cell>
        </row>
        <row r="207">
          <cell r="I207" t="str">
            <v>CH Switzerland</v>
          </cell>
        </row>
        <row r="208">
          <cell r="I208" t="str">
            <v>SY Syrian Arab Republic</v>
          </cell>
        </row>
        <row r="209">
          <cell r="I209" t="str">
            <v>TW Taiwan, Province Of China</v>
          </cell>
        </row>
        <row r="210">
          <cell r="I210" t="str">
            <v>TJ Tajikistan</v>
          </cell>
        </row>
        <row r="211">
          <cell r="I211" t="str">
            <v>TZ Tanzania, United Republic Of</v>
          </cell>
        </row>
        <row r="212">
          <cell r="I212" t="str">
            <v>TH Thailand</v>
          </cell>
        </row>
        <row r="213">
          <cell r="I213" t="str">
            <v>TG Togo</v>
          </cell>
        </row>
        <row r="214">
          <cell r="I214" t="str">
            <v>TK Tokelau</v>
          </cell>
        </row>
        <row r="215">
          <cell r="I215" t="str">
            <v>TO Tonga</v>
          </cell>
        </row>
        <row r="216">
          <cell r="I216" t="str">
            <v>TT Trinidad And Tobago</v>
          </cell>
        </row>
        <row r="217">
          <cell r="I217" t="str">
            <v>TN Tunisia</v>
          </cell>
        </row>
        <row r="218">
          <cell r="I218" t="str">
            <v>TR Turkey</v>
          </cell>
        </row>
        <row r="219">
          <cell r="I219" t="str">
            <v>TM Turkmenistan</v>
          </cell>
        </row>
        <row r="220">
          <cell r="I220" t="str">
            <v>TC Turks And Caicos Islands</v>
          </cell>
        </row>
        <row r="221">
          <cell r="I221" t="str">
            <v>TV Tuvalu</v>
          </cell>
        </row>
        <row r="222">
          <cell r="I222" t="str">
            <v>UG Uganda</v>
          </cell>
        </row>
        <row r="223">
          <cell r="I223" t="str">
            <v>UA Ukraine</v>
          </cell>
        </row>
        <row r="224">
          <cell r="I224" t="str">
            <v>AE United Arab Emirates</v>
          </cell>
        </row>
        <row r="225">
          <cell r="I225" t="str">
            <v>GB United Kingdom</v>
          </cell>
        </row>
        <row r="226">
          <cell r="I226" t="str">
            <v xml:space="preserve"> PICK</v>
          </cell>
        </row>
        <row r="227">
          <cell r="I227" t="str">
            <v>US United States</v>
          </cell>
        </row>
        <row r="228">
          <cell r="I228" t="str">
            <v>UM United States Minor Outlying Islands</v>
          </cell>
        </row>
        <row r="229">
          <cell r="I229" t="str">
            <v>UY Uruguay</v>
          </cell>
        </row>
        <row r="230">
          <cell r="I230" t="str">
            <v>UZ Uzbekistan</v>
          </cell>
        </row>
        <row r="231">
          <cell r="I231" t="str">
            <v>VU Vanuatu</v>
          </cell>
        </row>
        <row r="232">
          <cell r="I232" t="str">
            <v>VA Vatican City State, Holy See</v>
          </cell>
        </row>
        <row r="233">
          <cell r="I233" t="str">
            <v>VE Venezuela</v>
          </cell>
        </row>
        <row r="234">
          <cell r="I234" t="str">
            <v>VN Viet Nam</v>
          </cell>
        </row>
        <row r="235">
          <cell r="I235" t="str">
            <v>VG Virgin Islands, British</v>
          </cell>
        </row>
        <row r="236">
          <cell r="I236" t="str">
            <v>VI Virgin Islands, U.S.</v>
          </cell>
        </row>
        <row r="237">
          <cell r="I237" t="str">
            <v>WF Wallis And Futuna Islands</v>
          </cell>
        </row>
        <row r="238">
          <cell r="I238" t="str">
            <v>EH Western Sahara</v>
          </cell>
        </row>
        <row r="239">
          <cell r="I239" t="str">
            <v>YE Yemen</v>
          </cell>
        </row>
        <row r="240">
          <cell r="I240" t="str">
            <v>YU Yugoslavia</v>
          </cell>
        </row>
        <row r="241">
          <cell r="I241" t="str">
            <v>ZM Zambia</v>
          </cell>
        </row>
        <row r="242">
          <cell r="I242" t="str">
            <v>ZW Zimbabwe</v>
          </cell>
        </row>
        <row r="243">
          <cell r="I243" t="str">
            <v>99 Multiple</v>
          </cell>
        </row>
        <row r="244">
          <cell r="I244" t="str">
            <v>NO NO</v>
          </cell>
        </row>
        <row r="245">
          <cell r="I245" t="str">
            <v>x x</v>
          </cell>
        </row>
        <row r="246">
          <cell r="I246" t="str">
            <v>x x</v>
          </cell>
        </row>
        <row r="247">
          <cell r="I247" t="str">
            <v>x x</v>
          </cell>
        </row>
        <row r="248">
          <cell r="I248" t="str">
            <v>x x</v>
          </cell>
        </row>
        <row r="249">
          <cell r="I249" t="str">
            <v>x x</v>
          </cell>
        </row>
      </sheetData>
      <sheetData sheetId="8" refreshError="1"/>
      <sheetData sheetId="9" refreshError="1"/>
      <sheetData sheetId="10" refreshError="1"/>
      <sheetData sheetId="11" refreshError="1"/>
      <sheetData sheetId="12" refreshError="1"/>
      <sheetData sheetId="13">
        <row r="2">
          <cell r="A2" t="str">
            <v>ALL COLORS</v>
          </cell>
        </row>
        <row r="3">
          <cell r="A3" t="str">
            <v>ALL SIZES</v>
          </cell>
        </row>
        <row r="4">
          <cell r="A4" t="str">
            <v>NRF BASIC</v>
          </cell>
        </row>
        <row r="5">
          <cell r="A5" t="str">
            <v>XXS-XXXL</v>
          </cell>
        </row>
        <row r="6">
          <cell r="A6" t="str">
            <v>EYE GLASS</v>
          </cell>
        </row>
        <row r="7">
          <cell r="A7" t="str">
            <v>1X - 3X</v>
          </cell>
        </row>
        <row r="8">
          <cell r="A8" t="str">
            <v>BRA SIZES</v>
          </cell>
        </row>
        <row r="9">
          <cell r="A9" t="str">
            <v>5 - 10</v>
          </cell>
        </row>
        <row r="10">
          <cell r="A10" t="str">
            <v>MEN SHORTS</v>
          </cell>
        </row>
        <row r="11">
          <cell r="A11" t="str">
            <v>MISSY # SZ</v>
          </cell>
        </row>
        <row r="12">
          <cell r="A12" t="str">
            <v>PP - PXL</v>
          </cell>
        </row>
        <row r="13">
          <cell r="A13" t="str">
            <v>0P - 16P</v>
          </cell>
        </row>
        <row r="14">
          <cell r="A14" t="str">
            <v>HOISERY</v>
          </cell>
        </row>
        <row r="15">
          <cell r="A15" t="str">
            <v>PANTY SZ</v>
          </cell>
        </row>
        <row r="16">
          <cell r="A16" t="str">
            <v>WM PETITES</v>
          </cell>
        </row>
        <row r="17">
          <cell r="A17" t="str">
            <v>P/S-XL/XXL</v>
          </cell>
        </row>
        <row r="18">
          <cell r="A18" t="str">
            <v>MENS SHIRT</v>
          </cell>
        </row>
        <row r="19">
          <cell r="A19" t="str">
            <v>MENS PANTS</v>
          </cell>
        </row>
        <row r="20">
          <cell r="A20" t="str">
            <v>BEDDING</v>
          </cell>
        </row>
        <row r="21">
          <cell r="A21" t="str">
            <v>BATH</v>
          </cell>
        </row>
        <row r="22">
          <cell r="A22" t="str">
            <v>BP</v>
          </cell>
        </row>
        <row r="23">
          <cell r="A23" t="str">
            <v>ALL SCHOOL</v>
          </cell>
        </row>
        <row r="24">
          <cell r="A24" t="str">
            <v>INITIALS</v>
          </cell>
        </row>
        <row r="25">
          <cell r="A25" t="str">
            <v>WM 14W-28W</v>
          </cell>
        </row>
        <row r="26">
          <cell r="A26" t="str">
            <v>JUNIOR SZ</v>
          </cell>
        </row>
        <row r="27">
          <cell r="A27" t="str">
            <v>MEN COATS</v>
          </cell>
        </row>
        <row r="28">
          <cell r="A28" t="str">
            <v>SOCKS</v>
          </cell>
        </row>
        <row r="29">
          <cell r="A29" t="str">
            <v>EURO SIZES</v>
          </cell>
        </row>
        <row r="30">
          <cell r="A30" t="str">
            <v>9-11 SOCKS</v>
          </cell>
        </row>
        <row r="31">
          <cell r="A31" t="str">
            <v>CHILDREN</v>
          </cell>
        </row>
        <row r="32">
          <cell r="A32" t="str">
            <v>SWIM</v>
          </cell>
        </row>
        <row r="33">
          <cell r="A33" t="str">
            <v>NO SIZE/PR</v>
          </cell>
        </row>
        <row r="34">
          <cell r="A34" t="str">
            <v>LUGGAGE</v>
          </cell>
        </row>
        <row r="35">
          <cell r="A35" t="str">
            <v>MISSY PANT</v>
          </cell>
        </row>
        <row r="36">
          <cell r="A36" t="str">
            <v>BIG/TALL</v>
          </cell>
        </row>
        <row r="37">
          <cell r="A37" t="str">
            <v>x</v>
          </cell>
        </row>
      </sheetData>
      <sheetData sheetId="14" refreshError="1"/>
      <sheetData sheetId="15" refreshError="1"/>
      <sheetData sheetId="16" refreshError="1"/>
      <sheetData sheetId="17" refreshError="1"/>
      <sheetData sheetId="18"/>
      <sheetData sheetId="19" refreshError="1"/>
      <sheetData sheetId="20"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Quote Sheet"/>
      <sheetName val="CCD"/>
      <sheetName val="JLA Spec Sheet"/>
      <sheetName val="Customer Setup"/>
      <sheetName val="Program Summary"/>
      <sheetName val="BBB RA Anatole commit 110310 up"/>
      <sheetName val="\C\Documents and Settings\sarah"/>
      <sheetName val="\C\C\Documents and Settings\sar"/>
      <sheetName val="\C\C\C\Documents and Settings\s"/>
      <sheetName val="\C\C\C\C\Documents and Settings"/>
    </sheetNames>
    <definedNames>
      <definedName name="Instructions1"/>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Quote Sheet"/>
      <sheetName val="CCD"/>
      <sheetName val="JLA Spec Sheet"/>
      <sheetName val="7th Avenue Textra Microfiber mi"/>
      <sheetName val="\C\Documents and Settings\sarah"/>
      <sheetName val="\C\C\Documents and Settings\sar"/>
      <sheetName val="\C\C\C\Documents and Settings\s"/>
      <sheetName val="\C\C\C\C\Documents and Settings"/>
    </sheetNames>
    <definedNames>
      <definedName name="Instructions1"/>
    </definedNames>
    <sheetDataSet>
      <sheetData sheetId="0"/>
      <sheetData sheetId="1"/>
      <sheetData sheetId="2"/>
      <sheetData sheetId="3"/>
      <sheetData sheetId="4" refreshError="1"/>
      <sheetData sheetId="5" refreshError="1"/>
      <sheetData sheetId="6" refreshError="1"/>
      <sheetData sheetId="7" refreshError="1"/>
      <sheetData sheetId="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uture vendor lookup"/>
      <sheetName val="PO Wrksht"/>
      <sheetName val="vendor info"/>
      <sheetName val="tickets"/>
      <sheetName val="hangers"/>
      <sheetName val="comments"/>
      <sheetName val="other data"/>
      <sheetName val="summary of changes"/>
      <sheetName val="old instr"/>
    </sheetNames>
    <sheetDataSet>
      <sheetData sheetId="0" refreshError="1"/>
      <sheetData sheetId="1" refreshError="1"/>
      <sheetData sheetId="2"/>
      <sheetData sheetId="3"/>
      <sheetData sheetId="4"/>
      <sheetData sheetId="5">
        <row r="3">
          <cell r="F3" t="str">
            <v>ALLOCATE TO STORE BRKDWN</v>
          </cell>
        </row>
        <row r="4">
          <cell r="F4" t="str">
            <v>ATTRIBUTE GROUP</v>
          </cell>
        </row>
        <row r="5">
          <cell r="F5" t="str">
            <v>HISTORY</v>
          </cell>
        </row>
        <row r="6">
          <cell r="F6" t="str">
            <v>LOCATION RESTRICTIONS</v>
          </cell>
        </row>
        <row r="7">
          <cell r="F7" t="str">
            <v>OTHER</v>
          </cell>
        </row>
        <row r="8">
          <cell r="F8" t="str">
            <v>PROFILE</v>
          </cell>
        </row>
        <row r="9">
          <cell r="F9" t="str">
            <v>SIZE SCALE</v>
          </cell>
        </row>
        <row r="10">
          <cell r="F10" t="str">
            <v>THIS IS AN AD STYLE</v>
          </cell>
        </row>
        <row r="11">
          <cell r="F11" t="str">
            <v>TREND</v>
          </cell>
        </row>
        <row r="12">
          <cell r="F12" t="str">
            <v>VENDOR MINIMUMS</v>
          </cell>
        </row>
        <row r="13">
          <cell r="F13" t="str">
            <v>VENDOR PREPACK</v>
          </cell>
        </row>
        <row r="14">
          <cell r="F14" t="str">
            <v>x</v>
          </cell>
        </row>
        <row r="15">
          <cell r="F15" t="str">
            <v>x</v>
          </cell>
        </row>
        <row r="16">
          <cell r="F16" t="str">
            <v>x</v>
          </cell>
        </row>
        <row r="17">
          <cell r="F17" t="str">
            <v>x</v>
          </cell>
        </row>
        <row r="18">
          <cell r="F18" t="str">
            <v>x</v>
          </cell>
        </row>
        <row r="19">
          <cell r="F19" t="str">
            <v>X</v>
          </cell>
        </row>
        <row r="20">
          <cell r="F20" t="str">
            <v>X</v>
          </cell>
        </row>
        <row r="21">
          <cell r="F21" t="str">
            <v>X</v>
          </cell>
        </row>
      </sheetData>
      <sheetData sheetId="6"/>
      <sheetData sheetId="7" refreshError="1"/>
      <sheetData sheetId="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uture vendor lookup"/>
      <sheetName val="PO Wrksht"/>
      <sheetName val="vendor info"/>
      <sheetName val="tickets"/>
      <sheetName val="hangers"/>
      <sheetName val="comments"/>
      <sheetName val="other data"/>
      <sheetName val="summary of changes"/>
      <sheetName val="old instr"/>
    </sheetNames>
    <sheetDataSet>
      <sheetData sheetId="0" refreshError="1"/>
      <sheetData sheetId="1" refreshError="1"/>
      <sheetData sheetId="2"/>
      <sheetData sheetId="3"/>
      <sheetData sheetId="4"/>
      <sheetData sheetId="5">
        <row r="3">
          <cell r="F3" t="str">
            <v>ALLOCATE TO STORE BRKDWN</v>
          </cell>
        </row>
        <row r="4">
          <cell r="F4" t="str">
            <v>ATTRIBUTE GROUP</v>
          </cell>
        </row>
        <row r="5">
          <cell r="F5" t="str">
            <v>HISTORY</v>
          </cell>
        </row>
        <row r="6">
          <cell r="F6" t="str">
            <v>LOCATION RESTRICTIONS</v>
          </cell>
        </row>
        <row r="7">
          <cell r="F7" t="str">
            <v>OTHER</v>
          </cell>
        </row>
        <row r="8">
          <cell r="F8" t="str">
            <v>PROFILE</v>
          </cell>
        </row>
        <row r="9">
          <cell r="F9" t="str">
            <v>SIZE SCALE</v>
          </cell>
        </row>
        <row r="10">
          <cell r="F10" t="str">
            <v>THIS IS AN AD STYLE</v>
          </cell>
        </row>
        <row r="11">
          <cell r="F11" t="str">
            <v>TREND</v>
          </cell>
        </row>
        <row r="12">
          <cell r="F12" t="str">
            <v>VENDOR MINIMUMS</v>
          </cell>
        </row>
        <row r="13">
          <cell r="F13" t="str">
            <v>VENDOR PREPACK</v>
          </cell>
        </row>
        <row r="14">
          <cell r="F14" t="str">
            <v>x</v>
          </cell>
        </row>
        <row r="15">
          <cell r="F15" t="str">
            <v>x</v>
          </cell>
        </row>
        <row r="16">
          <cell r="F16" t="str">
            <v>x</v>
          </cell>
        </row>
        <row r="17">
          <cell r="F17" t="str">
            <v>x</v>
          </cell>
        </row>
        <row r="18">
          <cell r="F18" t="str">
            <v>x</v>
          </cell>
        </row>
        <row r="19">
          <cell r="F19" t="str">
            <v>X</v>
          </cell>
        </row>
        <row r="20">
          <cell r="F20" t="str">
            <v>X</v>
          </cell>
        </row>
        <row r="21">
          <cell r="F21" t="str">
            <v>X</v>
          </cell>
        </row>
      </sheetData>
      <sheetData sheetId="6"/>
      <sheetData sheetId="7" refreshError="1"/>
      <sheetData sheetId="8"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Import Product Data Sheet"/>
      <sheetName val="2-Cost Breakdown"/>
      <sheetName val="3-Features &amp; Benefits"/>
      <sheetName val="4-Food"/>
      <sheetName val="IPDS Instructions"/>
      <sheetName val="RefData"/>
    </sheetNames>
    <sheetDataSet>
      <sheetData sheetId="0">
        <row r="1">
          <cell r="AR1" t="str">
            <v xml:space="preserve">•PDQ-6 RFP – 6" shelf PDQ w/reinforced Front Panel </v>
          </cell>
        </row>
        <row r="2">
          <cell r="X2">
            <v>3</v>
          </cell>
        </row>
      </sheetData>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sheetName val="Mapping"/>
      <sheetName val="Office Use"/>
      <sheetName val="COO"/>
      <sheetName val="MultiSelects"/>
      <sheetName val="Currency"/>
      <sheetName val="Data"/>
    </sheetNames>
    <sheetDataSet>
      <sheetData sheetId="0"/>
      <sheetData sheetId="1">
        <row r="1">
          <cell r="D1" t="str">
            <v>CAN</v>
          </cell>
        </row>
        <row r="2">
          <cell r="B2" t="str">
            <v>DOZEN  qty=12 (DZ)</v>
          </cell>
          <cell r="D2" t="str">
            <v>DOZEN  qty=12 (DZ)</v>
          </cell>
          <cell r="F2">
            <v>50</v>
          </cell>
          <cell r="H2" t="str">
            <v>Yes (Y)</v>
          </cell>
          <cell r="J2" t="str">
            <v>Yes (Y)</v>
          </cell>
          <cell r="L2" t="str">
            <v>None ( 886)</v>
          </cell>
          <cell r="N2" t="str">
            <v>Yes ( 895)</v>
          </cell>
          <cell r="P2" t="str">
            <v>CAN</v>
          </cell>
          <cell r="R2" t="str">
            <v>Afghanistan (AFG)</v>
          </cell>
          <cell r="T2" t="str">
            <v>NA ( 725)</v>
          </cell>
          <cell r="V2" t="str">
            <v>NA ( 730)</v>
          </cell>
          <cell r="X2" t="str">
            <v>NA ( 738)</v>
          </cell>
          <cell r="Z2" t="str">
            <v>None ( 754)</v>
          </cell>
          <cell r="AB2" t="str">
            <v>Yes ( 775)</v>
          </cell>
          <cell r="AD2" t="str">
            <v>NA ( 766)</v>
          </cell>
          <cell r="AF2" t="str">
            <v>Yes (Y)</v>
          </cell>
          <cell r="AG2" t="str">
            <v>N/A</v>
          </cell>
          <cell r="AH2" t="str">
            <v>N/A</v>
          </cell>
          <cell r="AI2" t="str">
            <v>N/A</v>
          </cell>
          <cell r="AJ2" t="str">
            <v>N/A</v>
          </cell>
          <cell r="AK2" t="str">
            <v>N/A</v>
          </cell>
          <cell r="AL2" t="str">
            <v>N/A</v>
          </cell>
          <cell r="AM2" t="str">
            <v>N/A</v>
          </cell>
          <cell r="AN2" t="str">
            <v>N/A</v>
          </cell>
          <cell r="AO2" t="str">
            <v>N/A</v>
          </cell>
          <cell r="AP2" t="str">
            <v>N/A</v>
          </cell>
          <cell r="AQ2" t="str">
            <v>N/A</v>
          </cell>
          <cell r="AR2" t="str">
            <v>N/A</v>
          </cell>
          <cell r="AT2" t="str">
            <v>Yes (Y)</v>
          </cell>
          <cell r="AV2" t="str">
            <v>Yes (Y)</v>
          </cell>
          <cell r="AX2" t="str">
            <v>Yes (Y)</v>
          </cell>
          <cell r="AZ2" t="str">
            <v>Yes (Y)</v>
          </cell>
          <cell r="BB2" t="str">
            <v>Yes (Y)</v>
          </cell>
          <cell r="BD2" t="str">
            <v>Yes (Y)</v>
          </cell>
          <cell r="BF2" t="str">
            <v>Yes (Y)</v>
          </cell>
          <cell r="BH2" t="str">
            <v>Yes (Y)</v>
          </cell>
          <cell r="BJ2" t="str">
            <v>Yes (Y)</v>
          </cell>
          <cell r="BL2" t="str">
            <v>Not auth to distro in country- Alt source available (1)</v>
          </cell>
        </row>
        <row r="3">
          <cell r="B3" t="str">
            <v>EACHES  qty=1 (EA)</v>
          </cell>
          <cell r="D3" t="str">
            <v>EACHES  qty=1 (EA)</v>
          </cell>
          <cell r="F3">
            <v>55</v>
          </cell>
          <cell r="H3" t="str">
            <v>No (N)</v>
          </cell>
          <cell r="J3" t="str">
            <v>No (N)</v>
          </cell>
          <cell r="L3" t="str">
            <v>Antibacterial ( 887)</v>
          </cell>
          <cell r="N3" t="str">
            <v>No ( 896)</v>
          </cell>
          <cell r="P3" t="str">
            <v>MEX</v>
          </cell>
          <cell r="R3" t="str">
            <v>Aland Islands (ALA)</v>
          </cell>
          <cell r="T3" t="str">
            <v>Name &amp; Address ( 726)</v>
          </cell>
          <cell r="V3" t="str">
            <v>No Care Labeling ( 731)</v>
          </cell>
          <cell r="X3" t="str">
            <v>Fabric Content Not Indicated ( 739)</v>
          </cell>
          <cell r="Z3" t="str">
            <v>EnglishImperial Only - Info on Item and Package ( 755)</v>
          </cell>
          <cell r="AB3" t="str">
            <v>No Must purchase from CA Div. ( 776)</v>
          </cell>
          <cell r="AD3" t="str">
            <v>Ontario ( 767)</v>
          </cell>
          <cell r="AF3" t="str">
            <v>No (N)</v>
          </cell>
          <cell r="AG3" t="str">
            <v>Allergy free and microbial treated</v>
          </cell>
          <cell r="AH3" t="str">
            <v>Fits mattresses up to 8" deep</v>
          </cell>
          <cell r="AI3" t="str">
            <v>Percale weave</v>
          </cell>
          <cell r="AJ3" t="str">
            <v>Combed cotton</v>
          </cell>
          <cell r="AK3" t="str">
            <v>Made with organic cotton</v>
          </cell>
          <cell r="AL3" t="str">
            <v>CL</v>
          </cell>
          <cell r="AM3" t="str">
            <v>Dry clean only</v>
          </cell>
          <cell r="AN3" t="str">
            <v>Exclusive to BBBY (indefinitely)</v>
          </cell>
          <cell r="AO3" t="str">
            <v>Flat+ fitted+ 2 pillowcases(twin - 1)</v>
          </cell>
          <cell r="AP3" t="str">
            <v>Constructed in USA</v>
          </cell>
          <cell r="AQ3" t="str">
            <v>140 thread count</v>
          </cell>
          <cell r="AR3" t="str">
            <v>100% Acrylic</v>
          </cell>
          <cell r="AT3" t="str">
            <v>No (N)</v>
          </cell>
          <cell r="AV3" t="str">
            <v>No (N)</v>
          </cell>
          <cell r="AX3" t="str">
            <v>No (N)</v>
          </cell>
          <cell r="AZ3" t="str">
            <v>No (N)</v>
          </cell>
          <cell r="BB3" t="str">
            <v>No (N)</v>
          </cell>
          <cell r="BD3" t="str">
            <v>No (N)</v>
          </cell>
          <cell r="BF3" t="str">
            <v>No (N)</v>
          </cell>
          <cell r="BH3" t="str">
            <v>No (N)</v>
          </cell>
          <cell r="BJ3" t="str">
            <v>No (N)</v>
          </cell>
          <cell r="BL3" t="str">
            <v>Not auth to distro in country- No alt source (2)</v>
          </cell>
        </row>
        <row r="4">
          <cell r="B4" t="str">
            <v>GROSS  qty=144 (GRS)</v>
          </cell>
          <cell r="D4" t="str">
            <v>GROSS  qty=144 (GRS)</v>
          </cell>
          <cell r="F4">
            <v>60</v>
          </cell>
          <cell r="L4" t="str">
            <v>Mold Resistant ( 888)</v>
          </cell>
          <cell r="R4" t="str">
            <v>Albania (ALB)</v>
          </cell>
          <cell r="T4" t="str">
            <v>Name-No Address ( 727)</v>
          </cell>
          <cell r="V4" t="str">
            <v>Universal Care Symbols ( 732)</v>
          </cell>
          <cell r="X4" t="str">
            <v>EnglishFrenchSpanish (non-permanent label) ( 740)</v>
          </cell>
          <cell r="Z4" t="str">
            <v>EnglishImperial Only - Info on Package Only ( 756)</v>
          </cell>
          <cell r="AB4" t="str">
            <v>No Must purchase from unrelated vendor ( 777)</v>
          </cell>
          <cell r="AD4" t="str">
            <v>Quebec ( 768)</v>
          </cell>
          <cell r="AG4" t="str">
            <v>Allergy Free</v>
          </cell>
          <cell r="AH4" t="str">
            <v>Fits mattresses up to 9" deep</v>
          </cell>
          <cell r="AI4" t="str">
            <v>Pinpoint weave</v>
          </cell>
          <cell r="AJ4" t="str">
            <v>Compact cotton</v>
          </cell>
          <cell r="AK4" t="str">
            <v>Made with certified organic cotton</v>
          </cell>
          <cell r="AL4" t="str">
            <v>Copyright</v>
          </cell>
          <cell r="AM4" t="str">
            <v>Easy to clean</v>
          </cell>
          <cell r="AN4" t="str">
            <v>Exclusive to BBBY for 30 days</v>
          </cell>
          <cell r="AO4" t="str">
            <v>Flat+ fitted+ 2 pillowcases</v>
          </cell>
          <cell r="AP4" t="str">
            <v>Fill from England</v>
          </cell>
          <cell r="AQ4" t="str">
            <v>150 thread count</v>
          </cell>
          <cell r="AR4" t="str">
            <v>100% Aegean Cotton</v>
          </cell>
          <cell r="BJ4" t="str">
            <v>Pending (Cannot be Sold in) (P)</v>
          </cell>
          <cell r="BL4" t="str">
            <v>Insufficient vendor identity labeling-Textiles (3)</v>
          </cell>
        </row>
        <row r="5">
          <cell r="B5" t="str">
            <v>PAIR  qty=2 (PR)</v>
          </cell>
          <cell r="D5" t="str">
            <v>PAIR  qty=2 (PR)</v>
          </cell>
          <cell r="F5">
            <v>65</v>
          </cell>
          <cell r="L5" t="str">
            <v>Mildew Resistant ( 889)</v>
          </cell>
          <cell r="R5" t="str">
            <v>Algeria (DZA)</v>
          </cell>
          <cell r="T5" t="str">
            <v>No Identity Indicated ( 728)</v>
          </cell>
          <cell r="V5" t="str">
            <v>English  French  Spanish ( 733)</v>
          </cell>
          <cell r="X5" t="str">
            <v>English (non-permanent label) ( 741)</v>
          </cell>
          <cell r="Z5" t="str">
            <v>EnglishImperial Only - Info on Item Only ( 879)</v>
          </cell>
          <cell r="AB5" t="str">
            <v>No Source unknown ( 778)</v>
          </cell>
          <cell r="AD5" t="str">
            <v>Manitoba ( 769)</v>
          </cell>
          <cell r="AG5" t="str">
            <v>Allergy free components</v>
          </cell>
          <cell r="AH5" t="str">
            <v>Fits mattresses up to 10" deep</v>
          </cell>
          <cell r="AI5" t="str">
            <v>Sateen weave</v>
          </cell>
          <cell r="AJ5" t="str">
            <v>Flannel</v>
          </cell>
          <cell r="AK5" t="str">
            <v>Natural and unbleached fibers</v>
          </cell>
          <cell r="AL5" t="str">
            <v>CUL</v>
          </cell>
          <cell r="AM5" t="str">
            <v>Hand wash only</v>
          </cell>
          <cell r="AN5" t="str">
            <v>Exclusive to BBBY for 60 days</v>
          </cell>
          <cell r="AO5" t="str">
            <v>Flat+ fitted+ 1 pillowcase</v>
          </cell>
          <cell r="AP5" t="str">
            <v>Imported</v>
          </cell>
          <cell r="AQ5" t="str">
            <v>160 thread count</v>
          </cell>
          <cell r="AR5" t="str">
            <v>100% Aegean Cotton Loops</v>
          </cell>
          <cell r="BL5" t="str">
            <v>Insufficient declaration fabric contents-Textiles (4)</v>
          </cell>
        </row>
        <row r="6">
          <cell r="B6" t="str">
            <v>SET  qty=1 (SET)</v>
          </cell>
          <cell r="D6" t="str">
            <v>SET  qty=1 (SET)</v>
          </cell>
          <cell r="F6">
            <v>70</v>
          </cell>
          <cell r="L6" t="str">
            <v>Germ Resistant ( 890)</v>
          </cell>
          <cell r="R6" t="str">
            <v>American Samoa (ASM)</v>
          </cell>
          <cell r="T6" t="str">
            <v>Name &amp; Address - Non perm label ( 729)</v>
          </cell>
          <cell r="V6" t="str">
            <v>English  French ( 734)</v>
          </cell>
          <cell r="X6" t="str">
            <v>Inactive ( 742)</v>
          </cell>
          <cell r="Z6" t="str">
            <v>Metric Only - Info on Item Only ( 880)</v>
          </cell>
          <cell r="AD6" t="str">
            <v>STUFFED NO REGISTRATION ( 789)</v>
          </cell>
          <cell r="AG6" t="str">
            <v>Anti-allergen barrier weave</v>
          </cell>
          <cell r="AH6" t="str">
            <v>Fits mattresses up to 11" deep</v>
          </cell>
          <cell r="AI6" t="str">
            <v>Twill weave</v>
          </cell>
          <cell r="AJ6" t="str">
            <v>Jersey knit</v>
          </cell>
          <cell r="AK6" t="str">
            <v>Eco-friendly dyes</v>
          </cell>
          <cell r="AL6" t="str">
            <v>ETL listed</v>
          </cell>
          <cell r="AM6" t="str">
            <v>Hand washable fabric</v>
          </cell>
          <cell r="AN6" t="str">
            <v>Exclusive to BBBY for 90 days</v>
          </cell>
          <cell r="AP6" t="str">
            <v>Made in Canada</v>
          </cell>
          <cell r="AQ6" t="str">
            <v>170 thread count</v>
          </cell>
          <cell r="AR6" t="str">
            <v>100% Bamboo</v>
          </cell>
          <cell r="BL6" t="str">
            <v>No provincial "stuffed articles" registration (5)</v>
          </cell>
        </row>
        <row r="7">
          <cell r="B7" t="str">
            <v>TEN  qty=10 (TEN)</v>
          </cell>
          <cell r="D7" t="str">
            <v>TEN  qty=10 (TEN)</v>
          </cell>
          <cell r="F7">
            <v>77.5</v>
          </cell>
          <cell r="L7" t="str">
            <v>Dust Mite Resistant ( 891)</v>
          </cell>
          <cell r="R7" t="str">
            <v>Andorra (AND)</v>
          </cell>
          <cell r="T7" t="str">
            <v>Duplicate ( 795)</v>
          </cell>
          <cell r="V7" t="str">
            <v>English  Spanish ( 735)</v>
          </cell>
          <cell r="X7" t="str">
            <v>English permanent label ( 743)</v>
          </cell>
          <cell r="Z7" t="str">
            <v>Metric Only - Info on Package Only ( 881)</v>
          </cell>
          <cell r="AG7" t="str">
            <v>Anti-bacterial</v>
          </cell>
          <cell r="AH7" t="str">
            <v>Fits mattresses up to 12" deep</v>
          </cell>
          <cell r="AI7" t="str">
            <v>Jacquard weave</v>
          </cell>
          <cell r="AK7" t="str">
            <v>Certified organic</v>
          </cell>
          <cell r="AL7" t="str">
            <v>Service mark - SM</v>
          </cell>
          <cell r="AM7" t="str">
            <v>Machine wash in commercial washer</v>
          </cell>
          <cell r="AN7" t="str">
            <v>Exclusive to BBBY for 120 days</v>
          </cell>
          <cell r="AP7" t="str">
            <v>Made in China</v>
          </cell>
          <cell r="AQ7" t="str">
            <v>180 thread count</v>
          </cell>
          <cell r="AR7" t="str">
            <v>100% Bamboo Cotton</v>
          </cell>
          <cell r="BL7" t="str">
            <v>Insufficient Chemicals labeling (6)</v>
          </cell>
        </row>
        <row r="8">
          <cell r="B8" t="str">
            <v>YARD  qty=1 (YD)</v>
          </cell>
          <cell r="D8" t="str">
            <v>YARD  qty=1 (YD)</v>
          </cell>
          <cell r="F8">
            <v>85</v>
          </cell>
          <cell r="L8" t="str">
            <v>Bed Bug Resistant ( 892)</v>
          </cell>
          <cell r="R8" t="str">
            <v>Angola (AGO)</v>
          </cell>
          <cell r="T8" t="str">
            <v>Name Only - Non Perm Label ( 796)</v>
          </cell>
          <cell r="V8" t="str">
            <v>English Only ( 736)</v>
          </cell>
          <cell r="X8" t="str">
            <v>EnglishFrench (permanent label) ( 744)</v>
          </cell>
          <cell r="Z8" t="str">
            <v>English &amp; Metric - Info on Item and Package ( 882)</v>
          </cell>
          <cell r="AG8" t="str">
            <v>Certified asthma and allergy friendly</v>
          </cell>
          <cell r="AH8" t="str">
            <v>Fits mattresses up to 13" deep</v>
          </cell>
          <cell r="AK8" t="str">
            <v>Skal certified organic</v>
          </cell>
          <cell r="AL8" t="str">
            <v>TM and UL listed</v>
          </cell>
          <cell r="AM8" t="str">
            <v>Machine washable seat cushion</v>
          </cell>
          <cell r="AN8" t="str">
            <v>Exclusive to BBBY for 150 days</v>
          </cell>
          <cell r="AP8" t="str">
            <v>Made in Sweden</v>
          </cell>
          <cell r="AQ8" t="str">
            <v>190 thread count</v>
          </cell>
          <cell r="AR8" t="str">
            <v>100% Certified Organic Cotton</v>
          </cell>
          <cell r="BL8" t="str">
            <v>Insufficient food/nutritional labeling (7)</v>
          </cell>
        </row>
        <row r="9">
          <cell r="B9" t="str">
            <v>CASE  qty=1 (CA)</v>
          </cell>
          <cell r="D9" t="str">
            <v>CASE  qty=1 (CA)</v>
          </cell>
          <cell r="F9">
            <v>92.5</v>
          </cell>
          <cell r="L9" t="str">
            <v>Virus Resistant ( 893)</v>
          </cell>
          <cell r="R9" t="str">
            <v>Anguilla (AIA)</v>
          </cell>
          <cell r="V9" t="str">
            <v>Unversal +Others ( 737)</v>
          </cell>
          <cell r="X9" t="str">
            <v>EnglishSpanish (permanent label) ( 745)</v>
          </cell>
          <cell r="Z9" t="str">
            <v>English &amp; Metric - Info on Item Only ( 883)</v>
          </cell>
          <cell r="AG9" t="str">
            <v>Microbial treated</v>
          </cell>
          <cell r="AH9" t="str">
            <v>Fits mattresses up to 14" deep</v>
          </cell>
          <cell r="AK9" t="str">
            <v>Bleach resistant colors</v>
          </cell>
          <cell r="AL9" t="str">
            <v>TM &amp; copyright</v>
          </cell>
          <cell r="AM9" t="str">
            <v>Machine wash and dry</v>
          </cell>
          <cell r="AN9" t="str">
            <v>Exclusive to BBBY for 180 days</v>
          </cell>
          <cell r="AP9" t="str">
            <v>Made in the USA</v>
          </cell>
          <cell r="AQ9" t="str">
            <v>200 thread count</v>
          </cell>
          <cell r="AR9" t="str">
            <v>100% Cotton</v>
          </cell>
          <cell r="BL9" t="str">
            <v>Lack of electrical testing certification (8)</v>
          </cell>
        </row>
        <row r="10">
          <cell r="B10" t="str">
            <v>SET OF 2  qty=2 (S/2)</v>
          </cell>
          <cell r="D10" t="str">
            <v>SET OF 2  qty=2 (S/2)</v>
          </cell>
          <cell r="F10">
            <v>100</v>
          </cell>
          <cell r="L10" t="str">
            <v>Antimicrobial ( 894)</v>
          </cell>
          <cell r="R10" t="str">
            <v>Antarctica (ATA)</v>
          </cell>
          <cell r="X10" t="str">
            <v>EnglishFrench (non-permanent label) ( 746)</v>
          </cell>
          <cell r="Z10" t="str">
            <v>English &amp; Metric - Info on Package Only ( 884)</v>
          </cell>
          <cell r="AG10" t="str">
            <v>Anti-microbial treated fabric</v>
          </cell>
          <cell r="AH10" t="str">
            <v>Fits mattresses up to 15" deep</v>
          </cell>
          <cell r="AK10" t="str">
            <v>ISO certified organic</v>
          </cell>
          <cell r="AL10" t="str">
            <v>TM &amp; Vendor registered trademark &amp; UL listed</v>
          </cell>
          <cell r="AM10" t="str">
            <v>Machine wash/line dry</v>
          </cell>
          <cell r="AP10" t="str">
            <v>Made in the USA of imported materials</v>
          </cell>
          <cell r="AQ10" t="str">
            <v>210 thread count</v>
          </cell>
          <cell r="AR10" t="str">
            <v>100% Cotton percale</v>
          </cell>
          <cell r="BL10" t="str">
            <v>Insufficient product identity on package (9)</v>
          </cell>
        </row>
        <row r="11">
          <cell r="B11" t="str">
            <v>SET OF 3  qty=3 (S/3)</v>
          </cell>
          <cell r="D11" t="str">
            <v>SET OF 3  qty=3 (S/3)</v>
          </cell>
          <cell r="F11">
            <v>110</v>
          </cell>
          <cell r="R11" t="str">
            <v>Antigua And Barbuda (ATG)</v>
          </cell>
          <cell r="X11" t="str">
            <v>EnglishSpanish (non-permanent label) ( 747)</v>
          </cell>
          <cell r="Z11" t="str">
            <v>Metric Only - Info on Item and Package ( 885)</v>
          </cell>
          <cell r="AG11" t="str">
            <v>Allergy free and anti-microbial treated fabric</v>
          </cell>
          <cell r="AH11" t="str">
            <v>Fits mattresses up to 16" deep</v>
          </cell>
          <cell r="AK11" t="str">
            <v>Eco Friendly</v>
          </cell>
          <cell r="AL11" t="str">
            <v>TM &amp; Vendor registered trademark</v>
          </cell>
          <cell r="AM11" t="str">
            <v>Machine wash, cold water</v>
          </cell>
          <cell r="AP11" t="str">
            <v>Made in India</v>
          </cell>
          <cell r="AQ11" t="str">
            <v>220 thread count</v>
          </cell>
          <cell r="AR11" t="str">
            <v>100% Cotton sateen</v>
          </cell>
          <cell r="BL11" t="str">
            <v>Insufficient declaration of quantity (10)</v>
          </cell>
        </row>
        <row r="12">
          <cell r="B12" t="str">
            <v>SET OF 4  qty=4 (S/4)</v>
          </cell>
          <cell r="D12" t="str">
            <v>SET OF 4  qty=4 (S/4)</v>
          </cell>
          <cell r="F12">
            <v>125</v>
          </cell>
          <cell r="R12" t="str">
            <v>Argentina (ARG)</v>
          </cell>
          <cell r="X12" t="str">
            <v>EnglishFrenchSpanish (permanent label) ( 748)</v>
          </cell>
          <cell r="AG12" t="str">
            <v>Ionic anti-allergen treatment</v>
          </cell>
          <cell r="AH12" t="str">
            <v>Fits mattresses up to 17" deep</v>
          </cell>
          <cell r="AK12" t="str">
            <v>IMO certified cotton</v>
          </cell>
          <cell r="AL12" t="str">
            <v>TM</v>
          </cell>
          <cell r="AM12" t="str">
            <v>Commercial washing machine</v>
          </cell>
          <cell r="AP12" t="str">
            <v>Made in Ireland</v>
          </cell>
          <cell r="AQ12" t="str">
            <v>230 thread count</v>
          </cell>
          <cell r="AR12" t="str">
            <v>100% Dupioni Silk</v>
          </cell>
          <cell r="BL12" t="str">
            <v>Lack of metric measurements (11)</v>
          </cell>
        </row>
        <row r="13">
          <cell r="B13" t="str">
            <v>SET OF 6  qty=6 (S/6)</v>
          </cell>
          <cell r="D13" t="str">
            <v>SET OF 6  qty=6 (S/6)</v>
          </cell>
          <cell r="F13">
            <v>150</v>
          </cell>
          <cell r="R13" t="str">
            <v>Armenia (ARM)</v>
          </cell>
          <cell r="AG13" t="str">
            <v>Hypo-allergenic and anti-bacterial components</v>
          </cell>
          <cell r="AH13" t="str">
            <v>Fits mattresses up to 18" deep</v>
          </cell>
          <cell r="AK13" t="str">
            <v>EKO certified cotton</v>
          </cell>
          <cell r="AL13" t="str">
            <v>TUV</v>
          </cell>
          <cell r="AM13" t="str">
            <v>Machine wash, dry cleaning recommended</v>
          </cell>
          <cell r="AP13" t="str">
            <v>Made in Poland</v>
          </cell>
          <cell r="AQ13" t="str">
            <v>240 thread count</v>
          </cell>
          <cell r="AR13" t="str">
            <v>100% Egyptian cotton</v>
          </cell>
          <cell r="BL13" t="str">
            <v>Insufficient vendor identity -Non-Textile (12)</v>
          </cell>
        </row>
        <row r="14">
          <cell r="B14" t="str">
            <v>4 PIECES  qty=4 (4)</v>
          </cell>
          <cell r="D14" t="str">
            <v>4 PIECES  qty=4 (4)</v>
          </cell>
          <cell r="F14">
            <v>175</v>
          </cell>
          <cell r="R14" t="str">
            <v>Aruba (ABW)</v>
          </cell>
          <cell r="AG14" t="str">
            <v>Hypo-allergenic components</v>
          </cell>
          <cell r="AH14" t="str">
            <v>Fits mattresses up to 19" deep</v>
          </cell>
          <cell r="AK14" t="str">
            <v>GOTS</v>
          </cell>
          <cell r="AL14" t="str">
            <v>UL listed</v>
          </cell>
          <cell r="AM14" t="str">
            <v>Removable, hand washable fabric</v>
          </cell>
          <cell r="AP14" t="str">
            <v>Made in Spain</v>
          </cell>
          <cell r="AQ14" t="str">
            <v>250 thread count</v>
          </cell>
          <cell r="AR14" t="str">
            <v>100% Egyptian cotton percale</v>
          </cell>
        </row>
        <row r="15">
          <cell r="B15" t="str">
            <v>5 PIECES  qty=5 (5)</v>
          </cell>
          <cell r="D15" t="str">
            <v>5 PIECES  qty=5 (5)</v>
          </cell>
          <cell r="F15">
            <v>200</v>
          </cell>
          <cell r="R15" t="str">
            <v>Australia (AUS)</v>
          </cell>
          <cell r="AG15" t="str">
            <v>Bed bug protectant/shield</v>
          </cell>
          <cell r="AH15" t="str">
            <v>Fits mattresses up to 20" deep</v>
          </cell>
          <cell r="AK15" t="str">
            <v>Skin Friendly</v>
          </cell>
          <cell r="AL15" t="str">
            <v>Vendor registered trademark &amp; copyright</v>
          </cell>
          <cell r="AM15" t="str">
            <v>Removable, washable seat cushion</v>
          </cell>
          <cell r="AP15" t="str">
            <v>Made in Thailand</v>
          </cell>
          <cell r="AQ15" t="str">
            <v>260 thread count</v>
          </cell>
          <cell r="AR15" t="str">
            <v>100% Egyptian Cotton Loops</v>
          </cell>
        </row>
        <row r="16">
          <cell r="B16" t="str">
            <v>6 PIECES  qty=6 (6)</v>
          </cell>
          <cell r="D16" t="str">
            <v>6 PIECES  qty=6 (6)</v>
          </cell>
          <cell r="F16">
            <v>250</v>
          </cell>
          <cell r="R16" t="str">
            <v>Austria (AUT)</v>
          </cell>
          <cell r="AG16" t="str">
            <v>Allergen barrier fabric</v>
          </cell>
          <cell r="AH16" t="str">
            <v>Fits mattresses up to 21" deep</v>
          </cell>
          <cell r="AL16" t="str">
            <v>Vendor registered trademark &amp; UL listed</v>
          </cell>
          <cell r="AM16" t="str">
            <v>Soil and Stain resistant</v>
          </cell>
          <cell r="AP16" t="str">
            <v>Made in Italy</v>
          </cell>
          <cell r="AQ16" t="str">
            <v>270 thread count</v>
          </cell>
          <cell r="AR16" t="str">
            <v>100% Linen</v>
          </cell>
        </row>
        <row r="17">
          <cell r="B17" t="str">
            <v>7 PIECES  qty=7 (7)</v>
          </cell>
          <cell r="D17" t="str">
            <v>7 PIECES  qty=7 (7)</v>
          </cell>
          <cell r="F17">
            <v>300</v>
          </cell>
          <cell r="R17" t="str">
            <v>Azerbaijan (AZE)</v>
          </cell>
          <cell r="AG17" t="str">
            <v>Bed bug protectant/shield and allergen barrier fabric</v>
          </cell>
          <cell r="AH17" t="str">
            <v>Fits mattresses up to 22" deep</v>
          </cell>
          <cell r="AL17" t="str">
            <v>Vendor registered trademark</v>
          </cell>
          <cell r="AM17" t="str">
            <v>Spot clean only</v>
          </cell>
          <cell r="AP17" t="str">
            <v>Made in Germany</v>
          </cell>
          <cell r="AQ17" t="str">
            <v>280 thread count</v>
          </cell>
          <cell r="AR17" t="str">
            <v>100% Modal</v>
          </cell>
        </row>
        <row r="18">
          <cell r="B18" t="str">
            <v>8 PIECES  qty=8 (8)</v>
          </cell>
          <cell r="D18" t="str">
            <v>8 PIECES  qty=8 (8)</v>
          </cell>
          <cell r="F18">
            <v>400</v>
          </cell>
          <cell r="R18" t="str">
            <v>Bahamas (BHS)</v>
          </cell>
          <cell r="AG18" t="str">
            <v>Stain resistant fabric</v>
          </cell>
          <cell r="AH18" t="str">
            <v>Fits mattresses up to 23" deep</v>
          </cell>
          <cell r="AM18" t="str">
            <v>Spot clean/dry clean</v>
          </cell>
          <cell r="AP18" t="str">
            <v>Made in Turkey</v>
          </cell>
          <cell r="AQ18" t="str">
            <v>290 thread count</v>
          </cell>
          <cell r="AR18" t="str">
            <v>100% Nylon</v>
          </cell>
        </row>
        <row r="19">
          <cell r="B19" t="str">
            <v>9 PIECES  qty=9 (9)</v>
          </cell>
          <cell r="D19" t="str">
            <v>9 PIECES  qty=9 (9)</v>
          </cell>
          <cell r="F19">
            <v>500</v>
          </cell>
          <cell r="R19" t="str">
            <v>Bahrain (BHR)</v>
          </cell>
          <cell r="AG19" t="str">
            <v>Stain resistant and allergen barrier fabric</v>
          </cell>
          <cell r="AH19" t="str">
            <v>Fits mattresses up to 24" deep</v>
          </cell>
          <cell r="AM19" t="str">
            <v>Stain resistant</v>
          </cell>
          <cell r="AP19" t="str">
            <v>Made in Latvia</v>
          </cell>
          <cell r="AQ19" t="str">
            <v>300 thread count</v>
          </cell>
          <cell r="AR19" t="str">
            <v>100% Organic cotton</v>
          </cell>
        </row>
        <row r="20">
          <cell r="B20" t="str">
            <v>11 PIECES  qty=11 (11)</v>
          </cell>
          <cell r="D20" t="str">
            <v>11 PIECES  qty=11 (11)</v>
          </cell>
          <cell r="R20" t="str">
            <v>Bangladesh (BGD)</v>
          </cell>
          <cell r="AG20" t="str">
            <v>Anti-bacterial and anti-microbial treated fabric</v>
          </cell>
          <cell r="AH20" t="str">
            <v>Fits mattresses up to 25" deep</v>
          </cell>
          <cell r="AM20" t="str">
            <v>Machine washable seat pad</v>
          </cell>
          <cell r="AP20" t="str">
            <v>Made in Turkey and China</v>
          </cell>
          <cell r="AQ20" t="str">
            <v>310 thread count</v>
          </cell>
          <cell r="AR20" t="str">
            <v>100% Pima cotton</v>
          </cell>
        </row>
        <row r="21">
          <cell r="B21" t="str">
            <v>14 PIECES  qty=14 (14)</v>
          </cell>
          <cell r="D21" t="str">
            <v>14 PIECES  qty=14 (14)</v>
          </cell>
          <cell r="R21" t="str">
            <v>Barbados (BRB)</v>
          </cell>
          <cell r="AH21" t="str">
            <v>Fits mattresses up to 26" deep</v>
          </cell>
          <cell r="AM21" t="str">
            <v>Washable seat pad (not incl)</v>
          </cell>
          <cell r="AQ21" t="str">
            <v>320 thread count</v>
          </cell>
          <cell r="AR21" t="str">
            <v>100% Pima Cotton Loops</v>
          </cell>
        </row>
        <row r="22">
          <cell r="B22" t="str">
            <v>15 PIECES  qty=15 (15)</v>
          </cell>
          <cell r="D22" t="str">
            <v>15 PIECES  qty=15 (15)</v>
          </cell>
          <cell r="R22" t="str">
            <v>Belarus (BLR)</v>
          </cell>
          <cell r="AH22" t="str">
            <v>F/Q/K fits up to 15"+ T fits up to 13"</v>
          </cell>
          <cell r="AQ22" t="str">
            <v>330 thread count</v>
          </cell>
          <cell r="AR22" t="str">
            <v>100% Polyester</v>
          </cell>
        </row>
        <row r="23">
          <cell r="B23" t="str">
            <v>16 PIECES  qty=16 (16)</v>
          </cell>
          <cell r="D23" t="str">
            <v>16 PIECES  qty=16 (16)</v>
          </cell>
          <cell r="R23" t="str">
            <v>Belgium (BEL)</v>
          </cell>
          <cell r="AH23" t="str">
            <v>F/Q/K fits up to 17"+ T fits up to 15"</v>
          </cell>
          <cell r="AQ23" t="str">
            <v>340 thread count</v>
          </cell>
          <cell r="AR23" t="str">
            <v>100% Pure Brazil Cotton</v>
          </cell>
        </row>
        <row r="24">
          <cell r="B24" t="str">
            <v>17 PIECES  qty=17 (17)</v>
          </cell>
          <cell r="D24" t="str">
            <v>17 PIECES  qty=17 (17)</v>
          </cell>
          <cell r="R24" t="str">
            <v>Belize (BLZ)</v>
          </cell>
          <cell r="AH24" t="str">
            <v>F/Q/K fits up to 18"+ T fits up to 15"</v>
          </cell>
          <cell r="AQ24" t="str">
            <v>350 thread count</v>
          </cell>
          <cell r="AR24" t="str">
            <v>100% Rayon</v>
          </cell>
        </row>
        <row r="25">
          <cell r="B25" t="str">
            <v>18 PIECES  qty=18 (18)</v>
          </cell>
          <cell r="D25" t="str">
            <v>18 PIECES  qty=18 (18)</v>
          </cell>
          <cell r="R25" t="str">
            <v>Benin (BEN)</v>
          </cell>
          <cell r="AH25" t="str">
            <v>F/Q/K fits up to 20"+ T fits up to 18"</v>
          </cell>
          <cell r="AQ25" t="str">
            <v>360 thread count</v>
          </cell>
          <cell r="AR25" t="str">
            <v>100% Silk</v>
          </cell>
        </row>
        <row r="26">
          <cell r="B26" t="str">
            <v>19 PIECES  qty=19 (19)</v>
          </cell>
          <cell r="D26" t="str">
            <v>19 PIECES  qty=19 (19)</v>
          </cell>
          <cell r="R26" t="str">
            <v>Bermuda (BMU)</v>
          </cell>
          <cell r="AQ26" t="str">
            <v>370 thread count</v>
          </cell>
          <cell r="AR26" t="str">
            <v>100% Standard Cotton</v>
          </cell>
        </row>
        <row r="27">
          <cell r="B27" t="str">
            <v>20 PIECES  qty=20 (20)</v>
          </cell>
          <cell r="D27" t="str">
            <v>20 PIECES  qty=20 (20)</v>
          </cell>
          <cell r="R27" t="str">
            <v>Bhutan (BTN)</v>
          </cell>
          <cell r="AQ27" t="str">
            <v>380 thread count</v>
          </cell>
          <cell r="AR27" t="str">
            <v>100% Supima Cotton</v>
          </cell>
        </row>
        <row r="28">
          <cell r="B28" t="str">
            <v>24 PC ASST  qty=24 (24)</v>
          </cell>
          <cell r="D28" t="str">
            <v>24 PC ASST  qty=24 (24)</v>
          </cell>
          <cell r="R28" t="str">
            <v>Bolivia (BOL)</v>
          </cell>
          <cell r="AQ28" t="str">
            <v>385 thread count</v>
          </cell>
          <cell r="AR28" t="str">
            <v>100% Supima Cotton Loops</v>
          </cell>
        </row>
        <row r="29">
          <cell r="B29" t="str">
            <v>25 PIECES  qty=25 (25)</v>
          </cell>
          <cell r="D29" t="str">
            <v>25 PIECES  qty=25 (25)</v>
          </cell>
          <cell r="R29" t="str">
            <v>Bosnia And Herzegovina (BIH)</v>
          </cell>
          <cell r="AQ29" t="str">
            <v>390 thread count</v>
          </cell>
          <cell r="AR29" t="str">
            <v>100% Tencel</v>
          </cell>
        </row>
        <row r="30">
          <cell r="B30" t="str">
            <v>26 PIECES  qty=26 (26)</v>
          </cell>
          <cell r="D30" t="str">
            <v>26  PIECES  qty=26 (26)</v>
          </cell>
          <cell r="R30" t="str">
            <v>Botswana (BWA)</v>
          </cell>
          <cell r="AQ30" t="str">
            <v>400 thread count</v>
          </cell>
          <cell r="AR30" t="str">
            <v>100% Turkish Cotton</v>
          </cell>
        </row>
        <row r="31">
          <cell r="B31" t="str">
            <v>28 PIECES  qty=28 (28)</v>
          </cell>
          <cell r="D31" t="str">
            <v>28  PIECES  qty=28 (28)</v>
          </cell>
          <cell r="R31" t="str">
            <v>Bouvet Island (BVT)</v>
          </cell>
          <cell r="AQ31" t="str">
            <v>410 thread count</v>
          </cell>
          <cell r="AR31" t="str">
            <v>100% Turkish Cotton Loops</v>
          </cell>
        </row>
        <row r="32">
          <cell r="B32" t="str">
            <v>30 PIECES  qty=30 (30)</v>
          </cell>
          <cell r="D32" t="str">
            <v>30 PIECES  qty=30 (30)</v>
          </cell>
          <cell r="R32" t="str">
            <v>Brazil (BRA)</v>
          </cell>
          <cell r="AQ32" t="str">
            <v>420 thread count</v>
          </cell>
          <cell r="AR32" t="str">
            <v>100% Viscose</v>
          </cell>
        </row>
        <row r="33">
          <cell r="B33" t="str">
            <v>32 PIECES  qty=32 (32)</v>
          </cell>
          <cell r="D33" t="str">
            <v>32 PIECES  qty=32 (32)</v>
          </cell>
          <cell r="R33" t="str">
            <v>British Indian Ocean Terr (IOT)</v>
          </cell>
          <cell r="AQ33" t="str">
            <v>430 thread count</v>
          </cell>
          <cell r="AR33" t="str">
            <v>100% Woven cotton</v>
          </cell>
        </row>
        <row r="34">
          <cell r="B34" t="str">
            <v>33 PIECES  qty=33 (33)</v>
          </cell>
          <cell r="D34" t="str">
            <v>33 PIECES  qty=33 (33)</v>
          </cell>
          <cell r="R34" t="str">
            <v>Brunei Darussalam (BRN)</v>
          </cell>
          <cell r="AQ34" t="str">
            <v>440 thread count</v>
          </cell>
          <cell r="AR34" t="str">
            <v>50% Cotton/50% Polyester</v>
          </cell>
        </row>
        <row r="35">
          <cell r="B35" t="str">
            <v>36 PIECES  qty=36 (36)</v>
          </cell>
          <cell r="D35" t="str">
            <v>36 PIECES  qty=36 (36)</v>
          </cell>
          <cell r="R35" t="str">
            <v>Bulgaria (BGR)</v>
          </cell>
          <cell r="AQ35" t="str">
            <v>450 thread count</v>
          </cell>
          <cell r="AR35" t="str">
            <v>55% Cotton/45% Polyester</v>
          </cell>
        </row>
        <row r="36">
          <cell r="B36" t="str">
            <v>45 PIECES  qty=45 (45)</v>
          </cell>
          <cell r="D36" t="str">
            <v>48 PCS  qty=48 (48)</v>
          </cell>
          <cell r="R36" t="str">
            <v>Burkina Faso (BFA)</v>
          </cell>
          <cell r="AQ36" t="str">
            <v>460 thread count</v>
          </cell>
          <cell r="AR36" t="str">
            <v>55% Linen/45% Cotton</v>
          </cell>
        </row>
        <row r="37">
          <cell r="B37" t="str">
            <v>48 PCS  qty=48 (48)</v>
          </cell>
          <cell r="D37" t="str">
            <v>50 PIECES  qty=50 (50)</v>
          </cell>
          <cell r="R37" t="str">
            <v>Burundi (BDI)</v>
          </cell>
          <cell r="AQ37" t="str">
            <v>470 thread count</v>
          </cell>
          <cell r="AR37" t="str">
            <v>60% Cotton/40% Bamboo</v>
          </cell>
        </row>
        <row r="38">
          <cell r="B38" t="str">
            <v>50 PIECES  qty=50 (50)</v>
          </cell>
          <cell r="D38" t="str">
            <v>52 PIECES  qty=52 (52)</v>
          </cell>
          <cell r="R38" t="str">
            <v>Cambodia (KHM)</v>
          </cell>
          <cell r="AQ38" t="str">
            <v>480 thread count</v>
          </cell>
          <cell r="AR38" t="str">
            <v>60% Cotton/40% Modal</v>
          </cell>
        </row>
        <row r="39">
          <cell r="B39" t="str">
            <v>52 PIECES  qty=52 (52)</v>
          </cell>
          <cell r="D39" t="str">
            <v>54  qty=54 (54)</v>
          </cell>
          <cell r="R39" t="str">
            <v>Cameroon (CMR)</v>
          </cell>
          <cell r="AQ39" t="str">
            <v>490 thread count</v>
          </cell>
          <cell r="AR39" t="str">
            <v>60% Cotton/40% Polyester</v>
          </cell>
        </row>
        <row r="40">
          <cell r="B40" t="str">
            <v>54  qty=54 (54)</v>
          </cell>
          <cell r="D40" t="str">
            <v>56 PIECES  qty=56 (56)</v>
          </cell>
          <cell r="R40" t="str">
            <v>Canada (CAN)</v>
          </cell>
          <cell r="AQ40" t="str">
            <v>500 thread count</v>
          </cell>
          <cell r="AR40" t="str">
            <v>60% Polyester/40% Cotton</v>
          </cell>
        </row>
        <row r="41">
          <cell r="B41" t="str">
            <v>56 PIECES  qty=56 (56)</v>
          </cell>
          <cell r="D41" t="str">
            <v>60 PIECES  qty=60 (60)</v>
          </cell>
          <cell r="R41" t="str">
            <v>Cape Verde (CPV)</v>
          </cell>
          <cell r="AQ41" t="str">
            <v>510 thread count</v>
          </cell>
          <cell r="AR41" t="str">
            <v>65% cotton/35% modal</v>
          </cell>
        </row>
        <row r="42">
          <cell r="B42" t="str">
            <v>60 PIECES  qty=60 (60)</v>
          </cell>
          <cell r="D42" t="str">
            <v>64 PIECES  qty=64 (64)</v>
          </cell>
          <cell r="R42" t="str">
            <v>Cayman Islands (CYM)</v>
          </cell>
          <cell r="AQ42" t="str">
            <v>520 thread count</v>
          </cell>
          <cell r="AR42" t="str">
            <v>65% Cotton/35% Polyester</v>
          </cell>
        </row>
        <row r="43">
          <cell r="B43" t="str">
            <v>64 PIECES  qty=64 (64)</v>
          </cell>
          <cell r="D43" t="str">
            <v>72 PC ASST  qty=72 (72)</v>
          </cell>
          <cell r="R43" t="str">
            <v>Central African Republic (CAF)</v>
          </cell>
          <cell r="AQ43" t="str">
            <v>530 thread count</v>
          </cell>
          <cell r="AR43" t="str">
            <v>65% Polyester/35% Cotton</v>
          </cell>
        </row>
        <row r="44">
          <cell r="B44" t="str">
            <v>72 PC ASST  qty=72 (72)</v>
          </cell>
          <cell r="D44" t="str">
            <v>78 PIECES  qty=78 (78)</v>
          </cell>
          <cell r="R44" t="str">
            <v>Chad (TCD)</v>
          </cell>
          <cell r="AQ44" t="str">
            <v>540 thread count</v>
          </cell>
          <cell r="AR44" t="str">
            <v>70% Cotton/30% Bamboo</v>
          </cell>
        </row>
        <row r="45">
          <cell r="B45" t="str">
            <v>78 PIECES  qty=78 (78)</v>
          </cell>
          <cell r="D45" t="str">
            <v>79 PIECES  qty=79 (79)</v>
          </cell>
          <cell r="R45" t="str">
            <v>Chile (CHL)</v>
          </cell>
          <cell r="AQ45" t="str">
            <v>550 thread count</v>
          </cell>
          <cell r="AR45" t="str">
            <v>70% Cotton/30% Polyester</v>
          </cell>
        </row>
        <row r="46">
          <cell r="B46" t="str">
            <v>79 PIECES  qty=79 (79)</v>
          </cell>
          <cell r="D46" t="str">
            <v>84PC  qty=84 (84)</v>
          </cell>
          <cell r="R46" t="str">
            <v>China (CHN)</v>
          </cell>
          <cell r="AQ46" t="str">
            <v>560 thread count</v>
          </cell>
          <cell r="AR46" t="str">
            <v>75% Cotton/25% Polyester</v>
          </cell>
        </row>
        <row r="47">
          <cell r="B47" t="str">
            <v>80 PIECES  qty=80 (80)</v>
          </cell>
          <cell r="D47" t="str">
            <v>88 PIECES  qty=88 (88)</v>
          </cell>
          <cell r="R47" t="str">
            <v>Christmas Island (CXR)</v>
          </cell>
          <cell r="AQ47" t="str">
            <v>570 thread count</v>
          </cell>
          <cell r="AR47" t="str">
            <v>75% Polyester/25% Rayon</v>
          </cell>
        </row>
        <row r="48">
          <cell r="B48" t="str">
            <v>84 PC  qty=84 (84)</v>
          </cell>
          <cell r="D48" t="str">
            <v>96 PC ASST  qty=96 (96)</v>
          </cell>
          <cell r="R48" t="str">
            <v>Cocos (Keeling) Islands (CCK)</v>
          </cell>
          <cell r="AQ48" t="str">
            <v>580 thread count</v>
          </cell>
          <cell r="AR48" t="str">
            <v>75% Silk/25% Polyester</v>
          </cell>
        </row>
        <row r="49">
          <cell r="B49" t="str">
            <v>88 PIECES  qty=88 (88)</v>
          </cell>
          <cell r="D49" t="str">
            <v>HUNDRED  qty=100 (100)</v>
          </cell>
          <cell r="R49" t="str">
            <v>Colombia (COL)</v>
          </cell>
          <cell r="AQ49" t="str">
            <v>590 thread count</v>
          </cell>
          <cell r="AR49" t="str">
            <v>70% Silk/30% Polyester</v>
          </cell>
        </row>
        <row r="50">
          <cell r="B50" t="str">
            <v>96 PC ASST  qty=96 (96)</v>
          </cell>
          <cell r="D50" t="str">
            <v>120 PIECES  qty=120 (120)</v>
          </cell>
          <cell r="R50" t="str">
            <v>Comoros (COM)</v>
          </cell>
          <cell r="AQ50" t="str">
            <v>600 thread count</v>
          </cell>
          <cell r="AR50" t="str">
            <v>65% Silk/35% Polyester</v>
          </cell>
        </row>
        <row r="51">
          <cell r="B51" t="str">
            <v>HUNDRED  qty=100 (100)</v>
          </cell>
          <cell r="D51" t="str">
            <v>192 PCS  qty=192 (192)</v>
          </cell>
          <cell r="R51" t="str">
            <v>Congo (COG)</v>
          </cell>
          <cell r="AQ51" t="str">
            <v>610 thread count</v>
          </cell>
          <cell r="AR51" t="str">
            <v>80% Cotton/20% Polyester</v>
          </cell>
        </row>
        <row r="52">
          <cell r="B52" t="str">
            <v>120 PIECES  qty=120 (120)</v>
          </cell>
          <cell r="D52" t="str">
            <v>204 PC ASST  qty=204 (204)</v>
          </cell>
          <cell r="R52" t="str">
            <v>Congo, The Democratic Rep (COD)</v>
          </cell>
          <cell r="AQ52" t="str">
            <v>620 thread count</v>
          </cell>
          <cell r="AR52" t="str">
            <v>80% Polyester/20% Nylon</v>
          </cell>
        </row>
        <row r="53">
          <cell r="B53" t="str">
            <v>192 PCS  qty=192 (192)</v>
          </cell>
          <cell r="D53" t="str">
            <v>504PC  qty=504 (504)</v>
          </cell>
          <cell r="R53" t="str">
            <v>Cook Islands (COK)</v>
          </cell>
          <cell r="AQ53" t="str">
            <v>630 thread count</v>
          </cell>
          <cell r="AR53" t="str">
            <v>85% Cotton/15% Polyester</v>
          </cell>
        </row>
        <row r="54">
          <cell r="B54" t="str">
            <v>204 PC ASST  qty=204 (204)</v>
          </cell>
          <cell r="R54" t="str">
            <v>Costa Rica (CRI)</v>
          </cell>
          <cell r="AQ54" t="str">
            <v>640 thread count</v>
          </cell>
          <cell r="AR54" t="str">
            <v>85% Polyester/15% Nylon</v>
          </cell>
        </row>
        <row r="55">
          <cell r="B55" t="str">
            <v>504 PC  qty=504 (504)</v>
          </cell>
          <cell r="R55" t="str">
            <v>Cote D'ivoire (CIV)</v>
          </cell>
          <cell r="AQ55" t="str">
            <v>650 thread count</v>
          </cell>
          <cell r="AR55" t="str">
            <v>85% Rayon/15% Polyester</v>
          </cell>
        </row>
        <row r="56">
          <cell r="R56" t="str">
            <v>Croatia (HRV)</v>
          </cell>
          <cell r="AQ56" t="str">
            <v>660 thread count</v>
          </cell>
          <cell r="AR56" t="str">
            <v>90% Cotton/10% Polyester</v>
          </cell>
        </row>
        <row r="57">
          <cell r="R57" t="str">
            <v>Cuba (CUB)</v>
          </cell>
          <cell r="AQ57" t="str">
            <v>670 thread count</v>
          </cell>
          <cell r="AR57" t="str">
            <v>90% Polyester/10% Nylon</v>
          </cell>
        </row>
        <row r="58">
          <cell r="R58" t="str">
            <v>Cyprus (CYP)</v>
          </cell>
          <cell r="AQ58" t="str">
            <v>680 thread count</v>
          </cell>
          <cell r="AR58" t="str">
            <v>95% Cotton/5% Polyester</v>
          </cell>
        </row>
        <row r="59">
          <cell r="R59" t="str">
            <v>Czech Republic (CZE)</v>
          </cell>
          <cell r="AQ59" t="str">
            <v>690 thread count</v>
          </cell>
          <cell r="AR59" t="str">
            <v>95% Viscose/15% Nylon</v>
          </cell>
        </row>
        <row r="60">
          <cell r="R60" t="str">
            <v>Denmark (DNK)</v>
          </cell>
          <cell r="AQ60" t="str">
            <v>700 thread count</v>
          </cell>
          <cell r="AR60" t="str">
            <v>Cotton/linen blend</v>
          </cell>
        </row>
        <row r="61">
          <cell r="R61" t="str">
            <v>Djibouti (DJI)</v>
          </cell>
          <cell r="AQ61" t="str">
            <v>710 thread count</v>
          </cell>
          <cell r="AR61" t="str">
            <v>Cotton/poly blend</v>
          </cell>
        </row>
        <row r="62">
          <cell r="R62" t="str">
            <v>Dominica (DMA)</v>
          </cell>
          <cell r="AQ62" t="str">
            <v>720 thread count</v>
          </cell>
          <cell r="AR62" t="str">
            <v>Cotton/rayon blend</v>
          </cell>
        </row>
        <row r="63">
          <cell r="R63" t="str">
            <v>Dominican Republic (DOM)</v>
          </cell>
          <cell r="AQ63" t="str">
            <v>730 thread count</v>
          </cell>
          <cell r="AR63" t="str">
            <v>Flannel</v>
          </cell>
        </row>
        <row r="64">
          <cell r="R64" t="str">
            <v>Ecuador (ECU)</v>
          </cell>
          <cell r="AQ64" t="str">
            <v>740 thread count</v>
          </cell>
          <cell r="AR64" t="str">
            <v>Fleece</v>
          </cell>
        </row>
        <row r="65">
          <cell r="R65" t="str">
            <v>Egypt (EGY)</v>
          </cell>
          <cell r="AQ65" t="str">
            <v>750 thread count</v>
          </cell>
          <cell r="AR65" t="str">
            <v>Heavyweight Flannel</v>
          </cell>
        </row>
        <row r="66">
          <cell r="R66" t="str">
            <v>El Salvador (SLV)</v>
          </cell>
          <cell r="AQ66" t="str">
            <v>760 thread count</v>
          </cell>
          <cell r="AR66" t="str">
            <v>Linen</v>
          </cell>
        </row>
        <row r="67">
          <cell r="R67" t="str">
            <v>Equatorial Guinea (GNQ)</v>
          </cell>
          <cell r="AQ67" t="str">
            <v>770 thread count</v>
          </cell>
          <cell r="AR67" t="str">
            <v>Linen/Cotton blend</v>
          </cell>
        </row>
        <row r="68">
          <cell r="R68" t="str">
            <v>Eritrea (ERI)</v>
          </cell>
          <cell r="AQ68" t="str">
            <v>780 thread count</v>
          </cell>
          <cell r="AR68" t="str">
            <v>Micro fiber</v>
          </cell>
        </row>
        <row r="69">
          <cell r="R69" t="str">
            <v>Estonia (EST)</v>
          </cell>
          <cell r="AQ69" t="str">
            <v>790 thread count</v>
          </cell>
          <cell r="AR69" t="str">
            <v>Micro fleece</v>
          </cell>
        </row>
        <row r="70">
          <cell r="R70" t="str">
            <v>Ethiopia (ETH)</v>
          </cell>
          <cell r="AQ70" t="str">
            <v>800 thread count</v>
          </cell>
          <cell r="AR70" t="str">
            <v>Poly/Rayon blend</v>
          </cell>
        </row>
        <row r="71">
          <cell r="R71" t="str">
            <v>Falkland Islands (Malvina (FLK)</v>
          </cell>
          <cell r="AQ71" t="str">
            <v>900 thread count</v>
          </cell>
          <cell r="AR71" t="str">
            <v>Silk Rich</v>
          </cell>
        </row>
        <row r="72">
          <cell r="R72" t="str">
            <v>Faroe Islands (FRO)</v>
          </cell>
          <cell r="AQ72" t="str">
            <v>1000 thread count</v>
          </cell>
          <cell r="AR72" t="str">
            <v>Silk/Polyester blend</v>
          </cell>
        </row>
        <row r="73">
          <cell r="R73" t="str">
            <v>Fiji (FJI)</v>
          </cell>
          <cell r="AR73" t="str">
            <v>Wool</v>
          </cell>
        </row>
        <row r="74">
          <cell r="R74" t="str">
            <v>Finland (FIN)</v>
          </cell>
          <cell r="AR74" t="str">
            <v>Flexible 3D mesh</v>
          </cell>
        </row>
        <row r="75">
          <cell r="R75" t="str">
            <v>France (FRA)</v>
          </cell>
          <cell r="AR75" t="str">
            <v>Polyester/cotton fabric</v>
          </cell>
        </row>
        <row r="76">
          <cell r="R76" t="str">
            <v>French Guiana (GUF)</v>
          </cell>
          <cell r="AR76" t="str">
            <v>Breathable 3D mesh fabric</v>
          </cell>
        </row>
        <row r="77">
          <cell r="R77" t="str">
            <v>French Polynesia (PYF)</v>
          </cell>
          <cell r="AR77" t="str">
            <v>400 thread cotton lining/hood</v>
          </cell>
        </row>
        <row r="78">
          <cell r="R78" t="str">
            <v>French Southern Territori (ATF)</v>
          </cell>
          <cell r="AR78" t="str">
            <v>Organic cotton lining/hood</v>
          </cell>
        </row>
        <row r="79">
          <cell r="R79" t="str">
            <v>Gabon (GAB)</v>
          </cell>
          <cell r="AR79" t="str">
            <v>Made of soft sueded fabric</v>
          </cell>
        </row>
        <row r="80">
          <cell r="R80" t="str">
            <v>Gambia (GMB)</v>
          </cell>
          <cell r="AR80" t="str">
            <v>Damask cloth cover</v>
          </cell>
        </row>
        <row r="81">
          <cell r="R81" t="str">
            <v>Georgia (GEO)</v>
          </cell>
          <cell r="AR81" t="str">
            <v>Vinyl cover</v>
          </cell>
        </row>
        <row r="82">
          <cell r="R82" t="str">
            <v>Germany (DEU)</v>
          </cell>
          <cell r="AR82" t="str">
            <v>Nylon cover</v>
          </cell>
        </row>
        <row r="83">
          <cell r="R83" t="str">
            <v>Ghana (GHA)</v>
          </cell>
          <cell r="AR83" t="str">
            <v>Vinyl/damask sides</v>
          </cell>
        </row>
        <row r="84">
          <cell r="R84" t="str">
            <v>Gibraltar (GIB)</v>
          </cell>
          <cell r="AR84" t="str">
            <v>Organic cotton cover</v>
          </cell>
        </row>
        <row r="85">
          <cell r="R85" t="str">
            <v>Greece (GRC)</v>
          </cell>
        </row>
        <row r="86">
          <cell r="R86" t="str">
            <v>Greenland (GRL)</v>
          </cell>
        </row>
        <row r="87">
          <cell r="R87" t="str">
            <v>Grenada (GRD)</v>
          </cell>
        </row>
        <row r="88">
          <cell r="R88" t="str">
            <v>Guadeloupe (GLP)</v>
          </cell>
        </row>
        <row r="89">
          <cell r="R89" t="str">
            <v>Guam (GUM)</v>
          </cell>
        </row>
        <row r="90">
          <cell r="R90" t="str">
            <v>Guatemala (GTM)</v>
          </cell>
        </row>
        <row r="91">
          <cell r="R91" t="str">
            <v>Guernsey (GGY)</v>
          </cell>
        </row>
        <row r="92">
          <cell r="R92" t="str">
            <v>Guinea-Bissau (GNB)</v>
          </cell>
        </row>
        <row r="93">
          <cell r="R93" t="str">
            <v>Guinea (GIN)</v>
          </cell>
        </row>
        <row r="94">
          <cell r="R94" t="str">
            <v>Guyana (GUY)</v>
          </cell>
        </row>
        <row r="95">
          <cell r="R95" t="str">
            <v>Haiti (HTI)</v>
          </cell>
        </row>
        <row r="96">
          <cell r="R96" t="str">
            <v>Heard Island &amp; Mcdonald I (HMD)</v>
          </cell>
        </row>
        <row r="97">
          <cell r="R97" t="str">
            <v>Holy See (Vatican City St (VAT)</v>
          </cell>
        </row>
        <row r="98">
          <cell r="R98" t="str">
            <v>Honduras (HND)</v>
          </cell>
        </row>
        <row r="99">
          <cell r="R99" t="str">
            <v>Hong Kong (HKG)</v>
          </cell>
        </row>
        <row r="100">
          <cell r="R100" t="str">
            <v>Hungary (HUN)</v>
          </cell>
        </row>
        <row r="101">
          <cell r="R101" t="str">
            <v>Iceland (ISL)</v>
          </cell>
        </row>
        <row r="102">
          <cell r="R102" t="str">
            <v>India (IND)</v>
          </cell>
        </row>
        <row r="103">
          <cell r="R103" t="str">
            <v>Indonesia (IDN)</v>
          </cell>
        </row>
        <row r="104">
          <cell r="R104" t="str">
            <v>Iran, Islamic Republic Of (IRN)</v>
          </cell>
        </row>
        <row r="105">
          <cell r="R105" t="str">
            <v>Iraq (IRQ)</v>
          </cell>
        </row>
        <row r="106">
          <cell r="R106" t="str">
            <v>Ireland (IRL)</v>
          </cell>
        </row>
        <row r="107">
          <cell r="R107" t="str">
            <v>Isle Of Man (IMN)</v>
          </cell>
        </row>
        <row r="108">
          <cell r="R108" t="str">
            <v>Israel (ISR)</v>
          </cell>
        </row>
        <row r="109">
          <cell r="R109" t="str">
            <v>Italy (ITA)</v>
          </cell>
        </row>
        <row r="110">
          <cell r="R110" t="str">
            <v>Jamaica (JAM)</v>
          </cell>
        </row>
        <row r="111">
          <cell r="R111" t="str">
            <v>Japan (JPN)</v>
          </cell>
        </row>
        <row r="112">
          <cell r="R112" t="str">
            <v>Jersey (JEY)</v>
          </cell>
        </row>
        <row r="113">
          <cell r="R113" t="str">
            <v>Jordan (JOR)</v>
          </cell>
        </row>
        <row r="114">
          <cell r="R114" t="str">
            <v>Kazakhstan (KAZ)</v>
          </cell>
        </row>
        <row r="115">
          <cell r="R115" t="str">
            <v>Kenya (KEN)</v>
          </cell>
        </row>
        <row r="116">
          <cell r="R116" t="str">
            <v>Kiribati (KIR)</v>
          </cell>
        </row>
        <row r="117">
          <cell r="R117" t="str">
            <v>Korea, Democratic People' (PRK)</v>
          </cell>
        </row>
        <row r="118">
          <cell r="R118" t="str">
            <v>Korea, Republic Of (KOR)</v>
          </cell>
        </row>
        <row r="119">
          <cell r="R119" t="str">
            <v>Kuwait (KWT)</v>
          </cell>
        </row>
        <row r="120">
          <cell r="R120" t="str">
            <v>Kyrgyzstan (KGZ)</v>
          </cell>
        </row>
        <row r="121">
          <cell r="R121" t="str">
            <v>Lao People's Democratic R (LAO)</v>
          </cell>
        </row>
        <row r="122">
          <cell r="R122" t="str">
            <v>Latvia (LVA)</v>
          </cell>
        </row>
        <row r="123">
          <cell r="R123" t="str">
            <v>Lebanon (LBN)</v>
          </cell>
        </row>
        <row r="124">
          <cell r="R124" t="str">
            <v>Lesotho (LSO)</v>
          </cell>
        </row>
        <row r="125">
          <cell r="R125" t="str">
            <v>Liberia (LBR)</v>
          </cell>
        </row>
        <row r="126">
          <cell r="R126" t="str">
            <v>Libyan Arab Jamahiriya (LBY)</v>
          </cell>
        </row>
        <row r="127">
          <cell r="R127" t="str">
            <v>Liechtenstein (LIE)</v>
          </cell>
        </row>
        <row r="128">
          <cell r="R128" t="str">
            <v>Lithuania (LTU)</v>
          </cell>
        </row>
        <row r="129">
          <cell r="R129" t="str">
            <v>Luxembourg (LUX)</v>
          </cell>
        </row>
        <row r="130">
          <cell r="R130" t="str">
            <v>Macau (MAC)</v>
          </cell>
        </row>
        <row r="131">
          <cell r="R131" t="str">
            <v>Macedonia, The Former Yug (MKD)</v>
          </cell>
        </row>
        <row r="132">
          <cell r="R132" t="str">
            <v>Madagascar (MDG)</v>
          </cell>
        </row>
        <row r="133">
          <cell r="R133" t="str">
            <v>Malawi (MWI)</v>
          </cell>
        </row>
        <row r="134">
          <cell r="R134" t="str">
            <v>Malaysia (MYS)</v>
          </cell>
        </row>
        <row r="135">
          <cell r="R135" t="str">
            <v>Maldives (MDV)</v>
          </cell>
        </row>
        <row r="136">
          <cell r="R136" t="str">
            <v>Mali (MLI)</v>
          </cell>
        </row>
        <row r="137">
          <cell r="R137" t="str">
            <v>Malta (MLT)</v>
          </cell>
        </row>
        <row r="138">
          <cell r="R138" t="str">
            <v>Marshall Islands (MHL)</v>
          </cell>
        </row>
        <row r="139">
          <cell r="R139" t="str">
            <v>Martinique (MTQ)</v>
          </cell>
        </row>
        <row r="140">
          <cell r="R140" t="str">
            <v>Mauritania (MRT)</v>
          </cell>
        </row>
        <row r="141">
          <cell r="R141" t="str">
            <v>Mauritius (MUS)</v>
          </cell>
        </row>
        <row r="142">
          <cell r="R142" t="str">
            <v>Mayotte (MYT)</v>
          </cell>
        </row>
        <row r="143">
          <cell r="R143" t="str">
            <v>Mexico (MEX)</v>
          </cell>
        </row>
        <row r="144">
          <cell r="R144" t="str">
            <v>Micronesia, Federated Sta (FSM)</v>
          </cell>
        </row>
        <row r="145">
          <cell r="R145" t="str">
            <v>Moldova, Republic Of (MDA)</v>
          </cell>
        </row>
        <row r="146">
          <cell r="R146" t="str">
            <v>Monaco (MCO)</v>
          </cell>
        </row>
        <row r="147">
          <cell r="R147" t="str">
            <v>Mongolia (MNG)</v>
          </cell>
        </row>
        <row r="148">
          <cell r="R148" t="str">
            <v>Montenegro (MNE)</v>
          </cell>
        </row>
        <row r="149">
          <cell r="R149" t="str">
            <v>Montserrat (MSR)</v>
          </cell>
        </row>
        <row r="150">
          <cell r="R150" t="str">
            <v>Morocco (MAR)</v>
          </cell>
        </row>
        <row r="151">
          <cell r="R151" t="str">
            <v>Mozambique (MOZ)</v>
          </cell>
        </row>
        <row r="152">
          <cell r="R152" t="str">
            <v>Myanmar (MMR)</v>
          </cell>
        </row>
        <row r="153">
          <cell r="R153" t="str">
            <v>Namibia (NAM)</v>
          </cell>
        </row>
        <row r="154">
          <cell r="R154" t="str">
            <v>Nauru (NRU)</v>
          </cell>
        </row>
        <row r="155">
          <cell r="R155" t="str">
            <v>Nepal (NPL)</v>
          </cell>
        </row>
        <row r="156">
          <cell r="R156" t="str">
            <v>Netherlands Antilles (ANT)</v>
          </cell>
        </row>
        <row r="157">
          <cell r="R157" t="str">
            <v>Netherlands (NLD)</v>
          </cell>
        </row>
        <row r="158">
          <cell r="R158" t="str">
            <v>New Caledonia (NCL)</v>
          </cell>
        </row>
        <row r="159">
          <cell r="R159" t="str">
            <v>New Zealand (NZL)</v>
          </cell>
        </row>
        <row r="160">
          <cell r="R160" t="str">
            <v>Nicaragua (NIC)</v>
          </cell>
        </row>
        <row r="161">
          <cell r="R161" t="str">
            <v>Niger (NER)</v>
          </cell>
        </row>
        <row r="162">
          <cell r="R162" t="str">
            <v>Nigeria (NGA)</v>
          </cell>
        </row>
        <row r="163">
          <cell r="R163" t="str">
            <v>Niue (NIU)</v>
          </cell>
        </row>
        <row r="164">
          <cell r="R164" t="str">
            <v>Norfolk Island (NFK)</v>
          </cell>
        </row>
        <row r="165">
          <cell r="R165" t="str">
            <v>Northern Mariana Islands (MNP)</v>
          </cell>
        </row>
        <row r="166">
          <cell r="R166" t="str">
            <v>Norway (NOR)</v>
          </cell>
        </row>
        <row r="167">
          <cell r="R167" t="str">
            <v>Oman (OMN)</v>
          </cell>
        </row>
        <row r="168">
          <cell r="R168" t="str">
            <v>Pakistan (PAK)</v>
          </cell>
        </row>
        <row r="169">
          <cell r="R169" t="str">
            <v>Palau (PLW)</v>
          </cell>
        </row>
        <row r="170">
          <cell r="R170" t="str">
            <v>Palestinian Territory, Oc (PSE)</v>
          </cell>
        </row>
        <row r="171">
          <cell r="R171" t="str">
            <v>Panama (PAN)</v>
          </cell>
        </row>
        <row r="172">
          <cell r="R172" t="str">
            <v>Papua New Guinea (PNG)</v>
          </cell>
        </row>
        <row r="173">
          <cell r="R173" t="str">
            <v>Paraguay (PRY)</v>
          </cell>
        </row>
        <row r="174">
          <cell r="R174" t="str">
            <v>Peru (PER)</v>
          </cell>
        </row>
        <row r="175">
          <cell r="R175" t="str">
            <v>Philippines (PHL)</v>
          </cell>
        </row>
        <row r="176">
          <cell r="R176" t="str">
            <v>Pitcairn (PCN)</v>
          </cell>
        </row>
        <row r="177">
          <cell r="R177" t="str">
            <v>Poland (POL)</v>
          </cell>
        </row>
        <row r="178">
          <cell r="R178" t="str">
            <v>Portugal (PRT)</v>
          </cell>
        </row>
        <row r="179">
          <cell r="R179" t="str">
            <v>Puerto Rico (PRI)</v>
          </cell>
        </row>
        <row r="180">
          <cell r="R180" t="str">
            <v>Qatar (QAT)</v>
          </cell>
        </row>
        <row r="181">
          <cell r="R181" t="str">
            <v>Reunion (REU)</v>
          </cell>
        </row>
        <row r="182">
          <cell r="R182" t="str">
            <v>Romania (ROU)</v>
          </cell>
        </row>
        <row r="183">
          <cell r="R183" t="str">
            <v>Russian Federation (RUS)</v>
          </cell>
        </row>
        <row r="184">
          <cell r="R184" t="str">
            <v>Rwanda (RWA)</v>
          </cell>
        </row>
        <row r="185">
          <cell r="R185" t="str">
            <v>Saint Helena (SHN)</v>
          </cell>
        </row>
        <row r="186">
          <cell r="R186" t="str">
            <v>Saint Kitts And Nevis (KNA)</v>
          </cell>
        </row>
        <row r="187">
          <cell r="R187" t="str">
            <v>Saint Lucia (LCA)</v>
          </cell>
        </row>
        <row r="188">
          <cell r="R188" t="str">
            <v>Saint Pierre And Miquelon (SPM)</v>
          </cell>
        </row>
        <row r="189">
          <cell r="R189" t="str">
            <v>Saint Vincent And The Gre (VCT)</v>
          </cell>
        </row>
        <row r="190">
          <cell r="R190" t="str">
            <v>Samoa (WSM)</v>
          </cell>
        </row>
        <row r="191">
          <cell r="R191" t="str">
            <v>San Marino (SMR)</v>
          </cell>
        </row>
        <row r="192">
          <cell r="R192" t="str">
            <v>Sao Tome And Principe (STP)</v>
          </cell>
        </row>
        <row r="193">
          <cell r="R193" t="str">
            <v>Saudi Arabia (SAU)</v>
          </cell>
        </row>
        <row r="194">
          <cell r="R194" t="str">
            <v>Senegal (SEN)</v>
          </cell>
        </row>
        <row r="195">
          <cell r="R195" t="str">
            <v>Serbia (SRB)</v>
          </cell>
        </row>
        <row r="196">
          <cell r="R196" t="str">
            <v>Seychelles (SYC)</v>
          </cell>
        </row>
        <row r="197">
          <cell r="R197" t="str">
            <v>Sierra Leone (SLE)</v>
          </cell>
        </row>
        <row r="198">
          <cell r="R198" t="str">
            <v>Singapore (SGP)</v>
          </cell>
        </row>
        <row r="199">
          <cell r="R199" t="str">
            <v>Slovakia (SVK)</v>
          </cell>
        </row>
        <row r="200">
          <cell r="R200" t="str">
            <v>Slovenia (SVN)</v>
          </cell>
        </row>
        <row r="201">
          <cell r="R201" t="str">
            <v>Solomon Islands (SLB)</v>
          </cell>
        </row>
        <row r="202">
          <cell r="R202" t="str">
            <v>Somalia (SOM)</v>
          </cell>
        </row>
        <row r="203">
          <cell r="R203" t="str">
            <v>South Africa (ZAF)</v>
          </cell>
        </row>
        <row r="204">
          <cell r="R204" t="str">
            <v>South Georgia And The Sou (SGS)</v>
          </cell>
        </row>
        <row r="205">
          <cell r="R205" t="str">
            <v>Spain (ESP)</v>
          </cell>
        </row>
        <row r="206">
          <cell r="R206" t="str">
            <v>Sri Lanka (LKA)</v>
          </cell>
        </row>
        <row r="207">
          <cell r="R207" t="str">
            <v>Sudan (SDN)</v>
          </cell>
        </row>
        <row r="208">
          <cell r="R208" t="str">
            <v>Suriname (SUR)</v>
          </cell>
        </row>
        <row r="209">
          <cell r="R209" t="str">
            <v>Svalbard And Jan Mayen Is (SJM)</v>
          </cell>
        </row>
        <row r="210">
          <cell r="R210" t="str">
            <v>Swaziland (SWZ)</v>
          </cell>
        </row>
        <row r="211">
          <cell r="R211" t="str">
            <v>Sweden (SWE)</v>
          </cell>
        </row>
        <row r="212">
          <cell r="R212" t="str">
            <v>Switzerland (CHE)</v>
          </cell>
        </row>
        <row r="213">
          <cell r="R213" t="str">
            <v>Syrian Arab Republic (SYR)</v>
          </cell>
        </row>
        <row r="214">
          <cell r="R214" t="str">
            <v>Taiwan, Province Of China (TWN)</v>
          </cell>
        </row>
        <row r="215">
          <cell r="R215" t="str">
            <v>Tajikistan (TJK)</v>
          </cell>
        </row>
        <row r="216">
          <cell r="R216" t="str">
            <v>Tanzania, United Republic (TZA)</v>
          </cell>
        </row>
        <row r="217">
          <cell r="R217" t="str">
            <v>Thailand (THA)</v>
          </cell>
        </row>
        <row r="218">
          <cell r="R218" t="str">
            <v>Timor-Leste (TLS)</v>
          </cell>
        </row>
        <row r="219">
          <cell r="R219" t="str">
            <v>Togo (TGO)</v>
          </cell>
        </row>
        <row r="220">
          <cell r="R220" t="str">
            <v>Tokelau (TKL)</v>
          </cell>
        </row>
        <row r="221">
          <cell r="R221" t="str">
            <v>Tonga (TON)</v>
          </cell>
        </row>
        <row r="222">
          <cell r="R222" t="str">
            <v>Trinidad And Tobago (TTO)</v>
          </cell>
        </row>
        <row r="223">
          <cell r="R223" t="str">
            <v>Tunisia (TUN)</v>
          </cell>
        </row>
        <row r="224">
          <cell r="R224" t="str">
            <v>Turkey (TUR)</v>
          </cell>
        </row>
        <row r="225">
          <cell r="R225" t="str">
            <v>Turkmenistan (TKM)</v>
          </cell>
        </row>
        <row r="226">
          <cell r="R226" t="str">
            <v>Turks And Caicos Islands (TCA)</v>
          </cell>
        </row>
        <row r="227">
          <cell r="R227" t="str">
            <v>Tuvalu (TUV)</v>
          </cell>
        </row>
        <row r="228">
          <cell r="R228" t="str">
            <v>Uganda (UGA)</v>
          </cell>
        </row>
        <row r="229">
          <cell r="R229" t="str">
            <v>Ukraine (UKR)</v>
          </cell>
        </row>
        <row r="230">
          <cell r="R230" t="str">
            <v>United Arab Emirates (ARE)</v>
          </cell>
        </row>
        <row r="231">
          <cell r="R231" t="str">
            <v>United Kingdom (GBR)</v>
          </cell>
        </row>
        <row r="232">
          <cell r="R232" t="str">
            <v>United States Minor Outly (UMI)</v>
          </cell>
        </row>
        <row r="233">
          <cell r="R233" t="str">
            <v>United States (USA)</v>
          </cell>
        </row>
        <row r="234">
          <cell r="R234" t="str">
            <v>Uruguay (URY)</v>
          </cell>
        </row>
        <row r="235">
          <cell r="R235" t="str">
            <v>Uzbekistan (UZB)</v>
          </cell>
        </row>
        <row r="236">
          <cell r="R236" t="str">
            <v>Vanuatu (VUT)</v>
          </cell>
        </row>
        <row r="237">
          <cell r="R237" t="str">
            <v>Venezuela (VEN)</v>
          </cell>
        </row>
        <row r="238">
          <cell r="R238" t="str">
            <v>Viet Nam (VNM)</v>
          </cell>
        </row>
        <row r="239">
          <cell r="R239" t="str">
            <v>Virgin Islands, British (VGB)</v>
          </cell>
        </row>
        <row r="240">
          <cell r="R240" t="str">
            <v>Virgin Islands, U.S. (VIR)</v>
          </cell>
        </row>
        <row r="241">
          <cell r="R241" t="str">
            <v>Wallis And Futuna (WLF)</v>
          </cell>
        </row>
        <row r="242">
          <cell r="R242" t="str">
            <v>Western Sahara (ESH)</v>
          </cell>
        </row>
        <row r="243">
          <cell r="R243" t="str">
            <v>Yemen (YEM)</v>
          </cell>
        </row>
        <row r="244">
          <cell r="R244" t="str">
            <v>Zambia (ZMB)</v>
          </cell>
        </row>
        <row r="245">
          <cell r="R245" t="str">
            <v>Zimbabwe (ZWE)</v>
          </cell>
        </row>
      </sheetData>
      <sheetData sheetId="2" refreshError="1"/>
      <sheetData sheetId="3">
        <row r="1">
          <cell r="D1" t="str">
            <v>CAN</v>
          </cell>
        </row>
        <row r="2">
          <cell r="D2" t="str">
            <v>MEX</v>
          </cell>
        </row>
        <row r="3">
          <cell r="D3" t="str">
            <v>USA</v>
          </cell>
        </row>
      </sheetData>
      <sheetData sheetId="4" refreshError="1"/>
      <sheetData sheetId="5" refreshError="1"/>
      <sheetData sheetId="6"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s"/>
      <sheetName val="Sample PO worksheet"/>
      <sheetName val="Attribute Assignment"/>
    </sheetNames>
    <sheetDataSet>
      <sheetData sheetId="0" refreshError="1">
        <row r="7">
          <cell r="E7" t="str">
            <v>Basic</v>
          </cell>
          <cell r="F7" t="str">
            <v>Yes</v>
          </cell>
          <cell r="H7" t="str">
            <v>a</v>
          </cell>
          <cell r="I7" t="str">
            <v>d</v>
          </cell>
          <cell r="J7" t="str">
            <v>g</v>
          </cell>
          <cell r="L7" t="str">
            <v>m</v>
          </cell>
        </row>
        <row r="8">
          <cell r="E8" t="str">
            <v>Fash/ Seas.Basic</v>
          </cell>
          <cell r="F8" t="str">
            <v>No</v>
          </cell>
          <cell r="H8" t="str">
            <v>b</v>
          </cell>
          <cell r="I8" t="str">
            <v>e</v>
          </cell>
          <cell r="J8" t="str">
            <v>h</v>
          </cell>
          <cell r="L8" t="str">
            <v>n</v>
          </cell>
        </row>
        <row r="9">
          <cell r="E9" t="str">
            <v>Fashion</v>
          </cell>
          <cell r="H9" t="str">
            <v>c</v>
          </cell>
          <cell r="I9" t="str">
            <v>f</v>
          </cell>
          <cell r="J9" t="str">
            <v>i</v>
          </cell>
          <cell r="L9" t="str">
            <v>o</v>
          </cell>
        </row>
      </sheetData>
      <sheetData sheetId="1"/>
      <sheetData sheetId="2"/>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Import Product Data Sheet"/>
      <sheetName val="2-Cost Breakdown"/>
      <sheetName val="3-Features &amp; Benefits"/>
      <sheetName val="4-Food"/>
      <sheetName val="IPDS Instructions"/>
      <sheetName val="RefData"/>
    </sheetNames>
    <sheetDataSet>
      <sheetData sheetId="0">
        <row r="1">
          <cell r="AR1" t="str">
            <v xml:space="preserve">•PDQ-6 RFP – 6" shelf PDQ w/reinforced Front Panel </v>
          </cell>
        </row>
        <row r="2">
          <cell r="U2">
            <v>23</v>
          </cell>
          <cell r="X2">
            <v>3</v>
          </cell>
          <cell r="AR2" t="str">
            <v>•PDQ-6 RFP+C – 6" shelf PDQ w/reinforced Front Panel + Cover</v>
          </cell>
        </row>
        <row r="3">
          <cell r="AR3" t="str">
            <v xml:space="preserve">•PDQ-12 RFP – 12" shelf PDQ w/reinforced Front Panel </v>
          </cell>
        </row>
        <row r="4">
          <cell r="AR4" t="str">
            <v>•PDQ-12 RFP+C – 12" shelf PDQ w/reinforced Front Panel  + Cover</v>
          </cell>
        </row>
        <row r="5">
          <cell r="AR5" t="str">
            <v xml:space="preserve">•PDQ-24 RFP – 24" shelf PDQ w/reinforced Front Panel </v>
          </cell>
        </row>
        <row r="6">
          <cell r="AR6" t="str">
            <v>•PDQ-24 RFP+C – 24" shelf PDQ w/reinforced Front Panel + Cover</v>
          </cell>
        </row>
        <row r="7">
          <cell r="AR7" t="str">
            <v>•PDQ RFP – OTHER SIZE shelf PDQ w/reinforced Front Panel - Please specify size in "Notes for Job Ticket" column shel</v>
          </cell>
        </row>
        <row r="8">
          <cell r="AR8" t="str">
            <v>•PDQ RFP+C – OTHER SIZE shelf PDQ w/reinforced Front Panel + Cover - Please specify size in "Notes for Job Ticket" column shel</v>
          </cell>
        </row>
        <row r="9">
          <cell r="AR9" t="str">
            <v xml:space="preserve">•PDQ-6 RFSP – 6" shelf PDQ w/reinforced Front and Side Panel </v>
          </cell>
        </row>
        <row r="10">
          <cell r="AR10" t="str">
            <v>•PDQ-6 RFSP+C – 6" shelf PDQ w/reinforced Front and Side Panel + Cover</v>
          </cell>
        </row>
        <row r="11">
          <cell r="AR11" t="str">
            <v xml:space="preserve">•PDQ-12 RFSP – 12" shelf PDQ w/reinforced Front and Side Panel </v>
          </cell>
        </row>
        <row r="12">
          <cell r="AR12" t="str">
            <v xml:space="preserve">•PDQ-12 RFSP+C – 12" shelf PDQ w/reinforced Front and Side Panel + Cover </v>
          </cell>
        </row>
        <row r="13">
          <cell r="AR13" t="str">
            <v xml:space="preserve">•PDQ-24 RFSP – 24" shelf PDQ w/reinforced Front and Side Panel </v>
          </cell>
        </row>
        <row r="14">
          <cell r="AR14" t="str">
            <v>•PDQ-24 RFSP+C – 24" shelf PDQ w/reinforced Front and Side Panel + Cover</v>
          </cell>
        </row>
        <row r="15">
          <cell r="AR15" t="str">
            <v>•PDQ RFSP – OTHER SIZE shelf PDQ w/reinforced Front and Side Panel - Please specify size in "Notes for Job Ticket" column shel</v>
          </cell>
        </row>
        <row r="16">
          <cell r="AR16" t="str">
            <v>•PDQ RFSP+C – OTHER SIZE shelf PDQ w/reinforced Front and Side Panel + Cover - Please specify size in "Notes for Job Ticket" column shel</v>
          </cell>
        </row>
        <row r="17">
          <cell r="AR17" t="str">
            <v xml:space="preserve">•PDQ-6 RHWFP – 6" shelf PDQ w/reinforced High Wall Front Panel </v>
          </cell>
        </row>
        <row r="18">
          <cell r="AR18" t="str">
            <v>•PDQ-6 RHWFP+C – 6" shelf PDQ w/reinforced High Wall Front Panel  + Cover</v>
          </cell>
        </row>
        <row r="19">
          <cell r="AR19" t="str">
            <v xml:space="preserve">•PDQ-12 RHWFP – 12" shelf PDQ w/reinforced High Wall Front Panel </v>
          </cell>
        </row>
        <row r="20">
          <cell r="AR20" t="str">
            <v>•PDQ-12 RHWFP+C – 12" shelf PDQ w/reinforced High Wall Front Panel  + Cover</v>
          </cell>
        </row>
        <row r="21">
          <cell r="AR21" t="str">
            <v>•PDQ-24 RHWFP – 24" shelf PDQ w/reinforced High Wall Front Panel</v>
          </cell>
        </row>
        <row r="22">
          <cell r="AR22" t="str">
            <v>•PDQ-24 RHWFP+C – 24" shelf PDQ w/reinforced High Wall Front Panel + Cover</v>
          </cell>
        </row>
        <row r="23">
          <cell r="AR23" t="str">
            <v>•PDQ RHWFP – OTHER SIZE shelf PDQ w/reinforced High Wall Front Panel - Please specify size in "Notes for Job Ticket" column shel</v>
          </cell>
        </row>
        <row r="24">
          <cell r="AR24" t="str">
            <v xml:space="preserve">•PDQ RHWFP+C – OTHER SIZE PDQ w/reinforced High Wall Front Panel  + Cover - Please specify size in "Notes for Job Ticket" column shelf </v>
          </cell>
        </row>
        <row r="26">
          <cell r="AR26" t="str">
            <v>yes</v>
          </cell>
        </row>
        <row r="27">
          <cell r="AR27" t="str">
            <v>no</v>
          </cell>
        </row>
        <row r="102">
          <cell r="L102" t="str">
            <v>•ABL–Acetate Box with Label</v>
          </cell>
          <cell r="N102" t="str">
            <v>AUTOMATICS</v>
          </cell>
        </row>
        <row r="103">
          <cell r="L103" t="str">
            <v>•ABNI–Acetate Box No Insert</v>
          </cell>
          <cell r="N103" t="str">
            <v>BBQ GRATES</v>
          </cell>
        </row>
        <row r="104">
          <cell r="L104" t="str">
            <v>•ACCB–Acetate Cover Color Box</v>
          </cell>
          <cell r="N104" t="str">
            <v>BEQUEST</v>
          </cell>
        </row>
        <row r="105">
          <cell r="L105" t="str">
            <v>•BB–Brown Box Line Art</v>
          </cell>
          <cell r="N105" t="str">
            <v>BIG LOTS PRIVATE LABEL</v>
          </cell>
        </row>
        <row r="106">
          <cell r="L106" t="str">
            <v>•BBCL–Brown Box with Color Label</v>
          </cell>
          <cell r="N106" t="str">
            <v>BRIDGEPORT JUVENILE</v>
          </cell>
        </row>
        <row r="107">
          <cell r="L107" t="str">
            <v>•BC–Blister or Backer Card</v>
          </cell>
          <cell r="N107" t="str">
            <v>BRIDGEPORT OFFICE</v>
          </cell>
        </row>
        <row r="108">
          <cell r="L108" t="str">
            <v>•BWL–Black and White Label</v>
          </cell>
          <cell r="N108" t="str">
            <v>CAMPLIFE</v>
          </cell>
        </row>
        <row r="109">
          <cell r="L109" t="str">
            <v>•BBL–Brown Box line art</v>
          </cell>
          <cell r="N109" t="str">
            <v>CLASSIC QUARTERS</v>
          </cell>
        </row>
        <row r="110">
          <cell r="L110" t="str">
            <v>•BWCL–Bulk with Color Label</v>
          </cell>
          <cell r="N110" t="str">
            <v>CLASSIC QUARTERS - CLOCKS &amp; FRAMES</v>
          </cell>
        </row>
        <row r="111">
          <cell r="L111" t="str">
            <v>•CB–Color Box</v>
          </cell>
          <cell r="N111" t="str">
            <v>CLIMATE KEEPER FANS</v>
          </cell>
        </row>
        <row r="112">
          <cell r="L112" t="str">
            <v>•CBW–Color Box with Window</v>
          </cell>
          <cell r="N112" t="str">
            <v>CLIMATE KEEPER HEATERS</v>
          </cell>
        </row>
        <row r="113">
          <cell r="L113" t="str">
            <v>•CLR–Color Label with Retail</v>
          </cell>
          <cell r="N113" t="str">
            <v>COMFEES</v>
          </cell>
        </row>
        <row r="114">
          <cell r="L114" t="str">
            <v>•CS–Clam Shell</v>
          </cell>
          <cell r="N114" t="str">
            <v>COUNTER COOK</v>
          </cell>
        </row>
        <row r="115">
          <cell r="L115" t="str">
            <v>•DBC–Double Blister Card</v>
          </cell>
          <cell r="N115" t="str">
            <v>DAKIN</v>
          </cell>
        </row>
        <row r="116">
          <cell r="L116" t="str">
            <v>•DCC–Die Cut Card</v>
          </cell>
          <cell r="N116" t="str">
            <v>DAKIN INFANT</v>
          </cell>
        </row>
        <row r="117">
          <cell r="L117" t="str">
            <v>•HC–Header Card</v>
          </cell>
          <cell r="N117" t="str">
            <v>DAKIN COMFORTS</v>
          </cell>
        </row>
        <row r="118">
          <cell r="L118" t="str">
            <v>•HT–Hang Tag</v>
          </cell>
          <cell r="N118" t="str">
            <v>DAKIN NATURALS</v>
          </cell>
        </row>
        <row r="119">
          <cell r="L119" t="str">
            <v>•I–Insert</v>
          </cell>
          <cell r="N119" t="str">
            <v>DAKIN PREMIER</v>
          </cell>
        </row>
        <row r="120">
          <cell r="L120" t="str">
            <v>•PARTSP-Partitioned Side Panel</v>
          </cell>
          <cell r="N120" t="str">
            <v>E SOURCE - MAGENTA</v>
          </cell>
        </row>
        <row r="121">
          <cell r="L121" t="str">
            <v>•PBH–Polybag with Header</v>
          </cell>
          <cell r="N121" t="str">
            <v>E SOURCE - BLUE</v>
          </cell>
        </row>
        <row r="122">
          <cell r="L122" t="str">
            <v>•PBI–Polybag with Insert</v>
          </cell>
          <cell r="N122" t="str">
            <v>FRESH FINDS</v>
          </cell>
        </row>
        <row r="123">
          <cell r="L123" t="str">
            <v>•PSH–Printed Sleeve with Header</v>
          </cell>
          <cell r="N123" t="str">
            <v>FRESH LIVING</v>
          </cell>
        </row>
        <row r="124">
          <cell r="L124" t="str">
            <v>•PSP-Pegged Side Panel</v>
          </cell>
          <cell r="N124" t="str">
            <v>GAME DAY GEAR</v>
          </cell>
        </row>
        <row r="125">
          <cell r="L125" t="str">
            <v>•SC–Slide Card</v>
          </cell>
          <cell r="N125" t="str">
            <v>GREAT GATHERINGS</v>
          </cell>
        </row>
        <row r="126">
          <cell r="L126" t="str">
            <v>•SWL–Shrink Wrap with Label</v>
          </cell>
          <cell r="N126" t="str">
            <v>GREAT GATHERINGS COOKWARE &amp; BAKEWARE</v>
          </cell>
        </row>
        <row r="127">
          <cell r="L127" t="str">
            <v>•SWPT–Shrink Wrap with Printed Tray</v>
          </cell>
          <cell r="N127" t="str">
            <v>GREAT GATHERINGS DINNERWARE</v>
          </cell>
        </row>
        <row r="128">
          <cell r="L128" t="str">
            <v>•TOC–Tie-On Card</v>
          </cell>
          <cell r="N128" t="str">
            <v>GREAT GATHERINGS SUMMERTIME</v>
          </cell>
        </row>
        <row r="129">
          <cell r="L129" t="str">
            <v>•WACC–Wraparound Color Card</v>
          </cell>
          <cell r="N129" t="str">
            <v>IT'S A KEEPER</v>
          </cell>
        </row>
        <row r="130">
          <cell r="L130" t="str">
            <v>•WACL–Wraparound Color Label</v>
          </cell>
          <cell r="N130" t="str">
            <v>LIVING COLORS</v>
          </cell>
        </row>
        <row r="131">
          <cell r="L131" t="str">
            <v>•WBCL–White Box with Color Label</v>
          </cell>
          <cell r="N131" t="str">
            <v>ONCE UPON A TIME</v>
          </cell>
        </row>
        <row r="132">
          <cell r="N132" t="str">
            <v>PEERLESS PET</v>
          </cell>
        </row>
        <row r="133">
          <cell r="N133" t="str">
            <v>PEERLESS PET HOLIDAY</v>
          </cell>
        </row>
        <row r="134">
          <cell r="N134" t="str">
            <v>READY SET ROOM</v>
          </cell>
        </row>
        <row r="135">
          <cell r="N135" t="str">
            <v>READY SET ROOM JUVENILE BOY</v>
          </cell>
        </row>
        <row r="136">
          <cell r="N136" t="str">
            <v>READY SET ROOM JUVENILE GIRL</v>
          </cell>
        </row>
        <row r="137">
          <cell r="N137" t="str">
            <v>RIVAL</v>
          </cell>
        </row>
        <row r="138">
          <cell r="N138" t="str">
            <v>SHOP BASICS</v>
          </cell>
        </row>
        <row r="139">
          <cell r="N139" t="str">
            <v>SOUNDBODY</v>
          </cell>
        </row>
        <row r="140">
          <cell r="N140" t="str">
            <v>STYLE ELEMENTS</v>
          </cell>
        </row>
        <row r="141">
          <cell r="N141" t="str">
            <v>VILLAGE GREEN</v>
          </cell>
        </row>
        <row r="142">
          <cell r="N142" t="str">
            <v>WESTMINSTER CLASSICS</v>
          </cell>
        </row>
        <row r="143">
          <cell r="N143" t="str">
            <v>WESTMINSTER CLASSICS PREMIER</v>
          </cell>
        </row>
        <row r="144">
          <cell r="N144" t="str">
            <v>WILSON &amp; FISHER</v>
          </cell>
        </row>
      </sheetData>
      <sheetData sheetId="1"/>
      <sheetData sheetId="2"/>
      <sheetData sheetId="3"/>
      <sheetData sheetId="4"/>
      <sheetData sheetId="5"/>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 val="Data"/>
      <sheetName val="Window"/>
      <sheetName val="Furniture Protector"/>
      <sheetName val="Shower Curtain"/>
      <sheetName val="Sheet Pillowcase"/>
      <sheetName val="Pillow"/>
      <sheetName val="Mattress"/>
      <sheetName val="Blanket Throw"/>
      <sheetName val="Bedding Set"/>
      <sheetName val="Bedding Accessories"/>
      <sheetName val="Bath Rug"/>
      <sheetName val="Bath Accessories"/>
      <sheetName val="LIST"/>
      <sheetName val="Mapping"/>
      <sheetName val="Furniture_Protector"/>
      <sheetName val="Shower_Curtain"/>
      <sheetName val="Sheet_Pillowcase"/>
      <sheetName val="Blanket_Throw"/>
      <sheetName val="Bedding_Set"/>
      <sheetName val="Bedding_Accessories"/>
      <sheetName val="Bath_Rug"/>
      <sheetName val="Bath_Accessories"/>
      <sheetName val="a"/>
      <sheetName val="COO"/>
    </sheetNames>
    <sheetDataSet>
      <sheetData sheetId="0" refreshError="1">
        <row r="2">
          <cell r="DS2" t="str">
            <v>KD</v>
          </cell>
          <cell r="DW2" t="str">
            <v>2 seater sofa</v>
          </cell>
          <cell r="EA2" t="str">
            <v xml:space="preserve">ANILINE DYE  </v>
          </cell>
          <cell r="EC2" t="str">
            <v>CA standard</v>
          </cell>
          <cell r="EE2" t="str">
            <v>Carton</v>
          </cell>
          <cell r="EF2" t="str">
            <v>S/1</v>
          </cell>
          <cell r="EG2" t="str">
            <v>Oak</v>
          </cell>
          <cell r="EH2" t="str">
            <v>BEIGE RAFFIA</v>
          </cell>
        </row>
        <row r="3">
          <cell r="DW3" t="str">
            <v>3 seater sofa</v>
          </cell>
          <cell r="EA3" t="str">
            <v>Bycast Buffalo</v>
          </cell>
          <cell r="EC3" t="str">
            <v>UK standard</v>
          </cell>
          <cell r="EE3" t="str">
            <v>Soft wrap</v>
          </cell>
          <cell r="EF3" t="str">
            <v>S/2</v>
          </cell>
          <cell r="EG3" t="str">
            <v>Ash</v>
          </cell>
          <cell r="EH3" t="str">
            <v>Black</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sheetData sheetId="19"/>
      <sheetData sheetId="20"/>
      <sheetData sheetId="21"/>
      <sheetData sheetId="22"/>
      <sheetData sheetId="23"/>
      <sheetData sheetId="24"/>
      <sheetData sheetId="25" refreshError="1"/>
      <sheetData sheetId="26"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HP20"/>
  <sheetViews>
    <sheetView zoomScale="85" zoomScaleNormal="85" workbookViewId="0">
      <selection activeCell="E26" sqref="E26"/>
    </sheetView>
  </sheetViews>
  <sheetFormatPr defaultRowHeight="15" x14ac:dyDescent="0.25"/>
  <cols>
    <col min="1" max="1" width="18.7109375" customWidth="1"/>
    <col min="2" max="2" width="21.42578125" customWidth="1"/>
    <col min="3" max="3" width="21.140625" customWidth="1"/>
    <col min="4" max="4" width="27.140625" customWidth="1"/>
    <col min="5" max="5" width="27.85546875" customWidth="1"/>
    <col min="6" max="6" width="20.140625" customWidth="1"/>
    <col min="7" max="7" width="20.5703125" customWidth="1"/>
    <col min="8" max="8" width="14.5703125" customWidth="1"/>
  </cols>
  <sheetData>
    <row r="2" spans="1:224" s="6" customFormat="1" ht="20.25" x14ac:dyDescent="0.3">
      <c r="A2" s="4" t="s">
        <v>682</v>
      </c>
      <c r="B2" s="5"/>
      <c r="C2" s="4"/>
      <c r="D2" s="5"/>
      <c r="E2" s="4"/>
      <c r="F2" s="5"/>
      <c r="G2" s="4"/>
      <c r="H2" s="5"/>
      <c r="O2" s="7"/>
      <c r="R2" s="6" t="s">
        <v>21</v>
      </c>
      <c r="W2" s="8"/>
      <c r="Y2" s="9"/>
      <c r="Z2" s="9"/>
      <c r="AA2" s="9"/>
      <c r="HF2" s="10"/>
    </row>
    <row r="3" spans="1:224" s="51" customFormat="1" ht="43.5" customHeight="1" x14ac:dyDescent="0.25">
      <c r="A3" s="64" t="s">
        <v>19</v>
      </c>
      <c r="B3" s="48" t="s">
        <v>510</v>
      </c>
      <c r="C3" s="49" t="s">
        <v>22</v>
      </c>
      <c r="D3" s="123" t="str">
        <f>_xlfn.TEXTJOIN(" ",TRUE,B5,D5,D6,B6,D4,D7)</f>
        <v>Ross Armoire Collection 200TC 100% Cotton SHEET/SHEET SET</v>
      </c>
      <c r="E3" s="59" t="s">
        <v>23</v>
      </c>
      <c r="F3" s="50" t="s">
        <v>36</v>
      </c>
      <c r="G3" s="59" t="s">
        <v>24</v>
      </c>
      <c r="H3" s="50" t="s">
        <v>512</v>
      </c>
      <c r="O3" s="52"/>
      <c r="S3" s="53"/>
      <c r="T3" s="53"/>
      <c r="U3" s="14"/>
      <c r="W3" s="54"/>
      <c r="X3" s="31"/>
      <c r="Y3" s="55"/>
      <c r="Z3" s="55"/>
      <c r="AA3" s="55"/>
      <c r="GX3" s="56"/>
      <c r="HB3" s="57" t="s">
        <v>25</v>
      </c>
      <c r="HC3" s="57" t="s">
        <v>26</v>
      </c>
      <c r="HD3" s="57" t="s">
        <v>27</v>
      </c>
      <c r="HE3" s="57" t="s">
        <v>28</v>
      </c>
      <c r="HF3" s="57"/>
      <c r="HG3" s="57" t="s">
        <v>29</v>
      </c>
      <c r="HH3" s="57" t="s">
        <v>30</v>
      </c>
      <c r="HI3" s="57" t="s">
        <v>31</v>
      </c>
      <c r="HJ3" s="57" t="s">
        <v>32</v>
      </c>
      <c r="HK3" s="57"/>
      <c r="HL3" s="57"/>
      <c r="HM3" s="57"/>
      <c r="HN3" s="57"/>
      <c r="HO3" s="57"/>
      <c r="HP3" s="57"/>
    </row>
    <row r="4" spans="1:224" s="51" customFormat="1" ht="33.950000000000003" customHeight="1" x14ac:dyDescent="0.25">
      <c r="A4" s="65" t="s">
        <v>18</v>
      </c>
      <c r="B4" s="48" t="s">
        <v>92</v>
      </c>
      <c r="C4" s="58" t="s">
        <v>33</v>
      </c>
      <c r="D4" s="48" t="s">
        <v>912</v>
      </c>
      <c r="E4" s="59" t="s">
        <v>34</v>
      </c>
      <c r="F4" s="50" t="s">
        <v>75</v>
      </c>
      <c r="G4" s="59" t="s">
        <v>35</v>
      </c>
      <c r="H4" s="50" t="s">
        <v>513</v>
      </c>
      <c r="O4" s="52"/>
      <c r="S4" s="53"/>
      <c r="T4" s="53"/>
      <c r="U4" s="14"/>
      <c r="W4" s="54"/>
      <c r="X4" s="31"/>
      <c r="Y4" s="55"/>
      <c r="Z4" s="55"/>
      <c r="AA4" s="55"/>
      <c r="GX4" s="56"/>
      <c r="HB4" s="60" t="s">
        <v>36</v>
      </c>
      <c r="HC4" s="61" t="s">
        <v>37</v>
      </c>
      <c r="HD4" s="57" t="s">
        <v>38</v>
      </c>
      <c r="HE4" s="57" t="s">
        <v>39</v>
      </c>
      <c r="HF4" s="57" t="s">
        <v>40</v>
      </c>
      <c r="HG4" s="57"/>
      <c r="HH4" s="60"/>
      <c r="HI4" s="57"/>
      <c r="HJ4" s="57"/>
      <c r="HK4" s="57"/>
      <c r="HL4" s="57"/>
      <c r="HM4" s="57"/>
      <c r="HN4" s="57"/>
      <c r="HO4" s="57"/>
      <c r="HP4" s="57"/>
    </row>
    <row r="5" spans="1:224" s="6" customFormat="1" ht="15" customHeight="1" x14ac:dyDescent="0.25">
      <c r="A5" s="66" t="s">
        <v>41</v>
      </c>
      <c r="B5" s="11" t="s">
        <v>117</v>
      </c>
      <c r="C5" s="17" t="s">
        <v>42</v>
      </c>
      <c r="D5" s="11"/>
      <c r="E5" s="43" t="s">
        <v>43</v>
      </c>
      <c r="F5" s="12" t="s">
        <v>688</v>
      </c>
      <c r="G5" s="43" t="s">
        <v>44</v>
      </c>
      <c r="H5" s="12" t="s">
        <v>99</v>
      </c>
      <c r="O5" s="7"/>
      <c r="S5" s="13"/>
      <c r="T5" s="13"/>
      <c r="U5" s="14"/>
      <c r="W5" s="8"/>
      <c r="X5" s="15"/>
      <c r="Y5" s="9"/>
      <c r="Z5" s="9"/>
      <c r="AA5" s="9"/>
      <c r="GX5" s="10"/>
      <c r="HB5" s="18"/>
      <c r="HC5" s="19"/>
      <c r="HD5" s="16"/>
      <c r="HE5" s="16"/>
      <c r="HF5" s="16"/>
      <c r="HG5" s="16"/>
      <c r="HH5" s="18"/>
      <c r="HI5" s="16"/>
      <c r="HJ5" s="16"/>
      <c r="HK5" s="16"/>
      <c r="HL5" s="16"/>
      <c r="HM5" s="16"/>
      <c r="HN5" s="16"/>
      <c r="HO5" s="16"/>
      <c r="HP5" s="16"/>
    </row>
    <row r="6" spans="1:224" s="6" customFormat="1" ht="15" customHeight="1" x14ac:dyDescent="0.25">
      <c r="A6" s="66" t="s">
        <v>3</v>
      </c>
      <c r="B6" s="11" t="s">
        <v>167</v>
      </c>
      <c r="C6" s="17" t="s">
        <v>45</v>
      </c>
      <c r="D6" s="11"/>
      <c r="E6" s="43" t="s">
        <v>46</v>
      </c>
      <c r="F6" s="69" t="s">
        <v>97</v>
      </c>
      <c r="G6" s="43" t="s">
        <v>47</v>
      </c>
      <c r="H6" s="12" t="s">
        <v>1</v>
      </c>
      <c r="O6" s="7"/>
      <c r="S6" s="20"/>
      <c r="T6" s="20"/>
      <c r="U6" s="15"/>
      <c r="V6" s="15"/>
      <c r="W6" s="21"/>
      <c r="X6" s="22"/>
      <c r="Y6" s="9"/>
      <c r="Z6" s="9"/>
      <c r="AA6" s="9"/>
      <c r="GT6" s="23"/>
      <c r="GU6" s="24"/>
      <c r="GV6" s="23"/>
      <c r="GW6" s="24"/>
      <c r="GX6" s="25"/>
      <c r="GY6" s="23"/>
      <c r="GZ6" s="23"/>
      <c r="HB6" s="26" t="s">
        <v>48</v>
      </c>
      <c r="HC6" s="26" t="s">
        <v>49</v>
      </c>
      <c r="HD6" s="27" t="s">
        <v>2</v>
      </c>
      <c r="HE6" s="28" t="s">
        <v>50</v>
      </c>
      <c r="HF6" s="29"/>
      <c r="HG6" s="18"/>
      <c r="HH6" s="18"/>
      <c r="HI6" s="16"/>
      <c r="HJ6" s="16"/>
      <c r="HK6" s="16"/>
      <c r="HL6" s="16"/>
      <c r="HM6" s="16"/>
      <c r="HN6" s="16"/>
      <c r="HO6" s="16"/>
      <c r="HP6" s="16"/>
    </row>
    <row r="7" spans="1:224" s="6" customFormat="1" ht="15" customHeight="1" x14ac:dyDescent="0.25">
      <c r="A7" s="42" t="s">
        <v>20</v>
      </c>
      <c r="B7" s="11"/>
      <c r="C7" s="30" t="s">
        <v>51</v>
      </c>
      <c r="D7" s="12" t="s">
        <v>665</v>
      </c>
      <c r="E7" s="67" t="s">
        <v>52</v>
      </c>
      <c r="F7" s="12" t="s">
        <v>414</v>
      </c>
      <c r="G7" s="68" t="s">
        <v>53</v>
      </c>
      <c r="H7" s="12"/>
      <c r="O7" s="7"/>
      <c r="S7" s="13"/>
      <c r="T7" s="13"/>
      <c r="U7" s="14"/>
      <c r="W7" s="8"/>
      <c r="X7" s="31"/>
      <c r="Y7" s="9"/>
      <c r="Z7" s="9"/>
      <c r="AA7" s="9"/>
      <c r="GT7" s="32"/>
      <c r="GU7" s="32"/>
      <c r="GV7" s="33"/>
      <c r="GW7" s="34"/>
      <c r="GX7" s="25"/>
      <c r="GY7" s="23"/>
      <c r="GZ7" s="23"/>
      <c r="HB7" s="18" t="s">
        <v>54</v>
      </c>
      <c r="HC7" s="18" t="s">
        <v>55</v>
      </c>
      <c r="HD7" s="29" t="s">
        <v>56</v>
      </c>
      <c r="HE7" s="35" t="s">
        <v>57</v>
      </c>
      <c r="HF7" s="35" t="s">
        <v>58</v>
      </c>
      <c r="HG7" s="18" t="s">
        <v>59</v>
      </c>
      <c r="HH7" s="18" t="s">
        <v>60</v>
      </c>
      <c r="HI7" s="16" t="s">
        <v>61</v>
      </c>
      <c r="HJ7" s="16"/>
      <c r="HK7" s="16"/>
      <c r="HL7" s="16"/>
      <c r="HM7" s="16"/>
      <c r="HN7" s="16"/>
      <c r="HO7" s="16"/>
      <c r="HP7" s="16"/>
    </row>
    <row r="8" spans="1:224" s="6" customFormat="1" ht="15" customHeight="1" x14ac:dyDescent="0.25">
      <c r="A8" s="62" t="s">
        <v>62</v>
      </c>
      <c r="B8" s="63"/>
      <c r="C8" s="93" t="s">
        <v>63</v>
      </c>
      <c r="D8" s="122">
        <f>'Internal Commitment'!AJ73</f>
        <v>645632.4</v>
      </c>
      <c r="E8" s="42" t="s">
        <v>465</v>
      </c>
      <c r="F8" s="11" t="s">
        <v>479</v>
      </c>
      <c r="G8" s="71" t="s">
        <v>78</v>
      </c>
      <c r="H8" s="11" t="s">
        <v>1</v>
      </c>
      <c r="O8" s="7"/>
      <c r="S8" s="13"/>
      <c r="T8" s="13"/>
      <c r="U8" s="14"/>
      <c r="W8" s="8"/>
      <c r="X8" s="31"/>
      <c r="Y8" s="9"/>
      <c r="Z8" s="9"/>
      <c r="AA8" s="9"/>
      <c r="GT8" s="32"/>
      <c r="GU8" s="32"/>
      <c r="GV8" s="33"/>
      <c r="GW8" s="34"/>
      <c r="GX8" s="25"/>
      <c r="GY8" s="23"/>
      <c r="GZ8" s="23"/>
      <c r="HB8" s="18"/>
      <c r="HC8" s="18"/>
      <c r="HD8" s="29"/>
      <c r="HE8" s="35"/>
      <c r="HF8" s="35"/>
      <c r="HG8" s="18"/>
      <c r="HH8" s="18"/>
      <c r="HI8" s="16"/>
      <c r="HJ8" s="16"/>
      <c r="HK8" s="16"/>
      <c r="HL8" s="16"/>
      <c r="HM8" s="16"/>
      <c r="HN8" s="16"/>
      <c r="HO8" s="16"/>
      <c r="HP8" s="16"/>
    </row>
    <row r="9" spans="1:224" x14ac:dyDescent="0.25">
      <c r="A9" s="42" t="s">
        <v>468</v>
      </c>
      <c r="B9" s="37"/>
      <c r="C9" s="93" t="s">
        <v>659</v>
      </c>
      <c r="D9" s="122">
        <f>'Internal Commitment'!AJ74</f>
        <v>587637.28</v>
      </c>
      <c r="E9" s="42" t="s">
        <v>466</v>
      </c>
      <c r="F9" s="37" t="s">
        <v>477</v>
      </c>
    </row>
    <row r="10" spans="1:224" x14ac:dyDescent="0.25">
      <c r="C10" s="42" t="s">
        <v>64</v>
      </c>
      <c r="D10" s="36" t="s">
        <v>606</v>
      </c>
      <c r="E10" s="42" t="s">
        <v>467</v>
      </c>
      <c r="F10" s="37" t="s">
        <v>679</v>
      </c>
    </row>
    <row r="11" spans="1:224" x14ac:dyDescent="0.25">
      <c r="C11" s="42" t="s">
        <v>65</v>
      </c>
      <c r="D11" s="11" t="s">
        <v>995</v>
      </c>
    </row>
    <row r="12" spans="1:224" x14ac:dyDescent="0.25">
      <c r="C12" s="42" t="s">
        <v>66</v>
      </c>
      <c r="D12" s="37" t="s">
        <v>1</v>
      </c>
    </row>
    <row r="13" spans="1:224" x14ac:dyDescent="0.25">
      <c r="C13" s="263" t="s">
        <v>907</v>
      </c>
      <c r="D13" s="264">
        <f>'Internal Commitment'!AK40</f>
        <v>8.6999999999999994E-2</v>
      </c>
    </row>
    <row r="15" spans="1:224" x14ac:dyDescent="0.25">
      <c r="A15" t="s">
        <v>468</v>
      </c>
      <c r="D15" s="47"/>
    </row>
    <row r="16" spans="1:224" x14ac:dyDescent="0.25">
      <c r="A16" s="3" t="s">
        <v>660</v>
      </c>
    </row>
    <row r="17" spans="1:1" x14ac:dyDescent="0.25">
      <c r="A17" s="3" t="s">
        <v>661</v>
      </c>
    </row>
    <row r="18" spans="1:1" x14ac:dyDescent="0.25">
      <c r="A18" t="s">
        <v>662</v>
      </c>
    </row>
    <row r="19" spans="1:1" x14ac:dyDescent="0.25">
      <c r="A19" s="3" t="s">
        <v>663</v>
      </c>
    </row>
    <row r="20" spans="1:1" x14ac:dyDescent="0.25">
      <c r="A20" s="3" t="s">
        <v>664</v>
      </c>
    </row>
  </sheetData>
  <protectedRanges>
    <protectedRange password="F78C" sqref="HB4:HC8 HH4:HH8 HD6:HG8 GT6:GZ8" name="区域1_1"/>
  </protectedRanges>
  <phoneticPr fontId="26" type="noConversion"/>
  <dataValidations count="1">
    <dataValidation type="list" allowBlank="1" showInputMessage="1" showErrorMessage="1" sqref="IL3:IL8 IJ7:IJ8 IJ4:IJ5" xr:uid="{00000000-0002-0000-0000-000000000000}">
      <formula1>#REF!</formula1>
    </dataValidation>
  </dataValidations>
  <pageMargins left="0.7" right="0.7" top="0.75" bottom="0.75" header="0.3" footer="0.3"/>
  <pageSetup paperSize="9" orientation="portrait" r:id="rId1"/>
  <ignoredErrors>
    <ignoredError sqref="D13" unlockedFormula="1"/>
  </ignoredErrors>
  <legacyDrawing r:id="rId2"/>
  <extLst>
    <ext xmlns:x14="http://schemas.microsoft.com/office/spreadsheetml/2009/9/main" uri="{CCE6A557-97BC-4b89-ADB6-D9C93CAAB3DF}">
      <x14:dataValidations xmlns:xm="http://schemas.microsoft.com/office/excel/2006/main" count="23">
        <x14:dataValidation type="list" allowBlank="1" showInputMessage="1" showErrorMessage="1" xr:uid="{00000000-0002-0000-0000-000001000000}">
          <x14:formula1>
            <xm:f>Data!$F$2:$F$3</xm:f>
          </x14:formula1>
          <xm:sqref>F3</xm:sqref>
        </x14:dataValidation>
        <x14:dataValidation type="list" allowBlank="1" showInputMessage="1" showErrorMessage="1" xr:uid="{00000000-0002-0000-0000-000002000000}">
          <x14:formula1>
            <xm:f>Data!$D$2:$D$3</xm:f>
          </x14:formula1>
          <xm:sqref>D12</xm:sqref>
        </x14:dataValidation>
        <x14:dataValidation type="list" allowBlank="1" showInputMessage="1" showErrorMessage="1" xr:uid="{00000000-0002-0000-0000-000003000000}">
          <x14:formula1>
            <xm:f>ValueSelect!$F$2:$F$10</xm:f>
          </x14:formula1>
          <xm:sqref>D7</xm:sqref>
        </x14:dataValidation>
        <x14:dataValidation type="list" allowBlank="1" showInputMessage="1" showErrorMessage="1" xr:uid="{00000000-0002-0000-0000-000004000000}">
          <x14:formula1>
            <xm:f>Data!$C$2:$C$7</xm:f>
          </x14:formula1>
          <xm:sqref>D6</xm:sqref>
        </x14:dataValidation>
        <x14:dataValidation type="list" allowBlank="1" showInputMessage="1" showErrorMessage="1" xr:uid="{00000000-0002-0000-0000-000005000000}">
          <x14:formula1>
            <xm:f>Data!$B$2:$B$5</xm:f>
          </x14:formula1>
          <xm:sqref>D5</xm:sqref>
        </x14:dataValidation>
        <x14:dataValidation type="list" allowBlank="1" showInputMessage="1" showErrorMessage="1" xr:uid="{00000000-0002-0000-0000-000006000000}">
          <x14:formula1>
            <xm:f>Data!$P$2:$P$3</xm:f>
          </x14:formula1>
          <xm:sqref>H5</xm:sqref>
        </x14:dataValidation>
        <x14:dataValidation type="list" allowBlank="1" showInputMessage="1" showErrorMessage="1" xr:uid="{00000000-0002-0000-0000-000007000000}">
          <x14:formula1>
            <xm:f>Data!$Q$2:$Q$3</xm:f>
          </x14:formula1>
          <xm:sqref>H6</xm:sqref>
        </x14:dataValidation>
        <x14:dataValidation type="list" allowBlank="1" showInputMessage="1" showErrorMessage="1" xr:uid="{00000000-0002-0000-0000-000008000000}">
          <x14:formula1>
            <xm:f>Data!$T$2:$T$3</xm:f>
          </x14:formula1>
          <xm:sqref>H8</xm:sqref>
        </x14:dataValidation>
        <x14:dataValidation type="list" allowBlank="1" showInputMessage="1" showErrorMessage="1" xr:uid="{00000000-0002-0000-0000-000009000000}">
          <x14:formula1>
            <xm:f>Data!$H$2:$H$9</xm:f>
          </x14:formula1>
          <xm:sqref>F5</xm:sqref>
        </x14:dataValidation>
        <x14:dataValidation type="list" allowBlank="1" showInputMessage="1" showErrorMessage="1" xr:uid="{00000000-0002-0000-0000-00000A000000}">
          <x14:formula1>
            <xm:f>ValueSelect!$K$2:$K$21</xm:f>
          </x14:formula1>
          <xm:sqref>H7</xm:sqref>
        </x14:dataValidation>
        <x14:dataValidation type="list" allowBlank="1" showInputMessage="1" showErrorMessage="1" xr:uid="{00000000-0002-0000-0000-00000B000000}">
          <x14:formula1>
            <xm:f>Data!$N$2:$N$6</xm:f>
          </x14:formula1>
          <xm:sqref>H3</xm:sqref>
        </x14:dataValidation>
        <x14:dataValidation type="list" allowBlank="1" showInputMessage="1" showErrorMessage="1" xr:uid="{00000000-0002-0000-0000-00000C000000}">
          <x14:formula1>
            <xm:f>ValueSelect!$E$2:$E$26</xm:f>
          </x14:formula1>
          <xm:sqref>B7</xm:sqref>
        </x14:dataValidation>
        <x14:dataValidation type="list" allowBlank="1" showInputMessage="1" showErrorMessage="1" xr:uid="{00000000-0002-0000-0000-00000D000000}">
          <x14:formula1>
            <xm:f>Data!$M$2:$M$7</xm:f>
          </x14:formula1>
          <xm:sqref>F10</xm:sqref>
        </x14:dataValidation>
        <x14:dataValidation type="list" allowBlank="1" showInputMessage="1" showErrorMessage="1" xr:uid="{00000000-0002-0000-0000-00000E000000}">
          <x14:formula1>
            <xm:f>Data!$J$2:$J$4</xm:f>
          </x14:formula1>
          <xm:sqref>B8</xm:sqref>
        </x14:dataValidation>
        <x14:dataValidation type="list" allowBlank="1" showInputMessage="1" showErrorMessage="1" xr:uid="{00000000-0002-0000-0000-00000F000000}">
          <x14:formula1>
            <xm:f>ValueSelect!$D$2:$D$296</xm:f>
          </x14:formula1>
          <xm:sqref>B6</xm:sqref>
        </x14:dataValidation>
        <x14:dataValidation type="list" allowBlank="1" showInputMessage="1" showErrorMessage="1" xr:uid="{00000000-0002-0000-0000-000010000000}">
          <x14:formula1>
            <xm:f>ValueSelect!$C$2:$C$44</xm:f>
          </x14:formula1>
          <xm:sqref>B5</xm:sqref>
        </x14:dataValidation>
        <x14:dataValidation type="list" allowBlank="1" showInputMessage="1" showErrorMessage="1" xr:uid="{00000000-0002-0000-0000-000011000000}">
          <x14:formula1>
            <xm:f>ValueSelect!$H$2:$H$12</xm:f>
          </x14:formula1>
          <xm:sqref>F7</xm:sqref>
        </x14:dataValidation>
        <x14:dataValidation type="list" allowBlank="1" showInputMessage="1" showErrorMessage="1" xr:uid="{00000000-0002-0000-0000-000012000000}">
          <x14:formula1>
            <xm:f>Data!$G$2:$G$10</xm:f>
          </x14:formula1>
          <xm:sqref>F4</xm:sqref>
        </x14:dataValidation>
        <x14:dataValidation type="list" allowBlank="1" showInputMessage="1" showErrorMessage="1" xr:uid="{00000000-0002-0000-0000-000013000000}">
          <x14:formula1>
            <xm:f>ValueSelect!$J$2:$J$18</xm:f>
          </x14:formula1>
          <xm:sqref>F9</xm:sqref>
        </x14:dataValidation>
        <x14:dataValidation type="list" allowBlank="1" showInputMessage="1" showErrorMessage="1" xr:uid="{00000000-0002-0000-0000-000014000000}">
          <x14:formula1>
            <xm:f>Data!$I$2:$I$5</xm:f>
          </x14:formula1>
          <xm:sqref>F6</xm:sqref>
        </x14:dataValidation>
        <x14:dataValidation type="list" allowBlank="1" showInputMessage="1" showErrorMessage="1" xr:uid="{00000000-0002-0000-0000-000015000000}">
          <x14:formula1>
            <xm:f>ValueSelect!$I$2:$I$10</xm:f>
          </x14:formula1>
          <xm:sqref>F8</xm:sqref>
        </x14:dataValidation>
        <x14:dataValidation type="list" allowBlank="1" showInputMessage="1" showErrorMessage="1" xr:uid="{00000000-0002-0000-0000-000016000000}">
          <x14:formula1>
            <xm:f>Data!$E$2:$E$6</xm:f>
          </x14:formula1>
          <xm:sqref>D10</xm:sqref>
        </x14:dataValidation>
        <x14:dataValidation type="list" allowBlank="1" showInputMessage="1" showErrorMessage="1" xr:uid="{00000000-0002-0000-0000-000017000000}">
          <x14:formula1>
            <xm:f>ValueSelect!$B$2:$B$44</xm:f>
          </x14:formula1>
          <xm:sqref>B4</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B54"/>
  <sheetViews>
    <sheetView topLeftCell="K1" zoomScale="85" zoomScaleNormal="85" workbookViewId="0">
      <selection activeCell="W11" sqref="W11"/>
    </sheetView>
  </sheetViews>
  <sheetFormatPr defaultColWidth="9.140625" defaultRowHeight="15" x14ac:dyDescent="0.25"/>
  <cols>
    <col min="1" max="1" width="10.140625" style="72" customWidth="1"/>
    <col min="2" max="2" width="7.140625" style="73" customWidth="1"/>
    <col min="3" max="4" width="8.42578125" style="73" customWidth="1"/>
    <col min="5" max="5" width="22" style="73" customWidth="1"/>
    <col min="6" max="6" width="11.7109375" style="73" customWidth="1"/>
    <col min="7" max="7" width="18.28515625" style="73" customWidth="1"/>
    <col min="8" max="8" width="17.85546875" style="73" customWidth="1"/>
    <col min="9" max="9" width="38.5703125" style="73" customWidth="1"/>
    <col min="10" max="10" width="28" style="73" customWidth="1"/>
    <col min="11" max="11" width="61.85546875" style="73" customWidth="1"/>
    <col min="12" max="12" width="20.7109375" style="73" customWidth="1"/>
    <col min="13" max="13" width="38.5703125" style="73" bestFit="1" customWidth="1"/>
    <col min="14" max="14" width="28.7109375" style="73" bestFit="1" customWidth="1"/>
    <col min="15" max="15" width="9.140625" style="73" customWidth="1"/>
    <col min="16" max="17" width="13" style="73" customWidth="1"/>
    <col min="18" max="19" width="8.85546875" style="73" customWidth="1"/>
    <col min="20" max="20" width="8.85546875" style="79" customWidth="1"/>
    <col min="21" max="21" width="8.5703125" style="79" customWidth="1"/>
    <col min="22" max="22" width="9.42578125" style="73" customWidth="1"/>
    <col min="23" max="23" width="8.140625" style="127" customWidth="1"/>
    <col min="24" max="24" width="8.7109375" style="127" customWidth="1"/>
    <col min="25" max="25" width="7.140625" style="127" customWidth="1"/>
    <col min="26" max="26" width="9" style="119" customWidth="1"/>
    <col min="27" max="27" width="6.28515625" style="120" customWidth="1"/>
    <col min="28" max="28" width="10" style="135" customWidth="1"/>
    <col min="29" max="29" width="10" style="119" customWidth="1"/>
    <col min="30" max="30" width="9.85546875" style="120" customWidth="1"/>
    <col min="31" max="31" width="7.85546875" style="73" customWidth="1"/>
    <col min="32" max="32" width="8.85546875" style="79" customWidth="1"/>
    <col min="33" max="33" width="13.140625" style="73" customWidth="1"/>
    <col min="34" max="34" width="8.42578125" style="78" customWidth="1"/>
    <col min="35" max="35" width="9" style="79" customWidth="1"/>
    <col min="36" max="36" width="8.42578125" style="79" customWidth="1"/>
    <col min="37" max="37" width="7.85546875" style="78" customWidth="1"/>
    <col min="38" max="38" width="8.28515625" style="79" customWidth="1"/>
    <col min="39" max="39" width="11.5703125" style="78" customWidth="1"/>
    <col min="40" max="40" width="10.85546875" style="79" customWidth="1"/>
    <col min="41" max="41" width="8.140625" style="78" customWidth="1"/>
    <col min="42" max="42" width="9.28515625" style="79" customWidth="1"/>
    <col min="43" max="43" width="8.140625" style="78" customWidth="1"/>
    <col min="44" max="45" width="9.28515625" style="79" customWidth="1"/>
    <col min="46" max="46" width="8.140625" style="78" customWidth="1"/>
    <col min="47" max="47" width="9.28515625" style="79" customWidth="1"/>
    <col min="48" max="48" width="7.85546875" style="79" customWidth="1"/>
    <col min="49" max="49" width="9.5703125" style="79" customWidth="1"/>
    <col min="50" max="50" width="7.7109375" style="79" customWidth="1"/>
    <col min="51" max="51" width="12.140625" style="79" customWidth="1"/>
    <col min="52" max="52" width="9.140625" style="73"/>
    <col min="53" max="53" width="11.5703125" style="79" customWidth="1"/>
    <col min="54" max="54" width="15" style="79" customWidth="1"/>
    <col min="55" max="16384" width="9.140625" style="73"/>
  </cols>
  <sheetData>
    <row r="1" spans="1:54" x14ac:dyDescent="0.25">
      <c r="E1" s="74"/>
      <c r="F1" s="74"/>
      <c r="G1" s="75"/>
      <c r="U1" s="76"/>
      <c r="V1" s="77"/>
      <c r="W1" s="124"/>
      <c r="X1" s="124"/>
      <c r="Y1" s="124"/>
      <c r="Z1" s="128"/>
      <c r="AA1" s="77"/>
      <c r="AB1" s="132"/>
      <c r="AC1" s="77"/>
      <c r="AD1" s="77"/>
      <c r="AE1" s="77"/>
      <c r="AF1" s="77"/>
      <c r="AS1" s="79" t="s">
        <v>684</v>
      </c>
      <c r="AY1" s="76"/>
    </row>
    <row r="2" spans="1:54" x14ac:dyDescent="0.25">
      <c r="G2" s="74" t="s">
        <v>610</v>
      </c>
      <c r="I2" s="74" t="s">
        <v>610</v>
      </c>
      <c r="J2" s="74" t="s">
        <v>610</v>
      </c>
      <c r="K2" s="74" t="s">
        <v>610</v>
      </c>
      <c r="L2" s="74" t="s">
        <v>610</v>
      </c>
      <c r="M2" s="74" t="s">
        <v>610</v>
      </c>
      <c r="N2" s="74" t="s">
        <v>610</v>
      </c>
      <c r="O2" s="74"/>
      <c r="S2" s="74" t="s">
        <v>610</v>
      </c>
      <c r="T2" s="337" t="s">
        <v>674</v>
      </c>
      <c r="U2" s="338"/>
      <c r="V2" s="328" t="s">
        <v>611</v>
      </c>
      <c r="W2" s="329"/>
      <c r="X2" s="329"/>
      <c r="Y2" s="329"/>
      <c r="Z2" s="329"/>
      <c r="AA2" s="329"/>
      <c r="AB2" s="329"/>
      <c r="AC2" s="329"/>
      <c r="AD2" s="329"/>
      <c r="AE2" s="329"/>
      <c r="AF2" s="330"/>
      <c r="AG2" s="331" t="s">
        <v>612</v>
      </c>
      <c r="AH2" s="331"/>
      <c r="AI2" s="331"/>
      <c r="AK2" s="332" t="s">
        <v>613</v>
      </c>
      <c r="AL2" s="333"/>
      <c r="AM2" s="333"/>
      <c r="AN2" s="333"/>
      <c r="AO2" s="333"/>
      <c r="AP2" s="333"/>
      <c r="AQ2" s="333"/>
      <c r="AR2" s="333"/>
      <c r="AS2" s="333"/>
      <c r="AT2" s="333"/>
      <c r="AU2" s="333"/>
      <c r="AV2" s="334"/>
      <c r="AW2" s="335" t="s">
        <v>614</v>
      </c>
      <c r="AX2" s="336"/>
      <c r="AY2" s="336"/>
      <c r="AZ2" s="80"/>
      <c r="BA2" s="81"/>
      <c r="BB2" s="81"/>
    </row>
    <row r="3" spans="1:54" ht="68.099999999999994" customHeight="1" x14ac:dyDescent="0.25">
      <c r="A3" s="82" t="s">
        <v>615</v>
      </c>
      <c r="B3" s="82" t="s">
        <v>616</v>
      </c>
      <c r="C3" s="83" t="s">
        <v>617</v>
      </c>
      <c r="D3" s="83" t="s">
        <v>686</v>
      </c>
      <c r="E3" s="84" t="s">
        <v>3</v>
      </c>
      <c r="F3" s="84" t="s">
        <v>20</v>
      </c>
      <c r="G3" s="85" t="s">
        <v>618</v>
      </c>
      <c r="H3" s="83" t="s">
        <v>619</v>
      </c>
      <c r="I3" s="86" t="s">
        <v>620</v>
      </c>
      <c r="J3" s="86" t="s">
        <v>621</v>
      </c>
      <c r="K3" s="86" t="s">
        <v>622</v>
      </c>
      <c r="L3" s="86" t="s">
        <v>689</v>
      </c>
      <c r="M3" s="86" t="s">
        <v>623</v>
      </c>
      <c r="N3" s="86" t="s">
        <v>624</v>
      </c>
      <c r="O3" s="83" t="s">
        <v>687</v>
      </c>
      <c r="P3" s="83" t="s">
        <v>625</v>
      </c>
      <c r="Q3" s="83" t="s">
        <v>626</v>
      </c>
      <c r="R3" s="83" t="s">
        <v>685</v>
      </c>
      <c r="S3" s="86" t="s">
        <v>627</v>
      </c>
      <c r="T3" s="130" t="s">
        <v>675</v>
      </c>
      <c r="U3" s="87" t="s">
        <v>628</v>
      </c>
      <c r="V3" s="88" t="s">
        <v>4</v>
      </c>
      <c r="W3" s="125" t="s">
        <v>629</v>
      </c>
      <c r="X3" s="125" t="s">
        <v>630</v>
      </c>
      <c r="Y3" s="125" t="s">
        <v>631</v>
      </c>
      <c r="Z3" s="89" t="s">
        <v>632</v>
      </c>
      <c r="AA3" s="90" t="s">
        <v>633</v>
      </c>
      <c r="AB3" s="133" t="s">
        <v>634</v>
      </c>
      <c r="AC3" s="91" t="s">
        <v>635</v>
      </c>
      <c r="AD3" s="92" t="s">
        <v>636</v>
      </c>
      <c r="AE3" s="82" t="s">
        <v>637</v>
      </c>
      <c r="AF3" s="93" t="s">
        <v>638</v>
      </c>
      <c r="AG3" s="82" t="s">
        <v>639</v>
      </c>
      <c r="AH3" s="94" t="s">
        <v>640</v>
      </c>
      <c r="AI3" s="95" t="s">
        <v>641</v>
      </c>
      <c r="AJ3" s="93" t="s">
        <v>642</v>
      </c>
      <c r="AK3" s="94" t="s">
        <v>643</v>
      </c>
      <c r="AL3" s="93" t="s">
        <v>644</v>
      </c>
      <c r="AM3" s="94" t="s">
        <v>645</v>
      </c>
      <c r="AN3" s="93" t="s">
        <v>646</v>
      </c>
      <c r="AO3" s="94" t="s">
        <v>647</v>
      </c>
      <c r="AP3" s="93" t="s">
        <v>648</v>
      </c>
      <c r="AQ3" s="94" t="s">
        <v>649</v>
      </c>
      <c r="AR3" s="93" t="s">
        <v>650</v>
      </c>
      <c r="AS3" s="131" t="s">
        <v>683</v>
      </c>
      <c r="AT3" s="94" t="s">
        <v>676</v>
      </c>
      <c r="AU3" s="93" t="s">
        <v>677</v>
      </c>
      <c r="AV3" s="93" t="s">
        <v>651</v>
      </c>
      <c r="AW3" s="96" t="s">
        <v>652</v>
      </c>
      <c r="AX3" s="97" t="s">
        <v>656</v>
      </c>
      <c r="AY3" s="98" t="s">
        <v>657</v>
      </c>
      <c r="AZ3" s="82" t="s">
        <v>653</v>
      </c>
      <c r="BA3" s="93" t="s">
        <v>654</v>
      </c>
      <c r="BB3" s="93" t="s">
        <v>655</v>
      </c>
    </row>
    <row r="4" spans="1:54" s="112" customFormat="1" x14ac:dyDescent="0.25">
      <c r="A4" s="99">
        <v>1</v>
      </c>
      <c r="B4" s="100"/>
      <c r="C4" s="100"/>
      <c r="D4" s="100"/>
      <c r="E4" s="318" t="s">
        <v>698</v>
      </c>
      <c r="F4" s="100"/>
      <c r="G4" s="100" t="s">
        <v>665</v>
      </c>
      <c r="H4" s="100" t="s">
        <v>914</v>
      </c>
      <c r="I4" s="100" t="s">
        <v>916</v>
      </c>
      <c r="J4" s="100" t="s">
        <v>918</v>
      </c>
      <c r="K4" s="100" t="s">
        <v>910</v>
      </c>
      <c r="L4" s="114" t="s">
        <v>920</v>
      </c>
      <c r="M4" s="100" t="s">
        <v>695</v>
      </c>
      <c r="N4" s="319" t="s">
        <v>954</v>
      </c>
      <c r="O4" s="100"/>
      <c r="P4" s="327" t="s">
        <v>1000</v>
      </c>
      <c r="Q4" s="298" t="s">
        <v>1033</v>
      </c>
      <c r="R4" s="100"/>
      <c r="S4" s="100" t="s">
        <v>505</v>
      </c>
      <c r="T4" s="129"/>
      <c r="U4" s="121">
        <f>'Internal Commitment'!J13</f>
        <v>8.5299999999999994</v>
      </c>
      <c r="V4" s="100" t="s">
        <v>101</v>
      </c>
      <c r="W4" s="102">
        <v>35</v>
      </c>
      <c r="X4" s="102">
        <v>27</v>
      </c>
      <c r="Y4" s="102">
        <v>20</v>
      </c>
      <c r="Z4" s="103">
        <v>5.0999999999999996</v>
      </c>
      <c r="AA4" s="102">
        <v>4</v>
      </c>
      <c r="AB4" s="259">
        <f>IF(W4="","",W4*X4*Y4/1000000)</f>
        <v>1.89E-2</v>
      </c>
      <c r="AC4" s="103">
        <v>56</v>
      </c>
      <c r="AD4" s="104">
        <f>IF(AA4="","",AC4/AB4*AA4)</f>
        <v>11852</v>
      </c>
      <c r="AE4" s="105">
        <v>3500</v>
      </c>
      <c r="AF4" s="106">
        <f>IF(ISERROR(AE4/AD4),"",AE4/AD4)</f>
        <v>0.3</v>
      </c>
      <c r="AG4" s="100" t="s">
        <v>911</v>
      </c>
      <c r="AH4" s="107">
        <v>0.25700000000000001</v>
      </c>
      <c r="AI4" s="106">
        <f>IF(ISERROR(U4*AH4),"",U4*AH4)</f>
        <v>2.19</v>
      </c>
      <c r="AJ4" s="106">
        <f>IF(ISERROR(U4+AF4+AI4),"",U4+AF4+AI4)</f>
        <v>11.02</v>
      </c>
      <c r="AK4" s="108">
        <v>0</v>
      </c>
      <c r="AL4" s="106">
        <f t="shared" ref="AL4:AL35" si="0">IF(ISERROR(AY4*AK4),"",AY4*AK4)</f>
        <v>0</v>
      </c>
      <c r="AM4" s="108">
        <v>0</v>
      </c>
      <c r="AN4" s="106">
        <f t="shared" ref="AN4:AN35" si="1">IF(ISERROR(AY4*AM4),"",AY4*AM4)</f>
        <v>0</v>
      </c>
      <c r="AO4" s="108">
        <v>0</v>
      </c>
      <c r="AP4" s="106">
        <f>IF(ISERROR(AY4*AO4),"",AY4*AO4)</f>
        <v>0</v>
      </c>
      <c r="AQ4" s="108">
        <v>0</v>
      </c>
      <c r="AR4" s="106">
        <f>IF(ISERROR(U4*AQ4),"",U4*AQ4)</f>
        <v>0</v>
      </c>
      <c r="AS4" s="111">
        <v>0</v>
      </c>
      <c r="AT4" s="108">
        <v>0</v>
      </c>
      <c r="AU4" s="106">
        <f>IF(ISERROR(AY4*AT4),"",AY4*AT4)</f>
        <v>0</v>
      </c>
      <c r="AV4" s="106">
        <f>IF(ISERROR(AL4+AN4+AP4+AR4+AU4),"",AL4+AN4+AP4+AR4+AU4)</f>
        <v>0</v>
      </c>
      <c r="AW4" s="106">
        <f t="shared" ref="AW4:AW35" si="2">IF(ISERROR(AJ4+AV4),"",AJ4+AV4)</f>
        <v>11.02</v>
      </c>
      <c r="AX4" s="110">
        <f>IF(ISERROR((AY4-AW4)/AY4),"",(AY4-AW4)/AY4)</f>
        <v>0.1041</v>
      </c>
      <c r="AY4" s="111">
        <v>12.3</v>
      </c>
      <c r="AZ4" s="148">
        <v>1292</v>
      </c>
      <c r="BA4" s="106">
        <f>IF(ISERROR(AW4*AZ4),"",AW4*AZ4)</f>
        <v>14237.84</v>
      </c>
      <c r="BB4" s="106">
        <f>IF(ISERROR(AY4*AZ4),"",AY4*AZ4)</f>
        <v>15891.6</v>
      </c>
    </row>
    <row r="5" spans="1:54" s="112" customFormat="1" x14ac:dyDescent="0.25">
      <c r="A5" s="99">
        <v>2</v>
      </c>
      <c r="B5" s="100"/>
      <c r="C5" s="100"/>
      <c r="D5" s="100"/>
      <c r="E5" s="318" t="s">
        <v>698</v>
      </c>
      <c r="F5" s="100"/>
      <c r="G5" s="100" t="s">
        <v>665</v>
      </c>
      <c r="H5" s="100" t="s">
        <v>914</v>
      </c>
      <c r="I5" s="100" t="s">
        <v>916</v>
      </c>
      <c r="J5" s="100" t="s">
        <v>918</v>
      </c>
      <c r="K5" s="100" t="s">
        <v>910</v>
      </c>
      <c r="L5" s="114" t="s">
        <v>920</v>
      </c>
      <c r="M5" s="100" t="s">
        <v>695</v>
      </c>
      <c r="N5" s="320" t="s">
        <v>955</v>
      </c>
      <c r="O5" s="100"/>
      <c r="P5" s="327" t="s">
        <v>1001</v>
      </c>
      <c r="Q5" s="298" t="s">
        <v>1034</v>
      </c>
      <c r="R5" s="100"/>
      <c r="S5" s="100" t="s">
        <v>505</v>
      </c>
      <c r="T5" s="129"/>
      <c r="U5" s="121">
        <f>'Internal Commitment'!J14</f>
        <v>8.5299999999999994</v>
      </c>
      <c r="V5" s="100" t="s">
        <v>101</v>
      </c>
      <c r="W5" s="102">
        <v>35</v>
      </c>
      <c r="X5" s="102">
        <v>27</v>
      </c>
      <c r="Y5" s="102">
        <v>20</v>
      </c>
      <c r="Z5" s="103">
        <v>5.0999999999999996</v>
      </c>
      <c r="AA5" s="102">
        <v>4</v>
      </c>
      <c r="AB5" s="259">
        <f t="shared" ref="AB5:AB53" si="3">IF(W5="","",W5*X5*Y5/1000000)</f>
        <v>1.89E-2</v>
      </c>
      <c r="AC5" s="103">
        <v>56</v>
      </c>
      <c r="AD5" s="104">
        <f t="shared" ref="AD5:AD53" si="4">IF(AA5="","",AC5/AB5*AA5)</f>
        <v>11852</v>
      </c>
      <c r="AE5" s="105">
        <v>3500</v>
      </c>
      <c r="AF5" s="106">
        <f t="shared" ref="AF5:AF53" si="5">IF(ISERROR(AE5/AD5),"",AE5/AD5)</f>
        <v>0.3</v>
      </c>
      <c r="AG5" s="100" t="s">
        <v>911</v>
      </c>
      <c r="AH5" s="107">
        <v>0.25700000000000001</v>
      </c>
      <c r="AI5" s="106">
        <f t="shared" ref="AI5:AI53" si="6">IF(ISERROR(U5*AH5),"",U5*AH5)</f>
        <v>2.19</v>
      </c>
      <c r="AJ5" s="106">
        <f t="shared" ref="AJ5:AJ53" si="7">IF(ISERROR(U5+AF5+AI5),"",U5+AF5+AI5)</f>
        <v>11.02</v>
      </c>
      <c r="AK5" s="108">
        <v>0</v>
      </c>
      <c r="AL5" s="106">
        <f t="shared" si="0"/>
        <v>0</v>
      </c>
      <c r="AM5" s="108">
        <v>0</v>
      </c>
      <c r="AN5" s="106">
        <f t="shared" si="1"/>
        <v>0</v>
      </c>
      <c r="AO5" s="108">
        <v>0</v>
      </c>
      <c r="AP5" s="106">
        <f t="shared" ref="AP5:AP53" si="8">IF(ISERROR(AY5*AO5),"",AY5*AO5)</f>
        <v>0</v>
      </c>
      <c r="AQ5" s="108">
        <v>0</v>
      </c>
      <c r="AR5" s="106">
        <f t="shared" ref="AR5:AR53" si="9">IF(ISERROR(U5*AQ5),"",U5*AQ5)</f>
        <v>0</v>
      </c>
      <c r="AS5" s="111">
        <v>0</v>
      </c>
      <c r="AT5" s="108">
        <v>0</v>
      </c>
      <c r="AU5" s="106">
        <f t="shared" ref="AU5:AU53" si="10">IF(ISERROR(AY5*AT5),"",AY5*AT5)</f>
        <v>0</v>
      </c>
      <c r="AV5" s="106">
        <f t="shared" ref="AV5:AV53" si="11">IF(ISERROR(AL5+AN5+AP5+AR5+AU5),"",AL5+AN5+AP5+AR5+AU5)</f>
        <v>0</v>
      </c>
      <c r="AW5" s="106">
        <f t="shared" si="2"/>
        <v>11.02</v>
      </c>
      <c r="AX5" s="110">
        <f t="shared" ref="AX5:AX53" si="12">IF(ISERROR((AY5-AW5)/AY5),"",(AY5-AW5)/AY5)</f>
        <v>0.1041</v>
      </c>
      <c r="AY5" s="111">
        <v>12.3</v>
      </c>
      <c r="AZ5" s="148">
        <v>960</v>
      </c>
      <c r="BA5" s="106">
        <f t="shared" ref="BA5:BA53" si="13">IF(ISERROR(AW5*AZ5),"",AW5*AZ5)</f>
        <v>10579.2</v>
      </c>
      <c r="BB5" s="106">
        <f>IF(ISERROR(AY5*AZ5),"",AY5*AZ5)</f>
        <v>11808</v>
      </c>
    </row>
    <row r="6" spans="1:54" s="112" customFormat="1" x14ac:dyDescent="0.25">
      <c r="A6" s="99">
        <v>3</v>
      </c>
      <c r="B6" s="100"/>
      <c r="C6" s="100"/>
      <c r="D6" s="100"/>
      <c r="E6" s="318" t="s">
        <v>697</v>
      </c>
      <c r="F6" s="100"/>
      <c r="G6" s="100" t="s">
        <v>665</v>
      </c>
      <c r="H6" s="100" t="s">
        <v>914</v>
      </c>
      <c r="I6" s="100" t="s">
        <v>916</v>
      </c>
      <c r="J6" s="100" t="s">
        <v>918</v>
      </c>
      <c r="K6" s="100" t="s">
        <v>910</v>
      </c>
      <c r="L6" s="114" t="s">
        <v>920</v>
      </c>
      <c r="M6" s="100" t="s">
        <v>695</v>
      </c>
      <c r="N6" s="320" t="s">
        <v>956</v>
      </c>
      <c r="O6" s="100"/>
      <c r="P6" s="327" t="s">
        <v>1002</v>
      </c>
      <c r="Q6" s="298" t="s">
        <v>1035</v>
      </c>
      <c r="R6" s="100"/>
      <c r="S6" s="100" t="s">
        <v>505</v>
      </c>
      <c r="T6" s="129"/>
      <c r="U6" s="121">
        <f>'Internal Commitment'!J15</f>
        <v>8.5299999999999994</v>
      </c>
      <c r="V6" s="100" t="s">
        <v>101</v>
      </c>
      <c r="W6" s="102">
        <v>35</v>
      </c>
      <c r="X6" s="102">
        <v>27</v>
      </c>
      <c r="Y6" s="102">
        <v>20</v>
      </c>
      <c r="Z6" s="103">
        <v>5.0999999999999996</v>
      </c>
      <c r="AA6" s="102">
        <v>4</v>
      </c>
      <c r="AB6" s="259">
        <f t="shared" si="3"/>
        <v>1.89E-2</v>
      </c>
      <c r="AC6" s="103">
        <v>56</v>
      </c>
      <c r="AD6" s="104">
        <f t="shared" si="4"/>
        <v>11852</v>
      </c>
      <c r="AE6" s="105">
        <v>3500</v>
      </c>
      <c r="AF6" s="106">
        <f t="shared" si="5"/>
        <v>0.3</v>
      </c>
      <c r="AG6" s="100" t="s">
        <v>911</v>
      </c>
      <c r="AH6" s="107">
        <v>0.25700000000000001</v>
      </c>
      <c r="AI6" s="106">
        <f t="shared" si="6"/>
        <v>2.19</v>
      </c>
      <c r="AJ6" s="106">
        <f t="shared" si="7"/>
        <v>11.02</v>
      </c>
      <c r="AK6" s="108">
        <v>0</v>
      </c>
      <c r="AL6" s="106">
        <f t="shared" si="0"/>
        <v>0</v>
      </c>
      <c r="AM6" s="108">
        <v>0</v>
      </c>
      <c r="AN6" s="106">
        <f t="shared" si="1"/>
        <v>0</v>
      </c>
      <c r="AO6" s="108">
        <v>0</v>
      </c>
      <c r="AP6" s="106">
        <f t="shared" si="8"/>
        <v>0</v>
      </c>
      <c r="AQ6" s="108">
        <v>0</v>
      </c>
      <c r="AR6" s="106">
        <f t="shared" si="9"/>
        <v>0</v>
      </c>
      <c r="AS6" s="111">
        <v>0</v>
      </c>
      <c r="AT6" s="108">
        <v>0</v>
      </c>
      <c r="AU6" s="106">
        <f t="shared" si="10"/>
        <v>0</v>
      </c>
      <c r="AV6" s="106">
        <f t="shared" si="11"/>
        <v>0</v>
      </c>
      <c r="AW6" s="106">
        <f t="shared" si="2"/>
        <v>11.02</v>
      </c>
      <c r="AX6" s="110">
        <f t="shared" si="12"/>
        <v>0.1041</v>
      </c>
      <c r="AY6" s="111">
        <v>12.3</v>
      </c>
      <c r="AZ6" s="148">
        <v>1152</v>
      </c>
      <c r="BA6" s="106">
        <f t="shared" si="13"/>
        <v>12695.04</v>
      </c>
      <c r="BB6" s="106">
        <f t="shared" ref="BB6:BB53" si="14">IF(ISERROR(AY6*AZ6),"",AY6*AZ6)</f>
        <v>14169.6</v>
      </c>
    </row>
    <row r="7" spans="1:54" s="112" customFormat="1" x14ac:dyDescent="0.25">
      <c r="A7" s="99">
        <v>4</v>
      </c>
      <c r="B7" s="100"/>
      <c r="C7" s="100"/>
      <c r="D7" s="100"/>
      <c r="E7" s="318" t="s">
        <v>698</v>
      </c>
      <c r="F7" s="100"/>
      <c r="G7" s="100" t="s">
        <v>665</v>
      </c>
      <c r="H7" s="100" t="s">
        <v>914</v>
      </c>
      <c r="I7" s="100" t="s">
        <v>916</v>
      </c>
      <c r="J7" s="100" t="s">
        <v>918</v>
      </c>
      <c r="K7" s="100" t="s">
        <v>910</v>
      </c>
      <c r="L7" s="114" t="s">
        <v>920</v>
      </c>
      <c r="M7" s="100" t="s">
        <v>691</v>
      </c>
      <c r="N7" s="319" t="s">
        <v>954</v>
      </c>
      <c r="O7" s="100"/>
      <c r="P7" s="327" t="s">
        <v>1003</v>
      </c>
      <c r="Q7" s="298" t="s">
        <v>1036</v>
      </c>
      <c r="R7" s="100"/>
      <c r="S7" s="100" t="s">
        <v>505</v>
      </c>
      <c r="T7" s="129"/>
      <c r="U7" s="121">
        <v>11.22</v>
      </c>
      <c r="V7" s="100" t="s">
        <v>101</v>
      </c>
      <c r="W7" s="102">
        <v>35</v>
      </c>
      <c r="X7" s="102">
        <v>27</v>
      </c>
      <c r="Y7" s="80">
        <v>25</v>
      </c>
      <c r="Z7" s="103">
        <v>5.0999999999999996</v>
      </c>
      <c r="AA7" s="102">
        <v>4</v>
      </c>
      <c r="AB7" s="259">
        <f t="shared" si="3"/>
        <v>2.3630000000000002E-2</v>
      </c>
      <c r="AC7" s="103">
        <v>56</v>
      </c>
      <c r="AD7" s="104">
        <f t="shared" si="4"/>
        <v>9479</v>
      </c>
      <c r="AE7" s="105">
        <v>3500</v>
      </c>
      <c r="AF7" s="106">
        <f t="shared" si="5"/>
        <v>0.37</v>
      </c>
      <c r="AG7" s="100" t="s">
        <v>911</v>
      </c>
      <c r="AH7" s="107">
        <v>0.25700000000000001</v>
      </c>
      <c r="AI7" s="106">
        <f t="shared" si="6"/>
        <v>2.88</v>
      </c>
      <c r="AJ7" s="106">
        <f t="shared" si="7"/>
        <v>14.47</v>
      </c>
      <c r="AK7" s="108">
        <v>0</v>
      </c>
      <c r="AL7" s="106">
        <f t="shared" si="0"/>
        <v>0</v>
      </c>
      <c r="AM7" s="108">
        <v>0</v>
      </c>
      <c r="AN7" s="106">
        <f t="shared" si="1"/>
        <v>0</v>
      </c>
      <c r="AO7" s="108">
        <v>0</v>
      </c>
      <c r="AP7" s="106">
        <f t="shared" si="8"/>
        <v>0</v>
      </c>
      <c r="AQ7" s="108">
        <v>0</v>
      </c>
      <c r="AR7" s="106">
        <f t="shared" si="9"/>
        <v>0</v>
      </c>
      <c r="AS7" s="111">
        <v>0</v>
      </c>
      <c r="AT7" s="108">
        <v>0</v>
      </c>
      <c r="AU7" s="106">
        <f t="shared" si="10"/>
        <v>0</v>
      </c>
      <c r="AV7" s="106">
        <f t="shared" si="11"/>
        <v>0</v>
      </c>
      <c r="AW7" s="106">
        <f t="shared" si="2"/>
        <v>14.47</v>
      </c>
      <c r="AX7" s="110">
        <f t="shared" si="12"/>
        <v>9.5600000000000004E-2</v>
      </c>
      <c r="AY7" s="111">
        <v>16</v>
      </c>
      <c r="AZ7" s="148">
        <v>1292</v>
      </c>
      <c r="BA7" s="106">
        <f>IF(ISERROR(AW7*AZ7),"",AW7*AZ7)</f>
        <v>18695.240000000002</v>
      </c>
      <c r="BB7" s="106">
        <f t="shared" si="14"/>
        <v>20672</v>
      </c>
    </row>
    <row r="8" spans="1:54" s="112" customFormat="1" x14ac:dyDescent="0.25">
      <c r="A8" s="99">
        <v>5</v>
      </c>
      <c r="B8" s="100"/>
      <c r="C8" s="100"/>
      <c r="D8" s="100"/>
      <c r="E8" s="318" t="s">
        <v>698</v>
      </c>
      <c r="F8" s="100"/>
      <c r="G8" s="100" t="s">
        <v>665</v>
      </c>
      <c r="H8" s="100" t="s">
        <v>914</v>
      </c>
      <c r="I8" s="100" t="s">
        <v>916</v>
      </c>
      <c r="J8" s="100" t="s">
        <v>918</v>
      </c>
      <c r="K8" s="100" t="s">
        <v>910</v>
      </c>
      <c r="L8" s="114" t="s">
        <v>920</v>
      </c>
      <c r="M8" s="101" t="s">
        <v>691</v>
      </c>
      <c r="N8" s="320" t="s">
        <v>957</v>
      </c>
      <c r="O8" s="100"/>
      <c r="P8" s="327" t="s">
        <v>1004</v>
      </c>
      <c r="Q8" s="298" t="s">
        <v>1037</v>
      </c>
      <c r="R8" s="100"/>
      <c r="S8" s="100" t="s">
        <v>505</v>
      </c>
      <c r="T8" s="129"/>
      <c r="U8" s="121">
        <v>11.22</v>
      </c>
      <c r="V8" s="100" t="s">
        <v>101</v>
      </c>
      <c r="W8" s="102">
        <v>35</v>
      </c>
      <c r="X8" s="102">
        <v>27</v>
      </c>
      <c r="Y8" s="80">
        <v>25</v>
      </c>
      <c r="Z8" s="103">
        <v>5.0999999999999996</v>
      </c>
      <c r="AA8" s="102">
        <v>4</v>
      </c>
      <c r="AB8" s="259">
        <f t="shared" si="3"/>
        <v>2.3630000000000002E-2</v>
      </c>
      <c r="AC8" s="103">
        <v>56</v>
      </c>
      <c r="AD8" s="104">
        <f t="shared" si="4"/>
        <v>9479</v>
      </c>
      <c r="AE8" s="105">
        <v>3500</v>
      </c>
      <c r="AF8" s="106">
        <f t="shared" si="5"/>
        <v>0.37</v>
      </c>
      <c r="AG8" s="100" t="s">
        <v>911</v>
      </c>
      <c r="AH8" s="107">
        <v>0.25700000000000001</v>
      </c>
      <c r="AI8" s="106">
        <f t="shared" si="6"/>
        <v>2.88</v>
      </c>
      <c r="AJ8" s="106">
        <f t="shared" si="7"/>
        <v>14.47</v>
      </c>
      <c r="AK8" s="108">
        <v>0</v>
      </c>
      <c r="AL8" s="106">
        <f t="shared" si="0"/>
        <v>0</v>
      </c>
      <c r="AM8" s="108">
        <v>0</v>
      </c>
      <c r="AN8" s="106">
        <f t="shared" si="1"/>
        <v>0</v>
      </c>
      <c r="AO8" s="108">
        <v>0</v>
      </c>
      <c r="AP8" s="106">
        <f t="shared" si="8"/>
        <v>0</v>
      </c>
      <c r="AQ8" s="108">
        <v>0</v>
      </c>
      <c r="AR8" s="106">
        <f t="shared" si="9"/>
        <v>0</v>
      </c>
      <c r="AS8" s="111">
        <v>0</v>
      </c>
      <c r="AT8" s="108">
        <v>0</v>
      </c>
      <c r="AU8" s="106">
        <f t="shared" si="10"/>
        <v>0</v>
      </c>
      <c r="AV8" s="106">
        <f t="shared" si="11"/>
        <v>0</v>
      </c>
      <c r="AW8" s="106">
        <f t="shared" si="2"/>
        <v>14.47</v>
      </c>
      <c r="AX8" s="110">
        <f t="shared" si="12"/>
        <v>9.5600000000000004E-2</v>
      </c>
      <c r="AY8" s="81">
        <v>16</v>
      </c>
      <c r="AZ8" s="148">
        <v>984</v>
      </c>
      <c r="BA8" s="106">
        <f t="shared" si="13"/>
        <v>14238.48</v>
      </c>
      <c r="BB8" s="106">
        <f t="shared" si="14"/>
        <v>15744</v>
      </c>
    </row>
    <row r="9" spans="1:54" s="112" customFormat="1" x14ac:dyDescent="0.25">
      <c r="A9" s="99">
        <v>6</v>
      </c>
      <c r="B9" s="100"/>
      <c r="C9" s="100"/>
      <c r="D9" s="100"/>
      <c r="E9" s="318" t="s">
        <v>697</v>
      </c>
      <c r="F9" s="100"/>
      <c r="G9" s="100" t="s">
        <v>665</v>
      </c>
      <c r="H9" s="100" t="s">
        <v>914</v>
      </c>
      <c r="I9" s="100" t="s">
        <v>916</v>
      </c>
      <c r="J9" s="100" t="s">
        <v>918</v>
      </c>
      <c r="K9" s="100" t="s">
        <v>910</v>
      </c>
      <c r="L9" s="114" t="s">
        <v>920</v>
      </c>
      <c r="M9" s="101" t="s">
        <v>691</v>
      </c>
      <c r="N9" s="320" t="s">
        <v>958</v>
      </c>
      <c r="O9" s="100"/>
      <c r="P9" s="327" t="s">
        <v>1005</v>
      </c>
      <c r="Q9" s="298" t="s">
        <v>1038</v>
      </c>
      <c r="R9" s="100"/>
      <c r="S9" s="100" t="s">
        <v>505</v>
      </c>
      <c r="T9" s="129"/>
      <c r="U9" s="121">
        <v>11.22</v>
      </c>
      <c r="V9" s="100" t="s">
        <v>101</v>
      </c>
      <c r="W9" s="80">
        <v>35</v>
      </c>
      <c r="X9" s="80">
        <v>27</v>
      </c>
      <c r="Y9" s="80">
        <v>25</v>
      </c>
      <c r="Z9" s="103">
        <v>5.0999999999999996</v>
      </c>
      <c r="AA9" s="102">
        <v>4</v>
      </c>
      <c r="AB9" s="259">
        <f t="shared" si="3"/>
        <v>2.3630000000000002E-2</v>
      </c>
      <c r="AC9" s="103">
        <v>56</v>
      </c>
      <c r="AD9" s="104">
        <f t="shared" si="4"/>
        <v>9479</v>
      </c>
      <c r="AE9" s="105">
        <v>3500</v>
      </c>
      <c r="AF9" s="106">
        <f t="shared" si="5"/>
        <v>0.37</v>
      </c>
      <c r="AG9" s="100" t="s">
        <v>911</v>
      </c>
      <c r="AH9" s="107">
        <v>0.25700000000000001</v>
      </c>
      <c r="AI9" s="106">
        <f t="shared" si="6"/>
        <v>2.88</v>
      </c>
      <c r="AJ9" s="106">
        <f>IF(ISERROR(U9+AF9+AI9),"",U9+AF9+AI9)</f>
        <v>14.47</v>
      </c>
      <c r="AK9" s="108">
        <v>0</v>
      </c>
      <c r="AL9" s="106">
        <f t="shared" si="0"/>
        <v>0</v>
      </c>
      <c r="AM9" s="108">
        <v>0</v>
      </c>
      <c r="AN9" s="106">
        <f t="shared" si="1"/>
        <v>0</v>
      </c>
      <c r="AO9" s="108">
        <v>0</v>
      </c>
      <c r="AP9" s="106">
        <f t="shared" si="8"/>
        <v>0</v>
      </c>
      <c r="AQ9" s="108">
        <v>0</v>
      </c>
      <c r="AR9" s="106">
        <f t="shared" si="9"/>
        <v>0</v>
      </c>
      <c r="AS9" s="111">
        <v>0</v>
      </c>
      <c r="AT9" s="108">
        <v>0</v>
      </c>
      <c r="AU9" s="106">
        <f t="shared" si="10"/>
        <v>0</v>
      </c>
      <c r="AV9" s="106">
        <f t="shared" si="11"/>
        <v>0</v>
      </c>
      <c r="AW9" s="106">
        <f>IF(ISERROR(AJ9+AV9),"",AJ9+AV9)</f>
        <v>14.47</v>
      </c>
      <c r="AX9" s="110">
        <f t="shared" si="12"/>
        <v>9.5600000000000004E-2</v>
      </c>
      <c r="AY9" s="81">
        <v>16</v>
      </c>
      <c r="AZ9" s="148">
        <v>956</v>
      </c>
      <c r="BA9" s="106">
        <f t="shared" si="13"/>
        <v>13833.32</v>
      </c>
      <c r="BB9" s="106">
        <f t="shared" si="14"/>
        <v>15296</v>
      </c>
    </row>
    <row r="10" spans="1:54" ht="15" customHeight="1" x14ac:dyDescent="0.25">
      <c r="A10" s="113">
        <v>7</v>
      </c>
      <c r="B10" s="114"/>
      <c r="C10" s="114"/>
      <c r="D10" s="114"/>
      <c r="E10" s="168" t="s">
        <v>697</v>
      </c>
      <c r="F10" s="100"/>
      <c r="G10" s="100" t="s">
        <v>665</v>
      </c>
      <c r="H10" s="100" t="s">
        <v>913</v>
      </c>
      <c r="I10" s="100" t="s">
        <v>915</v>
      </c>
      <c r="J10" s="100" t="s">
        <v>917</v>
      </c>
      <c r="K10" s="100" t="s">
        <v>693</v>
      </c>
      <c r="L10" s="114" t="s">
        <v>919</v>
      </c>
      <c r="M10" s="101" t="s">
        <v>924</v>
      </c>
      <c r="N10" s="168" t="s">
        <v>960</v>
      </c>
      <c r="O10" s="100"/>
      <c r="P10" s="327" t="s">
        <v>1006</v>
      </c>
      <c r="Q10" s="298" t="s">
        <v>1039</v>
      </c>
      <c r="R10" s="114"/>
      <c r="S10" s="100" t="s">
        <v>505</v>
      </c>
      <c r="T10" s="129"/>
      <c r="U10" s="121">
        <v>8.8000000000000007</v>
      </c>
      <c r="V10" s="100" t="s">
        <v>101</v>
      </c>
      <c r="W10" s="80">
        <v>35</v>
      </c>
      <c r="X10" s="80">
        <v>27</v>
      </c>
      <c r="Y10" s="102">
        <v>20</v>
      </c>
      <c r="Z10" s="116">
        <v>5.0999999999999996</v>
      </c>
      <c r="AA10" s="102">
        <v>4</v>
      </c>
      <c r="AB10" s="259">
        <f t="shared" si="3"/>
        <v>1.89E-2</v>
      </c>
      <c r="AC10" s="103">
        <v>56</v>
      </c>
      <c r="AD10" s="104">
        <f t="shared" si="4"/>
        <v>11852</v>
      </c>
      <c r="AE10" s="105">
        <v>3500</v>
      </c>
      <c r="AF10" s="109">
        <f t="shared" si="5"/>
        <v>0.3</v>
      </c>
      <c r="AG10" s="100" t="s">
        <v>911</v>
      </c>
      <c r="AH10" s="107">
        <v>0.25700000000000001</v>
      </c>
      <c r="AI10" s="106">
        <f t="shared" si="6"/>
        <v>2.2599999999999998</v>
      </c>
      <c r="AJ10" s="106">
        <f t="shared" si="7"/>
        <v>11.36</v>
      </c>
      <c r="AK10" s="108">
        <v>0</v>
      </c>
      <c r="AL10" s="109">
        <f t="shared" si="0"/>
        <v>0</v>
      </c>
      <c r="AM10" s="108">
        <v>0</v>
      </c>
      <c r="AN10" s="109">
        <f t="shared" si="1"/>
        <v>0</v>
      </c>
      <c r="AO10" s="108">
        <v>0</v>
      </c>
      <c r="AP10" s="106">
        <f t="shared" si="8"/>
        <v>0</v>
      </c>
      <c r="AQ10" s="108">
        <v>0</v>
      </c>
      <c r="AR10" s="106">
        <f t="shared" si="9"/>
        <v>0</v>
      </c>
      <c r="AS10" s="111">
        <v>0</v>
      </c>
      <c r="AT10" s="108">
        <v>0</v>
      </c>
      <c r="AU10" s="106">
        <f t="shared" si="10"/>
        <v>0</v>
      </c>
      <c r="AV10" s="106">
        <f t="shared" si="11"/>
        <v>0</v>
      </c>
      <c r="AW10" s="109">
        <f t="shared" si="2"/>
        <v>11.36</v>
      </c>
      <c r="AX10" s="110">
        <f t="shared" si="12"/>
        <v>7.6399999999999996E-2</v>
      </c>
      <c r="AY10" s="111">
        <v>12.3</v>
      </c>
      <c r="AZ10" s="148">
        <v>1228</v>
      </c>
      <c r="BA10" s="106">
        <f t="shared" si="13"/>
        <v>13950.08</v>
      </c>
      <c r="BB10" s="106">
        <f t="shared" si="14"/>
        <v>15104.4</v>
      </c>
    </row>
    <row r="11" spans="1:54" ht="15" customHeight="1" x14ac:dyDescent="0.25">
      <c r="A11" s="113">
        <v>8</v>
      </c>
      <c r="B11" s="114"/>
      <c r="C11" s="114"/>
      <c r="D11" s="114"/>
      <c r="E11" s="168" t="s">
        <v>697</v>
      </c>
      <c r="F11" s="100"/>
      <c r="G11" s="100" t="s">
        <v>665</v>
      </c>
      <c r="H11" s="100" t="s">
        <v>913</v>
      </c>
      <c r="I11" s="100" t="s">
        <v>915</v>
      </c>
      <c r="J11" s="100" t="s">
        <v>917</v>
      </c>
      <c r="K11" s="100" t="s">
        <v>693</v>
      </c>
      <c r="L11" s="114" t="s">
        <v>919</v>
      </c>
      <c r="M11" s="101" t="s">
        <v>924</v>
      </c>
      <c r="N11" s="168" t="s">
        <v>961</v>
      </c>
      <c r="O11" s="100"/>
      <c r="P11" s="327" t="s">
        <v>1007</v>
      </c>
      <c r="Q11" s="298" t="s">
        <v>1040</v>
      </c>
      <c r="R11" s="114"/>
      <c r="S11" s="100" t="s">
        <v>505</v>
      </c>
      <c r="T11" s="129"/>
      <c r="U11" s="121">
        <v>8.8000000000000007</v>
      </c>
      <c r="V11" s="100" t="s">
        <v>101</v>
      </c>
      <c r="W11" s="80">
        <v>35</v>
      </c>
      <c r="X11" s="80">
        <v>27</v>
      </c>
      <c r="Y11" s="102">
        <v>20</v>
      </c>
      <c r="Z11" s="116">
        <v>5.0999999999999996</v>
      </c>
      <c r="AA11" s="102">
        <v>4</v>
      </c>
      <c r="AB11" s="260">
        <f>IF(W10="","",W11*X11*Y11/1000000)</f>
        <v>1.89E-2</v>
      </c>
      <c r="AC11" s="103">
        <v>56</v>
      </c>
      <c r="AD11" s="104">
        <f t="shared" si="4"/>
        <v>11852</v>
      </c>
      <c r="AE11" s="105">
        <v>3500</v>
      </c>
      <c r="AF11" s="109">
        <f t="shared" si="5"/>
        <v>0.3</v>
      </c>
      <c r="AG11" s="100" t="s">
        <v>911</v>
      </c>
      <c r="AH11" s="107">
        <v>0.25700000000000001</v>
      </c>
      <c r="AI11" s="106">
        <f t="shared" si="6"/>
        <v>2.2599999999999998</v>
      </c>
      <c r="AJ11" s="106">
        <f t="shared" si="7"/>
        <v>11.36</v>
      </c>
      <c r="AK11" s="108">
        <v>0</v>
      </c>
      <c r="AL11" s="109">
        <f t="shared" si="0"/>
        <v>0</v>
      </c>
      <c r="AM11" s="108">
        <v>0</v>
      </c>
      <c r="AN11" s="109">
        <f t="shared" si="1"/>
        <v>0</v>
      </c>
      <c r="AO11" s="108">
        <v>0</v>
      </c>
      <c r="AP11" s="106">
        <f t="shared" si="8"/>
        <v>0</v>
      </c>
      <c r="AQ11" s="108">
        <v>0</v>
      </c>
      <c r="AR11" s="106">
        <f t="shared" si="9"/>
        <v>0</v>
      </c>
      <c r="AS11" s="111">
        <v>0</v>
      </c>
      <c r="AT11" s="108">
        <v>0</v>
      </c>
      <c r="AU11" s="106">
        <f t="shared" si="10"/>
        <v>0</v>
      </c>
      <c r="AV11" s="106">
        <f t="shared" si="11"/>
        <v>0</v>
      </c>
      <c r="AW11" s="109">
        <f t="shared" si="2"/>
        <v>11.36</v>
      </c>
      <c r="AX11" s="110">
        <f t="shared" si="12"/>
        <v>7.6399999999999996E-2</v>
      </c>
      <c r="AY11" s="111">
        <v>12.3</v>
      </c>
      <c r="AZ11" s="148">
        <v>1228</v>
      </c>
      <c r="BA11" s="106">
        <f t="shared" si="13"/>
        <v>13950.08</v>
      </c>
      <c r="BB11" s="106">
        <f t="shared" si="14"/>
        <v>15104.4</v>
      </c>
    </row>
    <row r="12" spans="1:54" ht="15" customHeight="1" x14ac:dyDescent="0.25">
      <c r="A12" s="113">
        <v>9</v>
      </c>
      <c r="B12" s="114"/>
      <c r="C12" s="114"/>
      <c r="D12" s="114"/>
      <c r="E12" s="168" t="s">
        <v>698</v>
      </c>
      <c r="F12" s="100"/>
      <c r="G12" s="100" t="s">
        <v>665</v>
      </c>
      <c r="H12" s="100" t="s">
        <v>913</v>
      </c>
      <c r="I12" s="100" t="s">
        <v>915</v>
      </c>
      <c r="J12" s="100" t="s">
        <v>917</v>
      </c>
      <c r="K12" s="100" t="s">
        <v>693</v>
      </c>
      <c r="L12" s="114" t="s">
        <v>919</v>
      </c>
      <c r="M12" s="101" t="s">
        <v>924</v>
      </c>
      <c r="N12" s="167" t="s">
        <v>962</v>
      </c>
      <c r="O12" s="100"/>
      <c r="P12" s="327" t="s">
        <v>1008</v>
      </c>
      <c r="Q12" s="298" t="s">
        <v>1041</v>
      </c>
      <c r="R12" s="114"/>
      <c r="S12" s="100" t="s">
        <v>505</v>
      </c>
      <c r="T12" s="129"/>
      <c r="U12" s="121">
        <v>8.8000000000000007</v>
      </c>
      <c r="V12" s="100" t="s">
        <v>101</v>
      </c>
      <c r="W12" s="80">
        <v>35</v>
      </c>
      <c r="X12" s="80">
        <v>27</v>
      </c>
      <c r="Y12" s="102">
        <v>20</v>
      </c>
      <c r="Z12" s="116">
        <v>5.0999999999999996</v>
      </c>
      <c r="AA12" s="102">
        <v>4</v>
      </c>
      <c r="AB12" s="260">
        <f t="shared" ref="AB12:AB23" si="15">IF(W11="","",W12*X12*Y12/1000000)</f>
        <v>1.89E-2</v>
      </c>
      <c r="AC12" s="103">
        <v>56</v>
      </c>
      <c r="AD12" s="104">
        <f t="shared" si="4"/>
        <v>11852</v>
      </c>
      <c r="AE12" s="105">
        <v>3500</v>
      </c>
      <c r="AF12" s="109">
        <f t="shared" si="5"/>
        <v>0.3</v>
      </c>
      <c r="AG12" s="100" t="s">
        <v>911</v>
      </c>
      <c r="AH12" s="107">
        <v>0.25700000000000001</v>
      </c>
      <c r="AI12" s="106">
        <f t="shared" si="6"/>
        <v>2.2599999999999998</v>
      </c>
      <c r="AJ12" s="106">
        <f t="shared" si="7"/>
        <v>11.36</v>
      </c>
      <c r="AK12" s="108">
        <v>0</v>
      </c>
      <c r="AL12" s="109">
        <f t="shared" si="0"/>
        <v>0</v>
      </c>
      <c r="AM12" s="108">
        <v>0</v>
      </c>
      <c r="AN12" s="109">
        <f t="shared" si="1"/>
        <v>0</v>
      </c>
      <c r="AO12" s="108">
        <v>0</v>
      </c>
      <c r="AP12" s="106">
        <f t="shared" si="8"/>
        <v>0</v>
      </c>
      <c r="AQ12" s="108">
        <v>0</v>
      </c>
      <c r="AR12" s="106">
        <f t="shared" si="9"/>
        <v>0</v>
      </c>
      <c r="AS12" s="111">
        <v>0</v>
      </c>
      <c r="AT12" s="108">
        <v>0</v>
      </c>
      <c r="AU12" s="106">
        <f t="shared" si="10"/>
        <v>0</v>
      </c>
      <c r="AV12" s="106">
        <f t="shared" si="11"/>
        <v>0</v>
      </c>
      <c r="AW12" s="109">
        <f t="shared" si="2"/>
        <v>11.36</v>
      </c>
      <c r="AX12" s="110">
        <f t="shared" si="12"/>
        <v>7.6399999999999996E-2</v>
      </c>
      <c r="AY12" s="111">
        <v>12.3</v>
      </c>
      <c r="AZ12" s="148">
        <v>1228</v>
      </c>
      <c r="BA12" s="106">
        <f t="shared" si="13"/>
        <v>13950.08</v>
      </c>
      <c r="BB12" s="106">
        <f t="shared" si="14"/>
        <v>15104.4</v>
      </c>
    </row>
    <row r="13" spans="1:54" ht="15" customHeight="1" x14ac:dyDescent="0.25">
      <c r="A13" s="113">
        <v>10</v>
      </c>
      <c r="B13" s="114"/>
      <c r="C13" s="114"/>
      <c r="D13" s="114"/>
      <c r="E13" s="168" t="s">
        <v>698</v>
      </c>
      <c r="F13" s="100"/>
      <c r="G13" s="100" t="s">
        <v>665</v>
      </c>
      <c r="H13" s="100" t="s">
        <v>913</v>
      </c>
      <c r="I13" s="100" t="s">
        <v>915</v>
      </c>
      <c r="J13" s="100" t="s">
        <v>917</v>
      </c>
      <c r="K13" s="100" t="s">
        <v>693</v>
      </c>
      <c r="L13" s="114" t="s">
        <v>919</v>
      </c>
      <c r="M13" s="101" t="s">
        <v>924</v>
      </c>
      <c r="N13" s="168" t="s">
        <v>963</v>
      </c>
      <c r="O13" s="100"/>
      <c r="P13" s="327" t="s">
        <v>1009</v>
      </c>
      <c r="Q13" s="298" t="s">
        <v>1042</v>
      </c>
      <c r="R13" s="114"/>
      <c r="S13" s="100" t="s">
        <v>505</v>
      </c>
      <c r="T13" s="129"/>
      <c r="U13" s="121">
        <v>8.8000000000000007</v>
      </c>
      <c r="V13" s="100" t="s">
        <v>101</v>
      </c>
      <c r="W13" s="80">
        <v>35</v>
      </c>
      <c r="X13" s="80">
        <v>27</v>
      </c>
      <c r="Y13" s="102">
        <v>20</v>
      </c>
      <c r="Z13" s="116">
        <v>5.0999999999999996</v>
      </c>
      <c r="AA13" s="102">
        <v>4</v>
      </c>
      <c r="AB13" s="260">
        <f t="shared" si="15"/>
        <v>1.89E-2</v>
      </c>
      <c r="AC13" s="103">
        <v>56</v>
      </c>
      <c r="AD13" s="104">
        <f t="shared" si="4"/>
        <v>11852</v>
      </c>
      <c r="AE13" s="105">
        <v>3500</v>
      </c>
      <c r="AF13" s="109">
        <f t="shared" si="5"/>
        <v>0.3</v>
      </c>
      <c r="AG13" s="100" t="s">
        <v>911</v>
      </c>
      <c r="AH13" s="107">
        <v>0.25700000000000001</v>
      </c>
      <c r="AI13" s="106">
        <f t="shared" si="6"/>
        <v>2.2599999999999998</v>
      </c>
      <c r="AJ13" s="106">
        <f t="shared" si="7"/>
        <v>11.36</v>
      </c>
      <c r="AK13" s="108">
        <v>0</v>
      </c>
      <c r="AL13" s="109">
        <f t="shared" si="0"/>
        <v>0</v>
      </c>
      <c r="AM13" s="108">
        <v>0</v>
      </c>
      <c r="AN13" s="109">
        <f t="shared" si="1"/>
        <v>0</v>
      </c>
      <c r="AO13" s="108">
        <v>0</v>
      </c>
      <c r="AP13" s="106">
        <f t="shared" si="8"/>
        <v>0</v>
      </c>
      <c r="AQ13" s="108">
        <v>0</v>
      </c>
      <c r="AR13" s="106">
        <f t="shared" si="9"/>
        <v>0</v>
      </c>
      <c r="AS13" s="111">
        <v>0</v>
      </c>
      <c r="AT13" s="108">
        <v>0</v>
      </c>
      <c r="AU13" s="106">
        <f t="shared" si="10"/>
        <v>0</v>
      </c>
      <c r="AV13" s="106">
        <f t="shared" si="11"/>
        <v>0</v>
      </c>
      <c r="AW13" s="109">
        <f>IF(ISERROR(AJ13+AV13),"",AJ13+AV13)</f>
        <v>11.36</v>
      </c>
      <c r="AX13" s="110">
        <f t="shared" si="12"/>
        <v>7.6399999999999996E-2</v>
      </c>
      <c r="AY13" s="111">
        <v>12.3</v>
      </c>
      <c r="AZ13" s="148">
        <f>AZ12</f>
        <v>1228</v>
      </c>
      <c r="BA13" s="106">
        <f t="shared" si="13"/>
        <v>13950.08</v>
      </c>
      <c r="BB13" s="106">
        <f t="shared" si="14"/>
        <v>15104.4</v>
      </c>
    </row>
    <row r="14" spans="1:54" ht="15" customHeight="1" x14ac:dyDescent="0.25">
      <c r="A14" s="113">
        <v>11</v>
      </c>
      <c r="B14" s="114"/>
      <c r="C14" s="114"/>
      <c r="D14" s="114"/>
      <c r="E14" s="168" t="s">
        <v>697</v>
      </c>
      <c r="F14" s="100"/>
      <c r="G14" s="100" t="s">
        <v>665</v>
      </c>
      <c r="H14" s="100" t="s">
        <v>982</v>
      </c>
      <c r="I14" s="100" t="s">
        <v>984</v>
      </c>
      <c r="J14" s="100" t="s">
        <v>989</v>
      </c>
      <c r="K14" s="100" t="s">
        <v>959</v>
      </c>
      <c r="L14" s="114" t="s">
        <v>991</v>
      </c>
      <c r="M14" s="100" t="s">
        <v>924</v>
      </c>
      <c r="N14" s="167" t="s">
        <v>964</v>
      </c>
      <c r="O14" s="100"/>
      <c r="P14" s="327" t="s">
        <v>1010</v>
      </c>
      <c r="Q14" s="298" t="s">
        <v>1043</v>
      </c>
      <c r="R14" s="114"/>
      <c r="S14" s="100" t="s">
        <v>505</v>
      </c>
      <c r="T14" s="129"/>
      <c r="U14" s="121">
        <v>8.8000000000000007</v>
      </c>
      <c r="V14" s="100" t="s">
        <v>101</v>
      </c>
      <c r="W14" s="102">
        <v>35</v>
      </c>
      <c r="X14" s="102">
        <v>27</v>
      </c>
      <c r="Y14" s="102">
        <v>20</v>
      </c>
      <c r="Z14" s="116">
        <v>5.0999999999999996</v>
      </c>
      <c r="AA14" s="102">
        <v>4</v>
      </c>
      <c r="AB14" s="260">
        <f t="shared" si="15"/>
        <v>1.89E-2</v>
      </c>
      <c r="AC14" s="103">
        <v>56</v>
      </c>
      <c r="AD14" s="104">
        <f t="shared" si="4"/>
        <v>11852</v>
      </c>
      <c r="AE14" s="105">
        <v>3500</v>
      </c>
      <c r="AF14" s="109">
        <f t="shared" si="5"/>
        <v>0.3</v>
      </c>
      <c r="AG14" s="100" t="s">
        <v>658</v>
      </c>
      <c r="AH14" s="107">
        <v>0.25700000000000001</v>
      </c>
      <c r="AI14" s="106">
        <f t="shared" si="6"/>
        <v>2.2599999999999998</v>
      </c>
      <c r="AJ14" s="106">
        <f>IF(ISERROR(U14+AF14+AI14),"",U14+AF14+AI14)</f>
        <v>11.36</v>
      </c>
      <c r="AK14" s="108">
        <v>0</v>
      </c>
      <c r="AL14" s="109">
        <f t="shared" si="0"/>
        <v>0</v>
      </c>
      <c r="AM14" s="108">
        <v>0</v>
      </c>
      <c r="AN14" s="109">
        <f t="shared" si="1"/>
        <v>0</v>
      </c>
      <c r="AO14" s="108">
        <v>0</v>
      </c>
      <c r="AP14" s="106">
        <f t="shared" si="8"/>
        <v>0</v>
      </c>
      <c r="AQ14" s="108">
        <v>0</v>
      </c>
      <c r="AR14" s="106">
        <f t="shared" si="9"/>
        <v>0</v>
      </c>
      <c r="AS14" s="111">
        <v>0</v>
      </c>
      <c r="AT14" s="108">
        <v>0</v>
      </c>
      <c r="AU14" s="106">
        <f t="shared" si="10"/>
        <v>0</v>
      </c>
      <c r="AV14" s="106">
        <f t="shared" si="11"/>
        <v>0</v>
      </c>
      <c r="AW14" s="109">
        <f t="shared" si="2"/>
        <v>11.36</v>
      </c>
      <c r="AX14" s="110">
        <f t="shared" si="12"/>
        <v>7.6399999999999996E-2</v>
      </c>
      <c r="AY14" s="111">
        <v>12.3</v>
      </c>
      <c r="AZ14" s="148">
        <f>AZ13</f>
        <v>1228</v>
      </c>
      <c r="BA14" s="106">
        <f t="shared" si="13"/>
        <v>13950.08</v>
      </c>
      <c r="BB14" s="106">
        <f t="shared" si="14"/>
        <v>15104.4</v>
      </c>
    </row>
    <row r="15" spans="1:54" ht="15" customHeight="1" x14ac:dyDescent="0.25">
      <c r="A15" s="113">
        <v>12</v>
      </c>
      <c r="B15" s="114"/>
      <c r="C15" s="114"/>
      <c r="D15" s="114"/>
      <c r="E15" s="168" t="s">
        <v>697</v>
      </c>
      <c r="F15" s="100"/>
      <c r="G15" s="100" t="s">
        <v>665</v>
      </c>
      <c r="H15" s="100" t="s">
        <v>982</v>
      </c>
      <c r="I15" s="100" t="s">
        <v>984</v>
      </c>
      <c r="J15" s="100" t="s">
        <v>989</v>
      </c>
      <c r="K15" s="100" t="s">
        <v>959</v>
      </c>
      <c r="L15" s="114" t="s">
        <v>991</v>
      </c>
      <c r="M15" s="100" t="s">
        <v>691</v>
      </c>
      <c r="N15" s="168" t="s">
        <v>965</v>
      </c>
      <c r="O15" s="100"/>
      <c r="P15" s="327" t="s">
        <v>1011</v>
      </c>
      <c r="Q15" s="298" t="s">
        <v>1044</v>
      </c>
      <c r="R15" s="114"/>
      <c r="S15" s="100" t="s">
        <v>505</v>
      </c>
      <c r="T15" s="129"/>
      <c r="U15" s="121">
        <v>11.22</v>
      </c>
      <c r="V15" s="100" t="s">
        <v>101</v>
      </c>
      <c r="W15" s="102">
        <v>35</v>
      </c>
      <c r="X15" s="102">
        <v>27</v>
      </c>
      <c r="Y15" s="80">
        <v>25</v>
      </c>
      <c r="Z15" s="116">
        <v>5.0999999999999996</v>
      </c>
      <c r="AA15" s="102">
        <v>4</v>
      </c>
      <c r="AB15" s="260">
        <f t="shared" si="15"/>
        <v>2.3630000000000002E-2</v>
      </c>
      <c r="AC15" s="103">
        <v>56</v>
      </c>
      <c r="AD15" s="104">
        <f t="shared" si="4"/>
        <v>9479</v>
      </c>
      <c r="AE15" s="105">
        <v>3500</v>
      </c>
      <c r="AF15" s="109">
        <f t="shared" si="5"/>
        <v>0.37</v>
      </c>
      <c r="AG15" s="100" t="s">
        <v>658</v>
      </c>
      <c r="AH15" s="107">
        <v>0.25700000000000001</v>
      </c>
      <c r="AI15" s="106">
        <f t="shared" si="6"/>
        <v>2.88</v>
      </c>
      <c r="AJ15" s="106">
        <f>IF(ISERROR(U15+AF15+AI15),"",U15+AF15+AI15)</f>
        <v>14.47</v>
      </c>
      <c r="AK15" s="108">
        <v>0</v>
      </c>
      <c r="AL15" s="109">
        <f t="shared" si="0"/>
        <v>0</v>
      </c>
      <c r="AM15" s="108">
        <v>0</v>
      </c>
      <c r="AN15" s="109">
        <f t="shared" si="1"/>
        <v>0</v>
      </c>
      <c r="AO15" s="108">
        <v>0</v>
      </c>
      <c r="AP15" s="106">
        <f t="shared" si="8"/>
        <v>0</v>
      </c>
      <c r="AQ15" s="108">
        <v>0</v>
      </c>
      <c r="AR15" s="106">
        <f t="shared" si="9"/>
        <v>0</v>
      </c>
      <c r="AS15" s="111">
        <v>0</v>
      </c>
      <c r="AT15" s="108">
        <v>0</v>
      </c>
      <c r="AU15" s="106">
        <f t="shared" si="10"/>
        <v>0</v>
      </c>
      <c r="AV15" s="106">
        <f t="shared" si="11"/>
        <v>0</v>
      </c>
      <c r="AW15" s="109">
        <f>IF(ISERROR(AJ15+AV15),"",AJ15+AV15)</f>
        <v>14.47</v>
      </c>
      <c r="AX15" s="110">
        <f t="shared" si="12"/>
        <v>9.5600000000000004E-2</v>
      </c>
      <c r="AY15" s="81">
        <v>16</v>
      </c>
      <c r="AZ15" s="148">
        <v>1348</v>
      </c>
      <c r="BA15" s="106">
        <f t="shared" si="13"/>
        <v>19505.560000000001</v>
      </c>
      <c r="BB15" s="106">
        <f t="shared" si="14"/>
        <v>21568</v>
      </c>
    </row>
    <row r="16" spans="1:54" ht="15" customHeight="1" x14ac:dyDescent="0.25">
      <c r="A16" s="113">
        <v>13</v>
      </c>
      <c r="B16" s="114"/>
      <c r="C16" s="114"/>
      <c r="D16" s="114"/>
      <c r="E16" s="168" t="s">
        <v>698</v>
      </c>
      <c r="F16" s="100"/>
      <c r="G16" s="100" t="s">
        <v>665</v>
      </c>
      <c r="H16" s="100" t="s">
        <v>982</v>
      </c>
      <c r="I16" s="100" t="s">
        <v>984</v>
      </c>
      <c r="J16" s="100" t="s">
        <v>989</v>
      </c>
      <c r="K16" s="100" t="s">
        <v>959</v>
      </c>
      <c r="L16" s="114" t="s">
        <v>991</v>
      </c>
      <c r="M16" s="101" t="s">
        <v>691</v>
      </c>
      <c r="N16" s="168" t="s">
        <v>962</v>
      </c>
      <c r="O16" s="100"/>
      <c r="P16" s="327" t="s">
        <v>1012</v>
      </c>
      <c r="Q16" s="298" t="s">
        <v>1045</v>
      </c>
      <c r="R16" s="114"/>
      <c r="S16" s="100" t="s">
        <v>505</v>
      </c>
      <c r="T16" s="129"/>
      <c r="U16" s="121">
        <v>11.22</v>
      </c>
      <c r="V16" s="100" t="s">
        <v>101</v>
      </c>
      <c r="W16" s="102">
        <v>35</v>
      </c>
      <c r="X16" s="102">
        <v>27</v>
      </c>
      <c r="Y16" s="80">
        <v>25</v>
      </c>
      <c r="Z16" s="116">
        <v>5.0999999999999996</v>
      </c>
      <c r="AA16" s="102">
        <v>4</v>
      </c>
      <c r="AB16" s="260">
        <f t="shared" si="15"/>
        <v>2.3630000000000002E-2</v>
      </c>
      <c r="AC16" s="103">
        <v>56</v>
      </c>
      <c r="AD16" s="104">
        <f t="shared" si="4"/>
        <v>9479</v>
      </c>
      <c r="AE16" s="105">
        <v>3500</v>
      </c>
      <c r="AF16" s="109">
        <f t="shared" si="5"/>
        <v>0.37</v>
      </c>
      <c r="AG16" s="100" t="s">
        <v>658</v>
      </c>
      <c r="AH16" s="107">
        <v>0.25700000000000001</v>
      </c>
      <c r="AI16" s="106">
        <f t="shared" si="6"/>
        <v>2.88</v>
      </c>
      <c r="AJ16" s="106">
        <f t="shared" si="7"/>
        <v>14.47</v>
      </c>
      <c r="AK16" s="108">
        <v>0</v>
      </c>
      <c r="AL16" s="109">
        <f t="shared" si="0"/>
        <v>0</v>
      </c>
      <c r="AM16" s="108">
        <v>0</v>
      </c>
      <c r="AN16" s="109">
        <f t="shared" si="1"/>
        <v>0</v>
      </c>
      <c r="AO16" s="108">
        <v>0</v>
      </c>
      <c r="AP16" s="106">
        <f t="shared" si="8"/>
        <v>0</v>
      </c>
      <c r="AQ16" s="108">
        <v>0</v>
      </c>
      <c r="AR16" s="106">
        <f t="shared" si="9"/>
        <v>0</v>
      </c>
      <c r="AS16" s="111">
        <v>0</v>
      </c>
      <c r="AT16" s="108">
        <v>0</v>
      </c>
      <c r="AU16" s="106">
        <f t="shared" si="10"/>
        <v>0</v>
      </c>
      <c r="AV16" s="106">
        <f t="shared" si="11"/>
        <v>0</v>
      </c>
      <c r="AW16" s="109">
        <f t="shared" si="2"/>
        <v>14.47</v>
      </c>
      <c r="AX16" s="110">
        <f t="shared" si="12"/>
        <v>9.5600000000000004E-2</v>
      </c>
      <c r="AY16" s="81">
        <v>16</v>
      </c>
      <c r="AZ16" s="148">
        <v>1352</v>
      </c>
      <c r="BA16" s="106">
        <f t="shared" si="13"/>
        <v>19563.439999999999</v>
      </c>
      <c r="BB16" s="106">
        <f t="shared" si="14"/>
        <v>21632</v>
      </c>
    </row>
    <row r="17" spans="1:54" ht="15" customHeight="1" x14ac:dyDescent="0.25">
      <c r="A17" s="113">
        <v>14</v>
      </c>
      <c r="B17" s="114"/>
      <c r="C17" s="114"/>
      <c r="D17" s="114"/>
      <c r="E17" s="168" t="s">
        <v>697</v>
      </c>
      <c r="F17" s="100"/>
      <c r="G17" s="100" t="s">
        <v>665</v>
      </c>
      <c r="H17" s="100" t="s">
        <v>982</v>
      </c>
      <c r="I17" s="100" t="s">
        <v>984</v>
      </c>
      <c r="J17" s="100" t="s">
        <v>989</v>
      </c>
      <c r="K17" s="100" t="s">
        <v>959</v>
      </c>
      <c r="L17" s="114" t="s">
        <v>991</v>
      </c>
      <c r="M17" s="101" t="s">
        <v>691</v>
      </c>
      <c r="N17" s="167" t="s">
        <v>964</v>
      </c>
      <c r="O17" s="100"/>
      <c r="P17" s="327" t="s">
        <v>1013</v>
      </c>
      <c r="Q17" s="298" t="s">
        <v>1046</v>
      </c>
      <c r="R17" s="114"/>
      <c r="S17" s="100" t="s">
        <v>505</v>
      </c>
      <c r="T17" s="129"/>
      <c r="U17" s="121">
        <v>11.22</v>
      </c>
      <c r="V17" s="100" t="s">
        <v>101</v>
      </c>
      <c r="W17" s="102">
        <v>35</v>
      </c>
      <c r="X17" s="102">
        <v>27</v>
      </c>
      <c r="Y17" s="80">
        <v>25</v>
      </c>
      <c r="Z17" s="116">
        <v>5.0999999999999996</v>
      </c>
      <c r="AA17" s="102">
        <v>4</v>
      </c>
      <c r="AB17" s="260">
        <f t="shared" si="15"/>
        <v>2.3630000000000002E-2</v>
      </c>
      <c r="AC17" s="103">
        <v>56</v>
      </c>
      <c r="AD17" s="104">
        <f t="shared" si="4"/>
        <v>9479</v>
      </c>
      <c r="AE17" s="105">
        <v>3500</v>
      </c>
      <c r="AF17" s="109">
        <f t="shared" si="5"/>
        <v>0.37</v>
      </c>
      <c r="AG17" s="100" t="s">
        <v>658</v>
      </c>
      <c r="AH17" s="107">
        <v>0.25700000000000001</v>
      </c>
      <c r="AI17" s="106">
        <f t="shared" si="6"/>
        <v>2.88</v>
      </c>
      <c r="AJ17" s="106">
        <f t="shared" si="7"/>
        <v>14.47</v>
      </c>
      <c r="AK17" s="108">
        <v>0</v>
      </c>
      <c r="AL17" s="109">
        <f t="shared" si="0"/>
        <v>0</v>
      </c>
      <c r="AM17" s="108">
        <v>0</v>
      </c>
      <c r="AN17" s="109">
        <f t="shared" si="1"/>
        <v>0</v>
      </c>
      <c r="AO17" s="108">
        <v>0</v>
      </c>
      <c r="AP17" s="106">
        <f t="shared" si="8"/>
        <v>0</v>
      </c>
      <c r="AQ17" s="108">
        <v>0</v>
      </c>
      <c r="AR17" s="106">
        <f t="shared" si="9"/>
        <v>0</v>
      </c>
      <c r="AS17" s="111">
        <v>0</v>
      </c>
      <c r="AT17" s="108">
        <v>0</v>
      </c>
      <c r="AU17" s="106">
        <f t="shared" si="10"/>
        <v>0</v>
      </c>
      <c r="AV17" s="106">
        <f t="shared" si="11"/>
        <v>0</v>
      </c>
      <c r="AW17" s="109">
        <f t="shared" si="2"/>
        <v>14.47</v>
      </c>
      <c r="AX17" s="110">
        <f>IF(ISERROR((AY17-AW17)/AY17),"",(AY17-AW17)/AY17)</f>
        <v>9.5600000000000004E-2</v>
      </c>
      <c r="AY17" s="81">
        <v>16</v>
      </c>
      <c r="AZ17" s="148">
        <v>1348</v>
      </c>
      <c r="BA17" s="106">
        <f t="shared" si="13"/>
        <v>19505.560000000001</v>
      </c>
      <c r="BB17" s="106">
        <f t="shared" si="14"/>
        <v>21568</v>
      </c>
    </row>
    <row r="18" spans="1:54" ht="15" customHeight="1" x14ac:dyDescent="0.25">
      <c r="A18" s="113">
        <v>15</v>
      </c>
      <c r="B18" s="114"/>
      <c r="C18" s="114"/>
      <c r="D18" s="114"/>
      <c r="E18" s="168" t="s">
        <v>697</v>
      </c>
      <c r="F18" s="100"/>
      <c r="G18" s="100" t="s">
        <v>665</v>
      </c>
      <c r="H18" s="100" t="s">
        <v>982</v>
      </c>
      <c r="I18" s="100" t="s">
        <v>984</v>
      </c>
      <c r="J18" s="100" t="s">
        <v>989</v>
      </c>
      <c r="K18" s="100" t="s">
        <v>959</v>
      </c>
      <c r="L18" s="114" t="s">
        <v>991</v>
      </c>
      <c r="M18" s="100" t="s">
        <v>691</v>
      </c>
      <c r="N18" s="167" t="s">
        <v>966</v>
      </c>
      <c r="O18" s="100"/>
      <c r="P18" s="327" t="s">
        <v>1014</v>
      </c>
      <c r="Q18" s="298" t="s">
        <v>1047</v>
      </c>
      <c r="R18" s="114"/>
      <c r="S18" s="100" t="s">
        <v>505</v>
      </c>
      <c r="T18" s="129"/>
      <c r="U18" s="121">
        <v>11.22</v>
      </c>
      <c r="V18" s="100" t="s">
        <v>101</v>
      </c>
      <c r="W18" s="102">
        <v>35</v>
      </c>
      <c r="X18" s="102">
        <v>27</v>
      </c>
      <c r="Y18" s="80">
        <v>25</v>
      </c>
      <c r="Z18" s="116">
        <v>5.0999999999999996</v>
      </c>
      <c r="AA18" s="102">
        <v>4</v>
      </c>
      <c r="AB18" s="260">
        <f t="shared" si="15"/>
        <v>2.3630000000000002E-2</v>
      </c>
      <c r="AC18" s="103">
        <v>56</v>
      </c>
      <c r="AD18" s="104">
        <f t="shared" si="4"/>
        <v>9479</v>
      </c>
      <c r="AE18" s="105">
        <v>3500</v>
      </c>
      <c r="AF18" s="109">
        <f t="shared" si="5"/>
        <v>0.37</v>
      </c>
      <c r="AG18" s="100" t="s">
        <v>658</v>
      </c>
      <c r="AH18" s="107">
        <v>0.25700000000000001</v>
      </c>
      <c r="AI18" s="106">
        <f t="shared" si="6"/>
        <v>2.88</v>
      </c>
      <c r="AJ18" s="106">
        <f t="shared" si="7"/>
        <v>14.47</v>
      </c>
      <c r="AK18" s="108">
        <v>0</v>
      </c>
      <c r="AL18" s="109">
        <f t="shared" si="0"/>
        <v>0</v>
      </c>
      <c r="AM18" s="108">
        <v>0</v>
      </c>
      <c r="AN18" s="109">
        <f t="shared" si="1"/>
        <v>0</v>
      </c>
      <c r="AO18" s="108">
        <v>0</v>
      </c>
      <c r="AP18" s="106">
        <f t="shared" si="8"/>
        <v>0</v>
      </c>
      <c r="AQ18" s="108">
        <v>0</v>
      </c>
      <c r="AR18" s="106">
        <f t="shared" si="9"/>
        <v>0</v>
      </c>
      <c r="AS18" s="111">
        <v>0</v>
      </c>
      <c r="AT18" s="108">
        <v>0</v>
      </c>
      <c r="AU18" s="106">
        <f t="shared" si="10"/>
        <v>0</v>
      </c>
      <c r="AV18" s="106">
        <f t="shared" si="11"/>
        <v>0</v>
      </c>
      <c r="AW18" s="109">
        <f t="shared" si="2"/>
        <v>14.47</v>
      </c>
      <c r="AX18" s="110">
        <f t="shared" si="12"/>
        <v>9.5600000000000004E-2</v>
      </c>
      <c r="AY18" s="81">
        <v>16</v>
      </c>
      <c r="AZ18" s="148">
        <v>1348</v>
      </c>
      <c r="BA18" s="106">
        <f t="shared" si="13"/>
        <v>19505.560000000001</v>
      </c>
      <c r="BB18" s="106">
        <f t="shared" si="14"/>
        <v>21568</v>
      </c>
    </row>
    <row r="19" spans="1:54" ht="15" customHeight="1" x14ac:dyDescent="0.25">
      <c r="A19" s="113">
        <v>16</v>
      </c>
      <c r="B19" s="114"/>
      <c r="C19" s="114"/>
      <c r="D19" s="114"/>
      <c r="E19" s="168" t="s">
        <v>697</v>
      </c>
      <c r="F19" s="100"/>
      <c r="G19" s="100" t="s">
        <v>665</v>
      </c>
      <c r="H19" s="100" t="s">
        <v>982</v>
      </c>
      <c r="I19" s="100" t="s">
        <v>984</v>
      </c>
      <c r="J19" s="100" t="s">
        <v>989</v>
      </c>
      <c r="K19" s="100" t="s">
        <v>959</v>
      </c>
      <c r="L19" s="114" t="s">
        <v>991</v>
      </c>
      <c r="M19" s="101" t="s">
        <v>924</v>
      </c>
      <c r="N19" s="168" t="s">
        <v>967</v>
      </c>
      <c r="O19" s="100"/>
      <c r="P19" s="327" t="s">
        <v>1015</v>
      </c>
      <c r="Q19" s="298" t="s">
        <v>1048</v>
      </c>
      <c r="R19" s="114"/>
      <c r="S19" s="100" t="s">
        <v>505</v>
      </c>
      <c r="T19" s="129"/>
      <c r="U19" s="121">
        <v>8.8000000000000007</v>
      </c>
      <c r="V19" s="100" t="s">
        <v>101</v>
      </c>
      <c r="W19" s="102">
        <v>35</v>
      </c>
      <c r="X19" s="102">
        <v>27</v>
      </c>
      <c r="Y19" s="102">
        <v>20</v>
      </c>
      <c r="Z19" s="116">
        <v>5.0999999999999996</v>
      </c>
      <c r="AA19" s="102">
        <v>4</v>
      </c>
      <c r="AB19" s="260">
        <f t="shared" si="15"/>
        <v>1.89E-2</v>
      </c>
      <c r="AC19" s="103">
        <v>56</v>
      </c>
      <c r="AD19" s="104">
        <f t="shared" si="4"/>
        <v>11852</v>
      </c>
      <c r="AE19" s="105">
        <v>3500</v>
      </c>
      <c r="AF19" s="109">
        <f t="shared" si="5"/>
        <v>0.3</v>
      </c>
      <c r="AG19" s="100" t="s">
        <v>658</v>
      </c>
      <c r="AH19" s="107">
        <v>0.25700000000000001</v>
      </c>
      <c r="AI19" s="106">
        <f t="shared" si="6"/>
        <v>2.2599999999999998</v>
      </c>
      <c r="AJ19" s="106">
        <f t="shared" si="7"/>
        <v>11.36</v>
      </c>
      <c r="AK19" s="108">
        <v>0</v>
      </c>
      <c r="AL19" s="109">
        <f t="shared" si="0"/>
        <v>0</v>
      </c>
      <c r="AM19" s="108">
        <v>0</v>
      </c>
      <c r="AN19" s="109">
        <f t="shared" si="1"/>
        <v>0</v>
      </c>
      <c r="AO19" s="108">
        <v>0</v>
      </c>
      <c r="AP19" s="106">
        <f t="shared" si="8"/>
        <v>0</v>
      </c>
      <c r="AQ19" s="108">
        <v>0</v>
      </c>
      <c r="AR19" s="106">
        <f t="shared" si="9"/>
        <v>0</v>
      </c>
      <c r="AS19" s="111">
        <v>0</v>
      </c>
      <c r="AT19" s="108">
        <v>0</v>
      </c>
      <c r="AU19" s="106">
        <f t="shared" si="10"/>
        <v>0</v>
      </c>
      <c r="AV19" s="106">
        <f t="shared" si="11"/>
        <v>0</v>
      </c>
      <c r="AW19" s="109">
        <f t="shared" si="2"/>
        <v>11.36</v>
      </c>
      <c r="AX19" s="110">
        <f t="shared" si="12"/>
        <v>7.6399999999999996E-2</v>
      </c>
      <c r="AY19" s="111">
        <v>12.3</v>
      </c>
      <c r="AZ19" s="148">
        <v>1228</v>
      </c>
      <c r="BA19" s="106">
        <f t="shared" ref="BA19" si="16">IF(ISERROR(AW19*AZ19),"",AW19*AZ19)</f>
        <v>13950.08</v>
      </c>
      <c r="BB19" s="106">
        <f t="shared" ref="BB19" si="17">IF(ISERROR(AY19*AZ19),"",AY19*AZ19)</f>
        <v>15104.4</v>
      </c>
    </row>
    <row r="20" spans="1:54" ht="15" customHeight="1" x14ac:dyDescent="0.25">
      <c r="A20" s="113">
        <v>17</v>
      </c>
      <c r="B20" s="114"/>
      <c r="C20" s="114"/>
      <c r="D20" s="114"/>
      <c r="E20" s="168" t="s">
        <v>697</v>
      </c>
      <c r="F20" s="100"/>
      <c r="G20" s="100" t="s">
        <v>665</v>
      </c>
      <c r="H20" s="100" t="s">
        <v>982</v>
      </c>
      <c r="I20" s="100" t="s">
        <v>984</v>
      </c>
      <c r="J20" s="100" t="s">
        <v>989</v>
      </c>
      <c r="K20" s="100" t="s">
        <v>959</v>
      </c>
      <c r="L20" s="114" t="s">
        <v>991</v>
      </c>
      <c r="M20" s="101" t="s">
        <v>924</v>
      </c>
      <c r="N20" s="168" t="s">
        <v>968</v>
      </c>
      <c r="O20" s="100"/>
      <c r="P20" s="327" t="s">
        <v>1016</v>
      </c>
      <c r="Q20" s="298" t="s">
        <v>1049</v>
      </c>
      <c r="R20" s="114"/>
      <c r="S20" s="100" t="s">
        <v>505</v>
      </c>
      <c r="T20" s="129"/>
      <c r="U20" s="121">
        <v>8.8000000000000007</v>
      </c>
      <c r="V20" s="100" t="s">
        <v>101</v>
      </c>
      <c r="W20" s="102">
        <v>35</v>
      </c>
      <c r="X20" s="102">
        <v>27</v>
      </c>
      <c r="Y20" s="102">
        <v>20</v>
      </c>
      <c r="Z20" s="116">
        <v>5.0999999999999996</v>
      </c>
      <c r="AA20" s="102">
        <v>4</v>
      </c>
      <c r="AB20" s="260">
        <f t="shared" si="15"/>
        <v>1.89E-2</v>
      </c>
      <c r="AC20" s="103">
        <v>56</v>
      </c>
      <c r="AD20" s="104">
        <f t="shared" si="4"/>
        <v>11852</v>
      </c>
      <c r="AE20" s="105">
        <v>3500</v>
      </c>
      <c r="AF20" s="109">
        <f t="shared" si="5"/>
        <v>0.3</v>
      </c>
      <c r="AG20" s="100" t="s">
        <v>658</v>
      </c>
      <c r="AH20" s="107">
        <v>0.25700000000000001</v>
      </c>
      <c r="AI20" s="106">
        <f t="shared" si="6"/>
        <v>2.2599999999999998</v>
      </c>
      <c r="AJ20" s="106">
        <f t="shared" si="7"/>
        <v>11.36</v>
      </c>
      <c r="AK20" s="108">
        <v>0</v>
      </c>
      <c r="AL20" s="109">
        <f t="shared" si="0"/>
        <v>0</v>
      </c>
      <c r="AM20" s="108">
        <v>0</v>
      </c>
      <c r="AN20" s="109">
        <f t="shared" si="1"/>
        <v>0</v>
      </c>
      <c r="AO20" s="108">
        <v>0</v>
      </c>
      <c r="AP20" s="106">
        <f t="shared" si="8"/>
        <v>0</v>
      </c>
      <c r="AQ20" s="108">
        <v>0</v>
      </c>
      <c r="AR20" s="106">
        <f t="shared" si="9"/>
        <v>0</v>
      </c>
      <c r="AS20" s="111">
        <v>0</v>
      </c>
      <c r="AT20" s="108">
        <v>0</v>
      </c>
      <c r="AU20" s="106">
        <f t="shared" si="10"/>
        <v>0</v>
      </c>
      <c r="AV20" s="106">
        <f t="shared" si="11"/>
        <v>0</v>
      </c>
      <c r="AW20" s="109">
        <f t="shared" si="2"/>
        <v>11.36</v>
      </c>
      <c r="AX20" s="110">
        <f t="shared" si="12"/>
        <v>7.6399999999999996E-2</v>
      </c>
      <c r="AY20" s="111">
        <v>12.3</v>
      </c>
      <c r="AZ20" s="148">
        <v>1228</v>
      </c>
      <c r="BA20" s="106">
        <f>IF(ISERROR(AW20*AZ19),"",AW20*AZ19)</f>
        <v>13950.08</v>
      </c>
      <c r="BB20" s="106">
        <f>IF(ISERROR(AY20*AZ19),"",AY20*AZ19)</f>
        <v>15104.4</v>
      </c>
    </row>
    <row r="21" spans="1:54" ht="15" customHeight="1" x14ac:dyDescent="0.25">
      <c r="A21" s="113">
        <v>18</v>
      </c>
      <c r="B21" s="114"/>
      <c r="C21" s="114"/>
      <c r="D21" s="114"/>
      <c r="E21" s="168" t="s">
        <v>698</v>
      </c>
      <c r="F21" s="100"/>
      <c r="G21" s="100" t="s">
        <v>665</v>
      </c>
      <c r="H21" s="100" t="s">
        <v>982</v>
      </c>
      <c r="I21" s="100" t="s">
        <v>984</v>
      </c>
      <c r="J21" s="100" t="s">
        <v>989</v>
      </c>
      <c r="K21" s="100" t="s">
        <v>959</v>
      </c>
      <c r="L21" s="114" t="s">
        <v>991</v>
      </c>
      <c r="M21" s="101" t="s">
        <v>924</v>
      </c>
      <c r="N21" s="167" t="s">
        <v>969</v>
      </c>
      <c r="O21" s="100"/>
      <c r="P21" s="327" t="s">
        <v>1017</v>
      </c>
      <c r="Q21" s="298" t="s">
        <v>1050</v>
      </c>
      <c r="R21" s="114"/>
      <c r="S21" s="100" t="s">
        <v>505</v>
      </c>
      <c r="T21" s="129"/>
      <c r="U21" s="121">
        <v>8.8000000000000007</v>
      </c>
      <c r="V21" s="100" t="s">
        <v>101</v>
      </c>
      <c r="W21" s="102">
        <v>35</v>
      </c>
      <c r="X21" s="102">
        <v>27</v>
      </c>
      <c r="Y21" s="102">
        <v>20</v>
      </c>
      <c r="Z21" s="116">
        <v>5.0999999999999996</v>
      </c>
      <c r="AA21" s="102">
        <v>4</v>
      </c>
      <c r="AB21" s="260">
        <f t="shared" si="15"/>
        <v>1.89E-2</v>
      </c>
      <c r="AC21" s="103">
        <v>56</v>
      </c>
      <c r="AD21" s="104">
        <f t="shared" si="4"/>
        <v>11852</v>
      </c>
      <c r="AE21" s="105">
        <v>3500</v>
      </c>
      <c r="AF21" s="109">
        <f t="shared" si="5"/>
        <v>0.3</v>
      </c>
      <c r="AG21" s="100" t="s">
        <v>658</v>
      </c>
      <c r="AH21" s="107">
        <v>0.25700000000000001</v>
      </c>
      <c r="AI21" s="106">
        <f t="shared" si="6"/>
        <v>2.2599999999999998</v>
      </c>
      <c r="AJ21" s="106">
        <f t="shared" si="7"/>
        <v>11.36</v>
      </c>
      <c r="AK21" s="108">
        <v>0</v>
      </c>
      <c r="AL21" s="109">
        <f t="shared" si="0"/>
        <v>0</v>
      </c>
      <c r="AM21" s="108">
        <v>0</v>
      </c>
      <c r="AN21" s="109">
        <f t="shared" si="1"/>
        <v>0</v>
      </c>
      <c r="AO21" s="108">
        <v>0</v>
      </c>
      <c r="AP21" s="106">
        <f t="shared" si="8"/>
        <v>0</v>
      </c>
      <c r="AQ21" s="108">
        <v>0</v>
      </c>
      <c r="AR21" s="106">
        <f t="shared" si="9"/>
        <v>0</v>
      </c>
      <c r="AS21" s="111">
        <v>0</v>
      </c>
      <c r="AT21" s="108">
        <v>0</v>
      </c>
      <c r="AU21" s="106">
        <f t="shared" si="10"/>
        <v>0</v>
      </c>
      <c r="AV21" s="106">
        <f t="shared" si="11"/>
        <v>0</v>
      </c>
      <c r="AW21" s="109">
        <f t="shared" si="2"/>
        <v>11.36</v>
      </c>
      <c r="AX21" s="110">
        <f t="shared" si="12"/>
        <v>7.6399999999999996E-2</v>
      </c>
      <c r="AY21" s="111">
        <v>12.3</v>
      </c>
      <c r="AZ21" s="148">
        <v>1228</v>
      </c>
      <c r="BA21" s="106">
        <f>IF(ISERROR(AW21*AZ20),"",AW21*AZ20)</f>
        <v>13950.08</v>
      </c>
      <c r="BB21" s="106">
        <f>IF(ISERROR(AY21*AZ20),"",AY21*AZ20)</f>
        <v>15104.4</v>
      </c>
    </row>
    <row r="22" spans="1:54" ht="15" customHeight="1" x14ac:dyDescent="0.25">
      <c r="A22" s="113">
        <v>19</v>
      </c>
      <c r="B22" s="114"/>
      <c r="C22" s="114"/>
      <c r="D22" s="114"/>
      <c r="E22" s="168" t="s">
        <v>698</v>
      </c>
      <c r="F22" s="100"/>
      <c r="G22" s="100" t="s">
        <v>665</v>
      </c>
      <c r="H22" s="100" t="s">
        <v>982</v>
      </c>
      <c r="I22" s="100" t="s">
        <v>984</v>
      </c>
      <c r="J22" s="100" t="s">
        <v>989</v>
      </c>
      <c r="K22" s="100" t="s">
        <v>959</v>
      </c>
      <c r="L22" s="114" t="s">
        <v>991</v>
      </c>
      <c r="M22" s="101" t="s">
        <v>924</v>
      </c>
      <c r="N22" s="168" t="s">
        <v>970</v>
      </c>
      <c r="O22" s="100"/>
      <c r="P22" s="327" t="s">
        <v>1018</v>
      </c>
      <c r="Q22" s="298" t="s">
        <v>1051</v>
      </c>
      <c r="R22" s="114"/>
      <c r="S22" s="100" t="s">
        <v>505</v>
      </c>
      <c r="T22" s="129"/>
      <c r="U22" s="121">
        <v>8.8000000000000007</v>
      </c>
      <c r="V22" s="100" t="s">
        <v>101</v>
      </c>
      <c r="W22" s="80">
        <v>35</v>
      </c>
      <c r="X22" s="80">
        <v>27</v>
      </c>
      <c r="Y22" s="102">
        <v>20</v>
      </c>
      <c r="Z22" s="116">
        <v>5.0999999999999996</v>
      </c>
      <c r="AA22" s="102">
        <v>4</v>
      </c>
      <c r="AB22" s="260">
        <f t="shared" si="15"/>
        <v>1.89E-2</v>
      </c>
      <c r="AC22" s="103">
        <v>56</v>
      </c>
      <c r="AD22" s="104">
        <f t="shared" si="4"/>
        <v>11852</v>
      </c>
      <c r="AE22" s="105">
        <v>3500</v>
      </c>
      <c r="AF22" s="109">
        <f t="shared" si="5"/>
        <v>0.3</v>
      </c>
      <c r="AG22" s="100" t="s">
        <v>658</v>
      </c>
      <c r="AH22" s="107">
        <v>0.25700000000000001</v>
      </c>
      <c r="AI22" s="106">
        <f t="shared" si="6"/>
        <v>2.2599999999999998</v>
      </c>
      <c r="AJ22" s="106">
        <f t="shared" si="7"/>
        <v>11.36</v>
      </c>
      <c r="AK22" s="108">
        <v>0</v>
      </c>
      <c r="AL22" s="109">
        <f t="shared" si="0"/>
        <v>0</v>
      </c>
      <c r="AM22" s="108">
        <v>0</v>
      </c>
      <c r="AN22" s="109">
        <f t="shared" si="1"/>
        <v>0</v>
      </c>
      <c r="AO22" s="108">
        <v>0</v>
      </c>
      <c r="AP22" s="106">
        <f t="shared" si="8"/>
        <v>0</v>
      </c>
      <c r="AQ22" s="108">
        <v>0</v>
      </c>
      <c r="AR22" s="106">
        <f t="shared" si="9"/>
        <v>0</v>
      </c>
      <c r="AS22" s="111">
        <v>0</v>
      </c>
      <c r="AT22" s="108">
        <v>0</v>
      </c>
      <c r="AU22" s="106">
        <f t="shared" si="10"/>
        <v>0</v>
      </c>
      <c r="AV22" s="106">
        <f t="shared" si="11"/>
        <v>0</v>
      </c>
      <c r="AW22" s="109">
        <f t="shared" si="2"/>
        <v>11.36</v>
      </c>
      <c r="AX22" s="110">
        <f t="shared" si="12"/>
        <v>7.6399999999999996E-2</v>
      </c>
      <c r="AY22" s="111">
        <v>12.3</v>
      </c>
      <c r="AZ22" s="148">
        <f>AZ21</f>
        <v>1228</v>
      </c>
      <c r="BA22" s="106">
        <f>IF(ISERROR(AW22*AZ21),"",AW22*AZ21)</f>
        <v>13950.08</v>
      </c>
      <c r="BB22" s="106">
        <f>IF(ISERROR(AY22*AZ21),"",AY22*AZ21)</f>
        <v>15104.4</v>
      </c>
    </row>
    <row r="23" spans="1:54" ht="15" customHeight="1" x14ac:dyDescent="0.25">
      <c r="A23" s="113">
        <v>20</v>
      </c>
      <c r="B23" s="114"/>
      <c r="C23" s="114"/>
      <c r="D23" s="114"/>
      <c r="E23" s="168" t="s">
        <v>697</v>
      </c>
      <c r="F23" s="100"/>
      <c r="G23" s="100" t="s">
        <v>665</v>
      </c>
      <c r="H23" s="100" t="s">
        <v>982</v>
      </c>
      <c r="I23" s="100" t="s">
        <v>984</v>
      </c>
      <c r="J23" s="100" t="s">
        <v>989</v>
      </c>
      <c r="K23" s="100" t="s">
        <v>959</v>
      </c>
      <c r="L23" s="114" t="s">
        <v>991</v>
      </c>
      <c r="M23" s="100" t="s">
        <v>924</v>
      </c>
      <c r="N23" s="167" t="s">
        <v>971</v>
      </c>
      <c r="O23" s="100"/>
      <c r="P23" s="327" t="s">
        <v>1019</v>
      </c>
      <c r="Q23" s="298" t="s">
        <v>1052</v>
      </c>
      <c r="R23" s="114"/>
      <c r="S23" s="100" t="s">
        <v>505</v>
      </c>
      <c r="T23" s="129"/>
      <c r="U23" s="121">
        <v>8.8000000000000007</v>
      </c>
      <c r="V23" s="100" t="s">
        <v>101</v>
      </c>
      <c r="W23" s="80">
        <v>35</v>
      </c>
      <c r="X23" s="80">
        <v>27</v>
      </c>
      <c r="Y23" s="102">
        <v>20</v>
      </c>
      <c r="Z23" s="116">
        <v>5.0999999999999996</v>
      </c>
      <c r="AA23" s="102">
        <v>4</v>
      </c>
      <c r="AB23" s="260">
        <f t="shared" si="15"/>
        <v>1.89E-2</v>
      </c>
      <c r="AC23" s="103">
        <v>56</v>
      </c>
      <c r="AD23" s="104">
        <f t="shared" si="4"/>
        <v>11852</v>
      </c>
      <c r="AE23" s="105">
        <v>3500</v>
      </c>
      <c r="AF23" s="109">
        <f t="shared" si="5"/>
        <v>0.3</v>
      </c>
      <c r="AG23" s="100" t="s">
        <v>658</v>
      </c>
      <c r="AH23" s="107">
        <v>0.25700000000000001</v>
      </c>
      <c r="AI23" s="106">
        <f t="shared" si="6"/>
        <v>2.2599999999999998</v>
      </c>
      <c r="AJ23" s="106">
        <f t="shared" si="7"/>
        <v>11.36</v>
      </c>
      <c r="AK23" s="108">
        <v>0</v>
      </c>
      <c r="AL23" s="109">
        <f t="shared" si="0"/>
        <v>0</v>
      </c>
      <c r="AM23" s="108">
        <v>0</v>
      </c>
      <c r="AN23" s="109">
        <f t="shared" si="1"/>
        <v>0</v>
      </c>
      <c r="AO23" s="108">
        <v>0</v>
      </c>
      <c r="AP23" s="106">
        <f t="shared" si="8"/>
        <v>0</v>
      </c>
      <c r="AQ23" s="108">
        <v>0</v>
      </c>
      <c r="AR23" s="106">
        <f t="shared" si="9"/>
        <v>0</v>
      </c>
      <c r="AS23" s="111">
        <v>0</v>
      </c>
      <c r="AT23" s="108">
        <v>0</v>
      </c>
      <c r="AU23" s="106">
        <f t="shared" si="10"/>
        <v>0</v>
      </c>
      <c r="AV23" s="106">
        <f t="shared" si="11"/>
        <v>0</v>
      </c>
      <c r="AW23" s="109">
        <f t="shared" si="2"/>
        <v>11.36</v>
      </c>
      <c r="AX23" s="110">
        <f>IF(ISERROR((AY23-AW23)/AY23),"",(AY23-AW23)/AY23)</f>
        <v>7.6399999999999996E-2</v>
      </c>
      <c r="AY23" s="111">
        <v>12.3</v>
      </c>
      <c r="AZ23" s="148">
        <f>AZ22</f>
        <v>1228</v>
      </c>
      <c r="BA23" s="106">
        <f>IF(ISERROR(AW23*AZ22),"",AW23*AZ22)</f>
        <v>13950.08</v>
      </c>
      <c r="BB23" s="106">
        <f>IF(ISERROR(AY23*AZ22),"",AY23*AZ22)</f>
        <v>15104.4</v>
      </c>
    </row>
    <row r="24" spans="1:54" ht="15" customHeight="1" x14ac:dyDescent="0.25">
      <c r="A24" s="113">
        <v>21</v>
      </c>
      <c r="B24" s="114"/>
      <c r="C24" s="114"/>
      <c r="D24" s="114"/>
      <c r="E24" s="168" t="s">
        <v>697</v>
      </c>
      <c r="F24" s="100"/>
      <c r="G24" s="100" t="s">
        <v>665</v>
      </c>
      <c r="H24" s="100" t="s">
        <v>982</v>
      </c>
      <c r="I24" s="100" t="s">
        <v>984</v>
      </c>
      <c r="J24" s="100" t="s">
        <v>989</v>
      </c>
      <c r="K24" s="100" t="s">
        <v>959</v>
      </c>
      <c r="L24" s="114" t="s">
        <v>991</v>
      </c>
      <c r="M24" s="100" t="s">
        <v>691</v>
      </c>
      <c r="N24" s="168" t="s">
        <v>968</v>
      </c>
      <c r="O24" s="114"/>
      <c r="P24" s="327" t="s">
        <v>1020</v>
      </c>
      <c r="Q24" s="298" t="s">
        <v>1053</v>
      </c>
      <c r="R24" s="114"/>
      <c r="S24" s="100" t="s">
        <v>505</v>
      </c>
      <c r="T24" s="129"/>
      <c r="U24" s="115">
        <v>11.22</v>
      </c>
      <c r="V24" s="100" t="s">
        <v>101</v>
      </c>
      <c r="W24" s="80">
        <v>35</v>
      </c>
      <c r="X24" s="80">
        <v>27</v>
      </c>
      <c r="Y24" s="80">
        <v>25</v>
      </c>
      <c r="Z24" s="116">
        <v>5.0999999999999996</v>
      </c>
      <c r="AA24" s="102">
        <v>4</v>
      </c>
      <c r="AB24" s="134">
        <f t="shared" si="3"/>
        <v>2.4E-2</v>
      </c>
      <c r="AC24" s="103">
        <v>56</v>
      </c>
      <c r="AD24" s="104">
        <f t="shared" si="4"/>
        <v>9333</v>
      </c>
      <c r="AE24" s="105">
        <v>3500</v>
      </c>
      <c r="AF24" s="109">
        <f t="shared" si="5"/>
        <v>0.38</v>
      </c>
      <c r="AG24" s="100" t="s">
        <v>658</v>
      </c>
      <c r="AH24" s="107">
        <v>0.25700000000000001</v>
      </c>
      <c r="AI24" s="106">
        <f t="shared" si="6"/>
        <v>2.88</v>
      </c>
      <c r="AJ24" s="106">
        <f t="shared" si="7"/>
        <v>14.48</v>
      </c>
      <c r="AK24" s="108">
        <v>0</v>
      </c>
      <c r="AL24" s="109">
        <f t="shared" si="0"/>
        <v>0</v>
      </c>
      <c r="AM24" s="108">
        <v>0</v>
      </c>
      <c r="AN24" s="109">
        <f t="shared" si="1"/>
        <v>0</v>
      </c>
      <c r="AO24" s="108">
        <v>0</v>
      </c>
      <c r="AP24" s="106">
        <f t="shared" si="8"/>
        <v>0</v>
      </c>
      <c r="AQ24" s="108">
        <v>0</v>
      </c>
      <c r="AR24" s="106">
        <f t="shared" si="9"/>
        <v>0</v>
      </c>
      <c r="AS24" s="111">
        <v>0</v>
      </c>
      <c r="AT24" s="108">
        <v>0</v>
      </c>
      <c r="AU24" s="106">
        <f t="shared" si="10"/>
        <v>0</v>
      </c>
      <c r="AV24" s="106">
        <f t="shared" si="11"/>
        <v>0</v>
      </c>
      <c r="AW24" s="109">
        <f t="shared" si="2"/>
        <v>14.48</v>
      </c>
      <c r="AX24" s="110">
        <f t="shared" ref="AX24:AX25" si="18">IF(ISERROR((AY24-AW24)/AY24),"",(AY24-AW24)/AY24)</f>
        <v>9.5000000000000001E-2</v>
      </c>
      <c r="AY24" s="81">
        <v>16</v>
      </c>
      <c r="AZ24" s="148">
        <v>1348</v>
      </c>
      <c r="BA24" s="106">
        <f>IF(ISERROR(AW24*AZ23),"",AW24*AZ23)</f>
        <v>17781.439999999999</v>
      </c>
      <c r="BB24" s="106">
        <f>IF(ISERROR(AY24*AZ23),"",AY24*AZ23)</f>
        <v>19648</v>
      </c>
    </row>
    <row r="25" spans="1:54" ht="15" customHeight="1" x14ac:dyDescent="0.25">
      <c r="A25" s="113">
        <v>22</v>
      </c>
      <c r="B25" s="114"/>
      <c r="C25" s="114"/>
      <c r="D25" s="114"/>
      <c r="E25" s="168" t="s">
        <v>698</v>
      </c>
      <c r="F25" s="100"/>
      <c r="G25" s="100" t="s">
        <v>665</v>
      </c>
      <c r="H25" s="100" t="s">
        <v>982</v>
      </c>
      <c r="I25" s="100" t="s">
        <v>984</v>
      </c>
      <c r="J25" s="100" t="s">
        <v>989</v>
      </c>
      <c r="K25" s="100" t="s">
        <v>959</v>
      </c>
      <c r="L25" s="114" t="s">
        <v>991</v>
      </c>
      <c r="M25" s="101" t="s">
        <v>691</v>
      </c>
      <c r="N25" s="168" t="s">
        <v>972</v>
      </c>
      <c r="O25" s="114"/>
      <c r="P25" s="327" t="s">
        <v>1021</v>
      </c>
      <c r="Q25" s="298" t="s">
        <v>1054</v>
      </c>
      <c r="R25" s="114"/>
      <c r="S25" s="100" t="s">
        <v>505</v>
      </c>
      <c r="T25" s="129"/>
      <c r="U25" s="115">
        <v>11.22</v>
      </c>
      <c r="V25" s="100" t="s">
        <v>101</v>
      </c>
      <c r="W25" s="80">
        <v>35</v>
      </c>
      <c r="X25" s="80">
        <v>27</v>
      </c>
      <c r="Y25" s="80">
        <v>25</v>
      </c>
      <c r="Z25" s="116">
        <v>5.0999999999999996</v>
      </c>
      <c r="AA25" s="102">
        <v>4</v>
      </c>
      <c r="AB25" s="134">
        <f t="shared" si="3"/>
        <v>2.4E-2</v>
      </c>
      <c r="AC25" s="103">
        <v>56</v>
      </c>
      <c r="AD25" s="104">
        <f t="shared" si="4"/>
        <v>9333</v>
      </c>
      <c r="AE25" s="105">
        <v>3500</v>
      </c>
      <c r="AF25" s="109">
        <f t="shared" si="5"/>
        <v>0.38</v>
      </c>
      <c r="AG25" s="100" t="s">
        <v>658</v>
      </c>
      <c r="AH25" s="107">
        <v>0.25700000000000001</v>
      </c>
      <c r="AI25" s="106">
        <f t="shared" si="6"/>
        <v>2.88</v>
      </c>
      <c r="AJ25" s="106">
        <f t="shared" si="7"/>
        <v>14.48</v>
      </c>
      <c r="AK25" s="108">
        <v>0</v>
      </c>
      <c r="AL25" s="109">
        <f t="shared" si="0"/>
        <v>0</v>
      </c>
      <c r="AM25" s="108">
        <v>0</v>
      </c>
      <c r="AN25" s="109">
        <f t="shared" si="1"/>
        <v>0</v>
      </c>
      <c r="AO25" s="108">
        <v>0</v>
      </c>
      <c r="AP25" s="106">
        <f t="shared" si="8"/>
        <v>0</v>
      </c>
      <c r="AQ25" s="108">
        <v>0</v>
      </c>
      <c r="AR25" s="106">
        <f t="shared" si="9"/>
        <v>0</v>
      </c>
      <c r="AS25" s="111">
        <v>0</v>
      </c>
      <c r="AT25" s="108">
        <v>0</v>
      </c>
      <c r="AU25" s="106">
        <f t="shared" si="10"/>
        <v>0</v>
      </c>
      <c r="AV25" s="106">
        <f t="shared" si="11"/>
        <v>0</v>
      </c>
      <c r="AW25" s="109">
        <f t="shared" si="2"/>
        <v>14.48</v>
      </c>
      <c r="AX25" s="110">
        <f t="shared" si="18"/>
        <v>9.5000000000000001E-2</v>
      </c>
      <c r="AY25" s="81">
        <v>16</v>
      </c>
      <c r="AZ25" s="148">
        <v>1352</v>
      </c>
      <c r="BA25" s="106">
        <f t="shared" si="13"/>
        <v>19576.96</v>
      </c>
      <c r="BB25" s="106">
        <f t="shared" si="14"/>
        <v>21632</v>
      </c>
    </row>
    <row r="26" spans="1:54" ht="15" customHeight="1" x14ac:dyDescent="0.25">
      <c r="A26" s="113">
        <v>23</v>
      </c>
      <c r="B26" s="114"/>
      <c r="C26" s="114"/>
      <c r="D26" s="114"/>
      <c r="E26" s="168" t="s">
        <v>697</v>
      </c>
      <c r="F26" s="100"/>
      <c r="G26" s="100" t="s">
        <v>665</v>
      </c>
      <c r="H26" s="100" t="s">
        <v>982</v>
      </c>
      <c r="I26" s="100" t="s">
        <v>984</v>
      </c>
      <c r="J26" s="100" t="s">
        <v>989</v>
      </c>
      <c r="K26" s="100" t="s">
        <v>959</v>
      </c>
      <c r="L26" s="114" t="s">
        <v>991</v>
      </c>
      <c r="M26" s="101" t="s">
        <v>691</v>
      </c>
      <c r="N26" s="167" t="s">
        <v>967</v>
      </c>
      <c r="O26" s="114"/>
      <c r="P26" s="327" t="s">
        <v>1022</v>
      </c>
      <c r="Q26" s="298" t="s">
        <v>1055</v>
      </c>
      <c r="R26" s="114"/>
      <c r="S26" s="100" t="s">
        <v>505</v>
      </c>
      <c r="T26" s="129"/>
      <c r="U26" s="115">
        <v>11.22</v>
      </c>
      <c r="V26" s="100" t="s">
        <v>101</v>
      </c>
      <c r="W26" s="80">
        <v>35</v>
      </c>
      <c r="X26" s="80">
        <v>27</v>
      </c>
      <c r="Y26" s="80">
        <v>25</v>
      </c>
      <c r="Z26" s="116">
        <v>5.0999999999999996</v>
      </c>
      <c r="AA26" s="102">
        <v>4</v>
      </c>
      <c r="AB26" s="134">
        <f t="shared" si="3"/>
        <v>2.4E-2</v>
      </c>
      <c r="AC26" s="103">
        <v>56</v>
      </c>
      <c r="AD26" s="104">
        <f t="shared" si="4"/>
        <v>9333</v>
      </c>
      <c r="AE26" s="105">
        <v>3500</v>
      </c>
      <c r="AF26" s="109">
        <f t="shared" si="5"/>
        <v>0.38</v>
      </c>
      <c r="AG26" s="100" t="s">
        <v>658</v>
      </c>
      <c r="AH26" s="107">
        <v>0.25700000000000001</v>
      </c>
      <c r="AI26" s="106">
        <f t="shared" si="6"/>
        <v>2.88</v>
      </c>
      <c r="AJ26" s="106">
        <f t="shared" si="7"/>
        <v>14.48</v>
      </c>
      <c r="AK26" s="108">
        <v>0</v>
      </c>
      <c r="AL26" s="109">
        <f t="shared" si="0"/>
        <v>0</v>
      </c>
      <c r="AM26" s="108">
        <v>0</v>
      </c>
      <c r="AN26" s="109">
        <f t="shared" si="1"/>
        <v>0</v>
      </c>
      <c r="AO26" s="108">
        <v>0</v>
      </c>
      <c r="AP26" s="106">
        <f t="shared" si="8"/>
        <v>0</v>
      </c>
      <c r="AQ26" s="108">
        <v>0</v>
      </c>
      <c r="AR26" s="106">
        <f t="shared" si="9"/>
        <v>0</v>
      </c>
      <c r="AS26" s="111">
        <v>0</v>
      </c>
      <c r="AT26" s="108">
        <v>0</v>
      </c>
      <c r="AU26" s="106">
        <f t="shared" si="10"/>
        <v>0</v>
      </c>
      <c r="AV26" s="106">
        <f t="shared" si="11"/>
        <v>0</v>
      </c>
      <c r="AW26" s="109">
        <f t="shared" si="2"/>
        <v>14.48</v>
      </c>
      <c r="AX26" s="110">
        <f t="shared" si="12"/>
        <v>9.5000000000000001E-2</v>
      </c>
      <c r="AY26" s="81">
        <v>16</v>
      </c>
      <c r="AZ26" s="148">
        <v>1348</v>
      </c>
      <c r="BA26" s="106">
        <f t="shared" si="13"/>
        <v>19519.04</v>
      </c>
      <c r="BB26" s="106">
        <f t="shared" si="14"/>
        <v>21568</v>
      </c>
    </row>
    <row r="27" spans="1:54" ht="15" customHeight="1" x14ac:dyDescent="0.25">
      <c r="A27" s="113">
        <v>24</v>
      </c>
      <c r="B27" s="114"/>
      <c r="C27" s="114"/>
      <c r="D27" s="114"/>
      <c r="E27" s="168" t="s">
        <v>697</v>
      </c>
      <c r="F27" s="100"/>
      <c r="G27" s="100" t="s">
        <v>665</v>
      </c>
      <c r="H27" s="100" t="s">
        <v>982</v>
      </c>
      <c r="I27" s="100" t="s">
        <v>984</v>
      </c>
      <c r="J27" s="100" t="s">
        <v>989</v>
      </c>
      <c r="K27" s="100" t="s">
        <v>959</v>
      </c>
      <c r="L27" s="114" t="s">
        <v>991</v>
      </c>
      <c r="M27" s="100" t="s">
        <v>691</v>
      </c>
      <c r="N27" s="167" t="s">
        <v>973</v>
      </c>
      <c r="O27" s="114"/>
      <c r="P27" s="327" t="s">
        <v>1023</v>
      </c>
      <c r="Q27" s="298" t="s">
        <v>1056</v>
      </c>
      <c r="R27" s="114"/>
      <c r="S27" s="100" t="s">
        <v>505</v>
      </c>
      <c r="T27" s="129"/>
      <c r="U27" s="115">
        <v>11.22</v>
      </c>
      <c r="V27" s="100" t="s">
        <v>101</v>
      </c>
      <c r="W27" s="102">
        <v>35</v>
      </c>
      <c r="X27" s="102">
        <v>27</v>
      </c>
      <c r="Y27" s="80">
        <v>25</v>
      </c>
      <c r="Z27" s="116">
        <v>5.0999999999999996</v>
      </c>
      <c r="AA27" s="102">
        <v>4</v>
      </c>
      <c r="AB27" s="134">
        <f t="shared" si="3"/>
        <v>2.4E-2</v>
      </c>
      <c r="AC27" s="103">
        <v>56</v>
      </c>
      <c r="AD27" s="104">
        <f t="shared" si="4"/>
        <v>9333</v>
      </c>
      <c r="AE27" s="105">
        <v>3500</v>
      </c>
      <c r="AF27" s="109">
        <f t="shared" si="5"/>
        <v>0.38</v>
      </c>
      <c r="AG27" s="100" t="s">
        <v>658</v>
      </c>
      <c r="AH27" s="107">
        <v>0.25700000000000001</v>
      </c>
      <c r="AI27" s="106">
        <f t="shared" si="6"/>
        <v>2.88</v>
      </c>
      <c r="AJ27" s="106">
        <f t="shared" si="7"/>
        <v>14.48</v>
      </c>
      <c r="AK27" s="108">
        <v>0</v>
      </c>
      <c r="AL27" s="109">
        <f t="shared" si="0"/>
        <v>0</v>
      </c>
      <c r="AM27" s="108">
        <v>0</v>
      </c>
      <c r="AN27" s="109">
        <f t="shared" si="1"/>
        <v>0</v>
      </c>
      <c r="AO27" s="108">
        <v>0</v>
      </c>
      <c r="AP27" s="106">
        <f t="shared" si="8"/>
        <v>0</v>
      </c>
      <c r="AQ27" s="108">
        <v>0</v>
      </c>
      <c r="AR27" s="106">
        <f t="shared" si="9"/>
        <v>0</v>
      </c>
      <c r="AS27" s="111">
        <v>0</v>
      </c>
      <c r="AT27" s="108">
        <v>0</v>
      </c>
      <c r="AU27" s="106">
        <f t="shared" si="10"/>
        <v>0</v>
      </c>
      <c r="AV27" s="106">
        <f t="shared" si="11"/>
        <v>0</v>
      </c>
      <c r="AW27" s="109">
        <f t="shared" si="2"/>
        <v>14.48</v>
      </c>
      <c r="AX27" s="110">
        <f t="shared" si="12"/>
        <v>9.5000000000000001E-2</v>
      </c>
      <c r="AY27" s="81">
        <v>16</v>
      </c>
      <c r="AZ27" s="148">
        <v>1348</v>
      </c>
      <c r="BA27" s="106">
        <f t="shared" si="13"/>
        <v>19519.04</v>
      </c>
      <c r="BB27" s="106">
        <f t="shared" si="14"/>
        <v>21568</v>
      </c>
    </row>
    <row r="28" spans="1:54" ht="15" customHeight="1" x14ac:dyDescent="0.25">
      <c r="A28" s="113">
        <v>25</v>
      </c>
      <c r="B28" s="114"/>
      <c r="C28" s="114"/>
      <c r="D28" s="114"/>
      <c r="E28" s="168" t="s">
        <v>698</v>
      </c>
      <c r="F28" s="100"/>
      <c r="G28" s="100" t="s">
        <v>665</v>
      </c>
      <c r="H28" s="100" t="s">
        <v>914</v>
      </c>
      <c r="I28" s="100" t="s">
        <v>916</v>
      </c>
      <c r="J28" s="100" t="s">
        <v>918</v>
      </c>
      <c r="K28" s="100" t="s">
        <v>910</v>
      </c>
      <c r="L28" s="114" t="s">
        <v>920</v>
      </c>
      <c r="M28" s="101" t="s">
        <v>924</v>
      </c>
      <c r="N28" s="322" t="s">
        <v>979</v>
      </c>
      <c r="O28" s="114"/>
      <c r="P28" s="327" t="s">
        <v>1024</v>
      </c>
      <c r="Q28" s="298" t="s">
        <v>1057</v>
      </c>
      <c r="R28" s="114"/>
      <c r="S28" s="100" t="s">
        <v>505</v>
      </c>
      <c r="T28" s="129"/>
      <c r="U28" s="115">
        <v>8.8000000000000007</v>
      </c>
      <c r="V28" s="100" t="s">
        <v>101</v>
      </c>
      <c r="W28" s="102">
        <v>35</v>
      </c>
      <c r="X28" s="102">
        <v>27</v>
      </c>
      <c r="Y28" s="102">
        <v>20</v>
      </c>
      <c r="Z28" s="116">
        <v>5.0999999999999996</v>
      </c>
      <c r="AA28" s="102">
        <v>4</v>
      </c>
      <c r="AB28" s="134">
        <f t="shared" si="3"/>
        <v>1.9E-2</v>
      </c>
      <c r="AC28" s="103">
        <v>56</v>
      </c>
      <c r="AD28" s="104">
        <f t="shared" si="4"/>
        <v>11789</v>
      </c>
      <c r="AE28" s="105">
        <v>3500</v>
      </c>
      <c r="AF28" s="109">
        <f t="shared" si="5"/>
        <v>0.3</v>
      </c>
      <c r="AG28" s="100" t="s">
        <v>658</v>
      </c>
      <c r="AH28" s="107">
        <v>0.25700000000000001</v>
      </c>
      <c r="AI28" s="106">
        <f t="shared" si="6"/>
        <v>2.2599999999999998</v>
      </c>
      <c r="AJ28" s="106">
        <f t="shared" si="7"/>
        <v>11.36</v>
      </c>
      <c r="AK28" s="108">
        <v>0</v>
      </c>
      <c r="AL28" s="109">
        <f t="shared" si="0"/>
        <v>0</v>
      </c>
      <c r="AM28" s="108">
        <v>0</v>
      </c>
      <c r="AN28" s="109">
        <f t="shared" si="1"/>
        <v>0</v>
      </c>
      <c r="AO28" s="108">
        <v>0</v>
      </c>
      <c r="AP28" s="106">
        <f t="shared" si="8"/>
        <v>0</v>
      </c>
      <c r="AQ28" s="108">
        <v>0</v>
      </c>
      <c r="AR28" s="106">
        <f t="shared" si="9"/>
        <v>0</v>
      </c>
      <c r="AS28" s="111">
        <v>0</v>
      </c>
      <c r="AT28" s="108">
        <v>0</v>
      </c>
      <c r="AU28" s="106">
        <f t="shared" si="10"/>
        <v>0</v>
      </c>
      <c r="AV28" s="106">
        <f t="shared" si="11"/>
        <v>0</v>
      </c>
      <c r="AW28" s="109">
        <f t="shared" si="2"/>
        <v>11.36</v>
      </c>
      <c r="AX28" s="110">
        <f t="shared" si="12"/>
        <v>7.6399999999999996E-2</v>
      </c>
      <c r="AY28" s="111">
        <v>12.3</v>
      </c>
      <c r="AZ28" s="148">
        <v>1228</v>
      </c>
      <c r="BA28" s="106">
        <f t="shared" si="13"/>
        <v>13950.08</v>
      </c>
      <c r="BB28" s="106">
        <f t="shared" si="14"/>
        <v>15104.4</v>
      </c>
    </row>
    <row r="29" spans="1:54" ht="15" customHeight="1" x14ac:dyDescent="0.25">
      <c r="A29" s="113">
        <v>26</v>
      </c>
      <c r="B29" s="114"/>
      <c r="C29" s="114"/>
      <c r="D29" s="114"/>
      <c r="E29" s="168" t="s">
        <v>697</v>
      </c>
      <c r="F29" s="100"/>
      <c r="G29" s="100" t="s">
        <v>665</v>
      </c>
      <c r="H29" s="100" t="s">
        <v>914</v>
      </c>
      <c r="I29" s="100" t="s">
        <v>916</v>
      </c>
      <c r="J29" s="100" t="s">
        <v>918</v>
      </c>
      <c r="K29" s="100" t="s">
        <v>910</v>
      </c>
      <c r="L29" s="114" t="s">
        <v>920</v>
      </c>
      <c r="M29" s="101" t="s">
        <v>924</v>
      </c>
      <c r="N29" s="322" t="s">
        <v>976</v>
      </c>
      <c r="O29" s="114"/>
      <c r="P29" s="327" t="s">
        <v>1025</v>
      </c>
      <c r="Q29" s="298" t="s">
        <v>1058</v>
      </c>
      <c r="R29" s="114"/>
      <c r="S29" s="100" t="s">
        <v>505</v>
      </c>
      <c r="T29" s="129"/>
      <c r="U29" s="115">
        <v>8.8000000000000007</v>
      </c>
      <c r="V29" s="100" t="s">
        <v>101</v>
      </c>
      <c r="W29" s="102">
        <v>35</v>
      </c>
      <c r="X29" s="102">
        <v>27</v>
      </c>
      <c r="Y29" s="102">
        <v>20</v>
      </c>
      <c r="Z29" s="116">
        <v>5.0999999999999996</v>
      </c>
      <c r="AA29" s="102">
        <v>4</v>
      </c>
      <c r="AB29" s="134">
        <f t="shared" si="3"/>
        <v>1.9E-2</v>
      </c>
      <c r="AC29" s="103">
        <v>56</v>
      </c>
      <c r="AD29" s="104">
        <f t="shared" si="4"/>
        <v>11789</v>
      </c>
      <c r="AE29" s="105">
        <v>3500</v>
      </c>
      <c r="AF29" s="109">
        <f t="shared" si="5"/>
        <v>0.3</v>
      </c>
      <c r="AG29" s="100" t="s">
        <v>658</v>
      </c>
      <c r="AH29" s="107">
        <v>0.25700000000000001</v>
      </c>
      <c r="AI29" s="106">
        <f t="shared" si="6"/>
        <v>2.2599999999999998</v>
      </c>
      <c r="AJ29" s="106">
        <f t="shared" si="7"/>
        <v>11.36</v>
      </c>
      <c r="AK29" s="108">
        <v>0</v>
      </c>
      <c r="AL29" s="109">
        <f t="shared" si="0"/>
        <v>0</v>
      </c>
      <c r="AM29" s="108">
        <v>0</v>
      </c>
      <c r="AN29" s="109">
        <f t="shared" si="1"/>
        <v>0</v>
      </c>
      <c r="AO29" s="108">
        <v>0</v>
      </c>
      <c r="AP29" s="106">
        <f t="shared" si="8"/>
        <v>0</v>
      </c>
      <c r="AQ29" s="108">
        <v>0</v>
      </c>
      <c r="AR29" s="106">
        <f t="shared" si="9"/>
        <v>0</v>
      </c>
      <c r="AS29" s="111">
        <v>0</v>
      </c>
      <c r="AT29" s="108">
        <v>0</v>
      </c>
      <c r="AU29" s="106">
        <f t="shared" si="10"/>
        <v>0</v>
      </c>
      <c r="AV29" s="106">
        <f t="shared" si="11"/>
        <v>0</v>
      </c>
      <c r="AW29" s="109">
        <f t="shared" si="2"/>
        <v>11.36</v>
      </c>
      <c r="AX29" s="110">
        <f t="shared" si="12"/>
        <v>7.6399999999999996E-2</v>
      </c>
      <c r="AY29" s="111">
        <v>12.3</v>
      </c>
      <c r="AZ29" s="148">
        <v>1228</v>
      </c>
      <c r="BA29" s="106">
        <f t="shared" si="13"/>
        <v>13950.08</v>
      </c>
      <c r="BB29" s="106">
        <f t="shared" si="14"/>
        <v>15104.4</v>
      </c>
    </row>
    <row r="30" spans="1:54" x14ac:dyDescent="0.25">
      <c r="A30" s="113">
        <v>27</v>
      </c>
      <c r="B30" s="114"/>
      <c r="C30" s="114"/>
      <c r="D30" s="114"/>
      <c r="E30" s="168" t="s">
        <v>697</v>
      </c>
      <c r="F30" s="100"/>
      <c r="G30" s="100" t="s">
        <v>665</v>
      </c>
      <c r="H30" s="100" t="s">
        <v>914</v>
      </c>
      <c r="I30" s="100" t="s">
        <v>916</v>
      </c>
      <c r="J30" s="100" t="s">
        <v>918</v>
      </c>
      <c r="K30" s="100" t="s">
        <v>910</v>
      </c>
      <c r="L30" s="114" t="s">
        <v>920</v>
      </c>
      <c r="M30" s="101" t="s">
        <v>924</v>
      </c>
      <c r="N30" s="323" t="s">
        <v>980</v>
      </c>
      <c r="O30" s="114"/>
      <c r="P30" s="327" t="s">
        <v>1026</v>
      </c>
      <c r="Q30" s="298" t="s">
        <v>1059</v>
      </c>
      <c r="R30" s="114"/>
      <c r="S30" s="100" t="s">
        <v>505</v>
      </c>
      <c r="T30" s="129"/>
      <c r="U30" s="115">
        <v>8.8000000000000007</v>
      </c>
      <c r="V30" s="100" t="s">
        <v>101</v>
      </c>
      <c r="W30" s="102">
        <v>35</v>
      </c>
      <c r="X30" s="102">
        <v>27</v>
      </c>
      <c r="Y30" s="102">
        <v>20</v>
      </c>
      <c r="Z30" s="116">
        <v>5.0999999999999996</v>
      </c>
      <c r="AA30" s="102">
        <v>4</v>
      </c>
      <c r="AB30" s="134">
        <f t="shared" si="3"/>
        <v>1.9E-2</v>
      </c>
      <c r="AC30" s="103">
        <v>56</v>
      </c>
      <c r="AD30" s="104">
        <f t="shared" si="4"/>
        <v>11789</v>
      </c>
      <c r="AE30" s="105">
        <v>3500</v>
      </c>
      <c r="AF30" s="109">
        <f t="shared" si="5"/>
        <v>0.3</v>
      </c>
      <c r="AG30" s="100" t="s">
        <v>658</v>
      </c>
      <c r="AH30" s="107">
        <v>0.25700000000000001</v>
      </c>
      <c r="AI30" s="106">
        <f t="shared" si="6"/>
        <v>2.2599999999999998</v>
      </c>
      <c r="AJ30" s="106">
        <f t="shared" si="7"/>
        <v>11.36</v>
      </c>
      <c r="AK30" s="108">
        <v>0</v>
      </c>
      <c r="AL30" s="109">
        <f t="shared" si="0"/>
        <v>0</v>
      </c>
      <c r="AM30" s="108">
        <v>0</v>
      </c>
      <c r="AN30" s="109">
        <f t="shared" si="1"/>
        <v>0</v>
      </c>
      <c r="AO30" s="108">
        <v>0</v>
      </c>
      <c r="AP30" s="106">
        <f t="shared" si="8"/>
        <v>0</v>
      </c>
      <c r="AQ30" s="108">
        <v>0</v>
      </c>
      <c r="AR30" s="106">
        <f t="shared" si="9"/>
        <v>0</v>
      </c>
      <c r="AS30" s="111">
        <v>0</v>
      </c>
      <c r="AT30" s="108">
        <v>0</v>
      </c>
      <c r="AU30" s="106">
        <f t="shared" si="10"/>
        <v>0</v>
      </c>
      <c r="AV30" s="106">
        <f t="shared" si="11"/>
        <v>0</v>
      </c>
      <c r="AW30" s="109">
        <f t="shared" si="2"/>
        <v>11.36</v>
      </c>
      <c r="AX30" s="110">
        <f t="shared" si="12"/>
        <v>7.6399999999999996E-2</v>
      </c>
      <c r="AY30" s="111">
        <v>12.3</v>
      </c>
      <c r="AZ30" s="148">
        <v>1228</v>
      </c>
      <c r="BA30" s="106">
        <f t="shared" si="13"/>
        <v>13950.08</v>
      </c>
      <c r="BB30" s="106">
        <f t="shared" si="14"/>
        <v>15104.4</v>
      </c>
    </row>
    <row r="31" spans="1:54" x14ac:dyDescent="0.25">
      <c r="A31" s="113">
        <v>28</v>
      </c>
      <c r="B31" s="114"/>
      <c r="C31" s="114"/>
      <c r="D31" s="114"/>
      <c r="E31" s="168" t="s">
        <v>698</v>
      </c>
      <c r="F31" s="100"/>
      <c r="G31" s="100" t="s">
        <v>665</v>
      </c>
      <c r="H31" s="100" t="s">
        <v>914</v>
      </c>
      <c r="I31" s="100" t="s">
        <v>916</v>
      </c>
      <c r="J31" s="100" t="s">
        <v>918</v>
      </c>
      <c r="K31" s="100" t="s">
        <v>910</v>
      </c>
      <c r="L31" s="114" t="s">
        <v>920</v>
      </c>
      <c r="M31" s="101" t="s">
        <v>924</v>
      </c>
      <c r="N31" s="322" t="s">
        <v>981</v>
      </c>
      <c r="O31" s="114"/>
      <c r="P31" s="327" t="s">
        <v>1027</v>
      </c>
      <c r="Q31" s="298" t="s">
        <v>1060</v>
      </c>
      <c r="R31" s="114"/>
      <c r="S31" s="100" t="s">
        <v>505</v>
      </c>
      <c r="T31" s="129"/>
      <c r="U31" s="115">
        <v>8.8000000000000007</v>
      </c>
      <c r="V31" s="100" t="s">
        <v>101</v>
      </c>
      <c r="W31" s="102">
        <v>35</v>
      </c>
      <c r="X31" s="102">
        <v>27</v>
      </c>
      <c r="Y31" s="102">
        <v>20</v>
      </c>
      <c r="Z31" s="116">
        <v>5.0999999999999996</v>
      </c>
      <c r="AA31" s="102">
        <v>4</v>
      </c>
      <c r="AB31" s="134">
        <f t="shared" si="3"/>
        <v>1.9E-2</v>
      </c>
      <c r="AC31" s="103">
        <v>56</v>
      </c>
      <c r="AD31" s="104">
        <f t="shared" si="4"/>
        <v>11789</v>
      </c>
      <c r="AE31" s="105">
        <v>3500</v>
      </c>
      <c r="AF31" s="109">
        <f t="shared" si="5"/>
        <v>0.3</v>
      </c>
      <c r="AG31" s="100" t="s">
        <v>658</v>
      </c>
      <c r="AH31" s="107">
        <v>0.25700000000000001</v>
      </c>
      <c r="AI31" s="106">
        <f t="shared" si="6"/>
        <v>2.2599999999999998</v>
      </c>
      <c r="AJ31" s="106">
        <f t="shared" si="7"/>
        <v>11.36</v>
      </c>
      <c r="AK31" s="108">
        <v>0</v>
      </c>
      <c r="AL31" s="109">
        <f t="shared" si="0"/>
        <v>0</v>
      </c>
      <c r="AM31" s="108">
        <v>0</v>
      </c>
      <c r="AN31" s="109">
        <f t="shared" si="1"/>
        <v>0</v>
      </c>
      <c r="AO31" s="108">
        <v>0</v>
      </c>
      <c r="AP31" s="106">
        <f t="shared" si="8"/>
        <v>0</v>
      </c>
      <c r="AQ31" s="108">
        <v>0</v>
      </c>
      <c r="AR31" s="106">
        <f t="shared" si="9"/>
        <v>0</v>
      </c>
      <c r="AS31" s="111">
        <v>0</v>
      </c>
      <c r="AT31" s="108">
        <v>0</v>
      </c>
      <c r="AU31" s="106">
        <f t="shared" si="10"/>
        <v>0</v>
      </c>
      <c r="AV31" s="106">
        <f t="shared" si="11"/>
        <v>0</v>
      </c>
      <c r="AW31" s="109">
        <f t="shared" si="2"/>
        <v>11.36</v>
      </c>
      <c r="AX31" s="110">
        <f t="shared" si="12"/>
        <v>7.6399999999999996E-2</v>
      </c>
      <c r="AY31" s="111">
        <v>12.3</v>
      </c>
      <c r="AZ31" s="148">
        <f>AZ30</f>
        <v>1228</v>
      </c>
      <c r="BA31" s="106">
        <f t="shared" si="13"/>
        <v>13950.08</v>
      </c>
      <c r="BB31" s="106">
        <f t="shared" si="14"/>
        <v>15104.4</v>
      </c>
    </row>
    <row r="32" spans="1:54" x14ac:dyDescent="0.25">
      <c r="A32" s="113">
        <v>29</v>
      </c>
      <c r="B32" s="114"/>
      <c r="C32" s="114"/>
      <c r="D32" s="114"/>
      <c r="E32" s="168" t="s">
        <v>697</v>
      </c>
      <c r="F32" s="100"/>
      <c r="G32" s="100" t="s">
        <v>665</v>
      </c>
      <c r="H32" s="100" t="s">
        <v>914</v>
      </c>
      <c r="I32" s="100" t="s">
        <v>916</v>
      </c>
      <c r="J32" s="100" t="s">
        <v>918</v>
      </c>
      <c r="K32" s="100" t="s">
        <v>910</v>
      </c>
      <c r="L32" s="114" t="s">
        <v>920</v>
      </c>
      <c r="M32" s="100" t="s">
        <v>924</v>
      </c>
      <c r="N32" s="167" t="s">
        <v>690</v>
      </c>
      <c r="O32" s="114"/>
      <c r="P32" s="327" t="s">
        <v>1028</v>
      </c>
      <c r="Q32" s="298" t="s">
        <v>1061</v>
      </c>
      <c r="R32" s="114"/>
      <c r="S32" s="100" t="s">
        <v>505</v>
      </c>
      <c r="T32" s="129"/>
      <c r="U32" s="115">
        <v>8.8000000000000007</v>
      </c>
      <c r="V32" s="100" t="s">
        <v>101</v>
      </c>
      <c r="W32" s="102">
        <v>35</v>
      </c>
      <c r="X32" s="102">
        <v>27</v>
      </c>
      <c r="Y32" s="102">
        <v>20</v>
      </c>
      <c r="Z32" s="116">
        <v>5.0999999999999996</v>
      </c>
      <c r="AA32" s="102">
        <v>4</v>
      </c>
      <c r="AB32" s="134">
        <f t="shared" si="3"/>
        <v>1.9E-2</v>
      </c>
      <c r="AC32" s="103">
        <v>56</v>
      </c>
      <c r="AD32" s="104">
        <f t="shared" si="4"/>
        <v>11789</v>
      </c>
      <c r="AE32" s="105">
        <v>3500</v>
      </c>
      <c r="AF32" s="109">
        <f t="shared" si="5"/>
        <v>0.3</v>
      </c>
      <c r="AG32" s="100" t="s">
        <v>658</v>
      </c>
      <c r="AH32" s="107">
        <v>0.25700000000000001</v>
      </c>
      <c r="AI32" s="106">
        <f t="shared" si="6"/>
        <v>2.2599999999999998</v>
      </c>
      <c r="AJ32" s="106">
        <f t="shared" si="7"/>
        <v>11.36</v>
      </c>
      <c r="AK32" s="108">
        <v>0</v>
      </c>
      <c r="AL32" s="109">
        <f t="shared" si="0"/>
        <v>0</v>
      </c>
      <c r="AM32" s="108">
        <v>0</v>
      </c>
      <c r="AN32" s="109">
        <f t="shared" si="1"/>
        <v>0</v>
      </c>
      <c r="AO32" s="108">
        <v>0</v>
      </c>
      <c r="AP32" s="106">
        <f t="shared" si="8"/>
        <v>0</v>
      </c>
      <c r="AQ32" s="108">
        <v>0</v>
      </c>
      <c r="AR32" s="106">
        <f t="shared" si="9"/>
        <v>0</v>
      </c>
      <c r="AS32" s="111">
        <v>0</v>
      </c>
      <c r="AT32" s="108">
        <v>0</v>
      </c>
      <c r="AU32" s="106">
        <f t="shared" si="10"/>
        <v>0</v>
      </c>
      <c r="AV32" s="106">
        <f t="shared" si="11"/>
        <v>0</v>
      </c>
      <c r="AW32" s="109">
        <f t="shared" si="2"/>
        <v>11.36</v>
      </c>
      <c r="AX32" s="110">
        <f t="shared" si="12"/>
        <v>7.6399999999999996E-2</v>
      </c>
      <c r="AY32" s="111">
        <v>12.3</v>
      </c>
      <c r="AZ32" s="148">
        <f>AZ31</f>
        <v>1228</v>
      </c>
      <c r="BA32" s="106">
        <f t="shared" si="13"/>
        <v>13950.08</v>
      </c>
      <c r="BB32" s="106">
        <f t="shared" si="14"/>
        <v>15104.4</v>
      </c>
    </row>
    <row r="33" spans="1:54" x14ac:dyDescent="0.25">
      <c r="A33" s="113">
        <v>30</v>
      </c>
      <c r="B33" s="114"/>
      <c r="C33" s="114"/>
      <c r="D33" s="114"/>
      <c r="E33" s="168" t="s">
        <v>697</v>
      </c>
      <c r="F33" s="100"/>
      <c r="G33" s="100" t="s">
        <v>665</v>
      </c>
      <c r="H33" s="100" t="s">
        <v>914</v>
      </c>
      <c r="I33" s="100" t="s">
        <v>916</v>
      </c>
      <c r="J33" s="100" t="s">
        <v>918</v>
      </c>
      <c r="K33" s="100" t="s">
        <v>910</v>
      </c>
      <c r="L33" s="114" t="s">
        <v>920</v>
      </c>
      <c r="M33" s="100" t="s">
        <v>691</v>
      </c>
      <c r="N33" s="168" t="s">
        <v>974</v>
      </c>
      <c r="O33" s="114"/>
      <c r="P33" s="327" t="s">
        <v>1029</v>
      </c>
      <c r="Q33" s="298" t="s">
        <v>1062</v>
      </c>
      <c r="R33" s="114"/>
      <c r="S33" s="100" t="s">
        <v>505</v>
      </c>
      <c r="T33" s="129"/>
      <c r="U33" s="115">
        <v>11.22</v>
      </c>
      <c r="V33" s="100" t="s">
        <v>101</v>
      </c>
      <c r="W33" s="102">
        <v>35</v>
      </c>
      <c r="X33" s="102">
        <v>27</v>
      </c>
      <c r="Y33" s="80">
        <v>25</v>
      </c>
      <c r="Z33" s="116">
        <v>5.0999999999999996</v>
      </c>
      <c r="AA33" s="102">
        <v>4</v>
      </c>
      <c r="AB33" s="134">
        <f t="shared" si="3"/>
        <v>2.4E-2</v>
      </c>
      <c r="AC33" s="103">
        <v>56</v>
      </c>
      <c r="AD33" s="104">
        <f t="shared" si="4"/>
        <v>9333</v>
      </c>
      <c r="AE33" s="105">
        <v>3500</v>
      </c>
      <c r="AF33" s="109">
        <f t="shared" si="5"/>
        <v>0.38</v>
      </c>
      <c r="AG33" s="100" t="s">
        <v>658</v>
      </c>
      <c r="AH33" s="107">
        <v>0.25700000000000001</v>
      </c>
      <c r="AI33" s="106">
        <f t="shared" si="6"/>
        <v>2.88</v>
      </c>
      <c r="AJ33" s="106">
        <f t="shared" si="7"/>
        <v>14.48</v>
      </c>
      <c r="AK33" s="108">
        <v>0</v>
      </c>
      <c r="AL33" s="109">
        <f t="shared" si="0"/>
        <v>0</v>
      </c>
      <c r="AM33" s="108">
        <v>0</v>
      </c>
      <c r="AN33" s="109">
        <f t="shared" si="1"/>
        <v>0</v>
      </c>
      <c r="AO33" s="108">
        <v>0</v>
      </c>
      <c r="AP33" s="106">
        <f t="shared" si="8"/>
        <v>0</v>
      </c>
      <c r="AQ33" s="108">
        <v>0</v>
      </c>
      <c r="AR33" s="106">
        <f t="shared" si="9"/>
        <v>0</v>
      </c>
      <c r="AS33" s="111">
        <v>0</v>
      </c>
      <c r="AT33" s="108">
        <v>0</v>
      </c>
      <c r="AU33" s="106">
        <f t="shared" si="10"/>
        <v>0</v>
      </c>
      <c r="AV33" s="106">
        <f t="shared" si="11"/>
        <v>0</v>
      </c>
      <c r="AW33" s="109">
        <f t="shared" si="2"/>
        <v>14.48</v>
      </c>
      <c r="AX33" s="110">
        <f t="shared" si="12"/>
        <v>9.5000000000000001E-2</v>
      </c>
      <c r="AY33" s="81">
        <v>16</v>
      </c>
      <c r="AZ33" s="148">
        <v>1352</v>
      </c>
      <c r="BA33" s="106">
        <f t="shared" si="13"/>
        <v>19576.96</v>
      </c>
      <c r="BB33" s="106">
        <f t="shared" si="14"/>
        <v>21632</v>
      </c>
    </row>
    <row r="34" spans="1:54" x14ac:dyDescent="0.25">
      <c r="A34" s="113">
        <v>31</v>
      </c>
      <c r="B34" s="114"/>
      <c r="C34" s="114"/>
      <c r="D34" s="114"/>
      <c r="E34" s="168" t="s">
        <v>697</v>
      </c>
      <c r="F34" s="100"/>
      <c r="G34" s="100" t="s">
        <v>665</v>
      </c>
      <c r="H34" s="100" t="s">
        <v>914</v>
      </c>
      <c r="I34" s="100" t="s">
        <v>983</v>
      </c>
      <c r="J34" s="100" t="s">
        <v>988</v>
      </c>
      <c r="K34" s="100" t="s">
        <v>985</v>
      </c>
      <c r="L34" s="114" t="s">
        <v>990</v>
      </c>
      <c r="M34" s="101" t="s">
        <v>691</v>
      </c>
      <c r="N34" s="168" t="s">
        <v>975</v>
      </c>
      <c r="O34" s="114"/>
      <c r="P34" s="327" t="s">
        <v>1030</v>
      </c>
      <c r="Q34" s="298" t="s">
        <v>1063</v>
      </c>
      <c r="R34" s="114"/>
      <c r="S34" s="100" t="s">
        <v>505</v>
      </c>
      <c r="T34" s="129"/>
      <c r="U34" s="115">
        <v>11.22</v>
      </c>
      <c r="V34" s="100" t="s">
        <v>101</v>
      </c>
      <c r="W34" s="102">
        <v>35</v>
      </c>
      <c r="X34" s="102">
        <v>27</v>
      </c>
      <c r="Y34" s="80">
        <v>25</v>
      </c>
      <c r="Z34" s="116">
        <v>5.0999999999999996</v>
      </c>
      <c r="AA34" s="102">
        <v>4</v>
      </c>
      <c r="AB34" s="134">
        <f t="shared" si="3"/>
        <v>2.4E-2</v>
      </c>
      <c r="AC34" s="103">
        <v>56</v>
      </c>
      <c r="AD34" s="104">
        <f t="shared" si="4"/>
        <v>9333</v>
      </c>
      <c r="AE34" s="105">
        <v>3500</v>
      </c>
      <c r="AF34" s="109">
        <f t="shared" si="5"/>
        <v>0.38</v>
      </c>
      <c r="AG34" s="100" t="s">
        <v>658</v>
      </c>
      <c r="AH34" s="107">
        <v>0.25700000000000001</v>
      </c>
      <c r="AI34" s="106">
        <f t="shared" si="6"/>
        <v>2.88</v>
      </c>
      <c r="AJ34" s="106">
        <f t="shared" si="7"/>
        <v>14.48</v>
      </c>
      <c r="AK34" s="108">
        <v>0</v>
      </c>
      <c r="AL34" s="109">
        <f t="shared" si="0"/>
        <v>0</v>
      </c>
      <c r="AM34" s="108">
        <v>0</v>
      </c>
      <c r="AN34" s="109">
        <f t="shared" si="1"/>
        <v>0</v>
      </c>
      <c r="AO34" s="108">
        <v>0</v>
      </c>
      <c r="AP34" s="106">
        <f t="shared" si="8"/>
        <v>0</v>
      </c>
      <c r="AQ34" s="108">
        <v>0</v>
      </c>
      <c r="AR34" s="106">
        <f t="shared" si="9"/>
        <v>0</v>
      </c>
      <c r="AS34" s="111">
        <v>0</v>
      </c>
      <c r="AT34" s="108">
        <v>0</v>
      </c>
      <c r="AU34" s="106">
        <f t="shared" si="10"/>
        <v>0</v>
      </c>
      <c r="AV34" s="106">
        <f t="shared" si="11"/>
        <v>0</v>
      </c>
      <c r="AW34" s="109">
        <f t="shared" si="2"/>
        <v>14.48</v>
      </c>
      <c r="AX34" s="110">
        <f t="shared" si="12"/>
        <v>9.5000000000000001E-2</v>
      </c>
      <c r="AY34" s="81">
        <v>16</v>
      </c>
      <c r="AZ34" s="148">
        <v>1348</v>
      </c>
      <c r="BA34" s="106">
        <f t="shared" si="13"/>
        <v>19519.04</v>
      </c>
      <c r="BB34" s="106">
        <f t="shared" si="14"/>
        <v>21568</v>
      </c>
    </row>
    <row r="35" spans="1:54" x14ac:dyDescent="0.25">
      <c r="A35" s="113">
        <v>32</v>
      </c>
      <c r="B35" s="114"/>
      <c r="C35" s="114"/>
      <c r="D35" s="114"/>
      <c r="E35" s="168" t="s">
        <v>698</v>
      </c>
      <c r="F35" s="100"/>
      <c r="G35" s="100" t="s">
        <v>665</v>
      </c>
      <c r="H35" s="100" t="s">
        <v>914</v>
      </c>
      <c r="I35" s="100" t="s">
        <v>983</v>
      </c>
      <c r="J35" s="100" t="s">
        <v>988</v>
      </c>
      <c r="K35" s="100" t="s">
        <v>985</v>
      </c>
      <c r="L35" s="114" t="s">
        <v>990</v>
      </c>
      <c r="M35" s="101" t="s">
        <v>691</v>
      </c>
      <c r="N35" s="167" t="s">
        <v>977</v>
      </c>
      <c r="O35" s="114"/>
      <c r="P35" s="327" t="s">
        <v>1031</v>
      </c>
      <c r="Q35" s="298" t="s">
        <v>1064</v>
      </c>
      <c r="R35" s="114"/>
      <c r="S35" s="100" t="s">
        <v>505</v>
      </c>
      <c r="T35" s="129"/>
      <c r="U35" s="115">
        <v>11.22</v>
      </c>
      <c r="V35" s="100" t="s">
        <v>101</v>
      </c>
      <c r="W35" s="80">
        <v>35</v>
      </c>
      <c r="X35" s="80">
        <v>27</v>
      </c>
      <c r="Y35" s="80">
        <v>25</v>
      </c>
      <c r="Z35" s="116">
        <v>5.0999999999999996</v>
      </c>
      <c r="AA35" s="102">
        <v>4</v>
      </c>
      <c r="AB35" s="134">
        <f t="shared" si="3"/>
        <v>2.4E-2</v>
      </c>
      <c r="AC35" s="103">
        <v>56</v>
      </c>
      <c r="AD35" s="104">
        <f t="shared" si="4"/>
        <v>9333</v>
      </c>
      <c r="AE35" s="105">
        <v>3500</v>
      </c>
      <c r="AF35" s="109">
        <f t="shared" si="5"/>
        <v>0.38</v>
      </c>
      <c r="AG35" s="100" t="s">
        <v>658</v>
      </c>
      <c r="AH35" s="107">
        <v>0.25700000000000001</v>
      </c>
      <c r="AI35" s="106">
        <f t="shared" si="6"/>
        <v>2.88</v>
      </c>
      <c r="AJ35" s="106">
        <f t="shared" si="7"/>
        <v>14.48</v>
      </c>
      <c r="AK35" s="108">
        <v>0</v>
      </c>
      <c r="AL35" s="109">
        <f t="shared" si="0"/>
        <v>0</v>
      </c>
      <c r="AM35" s="108">
        <v>0</v>
      </c>
      <c r="AN35" s="109">
        <f t="shared" si="1"/>
        <v>0</v>
      </c>
      <c r="AO35" s="108">
        <v>0</v>
      </c>
      <c r="AP35" s="106">
        <f t="shared" si="8"/>
        <v>0</v>
      </c>
      <c r="AQ35" s="108">
        <v>0</v>
      </c>
      <c r="AR35" s="106">
        <f t="shared" si="9"/>
        <v>0</v>
      </c>
      <c r="AS35" s="111">
        <v>0</v>
      </c>
      <c r="AT35" s="108">
        <v>0</v>
      </c>
      <c r="AU35" s="106">
        <f t="shared" si="10"/>
        <v>0</v>
      </c>
      <c r="AV35" s="106">
        <f t="shared" si="11"/>
        <v>0</v>
      </c>
      <c r="AW35" s="109">
        <f t="shared" si="2"/>
        <v>14.48</v>
      </c>
      <c r="AX35" s="110">
        <f t="shared" si="12"/>
        <v>9.5000000000000001E-2</v>
      </c>
      <c r="AY35" s="81">
        <v>16</v>
      </c>
      <c r="AZ35" s="148">
        <v>1348</v>
      </c>
      <c r="BA35" s="106">
        <f t="shared" si="13"/>
        <v>19519.04</v>
      </c>
      <c r="BB35" s="106">
        <f t="shared" si="14"/>
        <v>21568</v>
      </c>
    </row>
    <row r="36" spans="1:54" x14ac:dyDescent="0.25">
      <c r="A36" s="113">
        <v>33</v>
      </c>
      <c r="B36" s="114"/>
      <c r="C36" s="114"/>
      <c r="D36" s="114"/>
      <c r="E36" s="168" t="s">
        <v>698</v>
      </c>
      <c r="F36" s="100"/>
      <c r="G36" s="100" t="s">
        <v>665</v>
      </c>
      <c r="H36" s="100" t="s">
        <v>914</v>
      </c>
      <c r="I36" s="100" t="s">
        <v>983</v>
      </c>
      <c r="J36" s="100" t="s">
        <v>988</v>
      </c>
      <c r="K36" s="100" t="s">
        <v>985</v>
      </c>
      <c r="L36" s="114" t="s">
        <v>990</v>
      </c>
      <c r="M36" s="100" t="s">
        <v>691</v>
      </c>
      <c r="N36" s="167" t="s">
        <v>978</v>
      </c>
      <c r="O36" s="114"/>
      <c r="P36" s="327" t="s">
        <v>1032</v>
      </c>
      <c r="Q36" s="298" t="s">
        <v>1065</v>
      </c>
      <c r="R36" s="114"/>
      <c r="S36" s="100" t="s">
        <v>505</v>
      </c>
      <c r="T36" s="129"/>
      <c r="U36" s="115">
        <v>11.22</v>
      </c>
      <c r="V36" s="100" t="s">
        <v>101</v>
      </c>
      <c r="W36" s="80">
        <v>35</v>
      </c>
      <c r="X36" s="80">
        <v>27</v>
      </c>
      <c r="Y36" s="80">
        <v>25</v>
      </c>
      <c r="Z36" s="116">
        <v>5.0999999999999996</v>
      </c>
      <c r="AA36" s="102">
        <v>4</v>
      </c>
      <c r="AB36" s="134">
        <f t="shared" si="3"/>
        <v>2.4E-2</v>
      </c>
      <c r="AC36" s="103">
        <v>56</v>
      </c>
      <c r="AD36" s="104">
        <f t="shared" si="4"/>
        <v>9333</v>
      </c>
      <c r="AE36" s="105">
        <v>3500</v>
      </c>
      <c r="AF36" s="109">
        <f t="shared" si="5"/>
        <v>0.38</v>
      </c>
      <c r="AG36" s="100" t="s">
        <v>658</v>
      </c>
      <c r="AH36" s="107">
        <v>0.25700000000000001</v>
      </c>
      <c r="AI36" s="106">
        <f t="shared" si="6"/>
        <v>2.88</v>
      </c>
      <c r="AJ36" s="106">
        <f t="shared" si="7"/>
        <v>14.48</v>
      </c>
      <c r="AK36" s="108">
        <v>0</v>
      </c>
      <c r="AL36" s="109">
        <f t="shared" ref="AL36:AL53" si="19">IF(ISERROR(AY36*AK36),"",AY36*AK36)</f>
        <v>0</v>
      </c>
      <c r="AM36" s="108">
        <v>0</v>
      </c>
      <c r="AN36" s="109">
        <f t="shared" ref="AN36:AN53" si="20">IF(ISERROR(AY36*AM36),"",AY36*AM36)</f>
        <v>0</v>
      </c>
      <c r="AO36" s="108">
        <v>0</v>
      </c>
      <c r="AP36" s="106">
        <f t="shared" si="8"/>
        <v>0</v>
      </c>
      <c r="AQ36" s="108">
        <v>0</v>
      </c>
      <c r="AR36" s="106">
        <f t="shared" si="9"/>
        <v>0</v>
      </c>
      <c r="AS36" s="111">
        <v>0</v>
      </c>
      <c r="AT36" s="108">
        <v>0</v>
      </c>
      <c r="AU36" s="106">
        <f t="shared" si="10"/>
        <v>0</v>
      </c>
      <c r="AV36" s="106">
        <f t="shared" si="11"/>
        <v>0</v>
      </c>
      <c r="AW36" s="109">
        <f t="shared" ref="AW36:AW53" si="21">IF(ISERROR(AJ36+AV36),"",AJ36+AV36)</f>
        <v>14.48</v>
      </c>
      <c r="AX36" s="110">
        <f t="shared" si="12"/>
        <v>9.5000000000000001E-2</v>
      </c>
      <c r="AY36" s="81">
        <v>16</v>
      </c>
      <c r="AZ36" s="148">
        <v>1348</v>
      </c>
      <c r="BA36" s="106">
        <f t="shared" si="13"/>
        <v>19519.04</v>
      </c>
      <c r="BB36" s="106">
        <f t="shared" si="14"/>
        <v>21568</v>
      </c>
    </row>
    <row r="37" spans="1:54" x14ac:dyDescent="0.25">
      <c r="A37" s="113">
        <v>34</v>
      </c>
      <c r="B37" s="114"/>
      <c r="C37" s="114"/>
      <c r="D37" s="114"/>
      <c r="E37" s="100"/>
      <c r="F37" s="100"/>
      <c r="G37" s="100"/>
      <c r="H37" s="114"/>
      <c r="I37" s="114"/>
      <c r="J37" s="114"/>
      <c r="K37" s="114"/>
      <c r="L37" s="114"/>
      <c r="M37" s="114"/>
      <c r="N37" s="114"/>
      <c r="O37" s="114"/>
      <c r="P37" s="114"/>
      <c r="Q37" s="114"/>
      <c r="R37" s="114"/>
      <c r="S37" s="100"/>
      <c r="T37" s="129"/>
      <c r="U37" s="115"/>
      <c r="V37" s="100"/>
      <c r="W37" s="126"/>
      <c r="X37" s="126"/>
      <c r="Y37" s="126"/>
      <c r="Z37" s="116"/>
      <c r="AA37" s="80"/>
      <c r="AB37" s="134" t="str">
        <f t="shared" si="3"/>
        <v/>
      </c>
      <c r="AC37" s="116"/>
      <c r="AD37" s="104" t="str">
        <f t="shared" si="4"/>
        <v/>
      </c>
      <c r="AE37" s="114"/>
      <c r="AF37" s="109" t="str">
        <f t="shared" si="5"/>
        <v/>
      </c>
      <c r="AG37" s="114"/>
      <c r="AH37" s="117"/>
      <c r="AI37" s="106">
        <f t="shared" si="6"/>
        <v>0</v>
      </c>
      <c r="AJ37" s="106" t="str">
        <f t="shared" si="7"/>
        <v/>
      </c>
      <c r="AK37" s="108"/>
      <c r="AL37" s="109">
        <f t="shared" si="19"/>
        <v>0</v>
      </c>
      <c r="AM37" s="117"/>
      <c r="AN37" s="109">
        <f t="shared" si="20"/>
        <v>0</v>
      </c>
      <c r="AO37" s="117"/>
      <c r="AP37" s="106">
        <f t="shared" si="8"/>
        <v>0</v>
      </c>
      <c r="AQ37" s="108">
        <v>0</v>
      </c>
      <c r="AR37" s="106">
        <f t="shared" si="9"/>
        <v>0</v>
      </c>
      <c r="AS37" s="111"/>
      <c r="AT37" s="117"/>
      <c r="AU37" s="106">
        <f t="shared" si="10"/>
        <v>0</v>
      </c>
      <c r="AV37" s="106">
        <f t="shared" si="11"/>
        <v>0</v>
      </c>
      <c r="AW37" s="109" t="str">
        <f t="shared" si="21"/>
        <v/>
      </c>
      <c r="AX37" s="118" t="str">
        <f t="shared" si="12"/>
        <v/>
      </c>
      <c r="AY37" s="81"/>
      <c r="AZ37" s="80"/>
      <c r="BA37" s="106" t="str">
        <f t="shared" si="13"/>
        <v/>
      </c>
      <c r="BB37" s="106">
        <f t="shared" si="14"/>
        <v>0</v>
      </c>
    </row>
    <row r="38" spans="1:54" x14ac:dyDescent="0.25">
      <c r="A38" s="113">
        <v>35</v>
      </c>
      <c r="B38" s="114"/>
      <c r="C38" s="114"/>
      <c r="D38" s="114"/>
      <c r="E38" s="100"/>
      <c r="F38" s="100"/>
      <c r="G38" s="100"/>
      <c r="H38" s="114"/>
      <c r="I38" s="114"/>
      <c r="J38" s="114"/>
      <c r="K38" s="114"/>
      <c r="L38" s="114"/>
      <c r="M38" s="114"/>
      <c r="N38" s="114"/>
      <c r="O38" s="114"/>
      <c r="P38" s="114"/>
      <c r="Q38" s="114"/>
      <c r="R38" s="114"/>
      <c r="S38" s="100"/>
      <c r="T38" s="129"/>
      <c r="U38" s="115"/>
      <c r="V38" s="100"/>
      <c r="W38" s="126"/>
      <c r="X38" s="126"/>
      <c r="Y38" s="126"/>
      <c r="Z38" s="116"/>
      <c r="AA38" s="80"/>
      <c r="AB38" s="134" t="str">
        <f t="shared" si="3"/>
        <v/>
      </c>
      <c r="AC38" s="116"/>
      <c r="AD38" s="104" t="str">
        <f t="shared" si="4"/>
        <v/>
      </c>
      <c r="AE38" s="114"/>
      <c r="AF38" s="109" t="str">
        <f t="shared" si="5"/>
        <v/>
      </c>
      <c r="AG38" s="114"/>
      <c r="AH38" s="117"/>
      <c r="AI38" s="106">
        <f t="shared" si="6"/>
        <v>0</v>
      </c>
      <c r="AJ38" s="106" t="str">
        <f t="shared" si="7"/>
        <v/>
      </c>
      <c r="AK38" s="108"/>
      <c r="AL38" s="109">
        <f t="shared" si="19"/>
        <v>0</v>
      </c>
      <c r="AM38" s="117"/>
      <c r="AN38" s="109">
        <f t="shared" si="20"/>
        <v>0</v>
      </c>
      <c r="AO38" s="117"/>
      <c r="AP38" s="106">
        <f t="shared" si="8"/>
        <v>0</v>
      </c>
      <c r="AQ38" s="108">
        <v>0</v>
      </c>
      <c r="AR38" s="106">
        <f t="shared" si="9"/>
        <v>0</v>
      </c>
      <c r="AS38" s="111"/>
      <c r="AT38" s="117"/>
      <c r="AU38" s="106">
        <f t="shared" si="10"/>
        <v>0</v>
      </c>
      <c r="AV38" s="106">
        <f t="shared" si="11"/>
        <v>0</v>
      </c>
      <c r="AW38" s="109" t="str">
        <f t="shared" si="21"/>
        <v/>
      </c>
      <c r="AX38" s="118" t="str">
        <f t="shared" si="12"/>
        <v/>
      </c>
      <c r="AY38" s="81"/>
      <c r="AZ38" s="80"/>
      <c r="BA38" s="106" t="str">
        <f t="shared" si="13"/>
        <v/>
      </c>
      <c r="BB38" s="106">
        <f t="shared" si="14"/>
        <v>0</v>
      </c>
    </row>
    <row r="39" spans="1:54" x14ac:dyDescent="0.25">
      <c r="A39" s="113">
        <v>36</v>
      </c>
      <c r="B39" s="114"/>
      <c r="C39" s="114"/>
      <c r="D39" s="114"/>
      <c r="E39" s="100"/>
      <c r="F39" s="100"/>
      <c r="G39" s="100"/>
      <c r="H39" s="114"/>
      <c r="I39" s="114"/>
      <c r="J39" s="114"/>
      <c r="K39" s="114"/>
      <c r="L39" s="114"/>
      <c r="M39" s="114"/>
      <c r="N39" s="114"/>
      <c r="O39" s="114"/>
      <c r="P39" s="114"/>
      <c r="Q39" s="114"/>
      <c r="R39" s="114"/>
      <c r="S39" s="100"/>
      <c r="T39" s="129"/>
      <c r="U39" s="115"/>
      <c r="V39" s="100"/>
      <c r="W39" s="126"/>
      <c r="X39" s="126"/>
      <c r="Y39" s="126"/>
      <c r="Z39" s="116"/>
      <c r="AA39" s="80"/>
      <c r="AB39" s="134" t="str">
        <f t="shared" si="3"/>
        <v/>
      </c>
      <c r="AC39" s="116"/>
      <c r="AD39" s="104" t="str">
        <f t="shared" si="4"/>
        <v/>
      </c>
      <c r="AE39" s="114"/>
      <c r="AF39" s="109" t="str">
        <f t="shared" si="5"/>
        <v/>
      </c>
      <c r="AG39" s="114"/>
      <c r="AH39" s="117"/>
      <c r="AI39" s="106">
        <f t="shared" si="6"/>
        <v>0</v>
      </c>
      <c r="AJ39" s="106" t="str">
        <f t="shared" si="7"/>
        <v/>
      </c>
      <c r="AK39" s="108"/>
      <c r="AL39" s="109">
        <f t="shared" si="19"/>
        <v>0</v>
      </c>
      <c r="AM39" s="117"/>
      <c r="AN39" s="109">
        <f t="shared" si="20"/>
        <v>0</v>
      </c>
      <c r="AO39" s="117"/>
      <c r="AP39" s="106">
        <f t="shared" si="8"/>
        <v>0</v>
      </c>
      <c r="AQ39" s="108">
        <v>0</v>
      </c>
      <c r="AR39" s="106">
        <f t="shared" si="9"/>
        <v>0</v>
      </c>
      <c r="AS39" s="111"/>
      <c r="AT39" s="117"/>
      <c r="AU39" s="106">
        <f t="shared" si="10"/>
        <v>0</v>
      </c>
      <c r="AV39" s="106">
        <f t="shared" si="11"/>
        <v>0</v>
      </c>
      <c r="AW39" s="109" t="str">
        <f t="shared" si="21"/>
        <v/>
      </c>
      <c r="AX39" s="118" t="str">
        <f t="shared" si="12"/>
        <v/>
      </c>
      <c r="AY39" s="81"/>
      <c r="AZ39" s="80"/>
      <c r="BA39" s="106" t="str">
        <f t="shared" si="13"/>
        <v/>
      </c>
      <c r="BB39" s="106">
        <f t="shared" si="14"/>
        <v>0</v>
      </c>
    </row>
    <row r="40" spans="1:54" x14ac:dyDescent="0.25">
      <c r="A40" s="113">
        <v>37</v>
      </c>
      <c r="B40" s="114"/>
      <c r="C40" s="114"/>
      <c r="D40" s="114"/>
      <c r="E40" s="100"/>
      <c r="F40" s="100"/>
      <c r="G40" s="100"/>
      <c r="H40" s="114"/>
      <c r="I40" s="114"/>
      <c r="J40" s="114"/>
      <c r="K40" s="114"/>
      <c r="L40" s="114"/>
      <c r="M40" s="114"/>
      <c r="N40" s="114"/>
      <c r="O40" s="114"/>
      <c r="P40" s="114"/>
      <c r="Q40" s="114"/>
      <c r="R40" s="114"/>
      <c r="S40" s="100"/>
      <c r="T40" s="129"/>
      <c r="U40" s="115"/>
      <c r="V40" s="100"/>
      <c r="W40" s="126"/>
      <c r="X40" s="126"/>
      <c r="Y40" s="126"/>
      <c r="Z40" s="116"/>
      <c r="AA40" s="80"/>
      <c r="AB40" s="134" t="str">
        <f t="shared" si="3"/>
        <v/>
      </c>
      <c r="AC40" s="116"/>
      <c r="AD40" s="104" t="str">
        <f t="shared" si="4"/>
        <v/>
      </c>
      <c r="AE40" s="114"/>
      <c r="AF40" s="109" t="str">
        <f t="shared" si="5"/>
        <v/>
      </c>
      <c r="AG40" s="114"/>
      <c r="AH40" s="117"/>
      <c r="AI40" s="106">
        <f t="shared" si="6"/>
        <v>0</v>
      </c>
      <c r="AJ40" s="106" t="str">
        <f t="shared" si="7"/>
        <v/>
      </c>
      <c r="AK40" s="108"/>
      <c r="AL40" s="109">
        <f t="shared" si="19"/>
        <v>0</v>
      </c>
      <c r="AM40" s="117"/>
      <c r="AN40" s="109">
        <f t="shared" si="20"/>
        <v>0</v>
      </c>
      <c r="AO40" s="117"/>
      <c r="AP40" s="106">
        <f t="shared" si="8"/>
        <v>0</v>
      </c>
      <c r="AQ40" s="108">
        <v>0</v>
      </c>
      <c r="AR40" s="106">
        <f t="shared" si="9"/>
        <v>0</v>
      </c>
      <c r="AS40" s="111"/>
      <c r="AT40" s="117"/>
      <c r="AU40" s="106">
        <f t="shared" si="10"/>
        <v>0</v>
      </c>
      <c r="AV40" s="106">
        <f t="shared" si="11"/>
        <v>0</v>
      </c>
      <c r="AW40" s="109" t="str">
        <f t="shared" si="21"/>
        <v/>
      </c>
      <c r="AX40" s="118" t="str">
        <f t="shared" si="12"/>
        <v/>
      </c>
      <c r="AY40" s="81"/>
      <c r="AZ40" s="80"/>
      <c r="BA40" s="106" t="str">
        <f t="shared" si="13"/>
        <v/>
      </c>
      <c r="BB40" s="106">
        <f t="shared" si="14"/>
        <v>0</v>
      </c>
    </row>
    <row r="41" spans="1:54" x14ac:dyDescent="0.25">
      <c r="A41" s="113">
        <v>38</v>
      </c>
      <c r="B41" s="114"/>
      <c r="C41" s="114"/>
      <c r="D41" s="114"/>
      <c r="E41" s="100"/>
      <c r="F41" s="100"/>
      <c r="G41" s="100"/>
      <c r="H41" s="114"/>
      <c r="I41" s="114"/>
      <c r="J41" s="114"/>
      <c r="K41" s="114"/>
      <c r="L41" s="114"/>
      <c r="M41" s="114"/>
      <c r="N41" s="114"/>
      <c r="O41" s="114"/>
      <c r="P41" s="114"/>
      <c r="Q41" s="114"/>
      <c r="R41" s="114"/>
      <c r="S41" s="100"/>
      <c r="T41" s="129"/>
      <c r="U41" s="115"/>
      <c r="V41" s="100"/>
      <c r="W41" s="126"/>
      <c r="X41" s="126"/>
      <c r="Y41" s="126"/>
      <c r="Z41" s="116"/>
      <c r="AA41" s="80"/>
      <c r="AB41" s="134" t="str">
        <f t="shared" si="3"/>
        <v/>
      </c>
      <c r="AC41" s="116"/>
      <c r="AD41" s="104" t="str">
        <f t="shared" si="4"/>
        <v/>
      </c>
      <c r="AE41" s="114"/>
      <c r="AF41" s="109" t="str">
        <f t="shared" si="5"/>
        <v/>
      </c>
      <c r="AG41" s="114"/>
      <c r="AH41" s="117"/>
      <c r="AI41" s="106">
        <f t="shared" si="6"/>
        <v>0</v>
      </c>
      <c r="AJ41" s="106" t="str">
        <f t="shared" si="7"/>
        <v/>
      </c>
      <c r="AK41" s="108"/>
      <c r="AL41" s="109">
        <f t="shared" si="19"/>
        <v>0</v>
      </c>
      <c r="AM41" s="117"/>
      <c r="AN41" s="109">
        <f t="shared" si="20"/>
        <v>0</v>
      </c>
      <c r="AO41" s="117"/>
      <c r="AP41" s="106">
        <f t="shared" si="8"/>
        <v>0</v>
      </c>
      <c r="AQ41" s="108">
        <v>0</v>
      </c>
      <c r="AR41" s="106">
        <f t="shared" si="9"/>
        <v>0</v>
      </c>
      <c r="AS41" s="111"/>
      <c r="AT41" s="117"/>
      <c r="AU41" s="106">
        <f t="shared" si="10"/>
        <v>0</v>
      </c>
      <c r="AV41" s="106">
        <f t="shared" si="11"/>
        <v>0</v>
      </c>
      <c r="AW41" s="109" t="str">
        <f t="shared" si="21"/>
        <v/>
      </c>
      <c r="AX41" s="118" t="str">
        <f t="shared" si="12"/>
        <v/>
      </c>
      <c r="AY41" s="81"/>
      <c r="AZ41" s="80"/>
      <c r="BA41" s="106" t="str">
        <f t="shared" si="13"/>
        <v/>
      </c>
      <c r="BB41" s="106">
        <f t="shared" si="14"/>
        <v>0</v>
      </c>
    </row>
    <row r="42" spans="1:54" x14ac:dyDescent="0.25">
      <c r="A42" s="113">
        <v>39</v>
      </c>
      <c r="B42" s="114"/>
      <c r="C42" s="114"/>
      <c r="D42" s="114"/>
      <c r="E42" s="100"/>
      <c r="F42" s="100"/>
      <c r="G42" s="100"/>
      <c r="H42" s="114"/>
      <c r="I42" s="114"/>
      <c r="J42" s="114"/>
      <c r="K42" s="114"/>
      <c r="L42" s="114"/>
      <c r="M42" s="114"/>
      <c r="N42" s="114"/>
      <c r="O42" s="114"/>
      <c r="P42" s="114"/>
      <c r="Q42" s="114"/>
      <c r="R42" s="114"/>
      <c r="S42" s="100"/>
      <c r="T42" s="129"/>
      <c r="U42" s="115"/>
      <c r="V42" s="100"/>
      <c r="W42" s="126"/>
      <c r="X42" s="126"/>
      <c r="Y42" s="126"/>
      <c r="Z42" s="116"/>
      <c r="AA42" s="80"/>
      <c r="AB42" s="134" t="str">
        <f t="shared" si="3"/>
        <v/>
      </c>
      <c r="AC42" s="116"/>
      <c r="AD42" s="104" t="str">
        <f t="shared" si="4"/>
        <v/>
      </c>
      <c r="AE42" s="114"/>
      <c r="AF42" s="109" t="str">
        <f t="shared" si="5"/>
        <v/>
      </c>
      <c r="AG42" s="114"/>
      <c r="AH42" s="117"/>
      <c r="AI42" s="106">
        <f t="shared" si="6"/>
        <v>0</v>
      </c>
      <c r="AJ42" s="106" t="str">
        <f t="shared" si="7"/>
        <v/>
      </c>
      <c r="AK42" s="108"/>
      <c r="AL42" s="109">
        <f t="shared" si="19"/>
        <v>0</v>
      </c>
      <c r="AM42" s="117"/>
      <c r="AN42" s="109">
        <f t="shared" si="20"/>
        <v>0</v>
      </c>
      <c r="AO42" s="117"/>
      <c r="AP42" s="106">
        <f t="shared" si="8"/>
        <v>0</v>
      </c>
      <c r="AQ42" s="108">
        <v>0</v>
      </c>
      <c r="AR42" s="106">
        <f t="shared" si="9"/>
        <v>0</v>
      </c>
      <c r="AS42" s="111"/>
      <c r="AT42" s="117"/>
      <c r="AU42" s="106">
        <f t="shared" si="10"/>
        <v>0</v>
      </c>
      <c r="AV42" s="106">
        <f t="shared" si="11"/>
        <v>0</v>
      </c>
      <c r="AW42" s="109" t="str">
        <f t="shared" si="21"/>
        <v/>
      </c>
      <c r="AX42" s="118" t="str">
        <f t="shared" si="12"/>
        <v/>
      </c>
      <c r="AY42" s="81"/>
      <c r="AZ42" s="80"/>
      <c r="BA42" s="106" t="str">
        <f t="shared" si="13"/>
        <v/>
      </c>
      <c r="BB42" s="106">
        <f t="shared" si="14"/>
        <v>0</v>
      </c>
    </row>
    <row r="43" spans="1:54" x14ac:dyDescent="0.25">
      <c r="A43" s="113">
        <v>40</v>
      </c>
      <c r="B43" s="114"/>
      <c r="C43" s="114"/>
      <c r="D43" s="114"/>
      <c r="E43" s="100"/>
      <c r="F43" s="100"/>
      <c r="G43" s="100"/>
      <c r="H43" s="114"/>
      <c r="I43" s="114"/>
      <c r="J43" s="114"/>
      <c r="K43" s="114"/>
      <c r="L43" s="114"/>
      <c r="M43" s="114"/>
      <c r="N43" s="114"/>
      <c r="O43" s="114"/>
      <c r="P43" s="114"/>
      <c r="Q43" s="114"/>
      <c r="R43" s="114"/>
      <c r="S43" s="100"/>
      <c r="T43" s="129"/>
      <c r="U43" s="115"/>
      <c r="V43" s="100"/>
      <c r="W43" s="126"/>
      <c r="X43" s="126"/>
      <c r="Y43" s="126"/>
      <c r="Z43" s="116"/>
      <c r="AA43" s="80"/>
      <c r="AB43" s="134" t="str">
        <f t="shared" si="3"/>
        <v/>
      </c>
      <c r="AC43" s="116"/>
      <c r="AD43" s="104" t="str">
        <f t="shared" si="4"/>
        <v/>
      </c>
      <c r="AE43" s="114"/>
      <c r="AF43" s="109" t="str">
        <f t="shared" si="5"/>
        <v/>
      </c>
      <c r="AG43" s="114"/>
      <c r="AH43" s="117"/>
      <c r="AI43" s="106">
        <f t="shared" si="6"/>
        <v>0</v>
      </c>
      <c r="AJ43" s="106" t="str">
        <f t="shared" si="7"/>
        <v/>
      </c>
      <c r="AK43" s="108"/>
      <c r="AL43" s="109">
        <f t="shared" si="19"/>
        <v>0</v>
      </c>
      <c r="AM43" s="117"/>
      <c r="AN43" s="109">
        <f t="shared" si="20"/>
        <v>0</v>
      </c>
      <c r="AO43" s="117"/>
      <c r="AP43" s="106">
        <f t="shared" si="8"/>
        <v>0</v>
      </c>
      <c r="AQ43" s="108">
        <v>0</v>
      </c>
      <c r="AR43" s="106">
        <f t="shared" si="9"/>
        <v>0</v>
      </c>
      <c r="AS43" s="111"/>
      <c r="AT43" s="117"/>
      <c r="AU43" s="106">
        <f t="shared" si="10"/>
        <v>0</v>
      </c>
      <c r="AV43" s="106">
        <f t="shared" si="11"/>
        <v>0</v>
      </c>
      <c r="AW43" s="109" t="str">
        <f t="shared" si="21"/>
        <v/>
      </c>
      <c r="AX43" s="118" t="str">
        <f t="shared" si="12"/>
        <v/>
      </c>
      <c r="AY43" s="81"/>
      <c r="AZ43" s="80"/>
      <c r="BA43" s="106" t="str">
        <f t="shared" si="13"/>
        <v/>
      </c>
      <c r="BB43" s="106">
        <f t="shared" si="14"/>
        <v>0</v>
      </c>
    </row>
    <row r="44" spans="1:54" x14ac:dyDescent="0.25">
      <c r="A44" s="113">
        <v>41</v>
      </c>
      <c r="B44" s="114"/>
      <c r="C44" s="114"/>
      <c r="D44" s="114"/>
      <c r="E44" s="100"/>
      <c r="F44" s="100"/>
      <c r="G44" s="100"/>
      <c r="H44" s="114"/>
      <c r="I44" s="114"/>
      <c r="J44" s="114"/>
      <c r="K44" s="114"/>
      <c r="L44" s="114"/>
      <c r="M44" s="114"/>
      <c r="N44" s="114"/>
      <c r="O44" s="114"/>
      <c r="P44" s="114"/>
      <c r="Q44" s="114"/>
      <c r="R44" s="114"/>
      <c r="S44" s="100"/>
      <c r="T44" s="129"/>
      <c r="U44" s="115"/>
      <c r="V44" s="100"/>
      <c r="W44" s="126"/>
      <c r="X44" s="126"/>
      <c r="Y44" s="126"/>
      <c r="Z44" s="116"/>
      <c r="AA44" s="80"/>
      <c r="AB44" s="134" t="str">
        <f t="shared" si="3"/>
        <v/>
      </c>
      <c r="AC44" s="116"/>
      <c r="AD44" s="104" t="str">
        <f t="shared" si="4"/>
        <v/>
      </c>
      <c r="AE44" s="114"/>
      <c r="AF44" s="109" t="str">
        <f t="shared" si="5"/>
        <v/>
      </c>
      <c r="AG44" s="114"/>
      <c r="AH44" s="117"/>
      <c r="AI44" s="106">
        <f t="shared" si="6"/>
        <v>0</v>
      </c>
      <c r="AJ44" s="106" t="str">
        <f t="shared" si="7"/>
        <v/>
      </c>
      <c r="AK44" s="108"/>
      <c r="AL44" s="109">
        <f t="shared" si="19"/>
        <v>0</v>
      </c>
      <c r="AM44" s="117"/>
      <c r="AN44" s="109">
        <f t="shared" si="20"/>
        <v>0</v>
      </c>
      <c r="AO44" s="117"/>
      <c r="AP44" s="106">
        <f t="shared" si="8"/>
        <v>0</v>
      </c>
      <c r="AQ44" s="108">
        <v>0</v>
      </c>
      <c r="AR44" s="106">
        <f t="shared" si="9"/>
        <v>0</v>
      </c>
      <c r="AS44" s="111"/>
      <c r="AT44" s="117"/>
      <c r="AU44" s="106">
        <f t="shared" si="10"/>
        <v>0</v>
      </c>
      <c r="AV44" s="106">
        <f t="shared" si="11"/>
        <v>0</v>
      </c>
      <c r="AW44" s="109" t="str">
        <f t="shared" si="21"/>
        <v/>
      </c>
      <c r="AX44" s="118" t="str">
        <f t="shared" si="12"/>
        <v/>
      </c>
      <c r="AY44" s="81"/>
      <c r="AZ44" s="80"/>
      <c r="BA44" s="106" t="str">
        <f t="shared" si="13"/>
        <v/>
      </c>
      <c r="BB44" s="106">
        <f t="shared" si="14"/>
        <v>0</v>
      </c>
    </row>
    <row r="45" spans="1:54" x14ac:dyDescent="0.25">
      <c r="A45" s="113">
        <v>42</v>
      </c>
      <c r="B45" s="114"/>
      <c r="C45" s="114"/>
      <c r="D45" s="114"/>
      <c r="E45" s="100"/>
      <c r="F45" s="100"/>
      <c r="G45" s="100"/>
      <c r="H45" s="114"/>
      <c r="I45" s="114"/>
      <c r="J45" s="114"/>
      <c r="K45" s="114"/>
      <c r="L45" s="114"/>
      <c r="M45" s="114"/>
      <c r="N45" s="114"/>
      <c r="O45" s="114"/>
      <c r="P45" s="114"/>
      <c r="Q45" s="114"/>
      <c r="R45" s="114"/>
      <c r="S45" s="100"/>
      <c r="T45" s="129"/>
      <c r="U45" s="115"/>
      <c r="V45" s="100"/>
      <c r="W45" s="126"/>
      <c r="X45" s="126"/>
      <c r="Y45" s="126"/>
      <c r="Z45" s="116"/>
      <c r="AA45" s="80"/>
      <c r="AB45" s="134" t="str">
        <f t="shared" si="3"/>
        <v/>
      </c>
      <c r="AC45" s="116"/>
      <c r="AD45" s="104" t="str">
        <f t="shared" si="4"/>
        <v/>
      </c>
      <c r="AE45" s="114"/>
      <c r="AF45" s="109" t="str">
        <f t="shared" si="5"/>
        <v/>
      </c>
      <c r="AG45" s="114"/>
      <c r="AH45" s="117"/>
      <c r="AI45" s="106">
        <f t="shared" si="6"/>
        <v>0</v>
      </c>
      <c r="AJ45" s="106" t="str">
        <f t="shared" si="7"/>
        <v/>
      </c>
      <c r="AK45" s="108"/>
      <c r="AL45" s="109">
        <f t="shared" si="19"/>
        <v>0</v>
      </c>
      <c r="AM45" s="117"/>
      <c r="AN45" s="109">
        <f t="shared" si="20"/>
        <v>0</v>
      </c>
      <c r="AO45" s="117"/>
      <c r="AP45" s="106">
        <f t="shared" si="8"/>
        <v>0</v>
      </c>
      <c r="AQ45" s="108">
        <v>0</v>
      </c>
      <c r="AR45" s="106">
        <f t="shared" si="9"/>
        <v>0</v>
      </c>
      <c r="AS45" s="111"/>
      <c r="AT45" s="117"/>
      <c r="AU45" s="106">
        <f t="shared" si="10"/>
        <v>0</v>
      </c>
      <c r="AV45" s="106">
        <f t="shared" si="11"/>
        <v>0</v>
      </c>
      <c r="AW45" s="109" t="str">
        <f t="shared" si="21"/>
        <v/>
      </c>
      <c r="AX45" s="118" t="str">
        <f t="shared" si="12"/>
        <v/>
      </c>
      <c r="AY45" s="81"/>
      <c r="AZ45" s="80"/>
      <c r="BA45" s="106" t="str">
        <f t="shared" si="13"/>
        <v/>
      </c>
      <c r="BB45" s="106">
        <f t="shared" si="14"/>
        <v>0</v>
      </c>
    </row>
    <row r="46" spans="1:54" x14ac:dyDescent="0.25">
      <c r="A46" s="113">
        <v>43</v>
      </c>
      <c r="B46" s="114"/>
      <c r="C46" s="114"/>
      <c r="D46" s="114"/>
      <c r="E46" s="100"/>
      <c r="F46" s="100"/>
      <c r="G46" s="100"/>
      <c r="H46" s="114"/>
      <c r="I46" s="114"/>
      <c r="J46" s="114"/>
      <c r="K46" s="114"/>
      <c r="L46" s="114"/>
      <c r="M46" s="114"/>
      <c r="N46" s="114"/>
      <c r="O46" s="114"/>
      <c r="P46" s="114"/>
      <c r="Q46" s="114"/>
      <c r="R46" s="114"/>
      <c r="S46" s="100"/>
      <c r="T46" s="129"/>
      <c r="U46" s="115"/>
      <c r="V46" s="100"/>
      <c r="W46" s="126"/>
      <c r="X46" s="126"/>
      <c r="Y46" s="126"/>
      <c r="Z46" s="116"/>
      <c r="AA46" s="80"/>
      <c r="AB46" s="134" t="str">
        <f t="shared" si="3"/>
        <v/>
      </c>
      <c r="AC46" s="116"/>
      <c r="AD46" s="104" t="str">
        <f t="shared" si="4"/>
        <v/>
      </c>
      <c r="AE46" s="114"/>
      <c r="AF46" s="109" t="str">
        <f t="shared" si="5"/>
        <v/>
      </c>
      <c r="AG46" s="114"/>
      <c r="AH46" s="117"/>
      <c r="AI46" s="106">
        <f t="shared" si="6"/>
        <v>0</v>
      </c>
      <c r="AJ46" s="106" t="str">
        <f t="shared" si="7"/>
        <v/>
      </c>
      <c r="AK46" s="108"/>
      <c r="AL46" s="109">
        <f t="shared" si="19"/>
        <v>0</v>
      </c>
      <c r="AM46" s="117"/>
      <c r="AN46" s="109">
        <f t="shared" si="20"/>
        <v>0</v>
      </c>
      <c r="AO46" s="117"/>
      <c r="AP46" s="106">
        <f t="shared" si="8"/>
        <v>0</v>
      </c>
      <c r="AQ46" s="108">
        <v>0</v>
      </c>
      <c r="AR46" s="106">
        <f t="shared" si="9"/>
        <v>0</v>
      </c>
      <c r="AS46" s="111"/>
      <c r="AT46" s="117"/>
      <c r="AU46" s="106">
        <f t="shared" si="10"/>
        <v>0</v>
      </c>
      <c r="AV46" s="106">
        <f t="shared" si="11"/>
        <v>0</v>
      </c>
      <c r="AW46" s="109" t="str">
        <f t="shared" si="21"/>
        <v/>
      </c>
      <c r="AX46" s="118" t="str">
        <f t="shared" si="12"/>
        <v/>
      </c>
      <c r="AY46" s="81"/>
      <c r="AZ46" s="80"/>
      <c r="BA46" s="106" t="str">
        <f t="shared" si="13"/>
        <v/>
      </c>
      <c r="BB46" s="106">
        <f t="shared" si="14"/>
        <v>0</v>
      </c>
    </row>
    <row r="47" spans="1:54" x14ac:dyDescent="0.25">
      <c r="A47" s="113">
        <v>44</v>
      </c>
      <c r="B47" s="114"/>
      <c r="C47" s="114"/>
      <c r="D47" s="114"/>
      <c r="E47" s="100"/>
      <c r="F47" s="100"/>
      <c r="G47" s="100"/>
      <c r="H47" s="114"/>
      <c r="I47" s="114"/>
      <c r="J47" s="114"/>
      <c r="K47" s="114"/>
      <c r="L47" s="114"/>
      <c r="M47" s="114"/>
      <c r="N47" s="114"/>
      <c r="O47" s="114"/>
      <c r="P47" s="114"/>
      <c r="Q47" s="114"/>
      <c r="R47" s="114"/>
      <c r="S47" s="100"/>
      <c r="T47" s="129"/>
      <c r="U47" s="115"/>
      <c r="V47" s="100"/>
      <c r="W47" s="126"/>
      <c r="X47" s="126"/>
      <c r="Y47" s="126"/>
      <c r="Z47" s="116"/>
      <c r="AA47" s="80"/>
      <c r="AB47" s="134" t="str">
        <f t="shared" si="3"/>
        <v/>
      </c>
      <c r="AC47" s="116"/>
      <c r="AD47" s="104" t="str">
        <f t="shared" si="4"/>
        <v/>
      </c>
      <c r="AE47" s="114"/>
      <c r="AF47" s="109" t="str">
        <f t="shared" si="5"/>
        <v/>
      </c>
      <c r="AG47" s="114"/>
      <c r="AH47" s="117"/>
      <c r="AI47" s="106">
        <f t="shared" si="6"/>
        <v>0</v>
      </c>
      <c r="AJ47" s="106" t="str">
        <f t="shared" si="7"/>
        <v/>
      </c>
      <c r="AK47" s="108"/>
      <c r="AL47" s="109">
        <f t="shared" si="19"/>
        <v>0</v>
      </c>
      <c r="AM47" s="117"/>
      <c r="AN47" s="109">
        <f t="shared" si="20"/>
        <v>0</v>
      </c>
      <c r="AO47" s="117"/>
      <c r="AP47" s="106">
        <f t="shared" si="8"/>
        <v>0</v>
      </c>
      <c r="AQ47" s="108">
        <v>0</v>
      </c>
      <c r="AR47" s="106">
        <f t="shared" si="9"/>
        <v>0</v>
      </c>
      <c r="AS47" s="111"/>
      <c r="AT47" s="117"/>
      <c r="AU47" s="106">
        <f t="shared" si="10"/>
        <v>0</v>
      </c>
      <c r="AV47" s="106">
        <f t="shared" si="11"/>
        <v>0</v>
      </c>
      <c r="AW47" s="109" t="str">
        <f t="shared" si="21"/>
        <v/>
      </c>
      <c r="AX47" s="118" t="str">
        <f t="shared" si="12"/>
        <v/>
      </c>
      <c r="AY47" s="81"/>
      <c r="AZ47" s="80"/>
      <c r="BA47" s="106" t="str">
        <f t="shared" si="13"/>
        <v/>
      </c>
      <c r="BB47" s="106">
        <f t="shared" si="14"/>
        <v>0</v>
      </c>
    </row>
    <row r="48" spans="1:54" x14ac:dyDescent="0.25">
      <c r="A48" s="113">
        <v>45</v>
      </c>
      <c r="B48" s="114"/>
      <c r="C48" s="114"/>
      <c r="D48" s="114"/>
      <c r="E48" s="100"/>
      <c r="F48" s="100"/>
      <c r="G48" s="100"/>
      <c r="H48" s="114"/>
      <c r="I48" s="114"/>
      <c r="J48" s="114"/>
      <c r="K48" s="114"/>
      <c r="L48" s="114"/>
      <c r="M48" s="114"/>
      <c r="N48" s="114"/>
      <c r="O48" s="114"/>
      <c r="P48" s="114"/>
      <c r="Q48" s="114"/>
      <c r="R48" s="114"/>
      <c r="S48" s="100"/>
      <c r="T48" s="129"/>
      <c r="U48" s="115"/>
      <c r="V48" s="100"/>
      <c r="W48" s="126"/>
      <c r="X48" s="126"/>
      <c r="Y48" s="126"/>
      <c r="Z48" s="116"/>
      <c r="AA48" s="80"/>
      <c r="AB48" s="134" t="str">
        <f t="shared" si="3"/>
        <v/>
      </c>
      <c r="AC48" s="116"/>
      <c r="AD48" s="104" t="str">
        <f t="shared" si="4"/>
        <v/>
      </c>
      <c r="AE48" s="114"/>
      <c r="AF48" s="109" t="str">
        <f t="shared" si="5"/>
        <v/>
      </c>
      <c r="AG48" s="114"/>
      <c r="AH48" s="117"/>
      <c r="AI48" s="106">
        <f t="shared" si="6"/>
        <v>0</v>
      </c>
      <c r="AJ48" s="106" t="str">
        <f t="shared" si="7"/>
        <v/>
      </c>
      <c r="AK48" s="108"/>
      <c r="AL48" s="109">
        <f t="shared" si="19"/>
        <v>0</v>
      </c>
      <c r="AM48" s="117"/>
      <c r="AN48" s="109">
        <f t="shared" si="20"/>
        <v>0</v>
      </c>
      <c r="AO48" s="117"/>
      <c r="AP48" s="106">
        <f t="shared" si="8"/>
        <v>0</v>
      </c>
      <c r="AQ48" s="108">
        <v>0</v>
      </c>
      <c r="AR48" s="106">
        <f t="shared" si="9"/>
        <v>0</v>
      </c>
      <c r="AS48" s="111"/>
      <c r="AT48" s="117"/>
      <c r="AU48" s="106">
        <f t="shared" si="10"/>
        <v>0</v>
      </c>
      <c r="AV48" s="106">
        <f t="shared" si="11"/>
        <v>0</v>
      </c>
      <c r="AW48" s="109" t="str">
        <f t="shared" si="21"/>
        <v/>
      </c>
      <c r="AX48" s="118" t="str">
        <f t="shared" si="12"/>
        <v/>
      </c>
      <c r="AY48" s="81"/>
      <c r="AZ48" s="80"/>
      <c r="BA48" s="106" t="str">
        <f t="shared" si="13"/>
        <v/>
      </c>
      <c r="BB48" s="106">
        <f t="shared" si="14"/>
        <v>0</v>
      </c>
    </row>
    <row r="49" spans="1:54" x14ac:dyDescent="0.25">
      <c r="A49" s="113">
        <v>46</v>
      </c>
      <c r="B49" s="114"/>
      <c r="C49" s="114"/>
      <c r="D49" s="114"/>
      <c r="E49" s="100"/>
      <c r="F49" s="100"/>
      <c r="G49" s="100"/>
      <c r="H49" s="114"/>
      <c r="I49" s="114"/>
      <c r="J49" s="114"/>
      <c r="K49" s="114"/>
      <c r="L49" s="114"/>
      <c r="M49" s="114"/>
      <c r="N49" s="114"/>
      <c r="O49" s="114"/>
      <c r="P49" s="114"/>
      <c r="Q49" s="114"/>
      <c r="R49" s="114"/>
      <c r="S49" s="100"/>
      <c r="T49" s="129"/>
      <c r="U49" s="115"/>
      <c r="V49" s="100"/>
      <c r="W49" s="126"/>
      <c r="X49" s="126"/>
      <c r="Y49" s="126"/>
      <c r="Z49" s="116"/>
      <c r="AA49" s="80"/>
      <c r="AB49" s="134" t="str">
        <f t="shared" si="3"/>
        <v/>
      </c>
      <c r="AC49" s="116"/>
      <c r="AD49" s="104" t="str">
        <f t="shared" si="4"/>
        <v/>
      </c>
      <c r="AE49" s="114"/>
      <c r="AF49" s="109" t="str">
        <f t="shared" si="5"/>
        <v/>
      </c>
      <c r="AG49" s="114"/>
      <c r="AH49" s="117"/>
      <c r="AI49" s="106">
        <f t="shared" si="6"/>
        <v>0</v>
      </c>
      <c r="AJ49" s="106" t="str">
        <f t="shared" si="7"/>
        <v/>
      </c>
      <c r="AK49" s="108"/>
      <c r="AL49" s="109">
        <f t="shared" si="19"/>
        <v>0</v>
      </c>
      <c r="AM49" s="117"/>
      <c r="AN49" s="109">
        <f t="shared" si="20"/>
        <v>0</v>
      </c>
      <c r="AO49" s="117"/>
      <c r="AP49" s="106">
        <f t="shared" si="8"/>
        <v>0</v>
      </c>
      <c r="AQ49" s="108">
        <v>0</v>
      </c>
      <c r="AR49" s="106">
        <f t="shared" si="9"/>
        <v>0</v>
      </c>
      <c r="AS49" s="111"/>
      <c r="AT49" s="117"/>
      <c r="AU49" s="106">
        <f t="shared" si="10"/>
        <v>0</v>
      </c>
      <c r="AV49" s="106">
        <f t="shared" si="11"/>
        <v>0</v>
      </c>
      <c r="AW49" s="109" t="str">
        <f t="shared" si="21"/>
        <v/>
      </c>
      <c r="AX49" s="118" t="str">
        <f t="shared" si="12"/>
        <v/>
      </c>
      <c r="AY49" s="81"/>
      <c r="AZ49" s="80"/>
      <c r="BA49" s="106" t="str">
        <f t="shared" si="13"/>
        <v/>
      </c>
      <c r="BB49" s="106">
        <f t="shared" si="14"/>
        <v>0</v>
      </c>
    </row>
    <row r="50" spans="1:54" x14ac:dyDescent="0.25">
      <c r="A50" s="113">
        <v>47</v>
      </c>
      <c r="B50" s="114"/>
      <c r="C50" s="114"/>
      <c r="D50" s="114"/>
      <c r="E50" s="100"/>
      <c r="F50" s="100"/>
      <c r="G50" s="100"/>
      <c r="H50" s="114"/>
      <c r="I50" s="114"/>
      <c r="J50" s="114"/>
      <c r="K50" s="114"/>
      <c r="L50" s="114"/>
      <c r="M50" s="114"/>
      <c r="N50" s="114"/>
      <c r="O50" s="114"/>
      <c r="P50" s="114"/>
      <c r="Q50" s="114"/>
      <c r="R50" s="114"/>
      <c r="S50" s="100"/>
      <c r="T50" s="129"/>
      <c r="U50" s="115"/>
      <c r="V50" s="100"/>
      <c r="W50" s="126"/>
      <c r="X50" s="126"/>
      <c r="Y50" s="126"/>
      <c r="Z50" s="116"/>
      <c r="AA50" s="80"/>
      <c r="AB50" s="134" t="str">
        <f t="shared" si="3"/>
        <v/>
      </c>
      <c r="AC50" s="116"/>
      <c r="AD50" s="104" t="str">
        <f t="shared" si="4"/>
        <v/>
      </c>
      <c r="AE50" s="114"/>
      <c r="AF50" s="109" t="str">
        <f t="shared" si="5"/>
        <v/>
      </c>
      <c r="AG50" s="114"/>
      <c r="AH50" s="117"/>
      <c r="AI50" s="106">
        <f t="shared" si="6"/>
        <v>0</v>
      </c>
      <c r="AJ50" s="106" t="str">
        <f t="shared" si="7"/>
        <v/>
      </c>
      <c r="AK50" s="108"/>
      <c r="AL50" s="109">
        <f t="shared" si="19"/>
        <v>0</v>
      </c>
      <c r="AM50" s="117"/>
      <c r="AN50" s="109">
        <f t="shared" si="20"/>
        <v>0</v>
      </c>
      <c r="AO50" s="117"/>
      <c r="AP50" s="106">
        <f t="shared" si="8"/>
        <v>0</v>
      </c>
      <c r="AQ50" s="108">
        <v>0</v>
      </c>
      <c r="AR50" s="106">
        <f t="shared" si="9"/>
        <v>0</v>
      </c>
      <c r="AS50" s="111"/>
      <c r="AT50" s="117"/>
      <c r="AU50" s="106">
        <f t="shared" si="10"/>
        <v>0</v>
      </c>
      <c r="AV50" s="106">
        <f t="shared" si="11"/>
        <v>0</v>
      </c>
      <c r="AW50" s="109" t="str">
        <f t="shared" si="21"/>
        <v/>
      </c>
      <c r="AX50" s="118" t="str">
        <f t="shared" si="12"/>
        <v/>
      </c>
      <c r="AY50" s="81"/>
      <c r="AZ50" s="80"/>
      <c r="BA50" s="106" t="str">
        <f t="shared" si="13"/>
        <v/>
      </c>
      <c r="BB50" s="106">
        <f t="shared" si="14"/>
        <v>0</v>
      </c>
    </row>
    <row r="51" spans="1:54" x14ac:dyDescent="0.25">
      <c r="A51" s="113">
        <v>48</v>
      </c>
      <c r="B51" s="114"/>
      <c r="C51" s="114"/>
      <c r="D51" s="114"/>
      <c r="E51" s="100"/>
      <c r="F51" s="100"/>
      <c r="G51" s="100"/>
      <c r="H51" s="114"/>
      <c r="I51" s="114"/>
      <c r="J51" s="114"/>
      <c r="K51" s="114"/>
      <c r="L51" s="114"/>
      <c r="M51" s="114"/>
      <c r="N51" s="114"/>
      <c r="O51" s="114"/>
      <c r="P51" s="114"/>
      <c r="Q51" s="114"/>
      <c r="R51" s="114"/>
      <c r="S51" s="100"/>
      <c r="T51" s="129"/>
      <c r="U51" s="115"/>
      <c r="V51" s="100"/>
      <c r="W51" s="126"/>
      <c r="X51" s="126"/>
      <c r="Y51" s="126"/>
      <c r="Z51" s="116"/>
      <c r="AA51" s="80"/>
      <c r="AB51" s="134" t="str">
        <f t="shared" si="3"/>
        <v/>
      </c>
      <c r="AC51" s="116"/>
      <c r="AD51" s="104" t="str">
        <f t="shared" si="4"/>
        <v/>
      </c>
      <c r="AE51" s="114"/>
      <c r="AF51" s="109" t="str">
        <f t="shared" si="5"/>
        <v/>
      </c>
      <c r="AG51" s="114"/>
      <c r="AH51" s="117"/>
      <c r="AI51" s="106">
        <f t="shared" si="6"/>
        <v>0</v>
      </c>
      <c r="AJ51" s="106" t="str">
        <f t="shared" si="7"/>
        <v/>
      </c>
      <c r="AK51" s="108"/>
      <c r="AL51" s="109">
        <f t="shared" si="19"/>
        <v>0</v>
      </c>
      <c r="AM51" s="117"/>
      <c r="AN51" s="109">
        <f t="shared" si="20"/>
        <v>0</v>
      </c>
      <c r="AO51" s="117"/>
      <c r="AP51" s="106">
        <f t="shared" si="8"/>
        <v>0</v>
      </c>
      <c r="AQ51" s="108">
        <v>0</v>
      </c>
      <c r="AR51" s="106">
        <f t="shared" si="9"/>
        <v>0</v>
      </c>
      <c r="AS51" s="111"/>
      <c r="AT51" s="117"/>
      <c r="AU51" s="106">
        <f t="shared" si="10"/>
        <v>0</v>
      </c>
      <c r="AV51" s="106">
        <f t="shared" si="11"/>
        <v>0</v>
      </c>
      <c r="AW51" s="109" t="str">
        <f t="shared" si="21"/>
        <v/>
      </c>
      <c r="AX51" s="118" t="str">
        <f t="shared" si="12"/>
        <v/>
      </c>
      <c r="AY51" s="81"/>
      <c r="AZ51" s="80"/>
      <c r="BA51" s="106" t="str">
        <f t="shared" si="13"/>
        <v/>
      </c>
      <c r="BB51" s="106">
        <f t="shared" si="14"/>
        <v>0</v>
      </c>
    </row>
    <row r="52" spans="1:54" x14ac:dyDescent="0.25">
      <c r="A52" s="113">
        <v>49</v>
      </c>
      <c r="B52" s="114"/>
      <c r="C52" s="114"/>
      <c r="D52" s="114"/>
      <c r="E52" s="100"/>
      <c r="F52" s="100"/>
      <c r="G52" s="100"/>
      <c r="H52" s="114"/>
      <c r="I52" s="114"/>
      <c r="J52" s="114"/>
      <c r="K52" s="114"/>
      <c r="L52" s="114"/>
      <c r="M52" s="114"/>
      <c r="N52" s="114"/>
      <c r="O52" s="114"/>
      <c r="P52" s="114"/>
      <c r="Q52" s="114"/>
      <c r="R52" s="114"/>
      <c r="S52" s="100"/>
      <c r="T52" s="129"/>
      <c r="U52" s="115"/>
      <c r="V52" s="100"/>
      <c r="W52" s="126"/>
      <c r="X52" s="126"/>
      <c r="Y52" s="126"/>
      <c r="Z52" s="116"/>
      <c r="AA52" s="80"/>
      <c r="AB52" s="134" t="str">
        <f t="shared" si="3"/>
        <v/>
      </c>
      <c r="AC52" s="116"/>
      <c r="AD52" s="104" t="str">
        <f t="shared" si="4"/>
        <v/>
      </c>
      <c r="AE52" s="114"/>
      <c r="AF52" s="109" t="str">
        <f t="shared" si="5"/>
        <v/>
      </c>
      <c r="AG52" s="114"/>
      <c r="AH52" s="117"/>
      <c r="AI52" s="106">
        <f t="shared" si="6"/>
        <v>0</v>
      </c>
      <c r="AJ52" s="106" t="str">
        <f t="shared" si="7"/>
        <v/>
      </c>
      <c r="AK52" s="108"/>
      <c r="AL52" s="109">
        <f t="shared" si="19"/>
        <v>0</v>
      </c>
      <c r="AM52" s="117"/>
      <c r="AN52" s="109">
        <f t="shared" si="20"/>
        <v>0</v>
      </c>
      <c r="AO52" s="117"/>
      <c r="AP52" s="106">
        <f t="shared" si="8"/>
        <v>0</v>
      </c>
      <c r="AQ52" s="108">
        <v>0</v>
      </c>
      <c r="AR52" s="106">
        <f t="shared" si="9"/>
        <v>0</v>
      </c>
      <c r="AS52" s="111"/>
      <c r="AT52" s="117"/>
      <c r="AU52" s="106">
        <f t="shared" si="10"/>
        <v>0</v>
      </c>
      <c r="AV52" s="106">
        <f t="shared" si="11"/>
        <v>0</v>
      </c>
      <c r="AW52" s="109" t="str">
        <f t="shared" si="21"/>
        <v/>
      </c>
      <c r="AX52" s="118" t="str">
        <f t="shared" si="12"/>
        <v/>
      </c>
      <c r="AY52" s="81"/>
      <c r="AZ52" s="80"/>
      <c r="BA52" s="106" t="str">
        <f t="shared" si="13"/>
        <v/>
      </c>
      <c r="BB52" s="106">
        <f t="shared" si="14"/>
        <v>0</v>
      </c>
    </row>
    <row r="53" spans="1:54" x14ac:dyDescent="0.25">
      <c r="A53" s="113">
        <v>50</v>
      </c>
      <c r="B53" s="114"/>
      <c r="C53" s="114"/>
      <c r="D53" s="114"/>
      <c r="E53" s="100"/>
      <c r="F53" s="100"/>
      <c r="G53" s="100"/>
      <c r="H53" s="114"/>
      <c r="I53" s="114"/>
      <c r="J53" s="114"/>
      <c r="K53" s="114"/>
      <c r="L53" s="114"/>
      <c r="M53" s="114"/>
      <c r="N53" s="114"/>
      <c r="O53" s="114"/>
      <c r="P53" s="114"/>
      <c r="Q53" s="114"/>
      <c r="R53" s="114"/>
      <c r="S53" s="100"/>
      <c r="T53" s="129"/>
      <c r="U53" s="115"/>
      <c r="V53" s="100"/>
      <c r="W53" s="126"/>
      <c r="X53" s="126"/>
      <c r="Y53" s="126"/>
      <c r="Z53" s="116"/>
      <c r="AA53" s="80"/>
      <c r="AB53" s="134" t="str">
        <f t="shared" si="3"/>
        <v/>
      </c>
      <c r="AC53" s="116"/>
      <c r="AD53" s="104" t="str">
        <f t="shared" si="4"/>
        <v/>
      </c>
      <c r="AE53" s="114"/>
      <c r="AF53" s="109" t="str">
        <f t="shared" si="5"/>
        <v/>
      </c>
      <c r="AG53" s="114"/>
      <c r="AH53" s="117"/>
      <c r="AI53" s="106">
        <f t="shared" si="6"/>
        <v>0</v>
      </c>
      <c r="AJ53" s="106" t="str">
        <f t="shared" si="7"/>
        <v/>
      </c>
      <c r="AK53" s="108"/>
      <c r="AL53" s="109">
        <f t="shared" si="19"/>
        <v>0</v>
      </c>
      <c r="AM53" s="117"/>
      <c r="AN53" s="109">
        <f t="shared" si="20"/>
        <v>0</v>
      </c>
      <c r="AO53" s="117"/>
      <c r="AP53" s="106">
        <f t="shared" si="8"/>
        <v>0</v>
      </c>
      <c r="AQ53" s="108">
        <v>0</v>
      </c>
      <c r="AR53" s="106">
        <f t="shared" si="9"/>
        <v>0</v>
      </c>
      <c r="AS53" s="111"/>
      <c r="AT53" s="117"/>
      <c r="AU53" s="106">
        <f t="shared" si="10"/>
        <v>0</v>
      </c>
      <c r="AV53" s="106">
        <f t="shared" si="11"/>
        <v>0</v>
      </c>
      <c r="AW53" s="109" t="str">
        <f t="shared" si="21"/>
        <v/>
      </c>
      <c r="AX53" s="118" t="str">
        <f t="shared" si="12"/>
        <v/>
      </c>
      <c r="AY53" s="81"/>
      <c r="AZ53" s="80"/>
      <c r="BA53" s="106" t="str">
        <f t="shared" si="13"/>
        <v/>
      </c>
      <c r="BB53" s="106">
        <f t="shared" si="14"/>
        <v>0</v>
      </c>
    </row>
    <row r="54" spans="1:54" x14ac:dyDescent="0.25">
      <c r="AX54" s="78"/>
      <c r="AZ54" s="120"/>
    </row>
  </sheetData>
  <sheetProtection insertRows="0" deleteRows="0" sort="0"/>
  <protectedRanges>
    <protectedRange sqref="AB4:AD4 W37:AC53 AD5:AD53 AE37:AH53 W54:AL54 W55:AS263 T54:T263 AV55:AY263 A4:D263 AZ37:AZ54 R18:S18 Q4:S17 Q19:S22 R23:S23 E37:K263 F4:G36 I4:K36 M4:M263 N37:S263 U4:V263 W21:X26 W34:X36 Y7:Y9 W8:X13 Y15:Y18 Y24:Y27 Y33:Y36 Z8:Z36 AB5:AC36 AF4:AF36 AI4:AL53 AM4:AS54 AT4:AU263 AV4:AX54 O4:O36 Q24:S36" name="Range1"/>
    <protectedRange sqref="W4:Z6 W27:X33 W7:X7 Z7 W14:X20 Y10:Y14 Y19:Y23 Y28:Y32" name="Range1_2"/>
    <protectedRange sqref="AE4:AE36" name="Range1_3"/>
    <protectedRange sqref="AG14:AG36" name="Range1_4"/>
    <protectedRange sqref="L4:L299" name="Range1_1"/>
    <protectedRange sqref="H4:H36" name="Range1_5"/>
  </protectedRanges>
  <mergeCells count="5">
    <mergeCell ref="V2:AF2"/>
    <mergeCell ref="AG2:AI2"/>
    <mergeCell ref="AK2:AV2"/>
    <mergeCell ref="AW2:AY2"/>
    <mergeCell ref="T2:U2"/>
  </mergeCells>
  <phoneticPr fontId="26" type="noConversion"/>
  <pageMargins left="0.7" right="0.7" top="0.75" bottom="0.75" header="0.3" footer="0.3"/>
  <pageSetup paperSize="9" orientation="portrait" r:id="rId1"/>
  <legacyDrawing r:id="rId2"/>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100-000000000000}">
          <x14:formula1>
            <xm:f>Data!$L$2:$L$6</xm:f>
          </x14:formula1>
          <xm:sqref>S4:S53</xm:sqref>
        </x14:dataValidation>
        <x14:dataValidation type="list" allowBlank="1" showInputMessage="1" showErrorMessage="1" xr:uid="{00000000-0002-0000-0100-000001000000}">
          <x14:formula1>
            <xm:f>Data!$S$2:$S$6</xm:f>
          </x14:formula1>
          <xm:sqref>V4:V53</xm:sqref>
        </x14:dataValidation>
        <x14:dataValidation type="list" allowBlank="1" showInputMessage="1" showErrorMessage="1" xr:uid="{00000000-0002-0000-0100-000002000000}">
          <x14:formula1>
            <xm:f>ValueSelect!$E$2:$E$26</xm:f>
          </x14:formula1>
          <xm:sqref>F4:F53</xm:sqref>
        </x14:dataValidation>
        <x14:dataValidation type="list" allowBlank="1" showInputMessage="1" showErrorMessage="1" xr:uid="{00000000-0002-0000-0100-000003000000}">
          <x14:formula1>
            <xm:f>ValueSelect!$F$2:$F$10</xm:f>
          </x14:formula1>
          <xm:sqref>G4:G53</xm:sqref>
        </x14:dataValidation>
        <x14:dataValidation type="list" allowBlank="1" showInputMessage="1" showErrorMessage="1" xr:uid="{00000000-0002-0000-0100-000004000000}">
          <x14:formula1>
            <xm:f>ValueSelect!$D$2:$D$296</xm:f>
          </x14:formula1>
          <xm:sqref>E37:E53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tint="0.79998168889431442"/>
  </sheetPr>
  <dimension ref="A1:HU75"/>
  <sheetViews>
    <sheetView tabSelected="1" zoomScale="85" zoomScaleNormal="85" workbookViewId="0">
      <selection activeCell="C13" sqref="C13:C17"/>
    </sheetView>
  </sheetViews>
  <sheetFormatPr defaultColWidth="9.42578125" defaultRowHeight="12.75" outlineLevelCol="2" x14ac:dyDescent="0.2"/>
  <cols>
    <col min="1" max="1" width="19.42578125" style="136" customWidth="1"/>
    <col min="2" max="2" width="29.42578125" style="136" customWidth="1"/>
    <col min="3" max="3" width="16.5703125" style="140" customWidth="1"/>
    <col min="4" max="4" width="41.85546875" style="136" customWidth="1"/>
    <col min="5" max="5" width="20" style="136" customWidth="1"/>
    <col min="6" max="6" width="19.5703125" style="136" customWidth="1"/>
    <col min="7" max="7" width="16.85546875" style="136" customWidth="1"/>
    <col min="8" max="8" width="14" style="136" customWidth="1"/>
    <col min="9" max="9" width="18.42578125" style="136" customWidth="1"/>
    <col min="10" max="10" width="12.42578125" style="136" customWidth="1" outlineLevel="1"/>
    <col min="11" max="11" width="6.42578125" style="139" customWidth="1" outlineLevel="1" collapsed="1"/>
    <col min="12" max="12" width="6" style="138" customWidth="1" outlineLevel="2"/>
    <col min="13" max="13" width="6.5703125" style="138" customWidth="1" outlineLevel="2"/>
    <col min="14" max="14" width="6.5703125" style="136" customWidth="1" outlineLevel="2"/>
    <col min="15" max="15" width="10.85546875" style="136" customWidth="1" outlineLevel="2"/>
    <col min="16" max="16" width="11.85546875" style="136" hidden="1" customWidth="1" outlineLevel="2"/>
    <col min="17" max="17" width="8.42578125" style="137" hidden="1" customWidth="1" outlineLevel="2"/>
    <col min="18" max="18" width="9.42578125" style="137" hidden="1" customWidth="1" outlineLevel="2"/>
    <col min="19" max="19" width="8.42578125" style="136" hidden="1" customWidth="1" outlineLevel="2"/>
    <col min="20" max="20" width="13.5703125" style="137" hidden="1" customWidth="1" outlineLevel="1"/>
    <col min="21" max="21" width="12.85546875" style="136" hidden="1" customWidth="1" outlineLevel="2"/>
    <col min="22" max="22" width="9.5703125" style="136" hidden="1" customWidth="1" outlineLevel="2"/>
    <col min="23" max="23" width="9.42578125" style="137" hidden="1" customWidth="1" outlineLevel="1" collapsed="1"/>
    <col min="24" max="25" width="7.42578125" style="137" hidden="1" customWidth="1" outlineLevel="1"/>
    <col min="26" max="28" width="7.42578125" style="136" hidden="1" customWidth="1" outlineLevel="2"/>
    <col min="29" max="29" width="9.5703125" style="136" hidden="1" customWidth="1" outlineLevel="2"/>
    <col min="30" max="30" width="7.5703125" style="136" hidden="1" customWidth="1" outlineLevel="2"/>
    <col min="31" max="31" width="9.42578125" style="137" hidden="1" customWidth="1" outlineLevel="1" collapsed="1"/>
    <col min="32" max="32" width="9.42578125" style="137" hidden="1" customWidth="1" outlineLevel="1"/>
    <col min="33" max="33" width="14.5703125" style="137" bestFit="1" customWidth="1" outlineLevel="1"/>
    <col min="34" max="34" width="10.42578125" style="137" bestFit="1" customWidth="1" outlineLevel="1"/>
    <col min="35" max="35" width="14.85546875" style="137" bestFit="1" customWidth="1" outlineLevel="1"/>
    <col min="36" max="36" width="12.42578125" style="137" bestFit="1" customWidth="1" outlineLevel="1"/>
    <col min="37" max="37" width="11.28515625" style="136" customWidth="1"/>
    <col min="38" max="16384" width="9.42578125" style="136"/>
  </cols>
  <sheetData>
    <row r="1" spans="1:229" s="197" customFormat="1" ht="31.5" customHeight="1" thickBot="1" x14ac:dyDescent="0.35">
      <c r="A1" s="229" t="s">
        <v>878</v>
      </c>
      <c r="B1" s="229"/>
      <c r="C1" s="229"/>
      <c r="D1" s="229"/>
      <c r="E1" s="229"/>
      <c r="F1" s="229"/>
      <c r="G1" s="229"/>
      <c r="H1" s="229"/>
      <c r="I1" s="229"/>
      <c r="J1" s="229"/>
      <c r="K1" s="229"/>
      <c r="L1" s="228"/>
      <c r="V1" s="203"/>
      <c r="AN1" s="199"/>
      <c r="AO1" s="199"/>
      <c r="AP1" s="199"/>
      <c r="GD1" s="198"/>
      <c r="HU1" s="227"/>
    </row>
    <row r="2" spans="1:229" s="197" customFormat="1" ht="22.5" customHeight="1" x14ac:dyDescent="0.25">
      <c r="A2" s="226" t="s">
        <v>18</v>
      </c>
      <c r="B2" s="225" t="s">
        <v>117</v>
      </c>
      <c r="C2" s="224" t="s">
        <v>19</v>
      </c>
      <c r="D2" s="225" t="s">
        <v>510</v>
      </c>
      <c r="E2" s="357" t="s">
        <v>23</v>
      </c>
      <c r="F2" s="357"/>
      <c r="G2" s="357"/>
      <c r="H2" s="358" t="s">
        <v>36</v>
      </c>
      <c r="I2" s="358"/>
      <c r="J2" s="357" t="s">
        <v>24</v>
      </c>
      <c r="K2" s="357"/>
      <c r="L2" s="359" t="s">
        <v>512</v>
      </c>
      <c r="M2" s="360"/>
      <c r="O2" s="216" t="s">
        <v>814</v>
      </c>
      <c r="P2" s="204"/>
      <c r="V2" s="203"/>
      <c r="Z2" s="199"/>
      <c r="AA2" s="199"/>
      <c r="AB2" s="214"/>
      <c r="AE2" s="201"/>
      <c r="AN2" s="199"/>
      <c r="AO2" s="199"/>
      <c r="AP2" s="199"/>
      <c r="DN2" s="223" t="s">
        <v>877</v>
      </c>
      <c r="DO2" s="223" t="s">
        <v>876</v>
      </c>
      <c r="DP2" s="223" t="s">
        <v>875</v>
      </c>
      <c r="DQ2" s="223" t="s">
        <v>874</v>
      </c>
      <c r="DR2" s="223" t="s">
        <v>873</v>
      </c>
      <c r="DS2" s="223" t="s">
        <v>872</v>
      </c>
      <c r="DT2" s="223" t="s">
        <v>871</v>
      </c>
      <c r="DU2" s="223" t="s">
        <v>870</v>
      </c>
      <c r="DV2" s="223" t="s">
        <v>869</v>
      </c>
      <c r="DW2" s="223" t="s">
        <v>868</v>
      </c>
      <c r="DX2" s="223" t="s">
        <v>867</v>
      </c>
      <c r="DY2" s="223" t="s">
        <v>510</v>
      </c>
      <c r="DZ2" s="223" t="s">
        <v>866</v>
      </c>
      <c r="EA2" s="223" t="s">
        <v>865</v>
      </c>
      <c r="EB2" s="223" t="s">
        <v>864</v>
      </c>
      <c r="EC2" s="198" t="s">
        <v>863</v>
      </c>
      <c r="ED2" s="198" t="s">
        <v>862</v>
      </c>
      <c r="EE2" s="198" t="s">
        <v>861</v>
      </c>
      <c r="EF2" s="198" t="s">
        <v>860</v>
      </c>
      <c r="EG2" s="198" t="s">
        <v>859</v>
      </c>
      <c r="EH2" s="198" t="s">
        <v>858</v>
      </c>
      <c r="EI2" s="198" t="s">
        <v>857</v>
      </c>
      <c r="EJ2" s="198" t="s">
        <v>856</v>
      </c>
      <c r="EK2" s="198" t="s">
        <v>855</v>
      </c>
      <c r="EL2" s="198" t="s">
        <v>854</v>
      </c>
      <c r="EM2" s="198" t="s">
        <v>853</v>
      </c>
      <c r="EN2" s="198" t="s">
        <v>95</v>
      </c>
      <c r="EO2" s="198" t="s">
        <v>852</v>
      </c>
      <c r="EP2" s="198" t="s">
        <v>851</v>
      </c>
      <c r="EQ2" s="198" t="s">
        <v>850</v>
      </c>
      <c r="ER2" s="198" t="s">
        <v>849</v>
      </c>
      <c r="ES2" s="198" t="s">
        <v>848</v>
      </c>
      <c r="ET2" s="198" t="s">
        <v>847</v>
      </c>
      <c r="EU2" s="198" t="s">
        <v>846</v>
      </c>
      <c r="EV2" s="198" t="s">
        <v>96</v>
      </c>
      <c r="EW2" s="198" t="s">
        <v>845</v>
      </c>
      <c r="EX2" s="198" t="s">
        <v>844</v>
      </c>
      <c r="EY2" s="198" t="s">
        <v>843</v>
      </c>
      <c r="EZ2" s="198" t="s">
        <v>842</v>
      </c>
      <c r="FA2" s="198" t="s">
        <v>841</v>
      </c>
      <c r="FB2" s="198" t="s">
        <v>840</v>
      </c>
      <c r="FC2" s="198" t="s">
        <v>839</v>
      </c>
      <c r="FD2" s="198" t="s">
        <v>838</v>
      </c>
      <c r="FE2" s="198" t="s">
        <v>837</v>
      </c>
      <c r="FF2" s="198" t="s">
        <v>836</v>
      </c>
      <c r="FG2" s="198" t="s">
        <v>97</v>
      </c>
      <c r="FH2" s="198" t="s">
        <v>835</v>
      </c>
      <c r="FI2" s="198" t="s">
        <v>834</v>
      </c>
      <c r="FJ2" s="198" t="s">
        <v>833</v>
      </c>
      <c r="FK2" s="198" t="s">
        <v>832</v>
      </c>
      <c r="FL2" s="198" t="s">
        <v>794</v>
      </c>
      <c r="FM2" s="198" t="s">
        <v>831</v>
      </c>
      <c r="FN2" s="198" t="s">
        <v>830</v>
      </c>
      <c r="FO2" s="198" t="s">
        <v>829</v>
      </c>
      <c r="FP2" s="198" t="s">
        <v>828</v>
      </c>
      <c r="FQ2" s="198" t="s">
        <v>827</v>
      </c>
      <c r="FR2" s="198" t="s">
        <v>826</v>
      </c>
      <c r="FS2" s="198" t="s">
        <v>781</v>
      </c>
      <c r="FT2" s="198" t="s">
        <v>825</v>
      </c>
      <c r="FU2" s="198" t="s">
        <v>824</v>
      </c>
      <c r="FV2" s="198" t="s">
        <v>823</v>
      </c>
      <c r="FW2" s="198" t="s">
        <v>822</v>
      </c>
      <c r="FX2" s="198" t="s">
        <v>821</v>
      </c>
      <c r="FY2" s="198" t="s">
        <v>820</v>
      </c>
      <c r="FZ2" s="198" t="s">
        <v>581</v>
      </c>
      <c r="GA2" s="198" t="s">
        <v>819</v>
      </c>
      <c r="GB2" s="198" t="s">
        <v>818</v>
      </c>
      <c r="GC2" s="198" t="s">
        <v>817</v>
      </c>
    </row>
    <row r="3" spans="1:229" s="197" customFormat="1" ht="22.5" customHeight="1" x14ac:dyDescent="0.25">
      <c r="A3" s="220" t="s">
        <v>3</v>
      </c>
      <c r="B3" s="218"/>
      <c r="C3" s="217" t="s">
        <v>22</v>
      </c>
      <c r="D3" s="222" t="str">
        <f>B2&amp;" "&amp;B3&amp;" 200TC Cotton"&amp;" "&amp;"Sheet Set"</f>
        <v>Ross  200TC Cotton Sheet Set</v>
      </c>
      <c r="E3" s="343" t="s">
        <v>34</v>
      </c>
      <c r="F3" s="343"/>
      <c r="G3" s="343"/>
      <c r="H3" s="361" t="s">
        <v>75</v>
      </c>
      <c r="I3" s="362"/>
      <c r="J3" s="343" t="s">
        <v>35</v>
      </c>
      <c r="K3" s="343"/>
      <c r="L3" s="346" t="s">
        <v>513</v>
      </c>
      <c r="M3" s="347"/>
      <c r="O3" s="216" t="s">
        <v>767</v>
      </c>
      <c r="V3" s="203"/>
      <c r="Z3" s="199"/>
      <c r="AA3" s="199"/>
      <c r="AB3" s="214"/>
      <c r="AE3" s="201"/>
      <c r="AN3" s="199"/>
      <c r="AO3" s="199"/>
      <c r="AP3" s="199"/>
      <c r="DN3" s="197" t="s">
        <v>816</v>
      </c>
      <c r="DO3" s="197" t="s">
        <v>815</v>
      </c>
      <c r="DP3" s="197" t="s">
        <v>814</v>
      </c>
      <c r="DQ3" s="197" t="s">
        <v>814</v>
      </c>
      <c r="DR3" s="197" t="s">
        <v>815</v>
      </c>
      <c r="DS3" s="197" t="s">
        <v>814</v>
      </c>
      <c r="DT3" s="197" t="s">
        <v>816</v>
      </c>
      <c r="DU3" s="197" t="s">
        <v>815</v>
      </c>
      <c r="DV3" s="197" t="s">
        <v>815</v>
      </c>
      <c r="DW3" s="197" t="s">
        <v>814</v>
      </c>
      <c r="DX3" s="197" t="s">
        <v>815</v>
      </c>
      <c r="DY3" s="197" t="s">
        <v>814</v>
      </c>
      <c r="DZ3" s="197" t="s">
        <v>815</v>
      </c>
      <c r="EA3" s="197" t="s">
        <v>815</v>
      </c>
      <c r="EB3" s="197" t="s">
        <v>814</v>
      </c>
      <c r="EC3" s="198" t="s">
        <v>813</v>
      </c>
      <c r="ED3" s="198" t="s">
        <v>812</v>
      </c>
      <c r="EE3" s="198" t="s">
        <v>811</v>
      </c>
      <c r="EF3" s="198" t="s">
        <v>810</v>
      </c>
      <c r="EG3" s="198" t="s">
        <v>565</v>
      </c>
      <c r="EH3" s="198" t="s">
        <v>566</v>
      </c>
      <c r="EI3" s="198" t="s">
        <v>809</v>
      </c>
      <c r="EJ3" s="198" t="s">
        <v>567</v>
      </c>
      <c r="EK3" s="198" t="s">
        <v>808</v>
      </c>
      <c r="EL3" s="198" t="s">
        <v>807</v>
      </c>
      <c r="EM3" s="198" t="s">
        <v>806</v>
      </c>
      <c r="EN3" s="198" t="s">
        <v>805</v>
      </c>
      <c r="EO3" s="198" t="s">
        <v>804</v>
      </c>
      <c r="EP3" s="198" t="s">
        <v>803</v>
      </c>
      <c r="EQ3" s="198" t="s">
        <v>802</v>
      </c>
      <c r="ER3" s="198" t="s">
        <v>801</v>
      </c>
      <c r="ES3" s="198" t="s">
        <v>412</v>
      </c>
      <c r="ET3" s="198" t="s">
        <v>800</v>
      </c>
      <c r="EU3" s="198" t="s">
        <v>799</v>
      </c>
      <c r="EV3" s="198" t="s">
        <v>798</v>
      </c>
      <c r="EW3" s="198" t="s">
        <v>797</v>
      </c>
      <c r="EX3" s="198" t="s">
        <v>414</v>
      </c>
      <c r="EY3" s="198" t="s">
        <v>796</v>
      </c>
      <c r="EZ3" s="198" t="s">
        <v>795</v>
      </c>
      <c r="FA3" s="198" t="s">
        <v>794</v>
      </c>
      <c r="FB3" s="198" t="s">
        <v>793</v>
      </c>
      <c r="FC3" s="198" t="s">
        <v>792</v>
      </c>
      <c r="FD3" s="198" t="s">
        <v>791</v>
      </c>
      <c r="FE3" s="198" t="s">
        <v>790</v>
      </c>
      <c r="FF3" s="198" t="s">
        <v>789</v>
      </c>
      <c r="FG3" s="198" t="s">
        <v>788</v>
      </c>
      <c r="FH3" s="198" t="s">
        <v>787</v>
      </c>
      <c r="FI3" s="198" t="s">
        <v>786</v>
      </c>
      <c r="FJ3" s="198" t="s">
        <v>785</v>
      </c>
      <c r="FK3" s="198" t="s">
        <v>784</v>
      </c>
      <c r="FL3" s="198" t="s">
        <v>783</v>
      </c>
      <c r="FM3" s="197" t="s">
        <v>782</v>
      </c>
      <c r="FN3" s="198" t="s">
        <v>781</v>
      </c>
      <c r="FO3" s="198" t="s">
        <v>780</v>
      </c>
      <c r="FP3" s="198" t="s">
        <v>779</v>
      </c>
      <c r="FQ3" s="198" t="s">
        <v>568</v>
      </c>
      <c r="FR3" s="198" t="s">
        <v>778</v>
      </c>
      <c r="FS3" s="198" t="s">
        <v>777</v>
      </c>
      <c r="FT3" s="198" t="s">
        <v>776</v>
      </c>
      <c r="FU3" s="198" t="s">
        <v>775</v>
      </c>
      <c r="FV3" s="198" t="s">
        <v>774</v>
      </c>
      <c r="FW3" s="198" t="s">
        <v>773</v>
      </c>
      <c r="FX3" s="198" t="s">
        <v>772</v>
      </c>
      <c r="FY3" s="198" t="s">
        <v>771</v>
      </c>
      <c r="FZ3" s="198" t="s">
        <v>570</v>
      </c>
      <c r="GA3" s="198" t="s">
        <v>770</v>
      </c>
    </row>
    <row r="4" spans="1:229" s="197" customFormat="1" ht="22.5" customHeight="1" x14ac:dyDescent="0.25">
      <c r="A4" s="220" t="s">
        <v>20</v>
      </c>
      <c r="B4" s="218"/>
      <c r="C4" s="217" t="s">
        <v>64</v>
      </c>
      <c r="D4" s="218" t="s">
        <v>814</v>
      </c>
      <c r="E4" s="343" t="s">
        <v>43</v>
      </c>
      <c r="F4" s="343"/>
      <c r="G4" s="343"/>
      <c r="H4" s="341" t="s">
        <v>688</v>
      </c>
      <c r="I4" s="342"/>
      <c r="J4" s="343" t="s">
        <v>44</v>
      </c>
      <c r="K4" s="343"/>
      <c r="L4" s="344" t="s">
        <v>99</v>
      </c>
      <c r="M4" s="345"/>
      <c r="O4" s="216" t="s">
        <v>736</v>
      </c>
      <c r="P4" s="221"/>
      <c r="V4" s="203"/>
      <c r="Z4" s="202"/>
      <c r="AA4" s="202"/>
      <c r="AB4" s="201"/>
      <c r="AC4" s="201"/>
      <c r="AD4" s="201"/>
      <c r="AE4" s="200"/>
      <c r="AN4" s="199"/>
      <c r="AO4" s="199"/>
      <c r="AP4" s="199"/>
      <c r="DN4" s="197" t="s">
        <v>769</v>
      </c>
      <c r="DO4" s="197" t="s">
        <v>768</v>
      </c>
      <c r="DP4" s="197" t="s">
        <v>767</v>
      </c>
      <c r="DQ4" s="197" t="s">
        <v>767</v>
      </c>
      <c r="DR4" s="197" t="s">
        <v>768</v>
      </c>
      <c r="DS4" s="197" t="s">
        <v>767</v>
      </c>
      <c r="DT4" s="197" t="s">
        <v>769</v>
      </c>
      <c r="DU4" s="197" t="s">
        <v>768</v>
      </c>
      <c r="DV4" s="197" t="s">
        <v>768</v>
      </c>
      <c r="DW4" s="197" t="s">
        <v>767</v>
      </c>
      <c r="DX4" s="197" t="s">
        <v>768</v>
      </c>
      <c r="DY4" s="197" t="s">
        <v>767</v>
      </c>
      <c r="DZ4" s="197" t="s">
        <v>768</v>
      </c>
      <c r="EA4" s="197" t="s">
        <v>768</v>
      </c>
      <c r="EB4" s="197" t="s">
        <v>767</v>
      </c>
      <c r="EC4" s="198" t="s">
        <v>36</v>
      </c>
      <c r="ED4" s="198" t="s">
        <v>37</v>
      </c>
      <c r="EF4" s="197" t="s">
        <v>343</v>
      </c>
      <c r="EG4" s="197" t="s">
        <v>159</v>
      </c>
      <c r="EH4" s="197" t="s">
        <v>766</v>
      </c>
      <c r="EI4" s="197" t="s">
        <v>171</v>
      </c>
      <c r="EJ4" s="198" t="s">
        <v>765</v>
      </c>
      <c r="EK4" s="197" t="s">
        <v>764</v>
      </c>
      <c r="EL4" s="197" t="s">
        <v>170</v>
      </c>
      <c r="EM4" s="197" t="s">
        <v>198</v>
      </c>
      <c r="EN4" s="197" t="s">
        <v>763</v>
      </c>
      <c r="EO4" s="197" t="s">
        <v>762</v>
      </c>
      <c r="EP4" s="197" t="s">
        <v>761</v>
      </c>
      <c r="EQ4" s="197" t="s">
        <v>760</v>
      </c>
      <c r="ER4" s="197" t="s">
        <v>759</v>
      </c>
      <c r="ES4" s="197" t="s">
        <v>758</v>
      </c>
      <c r="ET4" s="197" t="s">
        <v>757</v>
      </c>
      <c r="EU4" s="197" t="s">
        <v>756</v>
      </c>
      <c r="EV4" s="197" t="s">
        <v>755</v>
      </c>
      <c r="EW4" s="197" t="s">
        <v>754</v>
      </c>
      <c r="EX4" s="197" t="s">
        <v>753</v>
      </c>
      <c r="EY4" s="197" t="s">
        <v>227</v>
      </c>
      <c r="EZ4" s="197" t="s">
        <v>509</v>
      </c>
      <c r="FA4" s="197" t="s">
        <v>752</v>
      </c>
      <c r="FB4" s="197" t="s">
        <v>751</v>
      </c>
      <c r="FC4" s="197" t="s">
        <v>750</v>
      </c>
      <c r="FD4" s="197" t="s">
        <v>263</v>
      </c>
      <c r="FE4" s="197" t="s">
        <v>114</v>
      </c>
      <c r="FF4" s="197" t="s">
        <v>749</v>
      </c>
      <c r="FG4" s="197" t="s">
        <v>271</v>
      </c>
      <c r="FH4" s="197" t="s">
        <v>748</v>
      </c>
      <c r="FI4" s="197" t="s">
        <v>747</v>
      </c>
      <c r="FJ4" s="197" t="s">
        <v>746</v>
      </c>
      <c r="FK4" s="197" t="s">
        <v>745</v>
      </c>
      <c r="FL4" s="197" t="s">
        <v>744</v>
      </c>
      <c r="FM4" s="197" t="s">
        <v>743</v>
      </c>
      <c r="FN4" s="197" t="s">
        <v>742</v>
      </c>
      <c r="FO4" s="197" t="s">
        <v>296</v>
      </c>
      <c r="FP4" s="197" t="s">
        <v>741</v>
      </c>
      <c r="FQ4" s="197" t="s">
        <v>740</v>
      </c>
      <c r="FR4" s="197" t="s">
        <v>739</v>
      </c>
      <c r="FS4" s="197" t="s">
        <v>311</v>
      </c>
      <c r="FT4" s="197" t="s">
        <v>340</v>
      </c>
    </row>
    <row r="5" spans="1:229" s="197" customFormat="1" ht="22.5" customHeight="1" x14ac:dyDescent="0.25">
      <c r="A5" s="220" t="s">
        <v>62</v>
      </c>
      <c r="B5" s="218"/>
      <c r="C5" s="217" t="s">
        <v>63</v>
      </c>
      <c r="D5" s="219">
        <f>AJ73</f>
        <v>645632</v>
      </c>
      <c r="E5" s="343" t="s">
        <v>46</v>
      </c>
      <c r="F5" s="343"/>
      <c r="G5" s="343"/>
      <c r="H5" s="344" t="s">
        <v>97</v>
      </c>
      <c r="I5" s="344"/>
      <c r="J5" s="343" t="s">
        <v>47</v>
      </c>
      <c r="K5" s="343"/>
      <c r="L5" s="346" t="s">
        <v>1</v>
      </c>
      <c r="M5" s="347"/>
      <c r="O5" s="216" t="s">
        <v>732</v>
      </c>
      <c r="P5" s="215"/>
      <c r="V5" s="203"/>
      <c r="Z5" s="199"/>
      <c r="AA5" s="199"/>
      <c r="AB5" s="214"/>
      <c r="AE5" s="213"/>
      <c r="AN5" s="199"/>
      <c r="AO5" s="199"/>
      <c r="AP5" s="199"/>
      <c r="DN5" s="197" t="s">
        <v>738</v>
      </c>
      <c r="DO5" s="197" t="s">
        <v>737</v>
      </c>
      <c r="DP5" s="197" t="s">
        <v>736</v>
      </c>
      <c r="DQ5" s="197" t="s">
        <v>736</v>
      </c>
      <c r="DR5" s="197" t="s">
        <v>737</v>
      </c>
      <c r="DS5" s="197" t="s">
        <v>736</v>
      </c>
      <c r="DT5" s="197" t="s">
        <v>738</v>
      </c>
      <c r="DU5" s="197" t="s">
        <v>737</v>
      </c>
      <c r="DV5" s="197" t="s">
        <v>737</v>
      </c>
      <c r="DW5" s="197" t="s">
        <v>736</v>
      </c>
      <c r="DX5" s="197" t="s">
        <v>737</v>
      </c>
      <c r="DY5" s="197" t="s">
        <v>736</v>
      </c>
      <c r="DZ5" s="197" t="s">
        <v>737</v>
      </c>
      <c r="EA5" s="197" t="s">
        <v>737</v>
      </c>
      <c r="EB5" s="197" t="s">
        <v>736</v>
      </c>
      <c r="EC5" s="211" t="s">
        <v>48</v>
      </c>
      <c r="ED5" s="211" t="s">
        <v>49</v>
      </c>
      <c r="EE5" s="212" t="s">
        <v>2</v>
      </c>
      <c r="EF5" s="211" t="s">
        <v>735</v>
      </c>
      <c r="EG5" s="210"/>
      <c r="EH5" s="198" t="s">
        <v>0</v>
      </c>
      <c r="EI5" s="198" t="s">
        <v>1</v>
      </c>
      <c r="EJ5" s="197" t="s">
        <v>99</v>
      </c>
      <c r="EK5" s="197" t="s">
        <v>100</v>
      </c>
      <c r="EL5" s="197" t="s">
        <v>76</v>
      </c>
      <c r="EM5" s="197" t="s">
        <v>77</v>
      </c>
    </row>
    <row r="6" spans="1:229" s="197" customFormat="1" ht="22.5" customHeight="1" thickBot="1" x14ac:dyDescent="0.3">
      <c r="A6" s="209" t="s">
        <v>66</v>
      </c>
      <c r="B6" s="207" t="s">
        <v>1</v>
      </c>
      <c r="C6" s="206" t="s">
        <v>65</v>
      </c>
      <c r="D6" s="208">
        <v>45996</v>
      </c>
      <c r="E6" s="355" t="s">
        <v>52</v>
      </c>
      <c r="F6" s="355"/>
      <c r="G6" s="355"/>
      <c r="H6" s="348" t="s">
        <v>414</v>
      </c>
      <c r="I6" s="348"/>
      <c r="J6" s="349" t="s">
        <v>53</v>
      </c>
      <c r="K6" s="349"/>
      <c r="L6" s="339"/>
      <c r="M6" s="340"/>
      <c r="O6" s="205"/>
      <c r="P6" s="204"/>
      <c r="V6" s="203"/>
      <c r="Z6" s="202"/>
      <c r="AA6" s="202"/>
      <c r="AB6" s="201"/>
      <c r="AC6" s="201"/>
      <c r="AD6" s="201"/>
      <c r="AE6" s="200"/>
      <c r="AN6" s="199"/>
      <c r="AO6" s="199"/>
      <c r="AP6" s="199"/>
      <c r="DN6" s="197" t="s">
        <v>734</v>
      </c>
      <c r="DO6" s="197" t="s">
        <v>733</v>
      </c>
      <c r="DP6" s="197" t="s">
        <v>732</v>
      </c>
      <c r="DQ6" s="197" t="s">
        <v>732</v>
      </c>
      <c r="DR6" s="197" t="s">
        <v>733</v>
      </c>
      <c r="DS6" s="197" t="s">
        <v>732</v>
      </c>
      <c r="DT6" s="197" t="s">
        <v>734</v>
      </c>
      <c r="DU6" s="197" t="s">
        <v>733</v>
      </c>
      <c r="DV6" s="197" t="s">
        <v>733</v>
      </c>
      <c r="DW6" s="197" t="s">
        <v>732</v>
      </c>
      <c r="DX6" s="197" t="s">
        <v>733</v>
      </c>
      <c r="DY6" s="197" t="s">
        <v>732</v>
      </c>
      <c r="DZ6" s="197" t="s">
        <v>733</v>
      </c>
      <c r="EA6" s="197" t="s">
        <v>733</v>
      </c>
      <c r="EB6" s="197" t="s">
        <v>732</v>
      </c>
      <c r="EC6" s="198" t="s">
        <v>54</v>
      </c>
      <c r="ED6" s="198" t="s">
        <v>55</v>
      </c>
      <c r="EE6" s="198" t="s">
        <v>56</v>
      </c>
      <c r="EF6" s="198" t="s">
        <v>408</v>
      </c>
      <c r="EG6" s="198" t="s">
        <v>409</v>
      </c>
      <c r="EH6" s="197" t="s">
        <v>59</v>
      </c>
      <c r="EI6" s="198" t="s">
        <v>410</v>
      </c>
      <c r="EJ6" s="198" t="s">
        <v>411</v>
      </c>
    </row>
    <row r="8" spans="1:229" s="194" customFormat="1" ht="23.45" customHeight="1" x14ac:dyDescent="0.25">
      <c r="A8" s="356" t="s">
        <v>731</v>
      </c>
      <c r="B8" s="356" t="s">
        <v>620</v>
      </c>
      <c r="C8" s="356" t="s">
        <v>730</v>
      </c>
      <c r="D8" s="356" t="s">
        <v>729</v>
      </c>
      <c r="E8" s="356" t="s">
        <v>3</v>
      </c>
      <c r="F8" s="356" t="s">
        <v>728</v>
      </c>
      <c r="G8" s="356" t="s">
        <v>727</v>
      </c>
      <c r="H8" s="364" t="s">
        <v>726</v>
      </c>
      <c r="I8" s="364" t="s">
        <v>725</v>
      </c>
      <c r="J8" s="371" t="s">
        <v>724</v>
      </c>
      <c r="K8" s="376" t="s">
        <v>723</v>
      </c>
      <c r="L8" s="376"/>
      <c r="M8" s="376"/>
      <c r="N8" s="376"/>
      <c r="O8" s="376"/>
      <c r="P8" s="376"/>
      <c r="Q8" s="376"/>
      <c r="R8" s="376"/>
      <c r="S8" s="376"/>
      <c r="T8" s="376" t="s">
        <v>612</v>
      </c>
      <c r="U8" s="376"/>
      <c r="V8" s="376"/>
      <c r="W8" s="371" t="s">
        <v>642</v>
      </c>
      <c r="X8" s="372" t="s">
        <v>722</v>
      </c>
      <c r="Y8" s="373"/>
      <c r="Z8" s="373"/>
      <c r="AA8" s="373"/>
      <c r="AB8" s="373"/>
      <c r="AC8" s="374"/>
      <c r="AD8" s="371" t="s">
        <v>651</v>
      </c>
      <c r="AE8" s="371" t="s">
        <v>721</v>
      </c>
      <c r="AF8" s="371" t="s">
        <v>720</v>
      </c>
      <c r="AG8" s="370" t="s">
        <v>719</v>
      </c>
      <c r="AH8" s="371" t="s">
        <v>718</v>
      </c>
      <c r="AI8" s="371" t="s">
        <v>655</v>
      </c>
      <c r="AJ8" s="371" t="s">
        <v>717</v>
      </c>
    </row>
    <row r="9" spans="1:229" s="194" customFormat="1" ht="31.5" customHeight="1" x14ac:dyDescent="0.25">
      <c r="A9" s="356"/>
      <c r="B9" s="356"/>
      <c r="C9" s="356"/>
      <c r="D9" s="356"/>
      <c r="E9" s="356"/>
      <c r="F9" s="356"/>
      <c r="G9" s="356"/>
      <c r="H9" s="365"/>
      <c r="I9" s="365"/>
      <c r="J9" s="371"/>
      <c r="K9" s="375" t="s">
        <v>716</v>
      </c>
      <c r="L9" s="375"/>
      <c r="M9" s="375"/>
      <c r="N9" s="356" t="s">
        <v>715</v>
      </c>
      <c r="O9" s="356" t="s">
        <v>714</v>
      </c>
      <c r="P9" s="371" t="s">
        <v>713</v>
      </c>
      <c r="Q9" s="196" t="s">
        <v>712</v>
      </c>
      <c r="R9" s="191" t="s">
        <v>711</v>
      </c>
      <c r="S9" s="371" t="s">
        <v>710</v>
      </c>
      <c r="T9" s="356" t="s">
        <v>709</v>
      </c>
      <c r="U9" s="356" t="s">
        <v>640</v>
      </c>
      <c r="V9" s="371" t="s">
        <v>708</v>
      </c>
      <c r="W9" s="371"/>
      <c r="X9" s="191" t="s">
        <v>707</v>
      </c>
      <c r="Y9" s="191" t="s">
        <v>706</v>
      </c>
      <c r="Z9" s="195" t="s">
        <v>705</v>
      </c>
      <c r="AA9" s="195" t="s">
        <v>704</v>
      </c>
      <c r="AB9" s="191" t="s">
        <v>703</v>
      </c>
      <c r="AC9" s="191" t="s">
        <v>702</v>
      </c>
      <c r="AD9" s="371"/>
      <c r="AE9" s="371"/>
      <c r="AF9" s="371"/>
      <c r="AG9" s="370"/>
      <c r="AH9" s="371"/>
      <c r="AI9" s="371"/>
      <c r="AJ9" s="371"/>
    </row>
    <row r="10" spans="1:229" s="186" customFormat="1" ht="23.45" customHeight="1" x14ac:dyDescent="0.25">
      <c r="A10" s="356"/>
      <c r="B10" s="356"/>
      <c r="C10" s="356"/>
      <c r="D10" s="356"/>
      <c r="E10" s="356"/>
      <c r="F10" s="356"/>
      <c r="G10" s="356"/>
      <c r="H10" s="366"/>
      <c r="I10" s="366"/>
      <c r="J10" s="371"/>
      <c r="K10" s="193" t="s">
        <v>701</v>
      </c>
      <c r="L10" s="193" t="s">
        <v>700</v>
      </c>
      <c r="M10" s="193" t="s">
        <v>699</v>
      </c>
      <c r="N10" s="356"/>
      <c r="O10" s="356"/>
      <c r="P10" s="371"/>
      <c r="Q10" s="187">
        <v>56</v>
      </c>
      <c r="R10" s="192">
        <v>3500</v>
      </c>
      <c r="S10" s="371"/>
      <c r="T10" s="356"/>
      <c r="U10" s="356"/>
      <c r="V10" s="371"/>
      <c r="W10" s="371"/>
      <c r="X10" s="190">
        <v>0.03</v>
      </c>
      <c r="Y10" s="190"/>
      <c r="Z10" s="190"/>
      <c r="AA10" s="190">
        <v>0.05</v>
      </c>
      <c r="AB10" s="189"/>
      <c r="AC10" s="188">
        <v>0.08</v>
      </c>
      <c r="AD10" s="371"/>
      <c r="AE10" s="371"/>
      <c r="AF10" s="371"/>
      <c r="AG10" s="370"/>
      <c r="AH10" s="371"/>
      <c r="AI10" s="371"/>
      <c r="AJ10" s="371"/>
    </row>
    <row r="11" spans="1:229" s="170" customFormat="1" ht="26.1" customHeight="1" x14ac:dyDescent="0.25">
      <c r="A11" s="367" t="s">
        <v>1071</v>
      </c>
      <c r="B11" s="368"/>
      <c r="C11" s="368"/>
      <c r="D11" s="369"/>
      <c r="E11" s="300"/>
      <c r="F11" s="300"/>
      <c r="G11" s="300"/>
      <c r="H11" s="300"/>
      <c r="I11" s="300"/>
      <c r="J11" s="301"/>
      <c r="K11" s="302"/>
      <c r="L11" s="302"/>
      <c r="M11" s="302"/>
      <c r="N11" s="303"/>
      <c r="O11" s="300"/>
      <c r="P11" s="315"/>
      <c r="Q11" s="305"/>
      <c r="R11" s="306"/>
      <c r="S11" s="307"/>
      <c r="T11" s="308"/>
      <c r="U11" s="309"/>
      <c r="V11" s="310"/>
      <c r="W11" s="310"/>
      <c r="X11" s="311"/>
      <c r="Y11" s="311"/>
      <c r="Z11" s="310"/>
      <c r="AA11" s="310"/>
      <c r="AB11" s="310"/>
      <c r="AC11" s="311"/>
      <c r="AD11" s="312"/>
      <c r="AE11" s="313"/>
      <c r="AF11" s="313"/>
      <c r="AG11" s="313"/>
      <c r="AH11" s="313"/>
      <c r="AI11" s="313"/>
      <c r="AJ11" s="313"/>
    </row>
    <row r="12" spans="1:229" s="170" customFormat="1" ht="26.1" customHeight="1" x14ac:dyDescent="0.25">
      <c r="A12" s="352" t="s">
        <v>908</v>
      </c>
      <c r="B12" s="353"/>
      <c r="C12" s="354"/>
      <c r="D12" s="180"/>
      <c r="E12" s="180"/>
      <c r="F12" s="180"/>
      <c r="G12" s="180"/>
      <c r="H12" s="180"/>
      <c r="I12" s="180"/>
      <c r="J12" s="183"/>
      <c r="K12" s="185"/>
      <c r="L12" s="185"/>
      <c r="M12" s="185"/>
      <c r="N12" s="181"/>
      <c r="O12" s="180"/>
      <c r="P12" s="179"/>
      <c r="Q12" s="178"/>
      <c r="R12" s="177"/>
      <c r="S12" s="176"/>
      <c r="T12" s="175"/>
      <c r="U12" s="174"/>
      <c r="V12" s="172"/>
      <c r="W12" s="172"/>
      <c r="X12" s="173"/>
      <c r="Y12" s="173"/>
      <c r="Z12" s="172"/>
      <c r="AA12" s="172"/>
      <c r="AB12" s="172"/>
      <c r="AC12" s="173"/>
      <c r="AD12" s="171"/>
      <c r="AE12" s="144"/>
      <c r="AF12" s="144"/>
      <c r="AG12" s="144"/>
      <c r="AH12" s="144"/>
      <c r="AI12" s="144"/>
      <c r="AJ12" s="144"/>
    </row>
    <row r="13" spans="1:229" s="146" customFormat="1" ht="38.25" customHeight="1" x14ac:dyDescent="0.25">
      <c r="A13" s="363" t="str">
        <f>A12</f>
        <v xml:space="preserve">3 piece set -- 200TC 100% Cotton Solid Sheet Set </v>
      </c>
      <c r="B13" s="350" t="s">
        <v>910</v>
      </c>
      <c r="C13" s="350" t="s">
        <v>692</v>
      </c>
      <c r="D13" s="322" t="s">
        <v>992</v>
      </c>
      <c r="E13" s="318" t="s">
        <v>698</v>
      </c>
      <c r="F13" s="319" t="s">
        <v>954</v>
      </c>
      <c r="G13" s="169"/>
      <c r="H13" s="327" t="s">
        <v>1000</v>
      </c>
      <c r="I13" s="298" t="s">
        <v>1033</v>
      </c>
      <c r="J13" s="165">
        <f>'PAK 08-21-25'!G6</f>
        <v>8.5299999999999994</v>
      </c>
      <c r="K13" s="163">
        <v>35</v>
      </c>
      <c r="L13" s="164">
        <v>27.3</v>
      </c>
      <c r="M13" s="163">
        <v>20</v>
      </c>
      <c r="N13" s="162">
        <v>4</v>
      </c>
      <c r="O13" s="161">
        <v>5.0999999999999996</v>
      </c>
      <c r="P13" s="261">
        <f>K13*L13*M13/1000000/N13</f>
        <v>4.7780000000000001E-3</v>
      </c>
      <c r="Q13" s="160">
        <f>$Q$10/P13</f>
        <v>11720</v>
      </c>
      <c r="R13" s="159">
        <f>$R$10</f>
        <v>3500</v>
      </c>
      <c r="S13" s="158">
        <f>R13/Q13</f>
        <v>0.3</v>
      </c>
      <c r="T13" s="157" t="s">
        <v>911</v>
      </c>
      <c r="U13" s="156">
        <v>0.25700000000000001</v>
      </c>
      <c r="V13" s="155">
        <f>J13*U13</f>
        <v>2.19</v>
      </c>
      <c r="W13" s="155">
        <f>V13+S13+J13</f>
        <v>11.02</v>
      </c>
      <c r="X13" s="152"/>
      <c r="Y13" s="152"/>
      <c r="Z13" s="154"/>
      <c r="AA13" s="154"/>
      <c r="AB13" s="153"/>
      <c r="AC13" s="152"/>
      <c r="AD13" s="151">
        <f>SUM(X13:AC13)</f>
        <v>0</v>
      </c>
      <c r="AE13" s="147">
        <f>W13</f>
        <v>11.02</v>
      </c>
      <c r="AF13" s="150">
        <f>(AG13-AE13)/AG13</f>
        <v>0.104</v>
      </c>
      <c r="AG13" s="149">
        <v>12.3</v>
      </c>
      <c r="AH13" s="148">
        <v>1292</v>
      </c>
      <c r="AI13" s="147">
        <f>AH13*AG13</f>
        <v>15891.6</v>
      </c>
      <c r="AJ13" s="147">
        <f>AH13*AE13</f>
        <v>14237.84</v>
      </c>
    </row>
    <row r="14" spans="1:229" s="146" customFormat="1" ht="38.25" customHeight="1" x14ac:dyDescent="0.25">
      <c r="A14" s="363"/>
      <c r="B14" s="351"/>
      <c r="C14" s="351"/>
      <c r="D14" s="168" t="s">
        <v>695</v>
      </c>
      <c r="E14" s="318" t="s">
        <v>697</v>
      </c>
      <c r="F14" s="320" t="s">
        <v>947</v>
      </c>
      <c r="G14" s="169"/>
      <c r="H14" s="297" t="s">
        <v>1067</v>
      </c>
      <c r="I14" s="298" t="s">
        <v>952</v>
      </c>
      <c r="J14" s="165">
        <f>J13</f>
        <v>8.5299999999999994</v>
      </c>
      <c r="K14" s="163">
        <v>35</v>
      </c>
      <c r="L14" s="164">
        <v>27.3</v>
      </c>
      <c r="M14" s="163">
        <v>20</v>
      </c>
      <c r="N14" s="162">
        <v>4</v>
      </c>
      <c r="O14" s="161">
        <v>5.0999999999999996</v>
      </c>
      <c r="P14" s="261">
        <f>K14*L14*M14/1000000/N14</f>
        <v>4.7780000000000001E-3</v>
      </c>
      <c r="Q14" s="160">
        <f>$Q$10/P14</f>
        <v>11720</v>
      </c>
      <c r="R14" s="159">
        <f>$R$10</f>
        <v>3500</v>
      </c>
      <c r="S14" s="158">
        <f>R14/Q14</f>
        <v>0.3</v>
      </c>
      <c r="T14" s="157" t="s">
        <v>911</v>
      </c>
      <c r="U14" s="156">
        <v>0.25700000000000001</v>
      </c>
      <c r="V14" s="155">
        <f>J14*U14</f>
        <v>2.19</v>
      </c>
      <c r="W14" s="155">
        <f>V14+S14+J14</f>
        <v>11.02</v>
      </c>
      <c r="X14" s="152"/>
      <c r="Y14" s="152"/>
      <c r="Z14" s="154"/>
      <c r="AA14" s="154"/>
      <c r="AB14" s="153"/>
      <c r="AC14" s="152"/>
      <c r="AD14" s="151">
        <f>SUM(X14:AC14)</f>
        <v>0</v>
      </c>
      <c r="AE14" s="147">
        <f>W14</f>
        <v>11.02</v>
      </c>
      <c r="AF14" s="150">
        <f>(AG14-AE14)/AG14</f>
        <v>0.104</v>
      </c>
      <c r="AG14" s="149">
        <v>12.3</v>
      </c>
      <c r="AH14" s="148">
        <v>1152</v>
      </c>
      <c r="AI14" s="147">
        <f>AH14*AG14</f>
        <v>14169.6</v>
      </c>
      <c r="AJ14" s="147">
        <f>AH14*AE14</f>
        <v>12695.04</v>
      </c>
    </row>
    <row r="15" spans="1:229" s="146" customFormat="1" ht="38.25" customHeight="1" x14ac:dyDescent="0.25">
      <c r="A15" s="363"/>
      <c r="B15" s="351"/>
      <c r="C15" s="351"/>
      <c r="D15" s="168" t="s">
        <v>695</v>
      </c>
      <c r="E15" s="318" t="s">
        <v>698</v>
      </c>
      <c r="F15" s="320" t="s">
        <v>955</v>
      </c>
      <c r="G15" s="166"/>
      <c r="H15" s="327" t="s">
        <v>1001</v>
      </c>
      <c r="I15" s="298" t="s">
        <v>1034</v>
      </c>
      <c r="J15" s="165">
        <f>J13</f>
        <v>8.5299999999999994</v>
      </c>
      <c r="K15" s="163">
        <v>35</v>
      </c>
      <c r="L15" s="164">
        <v>27.3</v>
      </c>
      <c r="M15" s="163">
        <v>20</v>
      </c>
      <c r="N15" s="162">
        <v>4</v>
      </c>
      <c r="O15" s="161">
        <v>5.0999999999999996</v>
      </c>
      <c r="P15" s="261">
        <f>K15*L15*M15/1000000/N15</f>
        <v>4.7780000000000001E-3</v>
      </c>
      <c r="Q15" s="160">
        <f>$Q$10/P15</f>
        <v>11720</v>
      </c>
      <c r="R15" s="159">
        <f>$R$10</f>
        <v>3500</v>
      </c>
      <c r="S15" s="158">
        <f>R15/Q15</f>
        <v>0.3</v>
      </c>
      <c r="T15" s="157" t="s">
        <v>911</v>
      </c>
      <c r="U15" s="156">
        <v>0.25700000000000001</v>
      </c>
      <c r="V15" s="155">
        <f>J15*U15</f>
        <v>2.19</v>
      </c>
      <c r="W15" s="155">
        <f>V15+S15+J15</f>
        <v>11.02</v>
      </c>
      <c r="X15" s="152"/>
      <c r="Y15" s="152"/>
      <c r="Z15" s="154"/>
      <c r="AA15" s="154"/>
      <c r="AB15" s="153"/>
      <c r="AC15" s="152"/>
      <c r="AD15" s="151">
        <f>SUM(X15:AC15)</f>
        <v>0</v>
      </c>
      <c r="AE15" s="147">
        <f>W15</f>
        <v>11.02</v>
      </c>
      <c r="AF15" s="150">
        <f>(AG15-AE15)/AG15</f>
        <v>0.104</v>
      </c>
      <c r="AG15" s="149">
        <v>12.3</v>
      </c>
      <c r="AH15" s="148">
        <v>960</v>
      </c>
      <c r="AI15" s="147">
        <f>AH15*AG15</f>
        <v>11808</v>
      </c>
      <c r="AJ15" s="147">
        <f>AH15*AE15</f>
        <v>10579.2</v>
      </c>
    </row>
    <row r="16" spans="1:229" s="146" customFormat="1" ht="38.25" customHeight="1" x14ac:dyDescent="0.25">
      <c r="A16" s="363"/>
      <c r="B16" s="351"/>
      <c r="C16" s="351"/>
      <c r="D16" s="168" t="s">
        <v>695</v>
      </c>
      <c r="E16" s="318" t="s">
        <v>697</v>
      </c>
      <c r="F16" s="320" t="s">
        <v>956</v>
      </c>
      <c r="G16" s="166"/>
      <c r="H16" s="327" t="s">
        <v>1002</v>
      </c>
      <c r="I16" s="298" t="s">
        <v>1035</v>
      </c>
      <c r="J16" s="165">
        <f>J14</f>
        <v>8.5299999999999994</v>
      </c>
      <c r="K16" s="163">
        <v>35</v>
      </c>
      <c r="L16" s="164">
        <v>27.3</v>
      </c>
      <c r="M16" s="163">
        <v>20</v>
      </c>
      <c r="N16" s="162">
        <v>4</v>
      </c>
      <c r="O16" s="161">
        <v>5.0999999999999996</v>
      </c>
      <c r="P16" s="261">
        <f>K16*L16*M16/1000000/N16</f>
        <v>4.7780000000000001E-3</v>
      </c>
      <c r="Q16" s="160">
        <f>$Q$10/P16</f>
        <v>11720</v>
      </c>
      <c r="R16" s="159">
        <f>$R$10</f>
        <v>3500</v>
      </c>
      <c r="S16" s="158">
        <f>R16/Q16</f>
        <v>0.3</v>
      </c>
      <c r="T16" s="157" t="s">
        <v>911</v>
      </c>
      <c r="U16" s="156">
        <v>0.25700000000000001</v>
      </c>
      <c r="V16" s="155">
        <f>J16*U16</f>
        <v>2.19</v>
      </c>
      <c r="W16" s="155">
        <f>V16+S16+J16</f>
        <v>11.02</v>
      </c>
      <c r="X16" s="152"/>
      <c r="Y16" s="152"/>
      <c r="Z16" s="154"/>
      <c r="AA16" s="154"/>
      <c r="AB16" s="153"/>
      <c r="AC16" s="152"/>
      <c r="AD16" s="151">
        <f>SUM(X16:AC16)</f>
        <v>0</v>
      </c>
      <c r="AE16" s="147">
        <f>W16</f>
        <v>11.02</v>
      </c>
      <c r="AF16" s="150">
        <f>(AG16-AE16)/AG16</f>
        <v>0.104</v>
      </c>
      <c r="AG16" s="149">
        <v>12.3</v>
      </c>
      <c r="AH16" s="148">
        <v>1152</v>
      </c>
      <c r="AI16" s="147">
        <f>AH16*AG16</f>
        <v>14169.6</v>
      </c>
      <c r="AJ16" s="147">
        <f>AH16*AE16</f>
        <v>12695.04</v>
      </c>
    </row>
    <row r="17" spans="1:37" s="146" customFormat="1" ht="38.25" customHeight="1" x14ac:dyDescent="0.25">
      <c r="A17" s="363"/>
      <c r="B17" s="351"/>
      <c r="C17" s="351"/>
      <c r="D17" s="168" t="s">
        <v>695</v>
      </c>
      <c r="E17" s="318" t="s">
        <v>697</v>
      </c>
      <c r="F17" s="320" t="s">
        <v>690</v>
      </c>
      <c r="G17" s="166"/>
      <c r="H17" s="299" t="s">
        <v>1066</v>
      </c>
      <c r="I17" s="299" t="s">
        <v>948</v>
      </c>
      <c r="J17" s="165">
        <f>J15</f>
        <v>8.5299999999999994</v>
      </c>
      <c r="K17" s="163">
        <v>35</v>
      </c>
      <c r="L17" s="164">
        <v>27.3</v>
      </c>
      <c r="M17" s="163">
        <v>20</v>
      </c>
      <c r="N17" s="162">
        <v>4</v>
      </c>
      <c r="O17" s="161">
        <v>5.0999999999999996</v>
      </c>
      <c r="P17" s="261">
        <f>K17*L17*M17/1000000/N17</f>
        <v>4.7780000000000001E-3</v>
      </c>
      <c r="Q17" s="160">
        <f>$Q$10/P17</f>
        <v>11720</v>
      </c>
      <c r="R17" s="159">
        <f>$R$10</f>
        <v>3500</v>
      </c>
      <c r="S17" s="158">
        <f>R17/Q17</f>
        <v>0.3</v>
      </c>
      <c r="T17" s="157" t="s">
        <v>911</v>
      </c>
      <c r="U17" s="156">
        <v>0.25700000000000001</v>
      </c>
      <c r="V17" s="155">
        <f>J17*U17</f>
        <v>2.19</v>
      </c>
      <c r="W17" s="155">
        <f>V17+S17+J17</f>
        <v>11.02</v>
      </c>
      <c r="X17" s="152"/>
      <c r="Y17" s="152"/>
      <c r="Z17" s="154"/>
      <c r="AA17" s="154"/>
      <c r="AB17" s="153"/>
      <c r="AC17" s="152"/>
      <c r="AD17" s="151">
        <f>SUM(X17:AC17)</f>
        <v>0</v>
      </c>
      <c r="AE17" s="147">
        <f>W17</f>
        <v>11.02</v>
      </c>
      <c r="AF17" s="150">
        <f>(AG17-AE17)/AG17</f>
        <v>0.104</v>
      </c>
      <c r="AG17" s="149">
        <v>12.3</v>
      </c>
      <c r="AH17" s="148">
        <v>1292</v>
      </c>
      <c r="AI17" s="147">
        <f>AH17*AG17</f>
        <v>15891.6</v>
      </c>
      <c r="AJ17" s="147">
        <f>AH17*AE17</f>
        <v>14237.84</v>
      </c>
    </row>
    <row r="18" spans="1:37" s="170" customFormat="1" ht="26.1" customHeight="1" x14ac:dyDescent="0.2">
      <c r="A18" s="352" t="s">
        <v>909</v>
      </c>
      <c r="B18" s="353"/>
      <c r="C18" s="354"/>
      <c r="D18" s="180"/>
      <c r="E18" s="184"/>
      <c r="F18" s="184"/>
      <c r="G18" s="180"/>
      <c r="H18" s="180"/>
      <c r="I18" s="180"/>
      <c r="J18" s="183"/>
      <c r="K18" s="182"/>
      <c r="L18" s="182"/>
      <c r="M18" s="182"/>
      <c r="N18" s="181"/>
      <c r="O18" s="180"/>
      <c r="P18" s="262"/>
      <c r="Q18" s="178"/>
      <c r="R18" s="177"/>
      <c r="S18" s="176"/>
      <c r="T18" s="175"/>
      <c r="U18" s="174"/>
      <c r="V18" s="172"/>
      <c r="W18" s="172"/>
      <c r="X18" s="173"/>
      <c r="Y18" s="173"/>
      <c r="Z18" s="172"/>
      <c r="AA18" s="172"/>
      <c r="AB18" s="172"/>
      <c r="AC18" s="172"/>
      <c r="AD18" s="171"/>
      <c r="AE18" s="171"/>
      <c r="AF18" s="144"/>
      <c r="AG18" s="144"/>
      <c r="AH18" s="145">
        <f>SUM(AH13:AH17)</f>
        <v>5848</v>
      </c>
      <c r="AI18" s="144">
        <f>SUM(AI13:AI17)</f>
        <v>71930.399999999994</v>
      </c>
      <c r="AJ18" s="144">
        <f>SUM(AJ13:AJ17)</f>
        <v>64444.959999999999</v>
      </c>
    </row>
    <row r="19" spans="1:37" s="146" customFormat="1" ht="38.25" customHeight="1" x14ac:dyDescent="0.25">
      <c r="A19" s="363" t="str">
        <f>A18</f>
        <v xml:space="preserve">4 piece set -- 200TC 100% Cotton Solid Sheet Set </v>
      </c>
      <c r="B19" s="350" t="s">
        <v>910</v>
      </c>
      <c r="C19" s="351" t="s">
        <v>692</v>
      </c>
      <c r="D19" s="168" t="s">
        <v>691</v>
      </c>
      <c r="E19" s="318" t="s">
        <v>698</v>
      </c>
      <c r="F19" s="319" t="s">
        <v>954</v>
      </c>
      <c r="G19" s="169"/>
      <c r="H19" s="327" t="s">
        <v>1003</v>
      </c>
      <c r="I19" s="298" t="s">
        <v>1036</v>
      </c>
      <c r="J19" s="165">
        <f>'PAK 08-21-25'!G8</f>
        <v>11.22</v>
      </c>
      <c r="K19" s="163">
        <v>35</v>
      </c>
      <c r="L19" s="164">
        <v>27.3</v>
      </c>
      <c r="M19" s="163">
        <v>25</v>
      </c>
      <c r="N19" s="162">
        <v>4</v>
      </c>
      <c r="O19" s="161">
        <v>5.0999999999999996</v>
      </c>
      <c r="P19" s="261">
        <f>K19*L19*M19/1000000/N19</f>
        <v>5.9719999999999999E-3</v>
      </c>
      <c r="Q19" s="160">
        <f>$Q$10/P19</f>
        <v>9377</v>
      </c>
      <c r="R19" s="159">
        <f>$R$10</f>
        <v>3500</v>
      </c>
      <c r="S19" s="158">
        <f>R19/Q19</f>
        <v>0.37</v>
      </c>
      <c r="T19" s="157" t="s">
        <v>911</v>
      </c>
      <c r="U19" s="156">
        <v>0.25700000000000001</v>
      </c>
      <c r="V19" s="155">
        <f>J19*U19</f>
        <v>2.88</v>
      </c>
      <c r="W19" s="155">
        <f>V19+S19+J19</f>
        <v>14.47</v>
      </c>
      <c r="X19" s="152"/>
      <c r="Y19" s="152"/>
      <c r="Z19" s="154"/>
      <c r="AA19" s="154"/>
      <c r="AB19" s="153"/>
      <c r="AC19" s="152"/>
      <c r="AD19" s="151">
        <f>SUM(X19:AC19)</f>
        <v>0</v>
      </c>
      <c r="AE19" s="147">
        <f>W19</f>
        <v>14.47</v>
      </c>
      <c r="AF19" s="150">
        <f>(AG19-AE19)/AG19</f>
        <v>9.6000000000000002E-2</v>
      </c>
      <c r="AG19" s="149">
        <v>16</v>
      </c>
      <c r="AH19" s="148">
        <v>1292</v>
      </c>
      <c r="AI19" s="147">
        <f>AH19*AG19</f>
        <v>20672</v>
      </c>
      <c r="AJ19" s="147">
        <f>AH19*AE19</f>
        <v>18695.240000000002</v>
      </c>
    </row>
    <row r="20" spans="1:37" s="146" customFormat="1" ht="38.25" customHeight="1" x14ac:dyDescent="0.25">
      <c r="A20" s="363"/>
      <c r="B20" s="351"/>
      <c r="C20" s="351"/>
      <c r="D20" s="168" t="s">
        <v>691</v>
      </c>
      <c r="E20" s="318" t="s">
        <v>697</v>
      </c>
      <c r="F20" s="320" t="s">
        <v>947</v>
      </c>
      <c r="G20" s="169"/>
      <c r="H20" s="297" t="s">
        <v>951</v>
      </c>
      <c r="I20" s="298" t="s">
        <v>953</v>
      </c>
      <c r="J20" s="165">
        <f>J19</f>
        <v>11.22</v>
      </c>
      <c r="K20" s="163">
        <v>35</v>
      </c>
      <c r="L20" s="164">
        <v>27.3</v>
      </c>
      <c r="M20" s="163">
        <v>25</v>
      </c>
      <c r="N20" s="162">
        <v>4</v>
      </c>
      <c r="O20" s="161">
        <v>5.0999999999999996</v>
      </c>
      <c r="P20" s="261">
        <f>K20*L20*M20/1000000/N20</f>
        <v>5.9719999999999999E-3</v>
      </c>
      <c r="Q20" s="160">
        <f>$Q$10/P20</f>
        <v>9377</v>
      </c>
      <c r="R20" s="159">
        <f>$R$10</f>
        <v>3500</v>
      </c>
      <c r="S20" s="158">
        <f>R20/Q20</f>
        <v>0.37</v>
      </c>
      <c r="T20" s="157" t="s">
        <v>911</v>
      </c>
      <c r="U20" s="156">
        <v>0.25700000000000001</v>
      </c>
      <c r="V20" s="155">
        <f>J20*U20</f>
        <v>2.88</v>
      </c>
      <c r="W20" s="155">
        <f>V20+S20+J20</f>
        <v>14.47</v>
      </c>
      <c r="X20" s="152"/>
      <c r="Y20" s="152"/>
      <c r="Z20" s="154"/>
      <c r="AA20" s="154"/>
      <c r="AB20" s="153"/>
      <c r="AC20" s="152"/>
      <c r="AD20" s="151">
        <f>SUM(X20:AC20)</f>
        <v>0</v>
      </c>
      <c r="AE20" s="147">
        <f>W20</f>
        <v>14.47</v>
      </c>
      <c r="AF20" s="150">
        <f>(AG20-AE20)/AG20</f>
        <v>9.6000000000000002E-2</v>
      </c>
      <c r="AG20" s="149">
        <v>16</v>
      </c>
      <c r="AH20" s="148">
        <v>984</v>
      </c>
      <c r="AI20" s="147">
        <f>AH20*AG20</f>
        <v>15744</v>
      </c>
      <c r="AJ20" s="147">
        <f>AH20*AE20</f>
        <v>14238.48</v>
      </c>
    </row>
    <row r="21" spans="1:37" s="146" customFormat="1" ht="38.25" customHeight="1" x14ac:dyDescent="0.25">
      <c r="A21" s="363"/>
      <c r="B21" s="351"/>
      <c r="C21" s="351"/>
      <c r="D21" s="168" t="s">
        <v>691</v>
      </c>
      <c r="E21" s="318" t="s">
        <v>698</v>
      </c>
      <c r="F21" s="320" t="s">
        <v>957</v>
      </c>
      <c r="G21" s="166"/>
      <c r="H21" s="327" t="s">
        <v>1004</v>
      </c>
      <c r="I21" s="298" t="s">
        <v>1037</v>
      </c>
      <c r="J21" s="165">
        <f>J19</f>
        <v>11.22</v>
      </c>
      <c r="K21" s="163">
        <v>35</v>
      </c>
      <c r="L21" s="164">
        <v>27.3</v>
      </c>
      <c r="M21" s="163">
        <v>25</v>
      </c>
      <c r="N21" s="162">
        <v>4</v>
      </c>
      <c r="O21" s="161">
        <v>5.0999999999999996</v>
      </c>
      <c r="P21" s="261">
        <f>K21*L21*M21/1000000/N21</f>
        <v>5.9719999999999999E-3</v>
      </c>
      <c r="Q21" s="160">
        <f>$Q$10/P21</f>
        <v>9377</v>
      </c>
      <c r="R21" s="159">
        <f>$R$10</f>
        <v>3500</v>
      </c>
      <c r="S21" s="158">
        <f>R21/Q21</f>
        <v>0.37</v>
      </c>
      <c r="T21" s="157" t="s">
        <v>911</v>
      </c>
      <c r="U21" s="156">
        <v>0.25700000000000001</v>
      </c>
      <c r="V21" s="155">
        <f>J21*U21</f>
        <v>2.88</v>
      </c>
      <c r="W21" s="155">
        <f>V21+S21+J21</f>
        <v>14.47</v>
      </c>
      <c r="X21" s="152"/>
      <c r="Y21" s="152"/>
      <c r="Z21" s="154"/>
      <c r="AA21" s="154"/>
      <c r="AB21" s="153"/>
      <c r="AC21" s="152"/>
      <c r="AD21" s="151">
        <f>SUM(X21:AC21)</f>
        <v>0</v>
      </c>
      <c r="AE21" s="147">
        <f>W21</f>
        <v>14.47</v>
      </c>
      <c r="AF21" s="150">
        <f>(AG21-AE21)/AG21</f>
        <v>9.6000000000000002E-2</v>
      </c>
      <c r="AG21" s="149">
        <v>16</v>
      </c>
      <c r="AH21" s="148">
        <v>984</v>
      </c>
      <c r="AI21" s="147">
        <f>AH21*AG21</f>
        <v>15744</v>
      </c>
      <c r="AJ21" s="147">
        <f>AH21*AE21</f>
        <v>14238.48</v>
      </c>
    </row>
    <row r="22" spans="1:37" s="146" customFormat="1" ht="38.25" customHeight="1" x14ac:dyDescent="0.25">
      <c r="A22" s="363"/>
      <c r="B22" s="351"/>
      <c r="C22" s="351"/>
      <c r="D22" s="168" t="s">
        <v>691</v>
      </c>
      <c r="E22" s="318" t="s">
        <v>697</v>
      </c>
      <c r="F22" s="320" t="s">
        <v>958</v>
      </c>
      <c r="G22" s="166"/>
      <c r="H22" s="327" t="s">
        <v>1005</v>
      </c>
      <c r="I22" s="298" t="s">
        <v>1038</v>
      </c>
      <c r="J22" s="165">
        <f>J19</f>
        <v>11.22</v>
      </c>
      <c r="K22" s="163">
        <v>35</v>
      </c>
      <c r="L22" s="164">
        <v>27.3</v>
      </c>
      <c r="M22" s="163">
        <v>25</v>
      </c>
      <c r="N22" s="162">
        <v>4</v>
      </c>
      <c r="O22" s="161">
        <v>5.0999999999999996</v>
      </c>
      <c r="P22" s="261">
        <f>K22*L22*M22/1000000/N22</f>
        <v>5.9719999999999999E-3</v>
      </c>
      <c r="Q22" s="160">
        <f>$Q$10/P22</f>
        <v>9377</v>
      </c>
      <c r="R22" s="159">
        <f>$R$10</f>
        <v>3500</v>
      </c>
      <c r="S22" s="158">
        <f>R22/Q22</f>
        <v>0.37</v>
      </c>
      <c r="T22" s="157" t="s">
        <v>911</v>
      </c>
      <c r="U22" s="156">
        <v>0.25700000000000001</v>
      </c>
      <c r="V22" s="155">
        <f>J22*U22</f>
        <v>2.88</v>
      </c>
      <c r="W22" s="155">
        <f>V22+S22+J22</f>
        <v>14.47</v>
      </c>
      <c r="X22" s="152"/>
      <c r="Y22" s="152"/>
      <c r="Z22" s="154"/>
      <c r="AA22" s="154"/>
      <c r="AB22" s="153"/>
      <c r="AC22" s="152"/>
      <c r="AD22" s="151">
        <f>SUM(X22:AC22)</f>
        <v>0</v>
      </c>
      <c r="AE22" s="147">
        <f>W22</f>
        <v>14.47</v>
      </c>
      <c r="AF22" s="150">
        <f>(AG22-AE22)/AG22</f>
        <v>9.6000000000000002E-2</v>
      </c>
      <c r="AG22" s="149">
        <v>16</v>
      </c>
      <c r="AH22" s="148">
        <v>956</v>
      </c>
      <c r="AI22" s="147">
        <f>AH22*AG22</f>
        <v>15296</v>
      </c>
      <c r="AJ22" s="147">
        <f>AH22*AE22</f>
        <v>13833.32</v>
      </c>
    </row>
    <row r="23" spans="1:37" s="146" customFormat="1" ht="38.25" customHeight="1" x14ac:dyDescent="0.25">
      <c r="A23" s="363"/>
      <c r="B23" s="351"/>
      <c r="C23" s="351"/>
      <c r="D23" s="168" t="s">
        <v>691</v>
      </c>
      <c r="E23" s="318" t="s">
        <v>697</v>
      </c>
      <c r="F23" s="321" t="s">
        <v>690</v>
      </c>
      <c r="G23" s="166"/>
      <c r="H23" s="299" t="s">
        <v>949</v>
      </c>
      <c r="I23" s="299" t="s">
        <v>950</v>
      </c>
      <c r="J23" s="165">
        <f>J20</f>
        <v>11.22</v>
      </c>
      <c r="K23" s="163">
        <v>35</v>
      </c>
      <c r="L23" s="164">
        <v>27.3</v>
      </c>
      <c r="M23" s="163">
        <v>25</v>
      </c>
      <c r="N23" s="162">
        <v>4</v>
      </c>
      <c r="O23" s="161">
        <v>5.0999999999999996</v>
      </c>
      <c r="P23" s="261">
        <f>K23*L23*M23/1000000/N23</f>
        <v>5.9719999999999999E-3</v>
      </c>
      <c r="Q23" s="160">
        <f>$Q$10/P23</f>
        <v>9377</v>
      </c>
      <c r="R23" s="159">
        <f>$R$10</f>
        <v>3500</v>
      </c>
      <c r="S23" s="158">
        <f>R23/Q23</f>
        <v>0.37</v>
      </c>
      <c r="T23" s="157" t="s">
        <v>911</v>
      </c>
      <c r="U23" s="156">
        <v>0.25700000000000001</v>
      </c>
      <c r="V23" s="155">
        <f>J23*U23</f>
        <v>2.88</v>
      </c>
      <c r="W23" s="155">
        <f>V23+S23+J23</f>
        <v>14.47</v>
      </c>
      <c r="X23" s="152"/>
      <c r="Y23" s="152"/>
      <c r="Z23" s="154"/>
      <c r="AA23" s="154"/>
      <c r="AB23" s="153"/>
      <c r="AC23" s="152"/>
      <c r="AD23" s="151">
        <f>SUM(X23:AC23)</f>
        <v>0</v>
      </c>
      <c r="AE23" s="147">
        <f>W23</f>
        <v>14.47</v>
      </c>
      <c r="AF23" s="150">
        <f>(AG23-AE23)/AG23</f>
        <v>9.6000000000000002E-2</v>
      </c>
      <c r="AG23" s="149">
        <v>16</v>
      </c>
      <c r="AH23" s="148">
        <v>1292</v>
      </c>
      <c r="AI23" s="147">
        <f>AH23*AG23</f>
        <v>20672</v>
      </c>
      <c r="AJ23" s="147">
        <f>AH23*AE23</f>
        <v>18695.240000000002</v>
      </c>
    </row>
    <row r="24" spans="1:37" s="146" customFormat="1" ht="27.75" customHeight="1" x14ac:dyDescent="0.2">
      <c r="AH24" s="145">
        <f>SUM(AH19:AH23)</f>
        <v>5508</v>
      </c>
      <c r="AI24" s="144">
        <f>SUM(AI19:AI23)</f>
        <v>88128</v>
      </c>
      <c r="AJ24" s="144">
        <f>SUM(AJ19:AJ23)</f>
        <v>79700.759999999995</v>
      </c>
    </row>
    <row r="25" spans="1:37" x14ac:dyDescent="0.2">
      <c r="AI25" s="326">
        <f>SUM(AI18+AI24)</f>
        <v>160058.4</v>
      </c>
      <c r="AJ25" s="325">
        <f>SUM(AJ18+AJ24)</f>
        <v>144145.72</v>
      </c>
      <c r="AK25" s="324">
        <f>(AI25-AJ25)/AI25</f>
        <v>9.9400000000000002E-2</v>
      </c>
    </row>
    <row r="26" spans="1:37" s="146" customFormat="1" ht="15" customHeight="1" x14ac:dyDescent="0.2">
      <c r="A26" s="377"/>
      <c r="B26" s="378"/>
      <c r="C26" s="378"/>
      <c r="D26" s="378"/>
      <c r="E26" s="378"/>
      <c r="F26" s="378"/>
      <c r="G26" s="378"/>
      <c r="H26" s="378"/>
      <c r="I26" s="378"/>
      <c r="J26" s="378"/>
      <c r="K26" s="378"/>
      <c r="L26" s="378"/>
      <c r="M26" s="378"/>
      <c r="N26" s="378"/>
      <c r="O26" s="378"/>
      <c r="P26" s="378"/>
      <c r="Q26" s="378"/>
      <c r="R26" s="378"/>
      <c r="S26" s="378"/>
      <c r="T26" s="378"/>
      <c r="U26" s="378"/>
      <c r="V26" s="378"/>
      <c r="W26" s="378"/>
      <c r="X26" s="378"/>
      <c r="Y26" s="378"/>
      <c r="Z26" s="378"/>
      <c r="AA26" s="378"/>
      <c r="AB26" s="378"/>
      <c r="AC26" s="378"/>
      <c r="AD26" s="378"/>
      <c r="AE26" s="378"/>
      <c r="AF26" s="378"/>
      <c r="AG26" s="378"/>
      <c r="AH26" s="378"/>
      <c r="AI26" s="378"/>
      <c r="AJ26" s="379"/>
    </row>
    <row r="27" spans="1:37" s="170" customFormat="1" ht="26.1" customHeight="1" x14ac:dyDescent="0.25">
      <c r="A27" s="367" t="s">
        <v>1068</v>
      </c>
      <c r="B27" s="368"/>
      <c r="C27" s="368"/>
      <c r="D27" s="369"/>
      <c r="E27" s="300"/>
      <c r="F27" s="300"/>
      <c r="G27" s="300"/>
      <c r="H27" s="300"/>
      <c r="I27" s="300"/>
      <c r="J27" s="301"/>
      <c r="K27" s="302"/>
      <c r="L27" s="302"/>
      <c r="M27" s="302"/>
      <c r="N27" s="303"/>
      <c r="O27" s="300"/>
      <c r="P27" s="304"/>
      <c r="Q27" s="305"/>
      <c r="R27" s="306"/>
      <c r="S27" s="307"/>
      <c r="T27" s="308"/>
      <c r="U27" s="309"/>
      <c r="V27" s="310"/>
      <c r="W27" s="310"/>
      <c r="X27" s="311"/>
      <c r="Y27" s="311"/>
      <c r="Z27" s="310"/>
      <c r="AA27" s="310"/>
      <c r="AB27" s="310"/>
      <c r="AC27" s="311"/>
      <c r="AD27" s="312"/>
      <c r="AE27" s="313"/>
      <c r="AF27" s="313"/>
      <c r="AG27" s="313"/>
      <c r="AH27" s="314"/>
      <c r="AI27" s="313"/>
      <c r="AJ27" s="313"/>
    </row>
    <row r="28" spans="1:37" s="170" customFormat="1" ht="26.1" customHeight="1" x14ac:dyDescent="0.25">
      <c r="A28" s="352" t="s">
        <v>696</v>
      </c>
      <c r="B28" s="353"/>
      <c r="C28" s="354"/>
      <c r="D28" s="180"/>
      <c r="E28" s="180"/>
      <c r="F28" s="180"/>
      <c r="G28" s="180"/>
      <c r="H28" s="180"/>
      <c r="I28" s="180"/>
      <c r="J28" s="183"/>
      <c r="K28" s="185"/>
      <c r="L28" s="185"/>
      <c r="M28" s="185"/>
      <c r="N28" s="181"/>
      <c r="O28" s="180"/>
      <c r="P28" s="262"/>
      <c r="Q28" s="178"/>
      <c r="R28" s="177"/>
      <c r="S28" s="176"/>
      <c r="T28" s="175"/>
      <c r="U28" s="174"/>
      <c r="V28" s="172"/>
      <c r="W28" s="172"/>
      <c r="X28" s="173"/>
      <c r="Y28" s="173"/>
      <c r="Z28" s="172"/>
      <c r="AA28" s="172"/>
      <c r="AB28" s="172"/>
      <c r="AC28" s="173"/>
      <c r="AD28" s="171"/>
      <c r="AE28" s="144"/>
      <c r="AF28" s="144"/>
      <c r="AG28" s="144"/>
      <c r="AH28" s="145"/>
      <c r="AI28" s="144"/>
      <c r="AJ28" s="144"/>
    </row>
    <row r="29" spans="1:37" s="146" customFormat="1" ht="38.25" customHeight="1" x14ac:dyDescent="0.25">
      <c r="A29" s="363" t="str">
        <f>A28</f>
        <v xml:space="preserve">3 piece set -- 200TC 100% Cotton Printed Sheet Set </v>
      </c>
      <c r="B29" s="350" t="s">
        <v>693</v>
      </c>
      <c r="C29" s="351" t="s">
        <v>692</v>
      </c>
      <c r="D29" s="322" t="s">
        <v>993</v>
      </c>
      <c r="E29" s="168" t="s">
        <v>697</v>
      </c>
      <c r="F29" s="168" t="s">
        <v>960</v>
      </c>
      <c r="G29" s="169"/>
      <c r="H29" s="327" t="s">
        <v>1006</v>
      </c>
      <c r="I29" s="298" t="s">
        <v>1039</v>
      </c>
      <c r="J29" s="165">
        <f>'PAK 08-21-25'!G7</f>
        <v>8.8000000000000007</v>
      </c>
      <c r="K29" s="163">
        <v>35</v>
      </c>
      <c r="L29" s="164">
        <v>27.3</v>
      </c>
      <c r="M29" s="163">
        <v>20</v>
      </c>
      <c r="N29" s="162">
        <v>4</v>
      </c>
      <c r="O29" s="161">
        <v>5.0999999999999996</v>
      </c>
      <c r="P29" s="261">
        <f>K29*L29*M29/1000000/N29</f>
        <v>4.7780000000000001E-3</v>
      </c>
      <c r="Q29" s="160">
        <f>$Q$10/P29</f>
        <v>11720</v>
      </c>
      <c r="R29" s="159">
        <f>$R$10</f>
        <v>3500</v>
      </c>
      <c r="S29" s="158">
        <f>R29/Q29</f>
        <v>0.3</v>
      </c>
      <c r="T29" s="157" t="s">
        <v>658</v>
      </c>
      <c r="U29" s="156">
        <v>0.25700000000000001</v>
      </c>
      <c r="V29" s="155">
        <f>J29*U29</f>
        <v>2.2599999999999998</v>
      </c>
      <c r="W29" s="155">
        <f>V29+S29+J29</f>
        <v>11.36</v>
      </c>
      <c r="X29" s="152"/>
      <c r="Y29" s="152"/>
      <c r="Z29" s="154"/>
      <c r="AA29" s="154"/>
      <c r="AB29" s="153"/>
      <c r="AC29" s="152"/>
      <c r="AD29" s="151">
        <f>SUM(X29:AC29)</f>
        <v>0</v>
      </c>
      <c r="AE29" s="147">
        <f>W29</f>
        <v>11.36</v>
      </c>
      <c r="AF29" s="150">
        <f>(AG29-AE29)/AG29</f>
        <v>7.5999999999999998E-2</v>
      </c>
      <c r="AG29" s="149">
        <v>12.3</v>
      </c>
      <c r="AH29" s="148">
        <v>1228</v>
      </c>
      <c r="AI29" s="147">
        <f>AH29*AG29</f>
        <v>15104.4</v>
      </c>
      <c r="AJ29" s="147">
        <f>AH29*AE29</f>
        <v>13950.08</v>
      </c>
    </row>
    <row r="30" spans="1:37" s="146" customFormat="1" ht="38.25" customHeight="1" x14ac:dyDescent="0.25">
      <c r="A30" s="363"/>
      <c r="B30" s="351"/>
      <c r="C30" s="351"/>
      <c r="D30" s="168" t="s">
        <v>924</v>
      </c>
      <c r="E30" s="168" t="s">
        <v>697</v>
      </c>
      <c r="F30" s="168" t="s">
        <v>961</v>
      </c>
      <c r="G30" s="169"/>
      <c r="H30" s="327" t="s">
        <v>1007</v>
      </c>
      <c r="I30" s="298" t="s">
        <v>1040</v>
      </c>
      <c r="J30" s="165">
        <f>J29</f>
        <v>8.8000000000000007</v>
      </c>
      <c r="K30" s="163">
        <v>35</v>
      </c>
      <c r="L30" s="164">
        <v>27.3</v>
      </c>
      <c r="M30" s="163">
        <v>20</v>
      </c>
      <c r="N30" s="162">
        <v>4</v>
      </c>
      <c r="O30" s="161">
        <v>5.0999999999999996</v>
      </c>
      <c r="P30" s="261">
        <f>K30*L30*M30/1000000/N30</f>
        <v>4.7780000000000001E-3</v>
      </c>
      <c r="Q30" s="160">
        <f>$Q$10/P30</f>
        <v>11720</v>
      </c>
      <c r="R30" s="159">
        <f>$R$10</f>
        <v>3500</v>
      </c>
      <c r="S30" s="158">
        <f>R30/Q30</f>
        <v>0.3</v>
      </c>
      <c r="T30" s="157" t="s">
        <v>658</v>
      </c>
      <c r="U30" s="156">
        <v>0.25700000000000001</v>
      </c>
      <c r="V30" s="155">
        <f>J30*U30</f>
        <v>2.2599999999999998</v>
      </c>
      <c r="W30" s="155">
        <f>V30+S30+J30</f>
        <v>11.36</v>
      </c>
      <c r="X30" s="152"/>
      <c r="Y30" s="152"/>
      <c r="Z30" s="154"/>
      <c r="AA30" s="154"/>
      <c r="AB30" s="153"/>
      <c r="AC30" s="152"/>
      <c r="AD30" s="151">
        <f>SUM(X30:AC30)</f>
        <v>0</v>
      </c>
      <c r="AE30" s="147">
        <f>W30</f>
        <v>11.36</v>
      </c>
      <c r="AF30" s="150">
        <f>(AG30-AE30)/AG30</f>
        <v>7.5999999999999998E-2</v>
      </c>
      <c r="AG30" s="149">
        <v>12.3</v>
      </c>
      <c r="AH30" s="148">
        <v>1228</v>
      </c>
      <c r="AI30" s="147">
        <f>AH30*AG30</f>
        <v>15104.4</v>
      </c>
      <c r="AJ30" s="147">
        <f>AH30*AE30</f>
        <v>13950.08</v>
      </c>
    </row>
    <row r="31" spans="1:37" s="146" customFormat="1" ht="38.25" customHeight="1" x14ac:dyDescent="0.25">
      <c r="A31" s="363"/>
      <c r="B31" s="351"/>
      <c r="C31" s="351"/>
      <c r="D31" s="168" t="s">
        <v>924</v>
      </c>
      <c r="E31" s="168" t="s">
        <v>698</v>
      </c>
      <c r="F31" s="167" t="s">
        <v>962</v>
      </c>
      <c r="G31" s="166"/>
      <c r="H31" s="327" t="s">
        <v>1008</v>
      </c>
      <c r="I31" s="298" t="s">
        <v>1041</v>
      </c>
      <c r="J31" s="165">
        <f>J29</f>
        <v>8.8000000000000007</v>
      </c>
      <c r="K31" s="163">
        <v>35</v>
      </c>
      <c r="L31" s="164">
        <v>27.3</v>
      </c>
      <c r="M31" s="163">
        <v>20</v>
      </c>
      <c r="N31" s="162">
        <v>4</v>
      </c>
      <c r="O31" s="161">
        <v>5.0999999999999996</v>
      </c>
      <c r="P31" s="261">
        <f>K31*L31*M31/1000000/N31</f>
        <v>4.7780000000000001E-3</v>
      </c>
      <c r="Q31" s="160">
        <f>$Q$10/P31</f>
        <v>11720</v>
      </c>
      <c r="R31" s="159">
        <f>$R$10</f>
        <v>3500</v>
      </c>
      <c r="S31" s="158">
        <f>R31/Q31</f>
        <v>0.3</v>
      </c>
      <c r="T31" s="157" t="s">
        <v>658</v>
      </c>
      <c r="U31" s="156">
        <v>0.25700000000000001</v>
      </c>
      <c r="V31" s="155">
        <f>J31*U31</f>
        <v>2.2599999999999998</v>
      </c>
      <c r="W31" s="155">
        <f>V31+S31+J31</f>
        <v>11.36</v>
      </c>
      <c r="X31" s="152"/>
      <c r="Y31" s="152"/>
      <c r="Z31" s="154"/>
      <c r="AA31" s="154"/>
      <c r="AB31" s="153"/>
      <c r="AC31" s="152"/>
      <c r="AD31" s="151">
        <f>SUM(X31:AC31)</f>
        <v>0</v>
      </c>
      <c r="AE31" s="147">
        <f>W31</f>
        <v>11.36</v>
      </c>
      <c r="AF31" s="150">
        <f>(AG31-AE31)/AG31</f>
        <v>7.5999999999999998E-2</v>
      </c>
      <c r="AG31" s="149">
        <v>12.3</v>
      </c>
      <c r="AH31" s="148">
        <v>1228</v>
      </c>
      <c r="AI31" s="147">
        <f>AH31*AG31</f>
        <v>15104.4</v>
      </c>
      <c r="AJ31" s="147">
        <f>AH31*AE31</f>
        <v>13950.08</v>
      </c>
    </row>
    <row r="32" spans="1:37" s="146" customFormat="1" ht="38.25" customHeight="1" x14ac:dyDescent="0.25">
      <c r="A32" s="363"/>
      <c r="B32" s="351"/>
      <c r="C32" s="351"/>
      <c r="D32" s="168" t="s">
        <v>924</v>
      </c>
      <c r="E32" s="168" t="s">
        <v>698</v>
      </c>
      <c r="F32" s="168" t="s">
        <v>963</v>
      </c>
      <c r="G32" s="166"/>
      <c r="H32" s="327" t="s">
        <v>1009</v>
      </c>
      <c r="I32" s="298" t="s">
        <v>1042</v>
      </c>
      <c r="J32" s="165">
        <f>J30</f>
        <v>8.8000000000000007</v>
      </c>
      <c r="K32" s="163">
        <v>35</v>
      </c>
      <c r="L32" s="164">
        <v>27.3</v>
      </c>
      <c r="M32" s="163">
        <v>20</v>
      </c>
      <c r="N32" s="162">
        <v>4</v>
      </c>
      <c r="O32" s="161">
        <v>5.0999999999999996</v>
      </c>
      <c r="P32" s="261">
        <f>K32*L32*M32/1000000/N32</f>
        <v>4.7780000000000001E-3</v>
      </c>
      <c r="Q32" s="160">
        <f>$Q$10/P32</f>
        <v>11720</v>
      </c>
      <c r="R32" s="159">
        <f>$R$10</f>
        <v>3500</v>
      </c>
      <c r="S32" s="158">
        <f>R32/Q32</f>
        <v>0.3</v>
      </c>
      <c r="T32" s="157" t="s">
        <v>658</v>
      </c>
      <c r="U32" s="156">
        <v>0.25700000000000001</v>
      </c>
      <c r="V32" s="155">
        <f>J32*U32</f>
        <v>2.2599999999999998</v>
      </c>
      <c r="W32" s="155">
        <f>V32+S32+J32</f>
        <v>11.36</v>
      </c>
      <c r="X32" s="152"/>
      <c r="Y32" s="152"/>
      <c r="Z32" s="154"/>
      <c r="AA32" s="154"/>
      <c r="AB32" s="153"/>
      <c r="AC32" s="152"/>
      <c r="AD32" s="151">
        <f>SUM(X32:AC32)</f>
        <v>0</v>
      </c>
      <c r="AE32" s="147">
        <f>W32</f>
        <v>11.36</v>
      </c>
      <c r="AF32" s="150">
        <f>(AG32-AE32)/AG32</f>
        <v>7.5999999999999998E-2</v>
      </c>
      <c r="AG32" s="149">
        <v>12.3</v>
      </c>
      <c r="AH32" s="148">
        <f>AH31</f>
        <v>1228</v>
      </c>
      <c r="AI32" s="147">
        <f>AH32*AG32</f>
        <v>15104.4</v>
      </c>
      <c r="AJ32" s="147">
        <f>AH32*AE32</f>
        <v>13950.08</v>
      </c>
    </row>
    <row r="33" spans="1:37" s="146" customFormat="1" ht="38.25" customHeight="1" x14ac:dyDescent="0.25">
      <c r="A33" s="363"/>
      <c r="B33" s="351"/>
      <c r="C33" s="351"/>
      <c r="D33" s="168" t="s">
        <v>924</v>
      </c>
      <c r="E33" s="168" t="s">
        <v>697</v>
      </c>
      <c r="F33" s="167" t="s">
        <v>964</v>
      </c>
      <c r="G33" s="166"/>
      <c r="H33" s="327" t="s">
        <v>1010</v>
      </c>
      <c r="I33" s="298" t="s">
        <v>1043</v>
      </c>
      <c r="J33" s="165">
        <f>J31</f>
        <v>8.8000000000000007</v>
      </c>
      <c r="K33" s="163">
        <v>35</v>
      </c>
      <c r="L33" s="164">
        <v>27.3</v>
      </c>
      <c r="M33" s="163">
        <v>20</v>
      </c>
      <c r="N33" s="162">
        <v>4</v>
      </c>
      <c r="O33" s="161">
        <v>5.0999999999999996</v>
      </c>
      <c r="P33" s="261">
        <f>K33*L33*M33/1000000/N33</f>
        <v>4.7780000000000001E-3</v>
      </c>
      <c r="Q33" s="160">
        <f>$Q$10/P33</f>
        <v>11720</v>
      </c>
      <c r="R33" s="159">
        <f>$R$10</f>
        <v>3500</v>
      </c>
      <c r="S33" s="158">
        <f>R33/Q33</f>
        <v>0.3</v>
      </c>
      <c r="T33" s="157" t="s">
        <v>658</v>
      </c>
      <c r="U33" s="156">
        <v>0.25700000000000001</v>
      </c>
      <c r="V33" s="155">
        <f>J33*U33</f>
        <v>2.2599999999999998</v>
      </c>
      <c r="W33" s="155">
        <f>V33+S33+J33</f>
        <v>11.36</v>
      </c>
      <c r="X33" s="152"/>
      <c r="Y33" s="152"/>
      <c r="Z33" s="154"/>
      <c r="AA33" s="154"/>
      <c r="AB33" s="153"/>
      <c r="AC33" s="152"/>
      <c r="AD33" s="151">
        <f>SUM(X33:AC33)</f>
        <v>0</v>
      </c>
      <c r="AE33" s="147">
        <f>W33</f>
        <v>11.36</v>
      </c>
      <c r="AF33" s="150">
        <f>(AG33-AE33)/AG33</f>
        <v>7.5999999999999998E-2</v>
      </c>
      <c r="AG33" s="149">
        <v>12.3</v>
      </c>
      <c r="AH33" s="148">
        <f>AH32</f>
        <v>1228</v>
      </c>
      <c r="AI33" s="147">
        <f>AH33*AG33</f>
        <v>15104.4</v>
      </c>
      <c r="AJ33" s="147">
        <f>AH33*AE33</f>
        <v>13950.08</v>
      </c>
    </row>
    <row r="34" spans="1:37" s="170" customFormat="1" ht="26.1" customHeight="1" x14ac:dyDescent="0.2">
      <c r="A34" s="352" t="s">
        <v>694</v>
      </c>
      <c r="B34" s="353"/>
      <c r="C34" s="354"/>
      <c r="D34" s="180"/>
      <c r="E34" s="184"/>
      <c r="F34" s="184"/>
      <c r="G34" s="180"/>
      <c r="H34" s="180"/>
      <c r="I34" s="180"/>
      <c r="J34" s="183"/>
      <c r="K34" s="182"/>
      <c r="L34" s="182"/>
      <c r="M34" s="182"/>
      <c r="N34" s="181"/>
      <c r="O34" s="180"/>
      <c r="P34" s="262"/>
      <c r="Q34" s="178"/>
      <c r="R34" s="177"/>
      <c r="S34" s="176"/>
      <c r="T34" s="175"/>
      <c r="U34" s="174"/>
      <c r="V34" s="172"/>
      <c r="W34" s="172"/>
      <c r="X34" s="173"/>
      <c r="Y34" s="173"/>
      <c r="Z34" s="172"/>
      <c r="AA34" s="172"/>
      <c r="AB34" s="172"/>
      <c r="AC34" s="172"/>
      <c r="AD34" s="171"/>
      <c r="AE34" s="171"/>
      <c r="AF34" s="144"/>
      <c r="AG34" s="144"/>
      <c r="AH34" s="145">
        <f>SUM(AH29:AH33)</f>
        <v>6140</v>
      </c>
      <c r="AI34" s="144">
        <f>SUM(AI29:AI33)</f>
        <v>75522</v>
      </c>
      <c r="AJ34" s="144">
        <f>SUM(AJ29:AJ33)</f>
        <v>69750.399999999994</v>
      </c>
    </row>
    <row r="35" spans="1:37" s="146" customFormat="1" ht="38.25" customHeight="1" x14ac:dyDescent="0.25">
      <c r="A35" s="363" t="str">
        <f>A34</f>
        <v xml:space="preserve">4 piece set -- 200TC 100% Cotton Printed Sheet Set </v>
      </c>
      <c r="B35" s="350" t="s">
        <v>994</v>
      </c>
      <c r="C35" s="351" t="s">
        <v>692</v>
      </c>
      <c r="D35" s="168" t="s">
        <v>691</v>
      </c>
      <c r="E35" s="168" t="s">
        <v>697</v>
      </c>
      <c r="F35" s="168" t="s">
        <v>965</v>
      </c>
      <c r="G35" s="169"/>
      <c r="H35" s="327" t="s">
        <v>1011</v>
      </c>
      <c r="I35" s="298" t="s">
        <v>1044</v>
      </c>
      <c r="J35" s="165">
        <f>'PAK 08-21-25'!G8</f>
        <v>11.22</v>
      </c>
      <c r="K35" s="163">
        <v>35</v>
      </c>
      <c r="L35" s="164">
        <v>27.3</v>
      </c>
      <c r="M35" s="163">
        <v>25</v>
      </c>
      <c r="N35" s="162">
        <v>4</v>
      </c>
      <c r="O35" s="161">
        <v>5.0999999999999996</v>
      </c>
      <c r="P35" s="261">
        <f>K35*L35*M35/1000000/N35</f>
        <v>5.9719999999999999E-3</v>
      </c>
      <c r="Q35" s="160">
        <f>$Q$10/P35</f>
        <v>9377</v>
      </c>
      <c r="R35" s="159">
        <f>$R$10</f>
        <v>3500</v>
      </c>
      <c r="S35" s="158">
        <f>R35/Q35</f>
        <v>0.37</v>
      </c>
      <c r="T35" s="157" t="s">
        <v>658</v>
      </c>
      <c r="U35" s="156">
        <v>0.25700000000000001</v>
      </c>
      <c r="V35" s="155">
        <f>J35*U35</f>
        <v>2.88</v>
      </c>
      <c r="W35" s="155">
        <f>V35+S35+J35</f>
        <v>14.47</v>
      </c>
      <c r="X35" s="152"/>
      <c r="Y35" s="152"/>
      <c r="Z35" s="154"/>
      <c r="AA35" s="154"/>
      <c r="AB35" s="153"/>
      <c r="AC35" s="152"/>
      <c r="AD35" s="151">
        <f>SUM(X35:AC35)</f>
        <v>0</v>
      </c>
      <c r="AE35" s="147">
        <f>W35</f>
        <v>14.47</v>
      </c>
      <c r="AF35" s="150">
        <f>(AG35-AE35)/AG35</f>
        <v>9.6000000000000002E-2</v>
      </c>
      <c r="AG35" s="149">
        <v>16</v>
      </c>
      <c r="AH35" s="148">
        <v>1348</v>
      </c>
      <c r="AI35" s="147">
        <f>AH35*AG35</f>
        <v>21568</v>
      </c>
      <c r="AJ35" s="147">
        <f>AH35*AE35</f>
        <v>19505.560000000001</v>
      </c>
    </row>
    <row r="36" spans="1:37" s="146" customFormat="1" ht="38.25" customHeight="1" x14ac:dyDescent="0.25">
      <c r="A36" s="363"/>
      <c r="B36" s="351"/>
      <c r="C36" s="351"/>
      <c r="D36" s="168" t="s">
        <v>691</v>
      </c>
      <c r="E36" s="168" t="s">
        <v>698</v>
      </c>
      <c r="F36" s="168" t="s">
        <v>962</v>
      </c>
      <c r="G36" s="169"/>
      <c r="H36" s="327" t="s">
        <v>1012</v>
      </c>
      <c r="I36" s="298" t="s">
        <v>1045</v>
      </c>
      <c r="J36" s="165">
        <f>J35</f>
        <v>11.22</v>
      </c>
      <c r="K36" s="163">
        <v>35</v>
      </c>
      <c r="L36" s="164">
        <v>27.3</v>
      </c>
      <c r="M36" s="163">
        <v>25</v>
      </c>
      <c r="N36" s="162">
        <v>4</v>
      </c>
      <c r="O36" s="161">
        <v>5.0999999999999996</v>
      </c>
      <c r="P36" s="261">
        <f>K36*L36*M36/1000000/N36</f>
        <v>5.9719999999999999E-3</v>
      </c>
      <c r="Q36" s="160">
        <f>$Q$10/P36</f>
        <v>9377</v>
      </c>
      <c r="R36" s="159">
        <f>$R$10</f>
        <v>3500</v>
      </c>
      <c r="S36" s="158">
        <f>R36/Q36</f>
        <v>0.37</v>
      </c>
      <c r="T36" s="157" t="s">
        <v>658</v>
      </c>
      <c r="U36" s="156">
        <v>0.25700000000000001</v>
      </c>
      <c r="V36" s="155">
        <f>J36*U36</f>
        <v>2.88</v>
      </c>
      <c r="W36" s="155">
        <f>V36+S36+J36</f>
        <v>14.47</v>
      </c>
      <c r="X36" s="152"/>
      <c r="Y36" s="152"/>
      <c r="Z36" s="154"/>
      <c r="AA36" s="154"/>
      <c r="AB36" s="153"/>
      <c r="AC36" s="152"/>
      <c r="AD36" s="151">
        <f>SUM(X36:AC36)</f>
        <v>0</v>
      </c>
      <c r="AE36" s="147">
        <f>W36</f>
        <v>14.47</v>
      </c>
      <c r="AF36" s="150">
        <f>(AG36-AE36)/AG36</f>
        <v>9.6000000000000002E-2</v>
      </c>
      <c r="AG36" s="149">
        <v>16</v>
      </c>
      <c r="AH36" s="148">
        <v>1352</v>
      </c>
      <c r="AI36" s="147">
        <f>AH36*AG36</f>
        <v>21632</v>
      </c>
      <c r="AJ36" s="147">
        <f>AH36*AE36</f>
        <v>19563.439999999999</v>
      </c>
    </row>
    <row r="37" spans="1:37" s="146" customFormat="1" ht="38.25" customHeight="1" x14ac:dyDescent="0.25">
      <c r="A37" s="363"/>
      <c r="B37" s="351"/>
      <c r="C37" s="351"/>
      <c r="D37" s="168" t="s">
        <v>691</v>
      </c>
      <c r="E37" s="168" t="s">
        <v>697</v>
      </c>
      <c r="F37" s="167" t="s">
        <v>964</v>
      </c>
      <c r="G37" s="166"/>
      <c r="H37" s="327" t="s">
        <v>1013</v>
      </c>
      <c r="I37" s="298" t="s">
        <v>1046</v>
      </c>
      <c r="J37" s="165">
        <f>J35</f>
        <v>11.22</v>
      </c>
      <c r="K37" s="163">
        <v>35</v>
      </c>
      <c r="L37" s="164">
        <v>27.3</v>
      </c>
      <c r="M37" s="163">
        <v>25</v>
      </c>
      <c r="N37" s="162">
        <v>4</v>
      </c>
      <c r="O37" s="161">
        <v>5.0999999999999996</v>
      </c>
      <c r="P37" s="261">
        <f>K37*L37*M37/1000000/N37</f>
        <v>5.9719999999999999E-3</v>
      </c>
      <c r="Q37" s="160">
        <f>$Q$10/P37</f>
        <v>9377</v>
      </c>
      <c r="R37" s="159">
        <f>$R$10</f>
        <v>3500</v>
      </c>
      <c r="S37" s="158">
        <f>R37/Q37</f>
        <v>0.37</v>
      </c>
      <c r="T37" s="157" t="s">
        <v>658</v>
      </c>
      <c r="U37" s="156">
        <v>0.25700000000000001</v>
      </c>
      <c r="V37" s="155">
        <f>J37*U37</f>
        <v>2.88</v>
      </c>
      <c r="W37" s="155">
        <f>V37+S37+J37</f>
        <v>14.47</v>
      </c>
      <c r="X37" s="152"/>
      <c r="Y37" s="152"/>
      <c r="Z37" s="154"/>
      <c r="AA37" s="154"/>
      <c r="AB37" s="153"/>
      <c r="AC37" s="152"/>
      <c r="AD37" s="151">
        <f>SUM(X37:AC37)</f>
        <v>0</v>
      </c>
      <c r="AE37" s="147">
        <f>W37</f>
        <v>14.47</v>
      </c>
      <c r="AF37" s="150">
        <f>(AG37-AE37)/AG37</f>
        <v>9.6000000000000002E-2</v>
      </c>
      <c r="AG37" s="149">
        <v>16</v>
      </c>
      <c r="AH37" s="148">
        <v>1348</v>
      </c>
      <c r="AI37" s="147">
        <f>AH37*AG37</f>
        <v>21568</v>
      </c>
      <c r="AJ37" s="147">
        <f>AH37*AE37</f>
        <v>19505.560000000001</v>
      </c>
    </row>
    <row r="38" spans="1:37" s="146" customFormat="1" ht="38.25" customHeight="1" x14ac:dyDescent="0.25">
      <c r="A38" s="363"/>
      <c r="B38" s="351"/>
      <c r="C38" s="351"/>
      <c r="D38" s="168" t="s">
        <v>691</v>
      </c>
      <c r="E38" s="168" t="s">
        <v>697</v>
      </c>
      <c r="F38" s="167" t="s">
        <v>966</v>
      </c>
      <c r="G38" s="166"/>
      <c r="H38" s="327" t="s">
        <v>1014</v>
      </c>
      <c r="I38" s="298" t="s">
        <v>1047</v>
      </c>
      <c r="J38" s="165">
        <f>J35</f>
        <v>11.22</v>
      </c>
      <c r="K38" s="163">
        <v>35</v>
      </c>
      <c r="L38" s="164">
        <v>27.3</v>
      </c>
      <c r="M38" s="163">
        <v>25</v>
      </c>
      <c r="N38" s="162">
        <v>4</v>
      </c>
      <c r="O38" s="161">
        <v>5.0999999999999996</v>
      </c>
      <c r="P38" s="261">
        <f>K38*L38*M38/1000000/N38</f>
        <v>5.9719999999999999E-3</v>
      </c>
      <c r="Q38" s="160">
        <f>$Q$10/P38</f>
        <v>9377</v>
      </c>
      <c r="R38" s="159">
        <f>$R$10</f>
        <v>3500</v>
      </c>
      <c r="S38" s="158">
        <f>R38/Q38</f>
        <v>0.37</v>
      </c>
      <c r="T38" s="157" t="s">
        <v>658</v>
      </c>
      <c r="U38" s="156">
        <v>0.25700000000000001</v>
      </c>
      <c r="V38" s="155">
        <f>J38*U38</f>
        <v>2.88</v>
      </c>
      <c r="W38" s="155">
        <f>V38+S38+J38</f>
        <v>14.47</v>
      </c>
      <c r="X38" s="152"/>
      <c r="Y38" s="152"/>
      <c r="Z38" s="154"/>
      <c r="AA38" s="154"/>
      <c r="AB38" s="153"/>
      <c r="AC38" s="152"/>
      <c r="AD38" s="151">
        <f>SUM(X38:AC38)</f>
        <v>0</v>
      </c>
      <c r="AE38" s="147">
        <f>W38</f>
        <v>14.47</v>
      </c>
      <c r="AF38" s="150">
        <f>(AG38-AE38)/AG38</f>
        <v>9.6000000000000002E-2</v>
      </c>
      <c r="AG38" s="149">
        <v>16</v>
      </c>
      <c r="AH38" s="148">
        <v>1348</v>
      </c>
      <c r="AI38" s="147">
        <f>AH38*AG38</f>
        <v>21568</v>
      </c>
      <c r="AJ38" s="147">
        <f>AH38*AE38</f>
        <v>19505.560000000001</v>
      </c>
    </row>
    <row r="39" spans="1:37" ht="24" customHeight="1" x14ac:dyDescent="0.2">
      <c r="AH39" s="145">
        <f>SUM(AH35:AH38)</f>
        <v>5396</v>
      </c>
      <c r="AI39" s="144">
        <f>SUM(AI35:AI38)</f>
        <v>86336</v>
      </c>
      <c r="AJ39" s="144">
        <f>SUM(AJ35:AJ38)</f>
        <v>78080.12</v>
      </c>
    </row>
    <row r="40" spans="1:37" x14ac:dyDescent="0.2">
      <c r="AH40" s="143">
        <f>AH34+AH39</f>
        <v>11536</v>
      </c>
      <c r="AI40" s="142">
        <f>AI34+AI39</f>
        <v>161858</v>
      </c>
      <c r="AJ40" s="142">
        <f>AJ34+AJ39</f>
        <v>147830.51999999999</v>
      </c>
      <c r="AK40" s="141">
        <f>(AI40-AJ40)/AI40</f>
        <v>8.6999999999999994E-2</v>
      </c>
    </row>
    <row r="42" spans="1:37" s="170" customFormat="1" ht="26.1" customHeight="1" x14ac:dyDescent="0.25">
      <c r="A42" s="367" t="s">
        <v>1069</v>
      </c>
      <c r="B42" s="368"/>
      <c r="C42" s="368"/>
      <c r="D42" s="369"/>
      <c r="E42" s="300"/>
      <c r="F42" s="300"/>
      <c r="G42" s="300"/>
      <c r="H42" s="300"/>
      <c r="I42" s="300"/>
      <c r="J42" s="301"/>
      <c r="K42" s="302"/>
      <c r="L42" s="302"/>
      <c r="M42" s="302"/>
      <c r="N42" s="303"/>
      <c r="O42" s="300"/>
      <c r="P42" s="304"/>
      <c r="Q42" s="305"/>
      <c r="R42" s="306"/>
      <c r="S42" s="307"/>
      <c r="T42" s="308"/>
      <c r="U42" s="309"/>
      <c r="V42" s="310"/>
      <c r="W42" s="310"/>
      <c r="X42" s="311"/>
      <c r="Y42" s="311"/>
      <c r="Z42" s="310"/>
      <c r="AA42" s="310"/>
      <c r="AB42" s="310"/>
      <c r="AC42" s="311"/>
      <c r="AD42" s="312"/>
      <c r="AE42" s="313"/>
      <c r="AF42" s="313"/>
      <c r="AG42" s="313"/>
      <c r="AH42" s="314"/>
      <c r="AI42" s="313"/>
      <c r="AJ42" s="313"/>
    </row>
    <row r="43" spans="1:37" s="170" customFormat="1" ht="26.1" customHeight="1" x14ac:dyDescent="0.25">
      <c r="A43" s="352" t="s">
        <v>696</v>
      </c>
      <c r="B43" s="353"/>
      <c r="C43" s="354"/>
      <c r="D43" s="180"/>
      <c r="E43" s="180"/>
      <c r="F43" s="180"/>
      <c r="G43" s="180"/>
      <c r="H43" s="180"/>
      <c r="I43" s="180"/>
      <c r="J43" s="183"/>
      <c r="K43" s="185"/>
      <c r="L43" s="185"/>
      <c r="M43" s="185"/>
      <c r="N43" s="181"/>
      <c r="O43" s="180"/>
      <c r="P43" s="262"/>
      <c r="Q43" s="178"/>
      <c r="R43" s="177"/>
      <c r="S43" s="176"/>
      <c r="T43" s="175"/>
      <c r="U43" s="174"/>
      <c r="V43" s="172"/>
      <c r="W43" s="172"/>
      <c r="X43" s="173"/>
      <c r="Y43" s="173"/>
      <c r="Z43" s="172"/>
      <c r="AA43" s="172"/>
      <c r="AB43" s="172"/>
      <c r="AC43" s="173"/>
      <c r="AD43" s="171"/>
      <c r="AE43" s="144"/>
      <c r="AF43" s="144"/>
      <c r="AG43" s="144"/>
      <c r="AH43" s="145"/>
      <c r="AI43" s="144"/>
      <c r="AJ43" s="144"/>
    </row>
    <row r="44" spans="1:37" s="146" customFormat="1" ht="38.25" customHeight="1" x14ac:dyDescent="0.25">
      <c r="A44" s="363" t="s">
        <v>987</v>
      </c>
      <c r="B44" s="350" t="s">
        <v>986</v>
      </c>
      <c r="C44" s="351" t="s">
        <v>692</v>
      </c>
      <c r="D44" s="168" t="s">
        <v>924</v>
      </c>
      <c r="E44" s="168" t="s">
        <v>697</v>
      </c>
      <c r="F44" s="168" t="s">
        <v>967</v>
      </c>
      <c r="G44" s="169"/>
      <c r="H44" s="327" t="s">
        <v>1015</v>
      </c>
      <c r="I44" s="298" t="s">
        <v>1048</v>
      </c>
      <c r="J44" s="165">
        <f>'PAK 08-21-25'!G7</f>
        <v>8.8000000000000007</v>
      </c>
      <c r="K44" s="163">
        <v>35</v>
      </c>
      <c r="L44" s="164">
        <v>27.3</v>
      </c>
      <c r="M44" s="163">
        <v>20</v>
      </c>
      <c r="N44" s="162">
        <v>4</v>
      </c>
      <c r="O44" s="161">
        <v>5.0999999999999996</v>
      </c>
      <c r="P44" s="261">
        <f>K44*L44*M44/1000000/N44</f>
        <v>4.7780000000000001E-3</v>
      </c>
      <c r="Q44" s="160">
        <f>$Q$10/P44</f>
        <v>11720</v>
      </c>
      <c r="R44" s="159">
        <f>$R$10</f>
        <v>3500</v>
      </c>
      <c r="S44" s="158">
        <f>R44/Q44</f>
        <v>0.3</v>
      </c>
      <c r="T44" s="157" t="s">
        <v>658</v>
      </c>
      <c r="U44" s="156">
        <v>0.25700000000000001</v>
      </c>
      <c r="V44" s="155">
        <f>J44*U44</f>
        <v>2.2599999999999998</v>
      </c>
      <c r="W44" s="155">
        <f>V44+S44+J44</f>
        <v>11.36</v>
      </c>
      <c r="X44" s="152"/>
      <c r="Y44" s="152"/>
      <c r="Z44" s="154"/>
      <c r="AA44" s="154"/>
      <c r="AB44" s="153"/>
      <c r="AC44" s="152"/>
      <c r="AD44" s="151">
        <f>SUM(X44:AC44)</f>
        <v>0</v>
      </c>
      <c r="AE44" s="147">
        <f>W44</f>
        <v>11.36</v>
      </c>
      <c r="AF44" s="150">
        <f>(AG44-AE44)/AG44</f>
        <v>7.5999999999999998E-2</v>
      </c>
      <c r="AG44" s="149">
        <v>12.3</v>
      </c>
      <c r="AH44" s="148">
        <v>1228</v>
      </c>
      <c r="AI44" s="147">
        <f>AH44*AG44</f>
        <v>15104.4</v>
      </c>
      <c r="AJ44" s="147">
        <f>AH44*AE44</f>
        <v>13950.08</v>
      </c>
    </row>
    <row r="45" spans="1:37" s="146" customFormat="1" ht="38.25" customHeight="1" x14ac:dyDescent="0.25">
      <c r="A45" s="363"/>
      <c r="B45" s="351"/>
      <c r="C45" s="351"/>
      <c r="D45" s="168" t="s">
        <v>924</v>
      </c>
      <c r="E45" s="168" t="s">
        <v>697</v>
      </c>
      <c r="F45" s="168" t="s">
        <v>968</v>
      </c>
      <c r="G45" s="169"/>
      <c r="H45" s="327" t="s">
        <v>1016</v>
      </c>
      <c r="I45" s="298" t="s">
        <v>1049</v>
      </c>
      <c r="J45" s="165">
        <f>J44</f>
        <v>8.8000000000000007</v>
      </c>
      <c r="K45" s="163">
        <v>35</v>
      </c>
      <c r="L45" s="164">
        <v>27.3</v>
      </c>
      <c r="M45" s="163">
        <v>20</v>
      </c>
      <c r="N45" s="162">
        <v>4</v>
      </c>
      <c r="O45" s="161">
        <v>5.0999999999999996</v>
      </c>
      <c r="P45" s="261">
        <f>K45*L45*M45/1000000/N45</f>
        <v>4.7780000000000001E-3</v>
      </c>
      <c r="Q45" s="160">
        <f>$Q$10/P45</f>
        <v>11720</v>
      </c>
      <c r="R45" s="159">
        <f>$R$10</f>
        <v>3500</v>
      </c>
      <c r="S45" s="158">
        <f>R45/Q45</f>
        <v>0.3</v>
      </c>
      <c r="T45" s="157" t="s">
        <v>658</v>
      </c>
      <c r="U45" s="156">
        <v>0.25700000000000001</v>
      </c>
      <c r="V45" s="155">
        <f>J45*U45</f>
        <v>2.2599999999999998</v>
      </c>
      <c r="W45" s="155">
        <f>V45+S45+J45</f>
        <v>11.36</v>
      </c>
      <c r="X45" s="152"/>
      <c r="Y45" s="152"/>
      <c r="Z45" s="154"/>
      <c r="AA45" s="154"/>
      <c r="AB45" s="153"/>
      <c r="AC45" s="152"/>
      <c r="AD45" s="151">
        <f>SUM(X45:AC45)</f>
        <v>0</v>
      </c>
      <c r="AE45" s="147">
        <f>W45</f>
        <v>11.36</v>
      </c>
      <c r="AF45" s="150">
        <f>(AG45-AE45)/AG45</f>
        <v>7.5999999999999998E-2</v>
      </c>
      <c r="AG45" s="149">
        <v>12.3</v>
      </c>
      <c r="AH45" s="148">
        <v>1228</v>
      </c>
      <c r="AI45" s="147">
        <f>AH45*AG45</f>
        <v>15104.4</v>
      </c>
      <c r="AJ45" s="147">
        <f>AH45*AE45</f>
        <v>13950.08</v>
      </c>
    </row>
    <row r="46" spans="1:37" s="146" customFormat="1" ht="38.25" customHeight="1" x14ac:dyDescent="0.25">
      <c r="A46" s="363"/>
      <c r="B46" s="351"/>
      <c r="C46" s="351"/>
      <c r="D46" s="168" t="s">
        <v>924</v>
      </c>
      <c r="E46" s="168" t="s">
        <v>698</v>
      </c>
      <c r="F46" s="167" t="s">
        <v>969</v>
      </c>
      <c r="G46" s="166"/>
      <c r="H46" s="327" t="s">
        <v>1017</v>
      </c>
      <c r="I46" s="298" t="s">
        <v>1050</v>
      </c>
      <c r="J46" s="165">
        <f>J44</f>
        <v>8.8000000000000007</v>
      </c>
      <c r="K46" s="163">
        <v>35</v>
      </c>
      <c r="L46" s="164">
        <v>27.3</v>
      </c>
      <c r="M46" s="163">
        <v>20</v>
      </c>
      <c r="N46" s="162">
        <v>4</v>
      </c>
      <c r="O46" s="161">
        <v>5.0999999999999996</v>
      </c>
      <c r="P46" s="261">
        <f>K46*L46*M46/1000000/N46</f>
        <v>4.7780000000000001E-3</v>
      </c>
      <c r="Q46" s="160">
        <f>$Q$10/P46</f>
        <v>11720</v>
      </c>
      <c r="R46" s="159">
        <f>$R$10</f>
        <v>3500</v>
      </c>
      <c r="S46" s="158">
        <f>R46/Q46</f>
        <v>0.3</v>
      </c>
      <c r="T46" s="157" t="s">
        <v>658</v>
      </c>
      <c r="U46" s="156">
        <v>0.25700000000000001</v>
      </c>
      <c r="V46" s="155">
        <f>J46*U46</f>
        <v>2.2599999999999998</v>
      </c>
      <c r="W46" s="155">
        <f>V46+S46+J46</f>
        <v>11.36</v>
      </c>
      <c r="X46" s="152"/>
      <c r="Y46" s="152"/>
      <c r="Z46" s="154"/>
      <c r="AA46" s="154"/>
      <c r="AB46" s="153"/>
      <c r="AC46" s="152"/>
      <c r="AD46" s="151">
        <f>SUM(X46:AC46)</f>
        <v>0</v>
      </c>
      <c r="AE46" s="147">
        <f>W46</f>
        <v>11.36</v>
      </c>
      <c r="AF46" s="150">
        <f>(AG46-AE46)/AG46</f>
        <v>7.5999999999999998E-2</v>
      </c>
      <c r="AG46" s="149">
        <v>12.3</v>
      </c>
      <c r="AH46" s="148">
        <v>1228</v>
      </c>
      <c r="AI46" s="147">
        <f>AH46*AG46</f>
        <v>15104.4</v>
      </c>
      <c r="AJ46" s="147">
        <f>AH46*AE46</f>
        <v>13950.08</v>
      </c>
    </row>
    <row r="47" spans="1:37" s="146" customFormat="1" ht="38.25" customHeight="1" x14ac:dyDescent="0.25">
      <c r="A47" s="363"/>
      <c r="B47" s="351"/>
      <c r="C47" s="351"/>
      <c r="D47" s="168" t="s">
        <v>924</v>
      </c>
      <c r="E47" s="168" t="s">
        <v>698</v>
      </c>
      <c r="F47" s="168" t="s">
        <v>970</v>
      </c>
      <c r="G47" s="166"/>
      <c r="H47" s="327" t="s">
        <v>1018</v>
      </c>
      <c r="I47" s="298" t="s">
        <v>1051</v>
      </c>
      <c r="J47" s="165">
        <f>J45</f>
        <v>8.8000000000000007</v>
      </c>
      <c r="K47" s="163">
        <v>35</v>
      </c>
      <c r="L47" s="164">
        <v>27.3</v>
      </c>
      <c r="M47" s="163">
        <v>20</v>
      </c>
      <c r="N47" s="162">
        <v>4</v>
      </c>
      <c r="O47" s="161">
        <v>5.0999999999999996</v>
      </c>
      <c r="P47" s="261">
        <f>K47*L47*M47/1000000/N47</f>
        <v>4.7780000000000001E-3</v>
      </c>
      <c r="Q47" s="160">
        <f>$Q$10/P47</f>
        <v>11720</v>
      </c>
      <c r="R47" s="159">
        <f>$R$10</f>
        <v>3500</v>
      </c>
      <c r="S47" s="158">
        <f>R47/Q47</f>
        <v>0.3</v>
      </c>
      <c r="T47" s="157" t="s">
        <v>658</v>
      </c>
      <c r="U47" s="156">
        <v>0.25700000000000001</v>
      </c>
      <c r="V47" s="155">
        <f>J47*U47</f>
        <v>2.2599999999999998</v>
      </c>
      <c r="W47" s="155">
        <f>V47+S47+J47</f>
        <v>11.36</v>
      </c>
      <c r="X47" s="152"/>
      <c r="Y47" s="152"/>
      <c r="Z47" s="154"/>
      <c r="AA47" s="154"/>
      <c r="AB47" s="153"/>
      <c r="AC47" s="152"/>
      <c r="AD47" s="151">
        <f>SUM(X47:AC47)</f>
        <v>0</v>
      </c>
      <c r="AE47" s="147">
        <f>W47</f>
        <v>11.36</v>
      </c>
      <c r="AF47" s="150">
        <f>(AG47-AE47)/AG47</f>
        <v>7.5999999999999998E-2</v>
      </c>
      <c r="AG47" s="149">
        <v>12.3</v>
      </c>
      <c r="AH47" s="148">
        <f>AH46</f>
        <v>1228</v>
      </c>
      <c r="AI47" s="147">
        <f>AH47*AG47</f>
        <v>15104.4</v>
      </c>
      <c r="AJ47" s="147">
        <f>AH47*AE47</f>
        <v>13950.08</v>
      </c>
    </row>
    <row r="48" spans="1:37" s="146" customFormat="1" ht="38.25" customHeight="1" x14ac:dyDescent="0.25">
      <c r="A48" s="363"/>
      <c r="B48" s="351"/>
      <c r="C48" s="351"/>
      <c r="D48" s="168" t="s">
        <v>924</v>
      </c>
      <c r="E48" s="168" t="s">
        <v>697</v>
      </c>
      <c r="F48" s="167" t="s">
        <v>971</v>
      </c>
      <c r="G48" s="166"/>
      <c r="H48" s="327" t="s">
        <v>1019</v>
      </c>
      <c r="I48" s="298" t="s">
        <v>1052</v>
      </c>
      <c r="J48" s="165">
        <f>J46</f>
        <v>8.8000000000000007</v>
      </c>
      <c r="K48" s="163">
        <v>35</v>
      </c>
      <c r="L48" s="164">
        <v>27.3</v>
      </c>
      <c r="M48" s="163">
        <v>20</v>
      </c>
      <c r="N48" s="162">
        <v>4</v>
      </c>
      <c r="O48" s="161">
        <v>5.0999999999999996</v>
      </c>
      <c r="P48" s="261">
        <f>K48*L48*M48/1000000/N48</f>
        <v>4.7780000000000001E-3</v>
      </c>
      <c r="Q48" s="160">
        <f>$Q$10/P48</f>
        <v>11720</v>
      </c>
      <c r="R48" s="159">
        <f>$R$10</f>
        <v>3500</v>
      </c>
      <c r="S48" s="158">
        <f>R48/Q48</f>
        <v>0.3</v>
      </c>
      <c r="T48" s="157" t="s">
        <v>658</v>
      </c>
      <c r="U48" s="156">
        <v>0.25700000000000001</v>
      </c>
      <c r="V48" s="155">
        <f>J48*U48</f>
        <v>2.2599999999999998</v>
      </c>
      <c r="W48" s="155">
        <f>V48+S48+J48</f>
        <v>11.36</v>
      </c>
      <c r="X48" s="152"/>
      <c r="Y48" s="152"/>
      <c r="Z48" s="154"/>
      <c r="AA48" s="154"/>
      <c r="AB48" s="153"/>
      <c r="AC48" s="152"/>
      <c r="AD48" s="151">
        <f>SUM(X48:AC48)</f>
        <v>0</v>
      </c>
      <c r="AE48" s="147">
        <f>W48</f>
        <v>11.36</v>
      </c>
      <c r="AF48" s="150">
        <f>(AG48-AE48)/AG48</f>
        <v>7.5999999999999998E-2</v>
      </c>
      <c r="AG48" s="149">
        <v>12.3</v>
      </c>
      <c r="AH48" s="148">
        <f>AH47</f>
        <v>1228</v>
      </c>
      <c r="AI48" s="147">
        <f>AH48*AG48</f>
        <v>15104.4</v>
      </c>
      <c r="AJ48" s="147">
        <f>AH48*AE48</f>
        <v>13950.08</v>
      </c>
    </row>
    <row r="49" spans="1:37" s="170" customFormat="1" ht="26.1" customHeight="1" x14ac:dyDescent="0.2">
      <c r="A49" s="352" t="s">
        <v>694</v>
      </c>
      <c r="B49" s="353"/>
      <c r="C49" s="354"/>
      <c r="D49" s="180"/>
      <c r="E49" s="184"/>
      <c r="F49" s="184"/>
      <c r="G49" s="180"/>
      <c r="H49" s="180"/>
      <c r="I49" s="180"/>
      <c r="J49" s="183"/>
      <c r="K49" s="182"/>
      <c r="L49" s="182"/>
      <c r="M49" s="182"/>
      <c r="N49" s="181"/>
      <c r="O49" s="180"/>
      <c r="P49" s="262"/>
      <c r="Q49" s="178"/>
      <c r="R49" s="177"/>
      <c r="S49" s="176"/>
      <c r="T49" s="175"/>
      <c r="U49" s="174"/>
      <c r="V49" s="172"/>
      <c r="W49" s="172"/>
      <c r="X49" s="173"/>
      <c r="Y49" s="173"/>
      <c r="Z49" s="172"/>
      <c r="AA49" s="172"/>
      <c r="AB49" s="172"/>
      <c r="AC49" s="172"/>
      <c r="AD49" s="171"/>
      <c r="AE49" s="171"/>
      <c r="AF49" s="144"/>
      <c r="AG49" s="144"/>
      <c r="AH49" s="145">
        <f>SUM(AH44:AH48)</f>
        <v>6140</v>
      </c>
      <c r="AI49" s="144">
        <f>SUM(AI44:AI48)</f>
        <v>75522</v>
      </c>
      <c r="AJ49" s="144">
        <f>SUM(AJ44:AJ48)</f>
        <v>69750.399999999994</v>
      </c>
    </row>
    <row r="50" spans="1:37" s="146" customFormat="1" ht="38.25" customHeight="1" x14ac:dyDescent="0.25">
      <c r="A50" s="363" t="str">
        <f>A49</f>
        <v xml:space="preserve">4 piece set -- 200TC 100% Cotton Printed Sheet Set </v>
      </c>
      <c r="B50" s="350" t="s">
        <v>693</v>
      </c>
      <c r="C50" s="351" t="s">
        <v>692</v>
      </c>
      <c r="D50" s="168" t="s">
        <v>691</v>
      </c>
      <c r="E50" s="168" t="s">
        <v>697</v>
      </c>
      <c r="F50" s="168" t="s">
        <v>968</v>
      </c>
      <c r="G50" s="169"/>
      <c r="H50" s="327" t="s">
        <v>1020</v>
      </c>
      <c r="I50" s="298" t="s">
        <v>1053</v>
      </c>
      <c r="J50" s="165">
        <f>'PAK 08-21-25'!G8</f>
        <v>11.22</v>
      </c>
      <c r="K50" s="163">
        <v>35</v>
      </c>
      <c r="L50" s="164">
        <v>27.3</v>
      </c>
      <c r="M50" s="163">
        <v>25</v>
      </c>
      <c r="N50" s="162">
        <v>4</v>
      </c>
      <c r="O50" s="161">
        <v>5.0999999999999996</v>
      </c>
      <c r="P50" s="261">
        <f>K50*L50*M50/1000000/N50</f>
        <v>5.9719999999999999E-3</v>
      </c>
      <c r="Q50" s="160">
        <f>$Q$10/P50</f>
        <v>9377</v>
      </c>
      <c r="R50" s="159">
        <f>$R$10</f>
        <v>3500</v>
      </c>
      <c r="S50" s="158">
        <f>R50/Q50</f>
        <v>0.37</v>
      </c>
      <c r="T50" s="157" t="s">
        <v>658</v>
      </c>
      <c r="U50" s="156">
        <v>0.25700000000000001</v>
      </c>
      <c r="V50" s="155">
        <f>J50*U50</f>
        <v>2.88</v>
      </c>
      <c r="W50" s="155">
        <f>V50+S50+J50</f>
        <v>14.47</v>
      </c>
      <c r="X50" s="152"/>
      <c r="Y50" s="152"/>
      <c r="Z50" s="154"/>
      <c r="AA50" s="154"/>
      <c r="AB50" s="153"/>
      <c r="AC50" s="152"/>
      <c r="AD50" s="151">
        <f>SUM(X50:AC50)</f>
        <v>0</v>
      </c>
      <c r="AE50" s="147">
        <f>W50</f>
        <v>14.47</v>
      </c>
      <c r="AF50" s="150">
        <f>(AG50-AE50)/AG50</f>
        <v>9.6000000000000002E-2</v>
      </c>
      <c r="AG50" s="149">
        <v>16</v>
      </c>
      <c r="AH50" s="148">
        <v>1348</v>
      </c>
      <c r="AI50" s="147">
        <f>AH50*AG50</f>
        <v>21568</v>
      </c>
      <c r="AJ50" s="147">
        <f>AH50*AE50</f>
        <v>19505.560000000001</v>
      </c>
    </row>
    <row r="51" spans="1:37" s="146" customFormat="1" ht="38.25" customHeight="1" x14ac:dyDescent="0.25">
      <c r="A51" s="363"/>
      <c r="B51" s="351"/>
      <c r="C51" s="351"/>
      <c r="D51" s="168" t="s">
        <v>691</v>
      </c>
      <c r="E51" s="168" t="s">
        <v>698</v>
      </c>
      <c r="F51" s="168" t="s">
        <v>972</v>
      </c>
      <c r="G51" s="169"/>
      <c r="H51" s="327" t="s">
        <v>1021</v>
      </c>
      <c r="I51" s="298" t="s">
        <v>1054</v>
      </c>
      <c r="J51" s="165">
        <f>J50</f>
        <v>11.22</v>
      </c>
      <c r="K51" s="163">
        <v>35</v>
      </c>
      <c r="L51" s="164">
        <v>27.3</v>
      </c>
      <c r="M51" s="163">
        <v>25</v>
      </c>
      <c r="N51" s="162">
        <v>4</v>
      </c>
      <c r="O51" s="161">
        <v>5.0999999999999996</v>
      </c>
      <c r="P51" s="261">
        <f>K51*L51*M51/1000000/N51</f>
        <v>5.9719999999999999E-3</v>
      </c>
      <c r="Q51" s="160">
        <f>$Q$10/P51</f>
        <v>9377</v>
      </c>
      <c r="R51" s="159">
        <f>$R$10</f>
        <v>3500</v>
      </c>
      <c r="S51" s="158">
        <f>R51/Q51</f>
        <v>0.37</v>
      </c>
      <c r="T51" s="157" t="s">
        <v>658</v>
      </c>
      <c r="U51" s="156">
        <v>0.25700000000000001</v>
      </c>
      <c r="V51" s="155">
        <f>J51*U51</f>
        <v>2.88</v>
      </c>
      <c r="W51" s="155">
        <f>V51+S51+J51</f>
        <v>14.47</v>
      </c>
      <c r="X51" s="152"/>
      <c r="Y51" s="152"/>
      <c r="Z51" s="154"/>
      <c r="AA51" s="154"/>
      <c r="AB51" s="153"/>
      <c r="AC51" s="152"/>
      <c r="AD51" s="151">
        <f>SUM(X51:AC51)</f>
        <v>0</v>
      </c>
      <c r="AE51" s="147">
        <f>W51</f>
        <v>14.47</v>
      </c>
      <c r="AF51" s="150">
        <f>(AG51-AE51)/AG51</f>
        <v>9.6000000000000002E-2</v>
      </c>
      <c r="AG51" s="149">
        <v>16</v>
      </c>
      <c r="AH51" s="148">
        <v>1352</v>
      </c>
      <c r="AI51" s="147">
        <f>AH51*AG51</f>
        <v>21632</v>
      </c>
      <c r="AJ51" s="147">
        <f>AH51*AE51</f>
        <v>19563.439999999999</v>
      </c>
    </row>
    <row r="52" spans="1:37" s="146" customFormat="1" ht="38.25" customHeight="1" x14ac:dyDescent="0.25">
      <c r="A52" s="363"/>
      <c r="B52" s="351"/>
      <c r="C52" s="351"/>
      <c r="D52" s="168" t="s">
        <v>691</v>
      </c>
      <c r="E52" s="168" t="s">
        <v>697</v>
      </c>
      <c r="F52" s="167" t="s">
        <v>967</v>
      </c>
      <c r="G52" s="166"/>
      <c r="H52" s="327" t="s">
        <v>1022</v>
      </c>
      <c r="I52" s="298" t="s">
        <v>1055</v>
      </c>
      <c r="J52" s="165">
        <f>J50</f>
        <v>11.22</v>
      </c>
      <c r="K52" s="163">
        <v>35</v>
      </c>
      <c r="L52" s="164">
        <v>27.3</v>
      </c>
      <c r="M52" s="163">
        <v>25</v>
      </c>
      <c r="N52" s="162">
        <v>4</v>
      </c>
      <c r="O52" s="161">
        <v>5.0999999999999996</v>
      </c>
      <c r="P52" s="261">
        <f>K52*L52*M52/1000000/N52</f>
        <v>5.9719999999999999E-3</v>
      </c>
      <c r="Q52" s="160">
        <f>$Q$10/P52</f>
        <v>9377</v>
      </c>
      <c r="R52" s="159">
        <f>$R$10</f>
        <v>3500</v>
      </c>
      <c r="S52" s="158">
        <f>R52/Q52</f>
        <v>0.37</v>
      </c>
      <c r="T52" s="157" t="s">
        <v>658</v>
      </c>
      <c r="U52" s="156">
        <v>0.25700000000000001</v>
      </c>
      <c r="V52" s="155">
        <f>J52*U52</f>
        <v>2.88</v>
      </c>
      <c r="W52" s="155">
        <f>V52+S52+J52</f>
        <v>14.47</v>
      </c>
      <c r="X52" s="152"/>
      <c r="Y52" s="152"/>
      <c r="Z52" s="154"/>
      <c r="AA52" s="154"/>
      <c r="AB52" s="153"/>
      <c r="AC52" s="152"/>
      <c r="AD52" s="151">
        <f>SUM(X52:AC52)</f>
        <v>0</v>
      </c>
      <c r="AE52" s="147">
        <f>W52</f>
        <v>14.47</v>
      </c>
      <c r="AF52" s="150">
        <f>(AG52-AE52)/AG52</f>
        <v>9.6000000000000002E-2</v>
      </c>
      <c r="AG52" s="149">
        <v>16</v>
      </c>
      <c r="AH52" s="148">
        <v>1348</v>
      </c>
      <c r="AI52" s="147">
        <f>AH52*AG52</f>
        <v>21568</v>
      </c>
      <c r="AJ52" s="147">
        <f>AH52*AE52</f>
        <v>19505.560000000001</v>
      </c>
    </row>
    <row r="53" spans="1:37" s="146" customFormat="1" ht="38.25" customHeight="1" x14ac:dyDescent="0.25">
      <c r="A53" s="363"/>
      <c r="B53" s="351"/>
      <c r="C53" s="351"/>
      <c r="D53" s="168" t="s">
        <v>691</v>
      </c>
      <c r="E53" s="168" t="s">
        <v>697</v>
      </c>
      <c r="F53" s="167" t="s">
        <v>973</v>
      </c>
      <c r="G53" s="166"/>
      <c r="H53" s="327" t="s">
        <v>1023</v>
      </c>
      <c r="I53" s="298" t="s">
        <v>1056</v>
      </c>
      <c r="J53" s="165">
        <f>J50</f>
        <v>11.22</v>
      </c>
      <c r="K53" s="163">
        <v>35</v>
      </c>
      <c r="L53" s="164">
        <v>27.3</v>
      </c>
      <c r="M53" s="163">
        <v>25</v>
      </c>
      <c r="N53" s="162">
        <v>4</v>
      </c>
      <c r="O53" s="161">
        <v>5.0999999999999996</v>
      </c>
      <c r="P53" s="261">
        <f>K53*L53*M53/1000000/N53</f>
        <v>5.9719999999999999E-3</v>
      </c>
      <c r="Q53" s="160">
        <f>$Q$10/P53</f>
        <v>9377</v>
      </c>
      <c r="R53" s="159">
        <f>$R$10</f>
        <v>3500</v>
      </c>
      <c r="S53" s="158">
        <f>R53/Q53</f>
        <v>0.37</v>
      </c>
      <c r="T53" s="157" t="s">
        <v>658</v>
      </c>
      <c r="U53" s="156">
        <v>0.25700000000000001</v>
      </c>
      <c r="V53" s="155">
        <f>J53*U53</f>
        <v>2.88</v>
      </c>
      <c r="W53" s="155">
        <f>V53+S53+J53</f>
        <v>14.47</v>
      </c>
      <c r="X53" s="152"/>
      <c r="Y53" s="152"/>
      <c r="Z53" s="154"/>
      <c r="AA53" s="154"/>
      <c r="AB53" s="153"/>
      <c r="AC53" s="152"/>
      <c r="AD53" s="151">
        <f>SUM(X53:AC53)</f>
        <v>0</v>
      </c>
      <c r="AE53" s="147">
        <f>W53</f>
        <v>14.47</v>
      </c>
      <c r="AF53" s="150">
        <f>(AG53-AE53)/AG53</f>
        <v>9.6000000000000002E-2</v>
      </c>
      <c r="AG53" s="149">
        <v>16</v>
      </c>
      <c r="AH53" s="148">
        <v>1348</v>
      </c>
      <c r="AI53" s="147">
        <f>AH53*AG53</f>
        <v>21568</v>
      </c>
      <c r="AJ53" s="147">
        <f>AH53*AE53</f>
        <v>19505.560000000001</v>
      </c>
    </row>
    <row r="54" spans="1:37" ht="24" customHeight="1" x14ac:dyDescent="0.2">
      <c r="AH54" s="145">
        <f>SUM(AH50:AH53)</f>
        <v>5396</v>
      </c>
      <c r="AI54" s="144">
        <f>SUM(AI50:AI53)</f>
        <v>86336</v>
      </c>
      <c r="AJ54" s="144">
        <f>SUM(AJ50:AJ53)</f>
        <v>78080.12</v>
      </c>
    </row>
    <row r="55" spans="1:37" x14ac:dyDescent="0.2">
      <c r="AH55" s="143">
        <f>AH49+AH54</f>
        <v>11536</v>
      </c>
      <c r="AI55" s="142">
        <f>AI49+AI54</f>
        <v>161858</v>
      </c>
      <c r="AJ55" s="142">
        <f>AJ49+AJ54</f>
        <v>147830.51999999999</v>
      </c>
      <c r="AK55" s="141">
        <f>(AI55-AJ55)/AI55</f>
        <v>8.6999999999999994E-2</v>
      </c>
    </row>
    <row r="57" spans="1:37" s="170" customFormat="1" ht="26.1" customHeight="1" x14ac:dyDescent="0.25">
      <c r="A57" s="367" t="s">
        <v>1070</v>
      </c>
      <c r="B57" s="368"/>
      <c r="C57" s="368"/>
      <c r="D57" s="369"/>
      <c r="E57" s="300"/>
      <c r="F57" s="300"/>
      <c r="G57" s="300"/>
      <c r="H57" s="300"/>
      <c r="I57" s="300"/>
      <c r="J57" s="301"/>
      <c r="K57" s="302"/>
      <c r="L57" s="302"/>
      <c r="M57" s="302"/>
      <c r="N57" s="303"/>
      <c r="O57" s="300"/>
      <c r="P57" s="304"/>
      <c r="Q57" s="305"/>
      <c r="R57" s="306"/>
      <c r="S57" s="307"/>
      <c r="T57" s="308"/>
      <c r="U57" s="309"/>
      <c r="V57" s="310"/>
      <c r="W57" s="310"/>
      <c r="X57" s="311"/>
      <c r="Y57" s="311"/>
      <c r="Z57" s="310"/>
      <c r="AA57" s="310"/>
      <c r="AB57" s="310"/>
      <c r="AC57" s="311"/>
      <c r="AD57" s="312"/>
      <c r="AE57" s="313"/>
      <c r="AF57" s="313"/>
      <c r="AG57" s="313"/>
      <c r="AH57" s="314"/>
      <c r="AI57" s="313"/>
      <c r="AJ57" s="313"/>
    </row>
    <row r="58" spans="1:37" s="170" customFormat="1" ht="26.1" customHeight="1" x14ac:dyDescent="0.25">
      <c r="A58" s="352" t="s">
        <v>908</v>
      </c>
      <c r="B58" s="353"/>
      <c r="C58" s="354"/>
      <c r="D58" s="180"/>
      <c r="E58" s="180"/>
      <c r="F58" s="180"/>
      <c r="G58" s="180"/>
      <c r="H58" s="180"/>
      <c r="I58" s="180"/>
      <c r="J58" s="183"/>
      <c r="K58" s="185"/>
      <c r="L58" s="185"/>
      <c r="M58" s="185"/>
      <c r="N58" s="181"/>
      <c r="O58" s="180"/>
      <c r="P58" s="262"/>
      <c r="Q58" s="178"/>
      <c r="R58" s="177"/>
      <c r="S58" s="176"/>
      <c r="T58" s="175"/>
      <c r="U58" s="174"/>
      <c r="V58" s="172"/>
      <c r="W58" s="172"/>
      <c r="X58" s="173"/>
      <c r="Y58" s="173"/>
      <c r="Z58" s="172"/>
      <c r="AA58" s="172"/>
      <c r="AB58" s="172"/>
      <c r="AC58" s="173"/>
      <c r="AD58" s="171"/>
      <c r="AE58" s="144"/>
      <c r="AF58" s="144"/>
      <c r="AG58" s="144"/>
      <c r="AH58" s="145"/>
      <c r="AI58" s="144"/>
      <c r="AJ58" s="144"/>
    </row>
    <row r="59" spans="1:37" s="146" customFormat="1" ht="38.25" customHeight="1" x14ac:dyDescent="0.25">
      <c r="A59" s="363" t="str">
        <f>A58</f>
        <v xml:space="preserve">3 piece set -- 200TC 100% Cotton Solid Sheet Set </v>
      </c>
      <c r="B59" s="350" t="s">
        <v>910</v>
      </c>
      <c r="C59" s="351" t="s">
        <v>692</v>
      </c>
      <c r="D59" s="168" t="s">
        <v>924</v>
      </c>
      <c r="E59" s="168" t="s">
        <v>698</v>
      </c>
      <c r="F59" s="322" t="s">
        <v>979</v>
      </c>
      <c r="G59" s="169"/>
      <c r="H59" s="327" t="s">
        <v>1024</v>
      </c>
      <c r="I59" s="298" t="s">
        <v>1057</v>
      </c>
      <c r="J59" s="165">
        <f>'PAK 08-21-25'!G7</f>
        <v>8.8000000000000007</v>
      </c>
      <c r="K59" s="163">
        <v>35</v>
      </c>
      <c r="L59" s="164">
        <v>27.3</v>
      </c>
      <c r="M59" s="163">
        <v>20</v>
      </c>
      <c r="N59" s="162">
        <v>4</v>
      </c>
      <c r="O59" s="161">
        <v>5.0999999999999996</v>
      </c>
      <c r="P59" s="261">
        <f>K59*L59*M59/1000000/N59</f>
        <v>4.7780000000000001E-3</v>
      </c>
      <c r="Q59" s="160">
        <f>$Q$10/P59</f>
        <v>11720</v>
      </c>
      <c r="R59" s="159">
        <f>$R$10</f>
        <v>3500</v>
      </c>
      <c r="S59" s="158">
        <f>R59/Q59</f>
        <v>0.3</v>
      </c>
      <c r="T59" s="157" t="s">
        <v>658</v>
      </c>
      <c r="U59" s="156">
        <v>0.25700000000000001</v>
      </c>
      <c r="V59" s="155">
        <f>J59*U59</f>
        <v>2.2599999999999998</v>
      </c>
      <c r="W59" s="155">
        <f>V59+S59+J59</f>
        <v>11.36</v>
      </c>
      <c r="X59" s="152"/>
      <c r="Y59" s="152"/>
      <c r="Z59" s="154"/>
      <c r="AA59" s="154"/>
      <c r="AB59" s="153"/>
      <c r="AC59" s="152"/>
      <c r="AD59" s="151">
        <f>SUM(X59:AC59)</f>
        <v>0</v>
      </c>
      <c r="AE59" s="147">
        <f>W59</f>
        <v>11.36</v>
      </c>
      <c r="AF59" s="150">
        <f>(AG59-AE59)/AG59</f>
        <v>7.5999999999999998E-2</v>
      </c>
      <c r="AG59" s="149">
        <v>12.3</v>
      </c>
      <c r="AH59" s="148">
        <v>1228</v>
      </c>
      <c r="AI59" s="147">
        <f>AH59*AG59</f>
        <v>15104.4</v>
      </c>
      <c r="AJ59" s="147">
        <f>AH59*AE59</f>
        <v>13950.08</v>
      </c>
    </row>
    <row r="60" spans="1:37" s="146" customFormat="1" ht="38.25" customHeight="1" x14ac:dyDescent="0.25">
      <c r="A60" s="363"/>
      <c r="B60" s="351"/>
      <c r="C60" s="351"/>
      <c r="D60" s="168" t="s">
        <v>924</v>
      </c>
      <c r="E60" s="168" t="s">
        <v>697</v>
      </c>
      <c r="F60" s="322" t="s">
        <v>976</v>
      </c>
      <c r="G60" s="169"/>
      <c r="H60" s="327" t="s">
        <v>1025</v>
      </c>
      <c r="I60" s="298" t="s">
        <v>1058</v>
      </c>
      <c r="J60" s="165">
        <f>J59</f>
        <v>8.8000000000000007</v>
      </c>
      <c r="K60" s="163">
        <v>35</v>
      </c>
      <c r="L60" s="164">
        <v>27.3</v>
      </c>
      <c r="M60" s="163">
        <v>20</v>
      </c>
      <c r="N60" s="162">
        <v>4</v>
      </c>
      <c r="O60" s="161">
        <v>5.0999999999999996</v>
      </c>
      <c r="P60" s="261">
        <f>K60*L60*M60/1000000/N60</f>
        <v>4.7780000000000001E-3</v>
      </c>
      <c r="Q60" s="160">
        <f>$Q$10/P60</f>
        <v>11720</v>
      </c>
      <c r="R60" s="159">
        <f>$R$10</f>
        <v>3500</v>
      </c>
      <c r="S60" s="158">
        <f>R60/Q60</f>
        <v>0.3</v>
      </c>
      <c r="T60" s="157" t="s">
        <v>658</v>
      </c>
      <c r="U60" s="156">
        <v>0.25700000000000001</v>
      </c>
      <c r="V60" s="155">
        <f>J60*U60</f>
        <v>2.2599999999999998</v>
      </c>
      <c r="W60" s="155">
        <f>V60+S60+J60</f>
        <v>11.36</v>
      </c>
      <c r="X60" s="152"/>
      <c r="Y60" s="152"/>
      <c r="Z60" s="154"/>
      <c r="AA60" s="154"/>
      <c r="AB60" s="153"/>
      <c r="AC60" s="152"/>
      <c r="AD60" s="151">
        <f>SUM(X60:AC60)</f>
        <v>0</v>
      </c>
      <c r="AE60" s="147">
        <f>W60</f>
        <v>11.36</v>
      </c>
      <c r="AF60" s="150">
        <f>(AG60-AE60)/AG60</f>
        <v>7.5999999999999998E-2</v>
      </c>
      <c r="AG60" s="149">
        <v>12.3</v>
      </c>
      <c r="AH60" s="148">
        <v>1228</v>
      </c>
      <c r="AI60" s="147">
        <f>AH60*AG60</f>
        <v>15104.4</v>
      </c>
      <c r="AJ60" s="147">
        <f>AH60*AE60</f>
        <v>13950.08</v>
      </c>
    </row>
    <row r="61" spans="1:37" s="146" customFormat="1" ht="38.25" customHeight="1" x14ac:dyDescent="0.25">
      <c r="A61" s="363"/>
      <c r="B61" s="351"/>
      <c r="C61" s="351"/>
      <c r="D61" s="168" t="s">
        <v>924</v>
      </c>
      <c r="E61" s="168" t="s">
        <v>697</v>
      </c>
      <c r="F61" s="323" t="s">
        <v>980</v>
      </c>
      <c r="G61" s="166"/>
      <c r="H61" s="327" t="s">
        <v>1026</v>
      </c>
      <c r="I61" s="298" t="s">
        <v>1059</v>
      </c>
      <c r="J61" s="165">
        <f>J59</f>
        <v>8.8000000000000007</v>
      </c>
      <c r="K61" s="163">
        <v>35</v>
      </c>
      <c r="L61" s="164">
        <v>27.3</v>
      </c>
      <c r="M61" s="163">
        <v>20</v>
      </c>
      <c r="N61" s="162">
        <v>4</v>
      </c>
      <c r="O61" s="161">
        <v>5.0999999999999996</v>
      </c>
      <c r="P61" s="261">
        <f>K61*L61*M61/1000000/N61</f>
        <v>4.7780000000000001E-3</v>
      </c>
      <c r="Q61" s="160">
        <f>$Q$10/P61</f>
        <v>11720</v>
      </c>
      <c r="R61" s="159">
        <f>$R$10</f>
        <v>3500</v>
      </c>
      <c r="S61" s="158">
        <f>R61/Q61</f>
        <v>0.3</v>
      </c>
      <c r="T61" s="157" t="s">
        <v>658</v>
      </c>
      <c r="U61" s="156">
        <v>0.25700000000000001</v>
      </c>
      <c r="V61" s="155">
        <f>J61*U61</f>
        <v>2.2599999999999998</v>
      </c>
      <c r="W61" s="155">
        <f>V61+S61+J61</f>
        <v>11.36</v>
      </c>
      <c r="X61" s="152"/>
      <c r="Y61" s="152"/>
      <c r="Z61" s="154"/>
      <c r="AA61" s="154"/>
      <c r="AB61" s="153"/>
      <c r="AC61" s="152"/>
      <c r="AD61" s="151">
        <f>SUM(X61:AC61)</f>
        <v>0</v>
      </c>
      <c r="AE61" s="147">
        <f>W61</f>
        <v>11.36</v>
      </c>
      <c r="AF61" s="150">
        <f>(AG61-AE61)/AG61</f>
        <v>7.5999999999999998E-2</v>
      </c>
      <c r="AG61" s="149">
        <v>12.3</v>
      </c>
      <c r="AH61" s="148">
        <v>1228</v>
      </c>
      <c r="AI61" s="147">
        <f>AH61*AG61</f>
        <v>15104.4</v>
      </c>
      <c r="AJ61" s="147">
        <f>AH61*AE61</f>
        <v>13950.08</v>
      </c>
    </row>
    <row r="62" spans="1:37" s="146" customFormat="1" ht="38.25" customHeight="1" x14ac:dyDescent="0.25">
      <c r="A62" s="363"/>
      <c r="B62" s="351"/>
      <c r="C62" s="351"/>
      <c r="D62" s="168" t="s">
        <v>924</v>
      </c>
      <c r="E62" s="168" t="s">
        <v>698</v>
      </c>
      <c r="F62" s="322" t="s">
        <v>981</v>
      </c>
      <c r="G62" s="166"/>
      <c r="H62" s="327" t="s">
        <v>1027</v>
      </c>
      <c r="I62" s="298" t="s">
        <v>1060</v>
      </c>
      <c r="J62" s="165">
        <f>J60</f>
        <v>8.8000000000000007</v>
      </c>
      <c r="K62" s="163">
        <v>35</v>
      </c>
      <c r="L62" s="164">
        <v>27.3</v>
      </c>
      <c r="M62" s="163">
        <v>20</v>
      </c>
      <c r="N62" s="162">
        <v>4</v>
      </c>
      <c r="O62" s="161">
        <v>5.0999999999999996</v>
      </c>
      <c r="P62" s="261">
        <f>K62*L62*M62/1000000/N62</f>
        <v>4.7780000000000001E-3</v>
      </c>
      <c r="Q62" s="160">
        <f>$Q$10/P62</f>
        <v>11720</v>
      </c>
      <c r="R62" s="159">
        <f>$R$10</f>
        <v>3500</v>
      </c>
      <c r="S62" s="158">
        <f>R62/Q62</f>
        <v>0.3</v>
      </c>
      <c r="T62" s="157" t="s">
        <v>658</v>
      </c>
      <c r="U62" s="156">
        <v>0.25700000000000001</v>
      </c>
      <c r="V62" s="155">
        <f>J62*U62</f>
        <v>2.2599999999999998</v>
      </c>
      <c r="W62" s="155">
        <f>V62+S62+J62</f>
        <v>11.36</v>
      </c>
      <c r="X62" s="152"/>
      <c r="Y62" s="152"/>
      <c r="Z62" s="154"/>
      <c r="AA62" s="154"/>
      <c r="AB62" s="153"/>
      <c r="AC62" s="152"/>
      <c r="AD62" s="151">
        <f>SUM(X62:AC62)</f>
        <v>0</v>
      </c>
      <c r="AE62" s="147">
        <f>W62</f>
        <v>11.36</v>
      </c>
      <c r="AF62" s="150">
        <f>(AG62-AE62)/AG62</f>
        <v>7.5999999999999998E-2</v>
      </c>
      <c r="AG62" s="149">
        <v>12.3</v>
      </c>
      <c r="AH62" s="148">
        <f>AH61</f>
        <v>1228</v>
      </c>
      <c r="AI62" s="147">
        <f>AH62*AG62</f>
        <v>15104.4</v>
      </c>
      <c r="AJ62" s="147">
        <f>AH62*AE62</f>
        <v>13950.08</v>
      </c>
    </row>
    <row r="63" spans="1:37" s="146" customFormat="1" ht="38.25" customHeight="1" x14ac:dyDescent="0.25">
      <c r="A63" s="363"/>
      <c r="B63" s="351"/>
      <c r="C63" s="351"/>
      <c r="D63" s="168" t="s">
        <v>924</v>
      </c>
      <c r="E63" s="168" t="s">
        <v>697</v>
      </c>
      <c r="F63" s="323" t="s">
        <v>999</v>
      </c>
      <c r="G63" s="166"/>
      <c r="H63" s="327" t="s">
        <v>1028</v>
      </c>
      <c r="I63" s="298" t="s">
        <v>1061</v>
      </c>
      <c r="J63" s="165">
        <f>J61</f>
        <v>8.8000000000000007</v>
      </c>
      <c r="K63" s="163">
        <v>35</v>
      </c>
      <c r="L63" s="164">
        <v>27.3</v>
      </c>
      <c r="M63" s="163">
        <v>20</v>
      </c>
      <c r="N63" s="162">
        <v>4</v>
      </c>
      <c r="O63" s="161">
        <v>5.0999999999999996</v>
      </c>
      <c r="P63" s="261">
        <f>K63*L63*M63/1000000/N63</f>
        <v>4.7780000000000001E-3</v>
      </c>
      <c r="Q63" s="160">
        <f>$Q$10/P63</f>
        <v>11720</v>
      </c>
      <c r="R63" s="159">
        <f>$R$10</f>
        <v>3500</v>
      </c>
      <c r="S63" s="158">
        <f>R63/Q63</f>
        <v>0.3</v>
      </c>
      <c r="T63" s="157" t="s">
        <v>658</v>
      </c>
      <c r="U63" s="156">
        <v>0.25700000000000001</v>
      </c>
      <c r="V63" s="155">
        <f>J63*U63</f>
        <v>2.2599999999999998</v>
      </c>
      <c r="W63" s="155">
        <f>V63+S63+J63</f>
        <v>11.36</v>
      </c>
      <c r="X63" s="152"/>
      <c r="Y63" s="152"/>
      <c r="Z63" s="154"/>
      <c r="AA63" s="154"/>
      <c r="AB63" s="153"/>
      <c r="AC63" s="152"/>
      <c r="AD63" s="151">
        <f>SUM(X63:AC63)</f>
        <v>0</v>
      </c>
      <c r="AE63" s="147">
        <f>W63</f>
        <v>11.36</v>
      </c>
      <c r="AF63" s="150">
        <f>(AG63-AE63)/AG63</f>
        <v>7.5999999999999998E-2</v>
      </c>
      <c r="AG63" s="149">
        <v>12.3</v>
      </c>
      <c r="AH63" s="148">
        <f>AH62</f>
        <v>1228</v>
      </c>
      <c r="AI63" s="147">
        <f>AH63*AG63</f>
        <v>15104.4</v>
      </c>
      <c r="AJ63" s="147">
        <f>AH63*AE63</f>
        <v>13950.08</v>
      </c>
    </row>
    <row r="64" spans="1:37" s="170" customFormat="1" ht="26.1" customHeight="1" x14ac:dyDescent="0.2">
      <c r="A64" s="352" t="s">
        <v>909</v>
      </c>
      <c r="B64" s="353"/>
      <c r="C64" s="354"/>
      <c r="D64" s="180"/>
      <c r="E64" s="184"/>
      <c r="F64" s="184"/>
      <c r="G64" s="180"/>
      <c r="H64" s="180"/>
      <c r="I64" s="180"/>
      <c r="J64" s="183"/>
      <c r="K64" s="182"/>
      <c r="L64" s="182"/>
      <c r="M64" s="182"/>
      <c r="N64" s="181"/>
      <c r="O64" s="180"/>
      <c r="P64" s="262"/>
      <c r="Q64" s="178"/>
      <c r="R64" s="177"/>
      <c r="S64" s="176"/>
      <c r="T64" s="175"/>
      <c r="U64" s="174"/>
      <c r="V64" s="172"/>
      <c r="W64" s="172"/>
      <c r="X64" s="173"/>
      <c r="Y64" s="173"/>
      <c r="Z64" s="172"/>
      <c r="AA64" s="172"/>
      <c r="AB64" s="172"/>
      <c r="AC64" s="172"/>
      <c r="AD64" s="171"/>
      <c r="AE64" s="171"/>
      <c r="AF64" s="144"/>
      <c r="AG64" s="144"/>
      <c r="AH64" s="145">
        <f>SUM(AH59:AH63)</f>
        <v>6140</v>
      </c>
      <c r="AI64" s="144">
        <f>SUM(AI59:AI63)</f>
        <v>75522</v>
      </c>
      <c r="AJ64" s="144">
        <f>SUM(AJ59:AJ63)</f>
        <v>69750.399999999994</v>
      </c>
    </row>
    <row r="65" spans="1:37" s="146" customFormat="1" ht="38.25" customHeight="1" x14ac:dyDescent="0.25">
      <c r="A65" s="363" t="str">
        <f>A64</f>
        <v xml:space="preserve">4 piece set -- 200TC 100% Cotton Solid Sheet Set </v>
      </c>
      <c r="B65" s="350" t="s">
        <v>910</v>
      </c>
      <c r="C65" s="351" t="s">
        <v>692</v>
      </c>
      <c r="D65" s="168" t="s">
        <v>691</v>
      </c>
      <c r="E65" s="168" t="s">
        <v>697</v>
      </c>
      <c r="F65" s="168" t="s">
        <v>974</v>
      </c>
      <c r="G65" s="169"/>
      <c r="H65" s="327" t="s">
        <v>1029</v>
      </c>
      <c r="I65" s="298" t="s">
        <v>1062</v>
      </c>
      <c r="J65" s="165">
        <f>'PAK 08-21-25'!G8</f>
        <v>11.22</v>
      </c>
      <c r="K65" s="163">
        <v>35</v>
      </c>
      <c r="L65" s="164">
        <v>27.3</v>
      </c>
      <c r="M65" s="163">
        <v>25</v>
      </c>
      <c r="N65" s="162">
        <v>4</v>
      </c>
      <c r="O65" s="161">
        <v>5.0999999999999996</v>
      </c>
      <c r="P65" s="261">
        <f>K65*L65*M65/1000000/N65</f>
        <v>5.9719999999999999E-3</v>
      </c>
      <c r="Q65" s="160">
        <f>$Q$10/P65</f>
        <v>9377</v>
      </c>
      <c r="R65" s="159">
        <f>$R$10</f>
        <v>3500</v>
      </c>
      <c r="S65" s="158">
        <f>R65/Q65</f>
        <v>0.37</v>
      </c>
      <c r="T65" s="157" t="s">
        <v>658</v>
      </c>
      <c r="U65" s="156">
        <v>0.25700000000000001</v>
      </c>
      <c r="V65" s="155">
        <f>J65*U65</f>
        <v>2.88</v>
      </c>
      <c r="W65" s="155">
        <f>V65+S65+J65</f>
        <v>14.47</v>
      </c>
      <c r="X65" s="152"/>
      <c r="Y65" s="152"/>
      <c r="Z65" s="154"/>
      <c r="AA65" s="154"/>
      <c r="AB65" s="153"/>
      <c r="AC65" s="152"/>
      <c r="AD65" s="151">
        <f>SUM(X65:AC65)</f>
        <v>0</v>
      </c>
      <c r="AE65" s="147">
        <f>W65</f>
        <v>14.47</v>
      </c>
      <c r="AF65" s="150">
        <f>(AG65-AE65)/AG65</f>
        <v>9.6000000000000002E-2</v>
      </c>
      <c r="AG65" s="149">
        <v>16</v>
      </c>
      <c r="AH65" s="148">
        <v>1352</v>
      </c>
      <c r="AI65" s="147">
        <f>AH65*AG65</f>
        <v>21632</v>
      </c>
      <c r="AJ65" s="147">
        <f>AH65*AE65</f>
        <v>19563.439999999999</v>
      </c>
    </row>
    <row r="66" spans="1:37" s="146" customFormat="1" ht="38.25" customHeight="1" x14ac:dyDescent="0.25">
      <c r="A66" s="363"/>
      <c r="B66" s="351"/>
      <c r="C66" s="351"/>
      <c r="D66" s="168" t="s">
        <v>691</v>
      </c>
      <c r="E66" s="168" t="s">
        <v>697</v>
      </c>
      <c r="F66" s="168" t="s">
        <v>975</v>
      </c>
      <c r="G66" s="169"/>
      <c r="H66" s="327" t="s">
        <v>1030</v>
      </c>
      <c r="I66" s="298" t="s">
        <v>1063</v>
      </c>
      <c r="J66" s="165">
        <f>J65</f>
        <v>11.22</v>
      </c>
      <c r="K66" s="163">
        <v>35</v>
      </c>
      <c r="L66" s="164">
        <v>27.3</v>
      </c>
      <c r="M66" s="163">
        <v>25</v>
      </c>
      <c r="N66" s="162">
        <v>4</v>
      </c>
      <c r="O66" s="161">
        <v>5.0999999999999996</v>
      </c>
      <c r="P66" s="261">
        <f>K66*L66*M66/1000000/N66</f>
        <v>5.9719999999999999E-3</v>
      </c>
      <c r="Q66" s="160">
        <f>$Q$10/P66</f>
        <v>9377</v>
      </c>
      <c r="R66" s="159">
        <f>$R$10</f>
        <v>3500</v>
      </c>
      <c r="S66" s="158">
        <f>R66/Q66</f>
        <v>0.37</v>
      </c>
      <c r="T66" s="157" t="s">
        <v>658</v>
      </c>
      <c r="U66" s="156">
        <v>0.25700000000000001</v>
      </c>
      <c r="V66" s="155">
        <f>J66*U66</f>
        <v>2.88</v>
      </c>
      <c r="W66" s="155">
        <f>V66+S66+J66</f>
        <v>14.47</v>
      </c>
      <c r="X66" s="152"/>
      <c r="Y66" s="152"/>
      <c r="Z66" s="154"/>
      <c r="AA66" s="154"/>
      <c r="AB66" s="153"/>
      <c r="AC66" s="152"/>
      <c r="AD66" s="151">
        <f>SUM(X66:AC66)</f>
        <v>0</v>
      </c>
      <c r="AE66" s="147">
        <f>W66</f>
        <v>14.47</v>
      </c>
      <c r="AF66" s="150">
        <f>(AG66-AE66)/AG66</f>
        <v>9.6000000000000002E-2</v>
      </c>
      <c r="AG66" s="149">
        <v>16</v>
      </c>
      <c r="AH66" s="148">
        <v>1348</v>
      </c>
      <c r="AI66" s="147">
        <f>AH66*AG66</f>
        <v>21568</v>
      </c>
      <c r="AJ66" s="147">
        <f>AH66*AE66</f>
        <v>19505.560000000001</v>
      </c>
    </row>
    <row r="67" spans="1:37" s="146" customFormat="1" ht="38.25" customHeight="1" x14ac:dyDescent="0.25">
      <c r="A67" s="363"/>
      <c r="B67" s="351"/>
      <c r="C67" s="351"/>
      <c r="D67" s="168" t="s">
        <v>691</v>
      </c>
      <c r="E67" s="168" t="s">
        <v>698</v>
      </c>
      <c r="F67" s="167" t="s">
        <v>977</v>
      </c>
      <c r="G67" s="166"/>
      <c r="H67" s="327" t="s">
        <v>1031</v>
      </c>
      <c r="I67" s="298" t="s">
        <v>1064</v>
      </c>
      <c r="J67" s="165">
        <f>J65</f>
        <v>11.22</v>
      </c>
      <c r="K67" s="163">
        <v>35</v>
      </c>
      <c r="L67" s="164">
        <v>27.3</v>
      </c>
      <c r="M67" s="163">
        <v>25</v>
      </c>
      <c r="N67" s="162">
        <v>4</v>
      </c>
      <c r="O67" s="161">
        <v>5.0999999999999996</v>
      </c>
      <c r="P67" s="261">
        <f>K67*L67*M67/1000000/N67</f>
        <v>5.9719999999999999E-3</v>
      </c>
      <c r="Q67" s="160">
        <f>$Q$10/P67</f>
        <v>9377</v>
      </c>
      <c r="R67" s="159">
        <f>$R$10</f>
        <v>3500</v>
      </c>
      <c r="S67" s="158">
        <f>R67/Q67</f>
        <v>0.37</v>
      </c>
      <c r="T67" s="157" t="s">
        <v>658</v>
      </c>
      <c r="U67" s="156">
        <v>0.25700000000000001</v>
      </c>
      <c r="V67" s="155">
        <f>J67*U67</f>
        <v>2.88</v>
      </c>
      <c r="W67" s="155">
        <f>V67+S67+J67</f>
        <v>14.47</v>
      </c>
      <c r="X67" s="152"/>
      <c r="Y67" s="152"/>
      <c r="Z67" s="154"/>
      <c r="AA67" s="154"/>
      <c r="AB67" s="153"/>
      <c r="AC67" s="152"/>
      <c r="AD67" s="151">
        <f>SUM(X67:AC67)</f>
        <v>0</v>
      </c>
      <c r="AE67" s="147">
        <f>W67</f>
        <v>14.47</v>
      </c>
      <c r="AF67" s="150">
        <f>(AG67-AE67)/AG67</f>
        <v>9.6000000000000002E-2</v>
      </c>
      <c r="AG67" s="149">
        <v>16</v>
      </c>
      <c r="AH67" s="148">
        <v>1348</v>
      </c>
      <c r="AI67" s="147">
        <f>AH67*AG67</f>
        <v>21568</v>
      </c>
      <c r="AJ67" s="147">
        <f>AH67*AE67</f>
        <v>19505.560000000001</v>
      </c>
    </row>
    <row r="68" spans="1:37" s="146" customFormat="1" ht="38.25" customHeight="1" x14ac:dyDescent="0.25">
      <c r="A68" s="363"/>
      <c r="B68" s="351"/>
      <c r="C68" s="351"/>
      <c r="D68" s="168" t="s">
        <v>691</v>
      </c>
      <c r="E68" s="168" t="s">
        <v>698</v>
      </c>
      <c r="F68" s="167" t="s">
        <v>978</v>
      </c>
      <c r="G68" s="166"/>
      <c r="H68" s="327" t="s">
        <v>1032</v>
      </c>
      <c r="I68" s="298" t="s">
        <v>1065</v>
      </c>
      <c r="J68" s="165">
        <f>J65</f>
        <v>11.22</v>
      </c>
      <c r="K68" s="163">
        <v>35</v>
      </c>
      <c r="L68" s="164">
        <v>27.3</v>
      </c>
      <c r="M68" s="163">
        <v>25</v>
      </c>
      <c r="N68" s="162">
        <v>4</v>
      </c>
      <c r="O68" s="161">
        <v>5.0999999999999996</v>
      </c>
      <c r="P68" s="261">
        <f>K68*L68*M68/1000000/N68</f>
        <v>5.9719999999999999E-3</v>
      </c>
      <c r="Q68" s="160">
        <f>$Q$10/P68</f>
        <v>9377</v>
      </c>
      <c r="R68" s="159">
        <f>$R$10</f>
        <v>3500</v>
      </c>
      <c r="S68" s="158">
        <f>R68/Q68</f>
        <v>0.37</v>
      </c>
      <c r="T68" s="157" t="s">
        <v>658</v>
      </c>
      <c r="U68" s="156">
        <v>0.25700000000000001</v>
      </c>
      <c r="V68" s="155">
        <f>J68*U68</f>
        <v>2.88</v>
      </c>
      <c r="W68" s="155">
        <f>V68+S68+J68</f>
        <v>14.47</v>
      </c>
      <c r="X68" s="152"/>
      <c r="Y68" s="152"/>
      <c r="Z68" s="154"/>
      <c r="AA68" s="154"/>
      <c r="AB68" s="153"/>
      <c r="AC68" s="152"/>
      <c r="AD68" s="151">
        <f>SUM(X68:AC68)</f>
        <v>0</v>
      </c>
      <c r="AE68" s="147">
        <f>W68</f>
        <v>14.47</v>
      </c>
      <c r="AF68" s="150">
        <f>(AG68-AE68)/AG68</f>
        <v>9.6000000000000002E-2</v>
      </c>
      <c r="AG68" s="149">
        <v>16</v>
      </c>
      <c r="AH68" s="148">
        <v>1348</v>
      </c>
      <c r="AI68" s="147">
        <f>AH68*AG68</f>
        <v>21568</v>
      </c>
      <c r="AJ68" s="147">
        <f>AH68*AE68</f>
        <v>19505.560000000001</v>
      </c>
    </row>
    <row r="69" spans="1:37" ht="24" customHeight="1" x14ac:dyDescent="0.2">
      <c r="AH69" s="145">
        <f>SUM(AH65:AH68)</f>
        <v>5396</v>
      </c>
      <c r="AI69" s="144">
        <f>SUM(AI65:AI68)</f>
        <v>86336</v>
      </c>
      <c r="AJ69" s="144">
        <f>SUM(AJ65:AJ68)</f>
        <v>78080.12</v>
      </c>
    </row>
    <row r="70" spans="1:37" x14ac:dyDescent="0.2">
      <c r="AH70" s="143">
        <f>AH64+AH69</f>
        <v>11536</v>
      </c>
      <c r="AI70" s="142">
        <f>AI64+AI69</f>
        <v>161858</v>
      </c>
      <c r="AJ70" s="142">
        <f>AJ64+AJ69</f>
        <v>147830.51999999999</v>
      </c>
      <c r="AK70" s="141">
        <f>(AI70-AJ70)/AI70</f>
        <v>8.6999999999999994E-2</v>
      </c>
    </row>
    <row r="72" spans="1:37" x14ac:dyDescent="0.2">
      <c r="A72" s="136" t="s">
        <v>945</v>
      </c>
    </row>
    <row r="73" spans="1:37" x14ac:dyDescent="0.2">
      <c r="A73" s="316" t="s">
        <v>946</v>
      </c>
      <c r="AI73" s="137" t="s">
        <v>996</v>
      </c>
      <c r="AJ73" s="142">
        <f>SUM(AI18+AI24+AI40+AI55+AI70)</f>
        <v>645632.4</v>
      </c>
    </row>
    <row r="74" spans="1:37" x14ac:dyDescent="0.2">
      <c r="AI74" s="137" t="s">
        <v>997</v>
      </c>
      <c r="AJ74" s="142">
        <f>AJ18+AJ24+AJ40+AJ55+AJ70</f>
        <v>587637.28</v>
      </c>
    </row>
    <row r="75" spans="1:37" x14ac:dyDescent="0.2">
      <c r="AI75" s="137" t="s">
        <v>998</v>
      </c>
      <c r="AJ75" s="324">
        <f>(AJ73-AJ74)/AJ73</f>
        <v>8.9800000000000005E-2</v>
      </c>
    </row>
  </sheetData>
  <protectedRanges>
    <protectedRange password="F78C" sqref="EJ4 EC4:ED6 EE5:EF6 EG5:EI5 EG6 EI6:EJ6" name="区域1_1"/>
    <protectedRange sqref="I24 I42 I57 I26:I27" name="Range1_1"/>
    <protectedRange sqref="I14" name="Range1_6_1"/>
    <protectedRange sqref="I20" name="Range1_7_1"/>
    <protectedRange sqref="I13" name="Range1"/>
    <protectedRange sqref="I15" name="Range1_2"/>
    <protectedRange sqref="I16" name="Range1_3"/>
    <protectedRange sqref="I19" name="Range1_4"/>
    <protectedRange sqref="I21" name="Range1_5"/>
    <protectedRange sqref="I22" name="Range1_9"/>
    <protectedRange sqref="I29:I33" name="Range1_11"/>
    <protectedRange sqref="I35:I37" name="Range1_12"/>
    <protectedRange sqref="I44:I47" name="Range1_13"/>
    <protectedRange sqref="I50:I53" name="Range1_14"/>
    <protectedRange sqref="I59:I63" name="Range1_15"/>
    <protectedRange sqref="I65:I68" name="Range1_16"/>
  </protectedRanges>
  <mergeCells count="86">
    <mergeCell ref="A64:C64"/>
    <mergeCell ref="A65:A68"/>
    <mergeCell ref="B65:B68"/>
    <mergeCell ref="C65:C68"/>
    <mergeCell ref="A44:A48"/>
    <mergeCell ref="B44:B48"/>
    <mergeCell ref="C44:C48"/>
    <mergeCell ref="A49:C49"/>
    <mergeCell ref="A50:A53"/>
    <mergeCell ref="B50:B53"/>
    <mergeCell ref="C50:C53"/>
    <mergeCell ref="A57:D57"/>
    <mergeCell ref="A58:C58"/>
    <mergeCell ref="A59:A63"/>
    <mergeCell ref="B59:B63"/>
    <mergeCell ref="C59:C63"/>
    <mergeCell ref="A42:D42"/>
    <mergeCell ref="A43:C43"/>
    <mergeCell ref="A26:AJ26"/>
    <mergeCell ref="A35:A38"/>
    <mergeCell ref="B35:B38"/>
    <mergeCell ref="C35:C38"/>
    <mergeCell ref="A28:C28"/>
    <mergeCell ref="A29:A33"/>
    <mergeCell ref="B29:B33"/>
    <mergeCell ref="C29:C33"/>
    <mergeCell ref="A34:C34"/>
    <mergeCell ref="A27:D27"/>
    <mergeCell ref="AI8:AI10"/>
    <mergeCell ref="X8:AC8"/>
    <mergeCell ref="AJ8:AJ10"/>
    <mergeCell ref="P9:P10"/>
    <mergeCell ref="K9:M9"/>
    <mergeCell ref="AH8:AH10"/>
    <mergeCell ref="W8:W10"/>
    <mergeCell ref="AD8:AD10"/>
    <mergeCell ref="AE8:AE10"/>
    <mergeCell ref="K8:S8"/>
    <mergeCell ref="T9:T10"/>
    <mergeCell ref="V9:V10"/>
    <mergeCell ref="S9:S10"/>
    <mergeCell ref="T8:V8"/>
    <mergeCell ref="U9:U10"/>
    <mergeCell ref="AF8:AF10"/>
    <mergeCell ref="AG8:AG10"/>
    <mergeCell ref="N9:N10"/>
    <mergeCell ref="O9:O10"/>
    <mergeCell ref="J8:J10"/>
    <mergeCell ref="I8:I10"/>
    <mergeCell ref="A19:A23"/>
    <mergeCell ref="B19:B23"/>
    <mergeCell ref="C19:C23"/>
    <mergeCell ref="A18:C18"/>
    <mergeCell ref="H8:H10"/>
    <mergeCell ref="E8:E10"/>
    <mergeCell ref="A13:A17"/>
    <mergeCell ref="A11:D11"/>
    <mergeCell ref="E2:G2"/>
    <mergeCell ref="E3:G3"/>
    <mergeCell ref="H2:I2"/>
    <mergeCell ref="J2:K2"/>
    <mergeCell ref="L2:M2"/>
    <mergeCell ref="H3:I3"/>
    <mergeCell ref="J3:K3"/>
    <mergeCell ref="L3:M3"/>
    <mergeCell ref="E4:G4"/>
    <mergeCell ref="E5:G5"/>
    <mergeCell ref="C13:C17"/>
    <mergeCell ref="A12:C12"/>
    <mergeCell ref="E6:G6"/>
    <mergeCell ref="A8:A10"/>
    <mergeCell ref="B8:B10"/>
    <mergeCell ref="C8:C10"/>
    <mergeCell ref="F8:F10"/>
    <mergeCell ref="D8:D10"/>
    <mergeCell ref="G8:G10"/>
    <mergeCell ref="B13:B17"/>
    <mergeCell ref="L6:M6"/>
    <mergeCell ref="H4:I4"/>
    <mergeCell ref="J4:K4"/>
    <mergeCell ref="L4:M4"/>
    <mergeCell ref="H5:I5"/>
    <mergeCell ref="J5:K5"/>
    <mergeCell ref="L5:M5"/>
    <mergeCell ref="H6:I6"/>
    <mergeCell ref="J6:K6"/>
  </mergeCells>
  <phoneticPr fontId="26" type="noConversion"/>
  <dataValidations count="11">
    <dataValidation type="list" allowBlank="1" showInputMessage="1" showErrorMessage="1" sqref="WVO3:WVP3 JC3:JD3 SY3:SZ3 ACU3:ACV3 AMQ3:AMR3 AWM3:AWN3 BGI3:BGJ3 BQE3:BQF3 CAA3:CAB3 CJW3:CJX3 CTS3:CTT3 DDO3:DDP3 DNK3:DNL3 DXG3:DXH3 EHC3:EHD3 EQY3:EQZ3 FAU3:FAV3 FKQ3:FKR3 FUM3:FUN3 GEI3:GEJ3 GOE3:GOF3 GYA3:GYB3 HHW3:HHX3 HRS3:HRT3 IBO3:IBP3 ILK3:ILL3 IVG3:IVH3 JFC3:JFD3 JOY3:JOZ3 JYU3:JYV3 KIQ3:KIR3 KSM3:KSN3 LCI3:LCJ3 LME3:LMF3 LWA3:LWB3 MFW3:MFX3 MPS3:MPT3 MZO3:MZP3 NJK3:NJL3 NTG3:NTH3 ODC3:ODD3 OMY3:OMZ3 OWU3:OWV3 PGQ3:PGR3 PQM3:PQN3 QAI3:QAJ3 QKE3:QKF3 QUA3:QUB3 RDW3:RDX3 RNS3:RNT3 RXO3:RXP3 SHK3:SHL3 SRG3:SRH3 TBC3:TBD3 TKY3:TKZ3 TUU3:TUV3 UEQ3:UER3 UOM3:UON3 UYI3:UYJ3 VIE3:VIF3 VSA3:VSB3 WBW3:WBX3 WLS3:WLT3" xr:uid="{00000000-0002-0000-0200-000000000000}">
      <formula1>$EC$5:$EF$5</formula1>
    </dataValidation>
    <dataValidation type="list" allowBlank="1" showInputMessage="1" showErrorMessage="1" sqref="WVO4:WVP4 JC4:JD4 SY4:SZ4 ACU4:ACV4 AMQ4:AMR4 AWM4:AWN4 BGI4:BGJ4 BQE4:BQF4 CAA4:CAB4 CJW4:CJX4 CTS4:CTT4 DDO4:DDP4 DNK4:DNL4 DXG4:DXH4 EHC4:EHD4 EQY4:EQZ4 FAU4:FAV4 FKQ4:FKR4 FUM4:FUN4 GEI4:GEJ4 GOE4:GOF4 GYA4:GYB4 HHW4:HHX4 HRS4:HRT4 IBO4:IBP4 ILK4:ILL4 IVG4:IVH4 JFC4:JFD4 JOY4:JOZ4 JYU4:JYV4 KIQ4:KIR4 KSM4:KSN4 LCI4:LCJ4 LME4:LMF4 LWA4:LWB4 MFW4:MFX4 MPS4:MPT4 MZO4:MZP4 NJK4:NJL4 NTG4:NTH4 ODC4:ODD4 OMY4:OMZ4 OWU4:OWV4 PGQ4:PGR4 PQM4:PQN4 QAI4:QAJ4 QKE4:QKF4 QUA4:QUB4 RDW4:RDX4 RNS4:RNT4 RXO4:RXP4 SHK4:SHL4 SRG4:SRH4 TBC4:TBD4 TKY4:TKZ4 TUU4:TUV4 UEQ4:UER4 UOM4:UON4 UYI4:UYJ4 VIE4:VIF4 VSA4:VSB4 WBW4:WBX4 WLS4:WLT4" xr:uid="{00000000-0002-0000-0200-000001000000}">
      <formula1>$EC$6:$EJ$6</formula1>
    </dataValidation>
    <dataValidation type="list" allowBlank="1" showInputMessage="1" showErrorMessage="1" sqref="L4:M4 JG4:JH4 TC4:TD4 ACY4:ACZ4 AMU4:AMV4 AWQ4:AWR4 BGM4:BGN4 BQI4:BQJ4 CAE4:CAF4 CKA4:CKB4 CTW4:CTX4 DDS4:DDT4 DNO4:DNP4 DXK4:DXL4 EHG4:EHH4 ERC4:ERD4 FAY4:FAZ4 FKU4:FKV4 FUQ4:FUR4 GEM4:GEN4 GOI4:GOJ4 GYE4:GYF4 HIA4:HIB4 HRW4:HRX4 IBS4:IBT4 ILO4:ILP4 IVK4:IVL4 JFG4:JFH4 JPC4:JPD4 JYY4:JYZ4 KIU4:KIV4 KSQ4:KSR4 LCM4:LCN4 LMI4:LMJ4 LWE4:LWF4 MGA4:MGB4 MPW4:MPX4 MZS4:MZT4 NJO4:NJP4 NTK4:NTL4 ODG4:ODH4 ONC4:OND4 OWY4:OWZ4 PGU4:PGV4 PQQ4:PQR4 QAM4:QAN4 QKI4:QKJ4 QUE4:QUF4 REA4:REB4 RNW4:RNX4 RXS4:RXT4 SHO4:SHP4 SRK4:SRL4 TBG4:TBH4 TLC4:TLD4 TUY4:TUZ4 UEU4:UEV4 UOQ4:UOR4 UYM4:UYN4 VII4:VIJ4 VSE4:VSF4 WCA4:WCB4 WLW4:WLX4 WVS4:WVT4" xr:uid="{00000000-0002-0000-0200-000002000000}">
      <formula1>$EJ$5:$EK$5</formula1>
    </dataValidation>
    <dataValidation type="list" allowBlank="1" showInputMessage="1" showErrorMessage="1" sqref="L5 JG5 TC5 ACY5 AMU5 AWQ5 BGM5 BQI5 CAE5 CKA5 CTW5 DDS5 DNO5 DXK5 EHG5 ERC5 FAY5 FKU5 FUQ5 GEM5 GOI5 GYE5 HIA5 HRW5 IBS5 ILO5 IVK5 JFG5 JPC5 JYY5 KIU5 KSQ5 LCM5 LMI5 LWE5 MGA5 MPW5 MZS5 NJO5 NTK5 ODG5 ONC5 OWY5 PGU5 PQQ5 QAM5 QKI5 QUE5 REA5 RNW5 RXS5 SHO5 SRK5 TBG5 TLC5 TUY5 UEU5 UOQ5 UYM5 VII5 VSE5 WCA5 WLW5 WVS5 B6 IX6 ST6 ACP6 AML6 AWH6 BGD6 BPZ6 BZV6 CJR6 CTN6 DDJ6 DNF6 DXB6 EGX6 EQT6 FAP6 FKL6 FUH6 GED6 GNZ6 GXV6 HHR6 HRN6 IBJ6 ILF6 IVB6 JEX6 JOT6 JYP6 KIL6 KSH6 LCD6 LLZ6 LVV6 MFR6 MPN6 MZJ6 NJF6 NTB6 OCX6 OMT6 OWP6 PGL6 PQH6 QAD6 QJZ6 QTV6 RDR6 RNN6 RXJ6 SHF6 SRB6 TAX6 TKT6 TUP6 UEL6 UOH6 UYD6 VHZ6 VRV6 WBR6 WLN6 WVJ6" xr:uid="{00000000-0002-0000-0200-000003000000}">
      <formula1>$EH$5:$EI$5</formula1>
    </dataValidation>
    <dataValidation type="list" allowBlank="1" showInputMessage="1" showErrorMessage="1" sqref="H2:I2 JC2:JD2 SY2:SZ2 ACU2:ACV2 AMQ2:AMR2 AWM2:AWN2 BGI2:BGJ2 BQE2:BQF2 CAA2:CAB2 CJW2:CJX2 CTS2:CTT2 DDO2:DDP2 DNK2:DNL2 DXG2:DXH2 EHC2:EHD2 EQY2:EQZ2 FAU2:FAV2 FKQ2:FKR2 FUM2:FUN2 GEI2:GEJ2 GOE2:GOF2 GYA2:GYB2 HHW2:HHX2 HRS2:HRT2 IBO2:IBP2 ILK2:ILL2 IVG2:IVH2 JFC2:JFD2 JOY2:JOZ2 JYU2:JYV2 KIQ2:KIR2 KSM2:KSN2 LCI2:LCJ2 LME2:LMF2 LWA2:LWB2 MFW2:MFX2 MPS2:MPT2 MZO2:MZP2 NJK2:NJL2 NTG2:NTH2 ODC2:ODD2 OMY2:OMZ2 OWU2:OWV2 PGQ2:PGR2 PQM2:PQN2 QAI2:QAJ2 QKE2:QKF2 QUA2:QUB2 RDW2:RDX2 RNS2:RNT2 RXO2:RXP2 SHK2:SHL2 SRG2:SRH2 TBC2:TBD2 TKY2:TKZ2 TUU2:TUV2 UEQ2:UER2 UOM2:UON2 UYI2:UYJ2 VIE2:VIF2 VSA2:VSB2 WBW2:WBX2 WLS2:WLT2 WVO2:WVP2" xr:uid="{00000000-0002-0000-0200-000004000000}">
      <formula1>$EC$4:$ED$4</formula1>
    </dataValidation>
    <dataValidation type="list" allowBlank="1" showInputMessage="1" showErrorMessage="1" sqref="H5:I5 JC5:JD5 SY5:SZ5 ACU5:ACV5 AMQ5:AMR5 AWM5:AWN5 BGI5:BGJ5 BQE5:BQF5 CAA5:CAB5 CJW5:CJX5 CTS5:CTT5 DDO5:DDP5 DNK5:DNL5 DXG5:DXH5 EHC5:EHD5 EQY5:EQZ5 FAU5:FAV5 FKQ5:FKR5 FUM5:FUN5 GEI5:GEJ5 GOE5:GOF5 GYA5:GYB5 HHW5:HHX5 HRS5:HRT5 IBO5:IBP5 ILK5:ILL5 IVG5:IVH5 JFC5:JFD5 JOY5:JOZ5 JYU5:JYV5 KIQ5:KIR5 KSM5:KSN5 LCI5:LCJ5 LME5:LMF5 LWA5:LWB5 MFW5:MFX5 MPS5:MPT5 MZO5:MZP5 NJK5:NJL5 NTG5:NTH5 ODC5:ODD5 OMY5:OMZ5 OWU5:OWV5 PGQ5:PGR5 PQM5:PQN5 QAI5:QAJ5 QKE5:QKF5 QUA5:QUB5 RDW5:RDX5 RNS5:RNT5 RXO5:RXP5 SHK5:SHL5 SRG5:SRH5 TBC5:TBD5 TKY5:TKZ5 TUU5:TUV5 UEQ5:UER5 UOM5:UON5 UYI5:UYJ5 VIE5:VIF5 VSA5:VSB5 WBW5:WBX5 WLS5:WLT5 WVO5:WVP5" xr:uid="{00000000-0002-0000-0200-000005000000}">
      <formula1>$EC$2:$GC$2</formula1>
    </dataValidation>
    <dataValidation type="list" allowBlank="1" showInputMessage="1" showErrorMessage="1" sqref="D4 WVL4 WLP4 WBT4 VRX4 VIB4 UYF4 UOJ4 UEN4 TUR4 TKV4 TAZ4 SRD4 SHH4 RXL4 RNP4 RDT4 QTX4 QKB4 QAF4 PQJ4 PGN4 OWR4 OMV4 OCZ4 NTD4 NJH4 MZL4 MPP4 MFT4 LVX4 LMB4 LCF4 KSJ4 KIN4 JYR4 JOV4 JEZ4 IVD4 ILH4 IBL4 HRP4 HHT4 GXX4 GOB4 GEF4 FUJ4 FKN4 FAR4 EQV4 EGZ4 DXD4 DNH4 DDL4 CTP4 CJT4 BZX4 BQB4 BGF4 AWJ4 AMN4 ACR4 SV4 IZ4" xr:uid="{00000000-0002-0000-0200-000006000000}">
      <formula1>$O$2:$O$5</formula1>
    </dataValidation>
    <dataValidation type="list" allowBlank="1" showInputMessage="1" showErrorMessage="1" sqref="B5 IX5 ST5 ACP5 AML5 AWH5 BGD5 BPZ5 BZV5 CJR5 CTN5 DDJ5 DNF5 DXB5 EGX5 EQT5 FAP5 FKL5 FUH5 GED5 GNZ5 GXV5 HHR5 HRN5 IBJ5 ILF5 IVB5 JEX5 JOT5 JYP5 KIL5 KSH5 LCD5 LLZ5 LVV5 MFR5 MPN5 MZJ5 NJF5 NTB5 OCX5 OMT5 OWP5 PGL5 PQH5 QAD5 QJZ5 QTV5 RDR5 RNN5 RXJ5 SHF5 SRB5 TAX5 TKT5 TUP5 UEL5 UOH5 UYD5 VHZ5 VRV5 WBR5 WLN5 WVJ5" xr:uid="{00000000-0002-0000-0200-000007000000}">
      <formula1>$EL$5:$EM$5</formula1>
    </dataValidation>
    <dataValidation type="list" allowBlank="1" showInputMessage="1" showErrorMessage="1" sqref="B4 IX4 ST4 ACP4 AML4 AWH4 BGD4 BPZ4 BZV4 CJR4 CTN4 DDJ4 DNF4 DXB4 EGX4 EQT4 FAP4 FKL4 FUH4 GED4 GNZ4 GXV4 HHR4 HRN4 IBJ4 ILF4 IVB4 JEX4 JOT4 JYP4 KIL4 KSH4 LCD4 LLZ4 LVV4 MFR4 MPN4 MZJ4 NJF4 NTB4 OCX4 OMT4 OWP4 PGL4 PQH4 QAD4 QJZ4 QTV4 RDR4 RNN4 RXJ4 SHF4 SRB4 TAX4 TKT4 TUP4 UEL4 UOH4 UYD4 VHZ4 VRV4 WBR4 WLN4 WVJ4" xr:uid="{00000000-0002-0000-0200-000008000000}">
      <formula1>$EF$4:$FT$4</formula1>
    </dataValidation>
    <dataValidation type="list" allowBlank="1" showInputMessage="1" showErrorMessage="1" sqref="H6:I6 JC6:JD6 SY6:SZ6 ACU6:ACV6 AMQ6:AMR6 AWM6:AWN6 BGI6:BGJ6 BQE6:BQF6 CAA6:CAB6 CJW6:CJX6 CTS6:CTT6 DDO6:DDP6 DNK6:DNL6 DXG6:DXH6 EHC6:EHD6 EQY6:EQZ6 FAU6:FAV6 FKQ6:FKR6 FUM6:FUN6 GEI6:GEJ6 GOE6:GOF6 GYA6:GYB6 HHW6:HHX6 HRS6:HRT6 IBO6:IBP6 ILK6:ILL6 IVG6:IVH6 JFC6:JFD6 JOY6:JOZ6 JYU6:JYV6 KIQ6:KIR6 KSM6:KSN6 LCI6:LCJ6 LME6:LMF6 LWA6:LWB6 MFW6:MFX6 MPS6:MPT6 MZO6:MZP6 NJK6:NJL6 NTG6:NTH6 ODC6:ODD6 OMY6:OMZ6 OWU6:OWV6 PGQ6:PGR6 PQM6:PQN6 QAI6:QAJ6 QKE6:QKF6 QUA6:QUB6 RDW6:RDX6 RNS6:RNT6 RXO6:RXP6 SHK6:SHL6 SRG6:SRH6 TBC6:TBD6 TKY6:TKZ6 TUU6:TUV6 UEQ6:UER6 UOM6:UON6 UYI6:UYJ6 VIE6:VIF6 VSA6:VSB6 WBW6:WBX6 WLS6:WLT6 WVO6:WVP6" xr:uid="{00000000-0002-0000-0200-000009000000}">
      <formula1>$EC$3:$GA$3</formula1>
    </dataValidation>
    <dataValidation type="list" allowBlank="1" showInputMessage="1" showErrorMessage="1" sqref="D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xr:uid="{00000000-0002-0000-0200-00000A000000}">
      <formula1>$DN$2:$EB$2</formula1>
    </dataValidation>
  </dataValidations>
  <pageMargins left="0.75" right="0.75" top="1" bottom="1" header="0.5" footer="0.5"/>
  <pageSetup orientation="portrait"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200-00000B000000}">
          <x14:formula1>
            <xm:f>Data!$G$2:$G$10</xm:f>
          </x14:formula1>
          <xm:sqref>H3</xm:sqref>
        </x14:dataValidation>
        <x14:dataValidation type="list" allowBlank="1" showInputMessage="1" showErrorMessage="1" xr:uid="{00000000-0002-0000-0200-00000C000000}">
          <x14:formula1>
            <xm:f>Data!$H$2:$H$9</xm:f>
          </x14:formula1>
          <xm:sqref>H4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11"/>
  <sheetViews>
    <sheetView topLeftCell="D1" workbookViewId="0">
      <selection activeCell="G7" sqref="G7"/>
    </sheetView>
  </sheetViews>
  <sheetFormatPr defaultColWidth="9.140625" defaultRowHeight="14.25" x14ac:dyDescent="0.25"/>
  <cols>
    <col min="1" max="1" width="19.85546875" style="265" customWidth="1"/>
    <col min="2" max="2" width="11.140625" style="265" customWidth="1"/>
    <col min="3" max="3" width="37" style="265" customWidth="1"/>
    <col min="4" max="4" width="27.140625" style="265" bestFit="1" customWidth="1"/>
    <col min="5" max="5" width="37.5703125" style="265" bestFit="1" customWidth="1"/>
    <col min="6" max="6" width="35.42578125" style="265" customWidth="1"/>
    <col min="7" max="7" width="35.140625" style="265" bestFit="1" customWidth="1"/>
    <col min="8" max="8" width="13.85546875" style="265" bestFit="1" customWidth="1"/>
    <col min="9" max="9" width="11.5703125" style="265" bestFit="1" customWidth="1"/>
    <col min="10" max="10" width="12.5703125" style="265" bestFit="1" customWidth="1"/>
    <col min="11" max="11" width="8.5703125" style="265" bestFit="1" customWidth="1"/>
    <col min="12" max="12" width="17.140625" style="265" bestFit="1" customWidth="1"/>
    <col min="13" max="13" width="12.5703125" style="265" customWidth="1"/>
    <col min="14" max="14" width="23.85546875" style="265" bestFit="1" customWidth="1"/>
    <col min="15" max="15" width="11.85546875" style="265" bestFit="1" customWidth="1"/>
    <col min="16" max="16384" width="9.140625" style="265"/>
  </cols>
  <sheetData>
    <row r="1" spans="1:16" x14ac:dyDescent="0.25">
      <c r="A1" s="295"/>
      <c r="B1" s="295"/>
      <c r="C1" s="295"/>
      <c r="D1" s="296" t="s">
        <v>906</v>
      </c>
      <c r="E1" s="295"/>
      <c r="F1" s="296"/>
      <c r="G1" s="296"/>
      <c r="H1" s="296"/>
      <c r="I1" s="295"/>
      <c r="J1" s="296"/>
      <c r="K1" s="295"/>
      <c r="L1" s="295"/>
      <c r="M1" s="295"/>
      <c r="N1" s="295"/>
      <c r="O1" s="295"/>
      <c r="P1" s="295"/>
    </row>
    <row r="2" spans="1:16" x14ac:dyDescent="0.25">
      <c r="A2" s="289" t="s">
        <v>18</v>
      </c>
      <c r="B2" s="289" t="s">
        <v>21</v>
      </c>
      <c r="C2" s="294"/>
      <c r="D2" s="289"/>
      <c r="E2" s="293">
        <v>45890</v>
      </c>
      <c r="F2" s="292" t="s">
        <v>944</v>
      </c>
      <c r="G2" s="273" t="s">
        <v>943</v>
      </c>
      <c r="H2" s="291"/>
      <c r="I2" s="380"/>
      <c r="J2" s="381"/>
      <c r="K2" s="381"/>
      <c r="L2" s="381"/>
      <c r="M2" s="381"/>
      <c r="N2" s="381"/>
      <c r="O2" s="381"/>
      <c r="P2" s="382"/>
    </row>
    <row r="3" spans="1:16" x14ac:dyDescent="0.25">
      <c r="A3" s="290" t="s">
        <v>942</v>
      </c>
      <c r="B3" s="289"/>
      <c r="C3" s="288"/>
      <c r="D3" s="287"/>
      <c r="E3" s="286" t="s">
        <v>414</v>
      </c>
      <c r="F3" s="285" t="s">
        <v>941</v>
      </c>
      <c r="G3" s="284" t="s">
        <v>940</v>
      </c>
      <c r="H3" s="283"/>
      <c r="I3" s="380" t="s">
        <v>611</v>
      </c>
      <c r="J3" s="381"/>
      <c r="K3" s="381"/>
      <c r="L3" s="381"/>
      <c r="M3" s="381"/>
      <c r="N3" s="381"/>
      <c r="O3" s="381"/>
      <c r="P3" s="382"/>
    </row>
    <row r="4" spans="1:16" ht="42.75" x14ac:dyDescent="0.25">
      <c r="A4" s="280" t="s">
        <v>939</v>
      </c>
      <c r="B4" s="280" t="s">
        <v>620</v>
      </c>
      <c r="C4" s="280" t="s">
        <v>938</v>
      </c>
      <c r="D4" s="280" t="s">
        <v>937</v>
      </c>
      <c r="E4" s="282" t="s">
        <v>936</v>
      </c>
      <c r="F4" s="282" t="s">
        <v>935</v>
      </c>
      <c r="G4" s="280" t="s">
        <v>935</v>
      </c>
      <c r="H4" s="281" t="s">
        <v>934</v>
      </c>
      <c r="I4" s="383" t="s">
        <v>716</v>
      </c>
      <c r="J4" s="384"/>
      <c r="K4" s="385"/>
      <c r="L4" s="280" t="s">
        <v>933</v>
      </c>
      <c r="M4" s="280" t="s">
        <v>932</v>
      </c>
      <c r="N4" s="280" t="s">
        <v>931</v>
      </c>
      <c r="O4" s="280" t="s">
        <v>930</v>
      </c>
      <c r="P4" s="280" t="s">
        <v>710</v>
      </c>
    </row>
    <row r="5" spans="1:16" ht="28.5" x14ac:dyDescent="0.25">
      <c r="A5" s="279" t="s">
        <v>21</v>
      </c>
      <c r="B5" s="278" t="s">
        <v>21</v>
      </c>
      <c r="C5" s="278"/>
      <c r="D5" s="278"/>
      <c r="E5" s="277"/>
      <c r="F5" s="276" t="s">
        <v>929</v>
      </c>
      <c r="G5" s="275" t="s">
        <v>929</v>
      </c>
      <c r="H5" s="274"/>
      <c r="I5" s="273" t="s">
        <v>701</v>
      </c>
      <c r="J5" s="273" t="s">
        <v>700</v>
      </c>
      <c r="K5" s="273" t="s">
        <v>699</v>
      </c>
      <c r="L5" s="273"/>
      <c r="M5" s="273"/>
      <c r="N5" s="273"/>
      <c r="O5" s="273"/>
      <c r="P5" s="273"/>
    </row>
    <row r="6" spans="1:16" x14ac:dyDescent="0.25">
      <c r="A6" s="386"/>
      <c r="B6" s="387" t="s">
        <v>928</v>
      </c>
      <c r="C6" s="388" t="s">
        <v>927</v>
      </c>
      <c r="D6" s="388" t="s">
        <v>926</v>
      </c>
      <c r="E6" s="272" t="s">
        <v>891</v>
      </c>
      <c r="F6" s="271">
        <v>7.9</v>
      </c>
      <c r="G6" s="317">
        <v>8.5299999999999994</v>
      </c>
      <c r="H6" s="387" t="s">
        <v>925</v>
      </c>
      <c r="I6" s="270">
        <v>35</v>
      </c>
      <c r="J6" s="270">
        <v>27</v>
      </c>
      <c r="K6" s="270">
        <v>20</v>
      </c>
      <c r="L6" s="270">
        <v>4</v>
      </c>
      <c r="M6" s="269">
        <f t="shared" ref="M6:M11" si="0">(I6*J6*K6)/1000000</f>
        <v>1.89E-2</v>
      </c>
      <c r="N6" s="268">
        <f t="shared" ref="N6:N11" si="1">L6*66/M6</f>
        <v>13968</v>
      </c>
      <c r="O6" s="267"/>
      <c r="P6" s="266">
        <f t="shared" ref="P6:P11" si="2">O6/N6</f>
        <v>0</v>
      </c>
    </row>
    <row r="7" spans="1:16" x14ac:dyDescent="0.25">
      <c r="A7" s="386"/>
      <c r="B7" s="387"/>
      <c r="C7" s="388"/>
      <c r="D7" s="388"/>
      <c r="E7" s="272" t="s">
        <v>924</v>
      </c>
      <c r="F7" s="271">
        <v>8.17</v>
      </c>
      <c r="G7" s="271">
        <v>8.8000000000000007</v>
      </c>
      <c r="H7" s="387"/>
      <c r="I7" s="270">
        <v>35</v>
      </c>
      <c r="J7" s="270">
        <v>27</v>
      </c>
      <c r="K7" s="270">
        <v>20</v>
      </c>
      <c r="L7" s="270">
        <v>4</v>
      </c>
      <c r="M7" s="269">
        <f t="shared" si="0"/>
        <v>1.89E-2</v>
      </c>
      <c r="N7" s="268">
        <f t="shared" si="1"/>
        <v>13968</v>
      </c>
      <c r="O7" s="267"/>
      <c r="P7" s="266">
        <f t="shared" si="2"/>
        <v>0</v>
      </c>
    </row>
    <row r="8" spans="1:16" x14ac:dyDescent="0.25">
      <c r="A8" s="386"/>
      <c r="B8" s="387"/>
      <c r="C8" s="388"/>
      <c r="D8" s="388"/>
      <c r="E8" s="272" t="s">
        <v>889</v>
      </c>
      <c r="F8" s="271">
        <v>10.24</v>
      </c>
      <c r="G8" s="317">
        <v>11.22</v>
      </c>
      <c r="H8" s="387"/>
      <c r="I8" s="270">
        <v>35</v>
      </c>
      <c r="J8" s="270">
        <v>27</v>
      </c>
      <c r="K8" s="270">
        <v>25</v>
      </c>
      <c r="L8" s="270">
        <v>4</v>
      </c>
      <c r="M8" s="269">
        <f t="shared" si="0"/>
        <v>2.3599999999999999E-2</v>
      </c>
      <c r="N8" s="268">
        <f t="shared" si="1"/>
        <v>11186</v>
      </c>
      <c r="O8" s="267"/>
      <c r="P8" s="266">
        <f t="shared" si="2"/>
        <v>0</v>
      </c>
    </row>
    <row r="9" spans="1:16" x14ac:dyDescent="0.25">
      <c r="A9" s="386"/>
      <c r="B9" s="387"/>
      <c r="C9" s="388"/>
      <c r="D9" s="388"/>
      <c r="E9" s="272" t="s">
        <v>923</v>
      </c>
      <c r="F9" s="271">
        <v>11.69</v>
      </c>
      <c r="G9" s="271">
        <v>12.34</v>
      </c>
      <c r="H9" s="387"/>
      <c r="I9" s="270">
        <v>35</v>
      </c>
      <c r="J9" s="270">
        <v>27</v>
      </c>
      <c r="K9" s="270">
        <v>27</v>
      </c>
      <c r="L9" s="270">
        <v>4</v>
      </c>
      <c r="M9" s="269">
        <f t="shared" si="0"/>
        <v>2.5499999999999998E-2</v>
      </c>
      <c r="N9" s="268">
        <f t="shared" si="1"/>
        <v>10353</v>
      </c>
      <c r="O9" s="267"/>
      <c r="P9" s="266">
        <f t="shared" si="2"/>
        <v>0</v>
      </c>
    </row>
    <row r="10" spans="1:16" x14ac:dyDescent="0.25">
      <c r="A10" s="386"/>
      <c r="B10" s="387"/>
      <c r="C10" s="388"/>
      <c r="D10" s="388"/>
      <c r="E10" s="272" t="s">
        <v>922</v>
      </c>
      <c r="F10" s="271">
        <v>14.21</v>
      </c>
      <c r="G10" s="271">
        <v>14.71</v>
      </c>
      <c r="H10" s="387"/>
      <c r="I10" s="270">
        <v>35</v>
      </c>
      <c r="J10" s="270">
        <v>27</v>
      </c>
      <c r="K10" s="270">
        <v>32</v>
      </c>
      <c r="L10" s="270">
        <v>4</v>
      </c>
      <c r="M10" s="269">
        <f t="shared" si="0"/>
        <v>3.0200000000000001E-2</v>
      </c>
      <c r="N10" s="268">
        <f t="shared" si="1"/>
        <v>8742</v>
      </c>
      <c r="O10" s="267"/>
      <c r="P10" s="266">
        <f t="shared" si="2"/>
        <v>0</v>
      </c>
    </row>
    <row r="11" spans="1:16" ht="28.5" x14ac:dyDescent="0.25">
      <c r="A11" s="386"/>
      <c r="B11" s="387"/>
      <c r="C11" s="388"/>
      <c r="D11" s="388"/>
      <c r="E11" s="272" t="s">
        <v>921</v>
      </c>
      <c r="F11" s="271">
        <v>14.21</v>
      </c>
      <c r="G11" s="271">
        <v>14.71</v>
      </c>
      <c r="H11" s="387"/>
      <c r="I11" s="270">
        <v>35</v>
      </c>
      <c r="J11" s="270">
        <v>27</v>
      </c>
      <c r="K11" s="270">
        <v>32</v>
      </c>
      <c r="L11" s="270">
        <v>4</v>
      </c>
      <c r="M11" s="269">
        <f t="shared" si="0"/>
        <v>3.0200000000000001E-2</v>
      </c>
      <c r="N11" s="268">
        <f t="shared" si="1"/>
        <v>8742</v>
      </c>
      <c r="O11" s="267"/>
      <c r="P11" s="266">
        <f t="shared" si="2"/>
        <v>0</v>
      </c>
    </row>
  </sheetData>
  <mergeCells count="8">
    <mergeCell ref="I2:P2"/>
    <mergeCell ref="I3:P3"/>
    <mergeCell ref="I4:K4"/>
    <mergeCell ref="A6:A11"/>
    <mergeCell ref="B6:B11"/>
    <mergeCell ref="C6:C11"/>
    <mergeCell ref="D6:D11"/>
    <mergeCell ref="H6:H11"/>
  </mergeCells>
  <phoneticPr fontId="26"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17"/>
  <sheetViews>
    <sheetView workbookViewId="0">
      <selection activeCell="C16" sqref="C16"/>
    </sheetView>
  </sheetViews>
  <sheetFormatPr defaultColWidth="8.7109375" defaultRowHeight="14.25" x14ac:dyDescent="0.2"/>
  <cols>
    <col min="1" max="1" width="30.5703125" style="230" customWidth="1"/>
    <col min="2" max="2" width="24" style="230" customWidth="1"/>
    <col min="3" max="3" width="29.140625" style="230" customWidth="1"/>
    <col min="4" max="4" width="13.42578125" style="230" bestFit="1" customWidth="1"/>
    <col min="5" max="5" width="9.42578125" style="230" bestFit="1" customWidth="1"/>
    <col min="6" max="6" width="15" style="230" customWidth="1"/>
    <col min="7" max="16384" width="8.7109375" style="230"/>
  </cols>
  <sheetData>
    <row r="1" spans="1:6" ht="21" thickBot="1" x14ac:dyDescent="0.25">
      <c r="A1" s="389" t="s">
        <v>906</v>
      </c>
      <c r="B1" s="390"/>
      <c r="C1" s="390"/>
      <c r="D1" s="391"/>
      <c r="E1" s="258"/>
      <c r="F1" s="258"/>
    </row>
    <row r="2" spans="1:6" ht="15.75" thickBot="1" x14ac:dyDescent="0.25">
      <c r="A2" s="244" t="s">
        <v>119</v>
      </c>
      <c r="B2" s="257" t="s">
        <v>905</v>
      </c>
      <c r="C2" s="256" t="s">
        <v>23</v>
      </c>
      <c r="D2" s="255"/>
      <c r="E2" s="254"/>
      <c r="F2" s="254"/>
    </row>
    <row r="3" spans="1:6" ht="15.75" thickBot="1" x14ac:dyDescent="0.25">
      <c r="A3" s="253" t="s">
        <v>904</v>
      </c>
      <c r="B3" s="252" t="s">
        <v>117</v>
      </c>
      <c r="C3" s="251" t="s">
        <v>34</v>
      </c>
      <c r="D3" s="250" t="s">
        <v>48</v>
      </c>
      <c r="E3" s="249"/>
      <c r="F3" s="248"/>
    </row>
    <row r="4" spans="1:6" ht="29.25" thickBot="1" x14ac:dyDescent="0.25">
      <c r="A4" s="244" t="s">
        <v>903</v>
      </c>
      <c r="B4" s="246" t="s">
        <v>902</v>
      </c>
      <c r="C4" s="247" t="s">
        <v>43</v>
      </c>
      <c r="D4" s="246" t="s">
        <v>54</v>
      </c>
      <c r="E4" s="240" t="s">
        <v>901</v>
      </c>
      <c r="F4" s="245" t="s">
        <v>900</v>
      </c>
    </row>
    <row r="5" spans="1:6" ht="15.75" thickBot="1" x14ac:dyDescent="0.25">
      <c r="A5" s="244" t="s">
        <v>899</v>
      </c>
      <c r="B5" s="243"/>
      <c r="C5" s="242" t="s">
        <v>898</v>
      </c>
      <c r="D5" s="241">
        <v>45791</v>
      </c>
      <c r="E5" s="240" t="s">
        <v>897</v>
      </c>
      <c r="F5" s="239" t="s">
        <v>896</v>
      </c>
    </row>
    <row r="6" spans="1:6" ht="16.5" thickBot="1" x14ac:dyDescent="0.25">
      <c r="A6" s="392" t="s">
        <v>895</v>
      </c>
      <c r="B6" s="393"/>
      <c r="C6" s="394" t="s">
        <v>729</v>
      </c>
      <c r="D6" s="395"/>
      <c r="E6" s="238" t="s">
        <v>894</v>
      </c>
      <c r="F6" s="237" t="s">
        <v>893</v>
      </c>
    </row>
    <row r="7" spans="1:6" ht="26.45" customHeight="1" x14ac:dyDescent="0.2">
      <c r="A7" s="396" t="s">
        <v>892</v>
      </c>
      <c r="B7" s="397"/>
      <c r="C7" s="400" t="s">
        <v>891</v>
      </c>
      <c r="D7" s="401"/>
      <c r="E7" s="236" t="s">
        <v>890</v>
      </c>
      <c r="F7" s="235">
        <v>7.88</v>
      </c>
    </row>
    <row r="8" spans="1:6" ht="25.35" customHeight="1" thickBot="1" x14ac:dyDescent="0.25">
      <c r="A8" s="398"/>
      <c r="B8" s="399"/>
      <c r="C8" s="402" t="s">
        <v>889</v>
      </c>
      <c r="D8" s="403"/>
      <c r="E8" s="234" t="s">
        <v>888</v>
      </c>
      <c r="F8" s="233">
        <v>10.199999999999999</v>
      </c>
    </row>
    <row r="9" spans="1:6" ht="15" x14ac:dyDescent="0.2">
      <c r="A9" s="232" t="s">
        <v>887</v>
      </c>
    </row>
    <row r="10" spans="1:6" x14ac:dyDescent="0.2">
      <c r="A10" s="231" t="s">
        <v>886</v>
      </c>
    </row>
    <row r="11" spans="1:6" x14ac:dyDescent="0.2">
      <c r="A11" s="231" t="s">
        <v>885</v>
      </c>
    </row>
    <row r="12" spans="1:6" x14ac:dyDescent="0.2">
      <c r="A12" s="231" t="s">
        <v>884</v>
      </c>
    </row>
    <row r="13" spans="1:6" ht="15" x14ac:dyDescent="0.2">
      <c r="A13" s="232" t="s">
        <v>883</v>
      </c>
    </row>
    <row r="14" spans="1:6" x14ac:dyDescent="0.2">
      <c r="A14" s="231" t="s">
        <v>882</v>
      </c>
    </row>
    <row r="15" spans="1:6" x14ac:dyDescent="0.2">
      <c r="A15" s="231" t="s">
        <v>881</v>
      </c>
    </row>
    <row r="16" spans="1:6" x14ac:dyDescent="0.2">
      <c r="A16" s="231" t="s">
        <v>880</v>
      </c>
    </row>
    <row r="17" spans="1:1" x14ac:dyDescent="0.2">
      <c r="A17" s="231" t="s">
        <v>879</v>
      </c>
    </row>
  </sheetData>
  <mergeCells count="6">
    <mergeCell ref="A1:D1"/>
    <mergeCell ref="A6:B6"/>
    <mergeCell ref="C6:D6"/>
    <mergeCell ref="A7:B8"/>
    <mergeCell ref="C7:D7"/>
    <mergeCell ref="C8:D8"/>
  </mergeCells>
  <phoneticPr fontId="26" type="noConversion"/>
  <dataValidations count="1">
    <dataValidation type="list" allowBlank="1" showInputMessage="1" showErrorMessage="1" sqref="D2:D4" xr:uid="{00000000-0002-0000-0400-000000000000}">
      <formula1>#REF!</formula1>
    </dataValidation>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sheetPr>
  <dimension ref="A1:K296"/>
  <sheetViews>
    <sheetView workbookViewId="0">
      <selection activeCell="G2" sqref="G2"/>
    </sheetView>
  </sheetViews>
  <sheetFormatPr defaultRowHeight="15" x14ac:dyDescent="0.25"/>
  <cols>
    <col min="1" max="1" width="19" customWidth="1"/>
    <col min="2" max="2" width="36.42578125" customWidth="1"/>
    <col min="3" max="3" width="30.42578125" customWidth="1"/>
    <col min="4" max="4" width="20.5703125" customWidth="1"/>
    <col min="5" max="5" width="30.85546875" customWidth="1"/>
    <col min="6" max="7" width="24.85546875" customWidth="1"/>
    <col min="8" max="8" width="21" customWidth="1"/>
    <col min="9" max="9" width="17.7109375" customWidth="1"/>
    <col min="10" max="11" width="14.28515625" customWidth="1"/>
  </cols>
  <sheetData>
    <row r="1" spans="1:11" ht="30" x14ac:dyDescent="0.25">
      <c r="A1" s="44" t="s">
        <v>118</v>
      </c>
      <c r="B1" s="45" t="s">
        <v>119</v>
      </c>
      <c r="C1" s="46" t="s">
        <v>41</v>
      </c>
      <c r="D1" s="70" t="s">
        <v>3</v>
      </c>
      <c r="E1" s="38" t="s">
        <v>20</v>
      </c>
      <c r="F1" s="38" t="s">
        <v>417</v>
      </c>
      <c r="G1" s="38" t="s">
        <v>71</v>
      </c>
      <c r="H1" s="38" t="s">
        <v>52</v>
      </c>
      <c r="I1" s="38" t="s">
        <v>478</v>
      </c>
      <c r="J1" s="38" t="s">
        <v>469</v>
      </c>
      <c r="K1" s="38" t="s">
        <v>53</v>
      </c>
    </row>
    <row r="2" spans="1:11" x14ac:dyDescent="0.25">
      <c r="A2" s="40" t="s">
        <v>120</v>
      </c>
      <c r="B2" s="40" t="s">
        <v>79</v>
      </c>
      <c r="C2" s="40" t="s">
        <v>106</v>
      </c>
      <c r="F2" s="3" t="s">
        <v>665</v>
      </c>
      <c r="G2" t="s">
        <v>587</v>
      </c>
      <c r="I2" s="3"/>
      <c r="K2" s="3" t="s">
        <v>420</v>
      </c>
    </row>
    <row r="3" spans="1:11" x14ac:dyDescent="0.25">
      <c r="A3" s="40" t="s">
        <v>115</v>
      </c>
      <c r="B3" s="40" t="s">
        <v>80</v>
      </c>
      <c r="C3" s="40" t="s">
        <v>121</v>
      </c>
      <c r="D3" t="s">
        <v>161</v>
      </c>
      <c r="E3" t="s">
        <v>157</v>
      </c>
      <c r="F3" s="3" t="s">
        <v>666</v>
      </c>
      <c r="G3" t="s">
        <v>586</v>
      </c>
      <c r="H3" t="s">
        <v>564</v>
      </c>
      <c r="I3" t="s">
        <v>479</v>
      </c>
      <c r="J3" t="s">
        <v>574</v>
      </c>
      <c r="K3" t="s">
        <v>593</v>
      </c>
    </row>
    <row r="4" spans="1:11" x14ac:dyDescent="0.25">
      <c r="A4" s="40" t="s">
        <v>514</v>
      </c>
      <c r="B4" s="40" t="s">
        <v>514</v>
      </c>
      <c r="C4" s="40" t="s">
        <v>121</v>
      </c>
      <c r="D4" t="s">
        <v>158</v>
      </c>
      <c r="E4" t="s">
        <v>156</v>
      </c>
      <c r="F4" s="3" t="s">
        <v>667</v>
      </c>
      <c r="G4" t="s">
        <v>98</v>
      </c>
      <c r="H4" t="s">
        <v>565</v>
      </c>
      <c r="I4" t="s">
        <v>480</v>
      </c>
      <c r="J4" t="s">
        <v>477</v>
      </c>
      <c r="K4" t="s">
        <v>416</v>
      </c>
    </row>
    <row r="5" spans="1:11" x14ac:dyDescent="0.25">
      <c r="A5" s="40" t="s">
        <v>122</v>
      </c>
      <c r="B5" s="40" t="s">
        <v>81</v>
      </c>
      <c r="C5" s="40" t="s">
        <v>107</v>
      </c>
      <c r="D5" s="3" t="s">
        <v>162</v>
      </c>
      <c r="E5" t="s">
        <v>463</v>
      </c>
      <c r="F5" s="3" t="s">
        <v>668</v>
      </c>
      <c r="G5" t="s">
        <v>582</v>
      </c>
      <c r="H5" t="s">
        <v>566</v>
      </c>
      <c r="I5" t="s">
        <v>590</v>
      </c>
      <c r="J5" t="s">
        <v>575</v>
      </c>
      <c r="K5" t="s">
        <v>499</v>
      </c>
    </row>
    <row r="6" spans="1:11" x14ac:dyDescent="0.25">
      <c r="A6" s="40" t="s">
        <v>515</v>
      </c>
      <c r="B6" s="40" t="s">
        <v>516</v>
      </c>
      <c r="C6" s="40" t="s">
        <v>517</v>
      </c>
      <c r="D6" s="3" t="s">
        <v>163</v>
      </c>
      <c r="E6" t="s">
        <v>509</v>
      </c>
      <c r="F6" s="3" t="s">
        <v>669</v>
      </c>
      <c r="G6" t="s">
        <v>583</v>
      </c>
      <c r="H6" t="s">
        <v>567</v>
      </c>
      <c r="I6" t="s">
        <v>481</v>
      </c>
      <c r="J6" t="s">
        <v>576</v>
      </c>
      <c r="K6" t="s">
        <v>415</v>
      </c>
    </row>
    <row r="7" spans="1:11" x14ac:dyDescent="0.25">
      <c r="A7" s="40" t="s">
        <v>123</v>
      </c>
      <c r="B7" s="40" t="s">
        <v>82</v>
      </c>
      <c r="C7" s="40" t="s">
        <v>82</v>
      </c>
      <c r="D7" t="s">
        <v>164</v>
      </c>
      <c r="E7" t="s">
        <v>155</v>
      </c>
      <c r="F7" s="3" t="s">
        <v>670</v>
      </c>
      <c r="G7" t="s">
        <v>584</v>
      </c>
      <c r="H7" t="s">
        <v>412</v>
      </c>
      <c r="I7" t="s">
        <v>482</v>
      </c>
      <c r="J7" t="s">
        <v>577</v>
      </c>
      <c r="K7" t="s">
        <v>594</v>
      </c>
    </row>
    <row r="8" spans="1:11" x14ac:dyDescent="0.25">
      <c r="A8" s="40" t="s">
        <v>518</v>
      </c>
      <c r="B8" s="40" t="s">
        <v>519</v>
      </c>
      <c r="C8" s="40" t="s">
        <v>520</v>
      </c>
      <c r="D8" t="s">
        <v>341</v>
      </c>
      <c r="E8" t="s">
        <v>154</v>
      </c>
      <c r="F8" s="3" t="s">
        <v>671</v>
      </c>
      <c r="G8" s="3" t="s">
        <v>585</v>
      </c>
      <c r="H8" t="s">
        <v>413</v>
      </c>
      <c r="I8" t="s">
        <v>483</v>
      </c>
      <c r="J8" t="s">
        <v>476</v>
      </c>
      <c r="K8" t="s">
        <v>595</v>
      </c>
    </row>
    <row r="9" spans="1:11" x14ac:dyDescent="0.25">
      <c r="A9" s="40" t="s">
        <v>521</v>
      </c>
      <c r="B9" s="40" t="s">
        <v>522</v>
      </c>
      <c r="C9" s="40" t="s">
        <v>523</v>
      </c>
      <c r="D9" t="s">
        <v>165</v>
      </c>
      <c r="E9" t="s">
        <v>153</v>
      </c>
      <c r="F9" s="3" t="s">
        <v>672</v>
      </c>
      <c r="G9" t="s">
        <v>588</v>
      </c>
      <c r="H9" t="s">
        <v>414</v>
      </c>
      <c r="I9" t="s">
        <v>591</v>
      </c>
      <c r="J9" t="s">
        <v>474</v>
      </c>
      <c r="K9" t="s">
        <v>596</v>
      </c>
    </row>
    <row r="10" spans="1:11" x14ac:dyDescent="0.25">
      <c r="A10" s="40" t="s">
        <v>524</v>
      </c>
      <c r="B10" s="40" t="s">
        <v>525</v>
      </c>
      <c r="C10" s="40" t="s">
        <v>526</v>
      </c>
      <c r="D10" t="s">
        <v>342</v>
      </c>
      <c r="E10" t="s">
        <v>152</v>
      </c>
      <c r="F10" s="3" t="s">
        <v>673</v>
      </c>
      <c r="G10" t="s">
        <v>589</v>
      </c>
      <c r="H10" t="s">
        <v>568</v>
      </c>
      <c r="I10" t="s">
        <v>592</v>
      </c>
      <c r="J10" t="s">
        <v>473</v>
      </c>
      <c r="K10" t="s">
        <v>500</v>
      </c>
    </row>
    <row r="11" spans="1:11" x14ac:dyDescent="0.25">
      <c r="A11" s="40" t="s">
        <v>124</v>
      </c>
      <c r="B11" s="40" t="s">
        <v>83</v>
      </c>
      <c r="C11" s="40" t="s">
        <v>108</v>
      </c>
      <c r="D11" t="s">
        <v>166</v>
      </c>
      <c r="E11" t="s">
        <v>151</v>
      </c>
      <c r="H11" t="s">
        <v>569</v>
      </c>
      <c r="J11" t="s">
        <v>578</v>
      </c>
      <c r="K11" t="s">
        <v>501</v>
      </c>
    </row>
    <row r="12" spans="1:11" x14ac:dyDescent="0.25">
      <c r="A12" s="40" t="s">
        <v>527</v>
      </c>
      <c r="B12" s="40" t="s">
        <v>528</v>
      </c>
      <c r="C12" s="40" t="s">
        <v>108</v>
      </c>
      <c r="D12" t="s">
        <v>167</v>
      </c>
      <c r="E12" t="s">
        <v>150</v>
      </c>
      <c r="H12" t="s">
        <v>570</v>
      </c>
      <c r="J12" t="s">
        <v>475</v>
      </c>
      <c r="K12" t="s">
        <v>597</v>
      </c>
    </row>
    <row r="13" spans="1:11" x14ac:dyDescent="0.25">
      <c r="A13" s="40" t="s">
        <v>529</v>
      </c>
      <c r="B13" s="40" t="s">
        <v>530</v>
      </c>
      <c r="C13" s="40" t="s">
        <v>110</v>
      </c>
      <c r="D13" t="s">
        <v>343</v>
      </c>
      <c r="E13" t="s">
        <v>485</v>
      </c>
      <c r="J13" t="s">
        <v>470</v>
      </c>
      <c r="K13" t="s">
        <v>598</v>
      </c>
    </row>
    <row r="14" spans="1:11" x14ac:dyDescent="0.25">
      <c r="A14" s="40" t="s">
        <v>125</v>
      </c>
      <c r="B14" s="40" t="s">
        <v>84</v>
      </c>
      <c r="C14" s="40" t="s">
        <v>110</v>
      </c>
      <c r="D14" t="s">
        <v>159</v>
      </c>
      <c r="E14" t="s">
        <v>486</v>
      </c>
      <c r="J14" t="s">
        <v>472</v>
      </c>
      <c r="K14" t="s">
        <v>599</v>
      </c>
    </row>
    <row r="15" spans="1:11" x14ac:dyDescent="0.25">
      <c r="A15" s="40" t="s">
        <v>531</v>
      </c>
      <c r="B15" s="40" t="s">
        <v>532</v>
      </c>
      <c r="C15" s="40" t="s">
        <v>533</v>
      </c>
      <c r="D15" t="s">
        <v>344</v>
      </c>
      <c r="E15" t="s">
        <v>487</v>
      </c>
      <c r="J15" t="s">
        <v>60</v>
      </c>
      <c r="K15" t="s">
        <v>600</v>
      </c>
    </row>
    <row r="16" spans="1:11" x14ac:dyDescent="0.25">
      <c r="A16" s="40" t="s">
        <v>126</v>
      </c>
      <c r="B16" s="40" t="s">
        <v>85</v>
      </c>
      <c r="C16" s="40" t="s">
        <v>111</v>
      </c>
      <c r="D16" t="s">
        <v>345</v>
      </c>
      <c r="E16" t="s">
        <v>149</v>
      </c>
      <c r="J16" t="s">
        <v>471</v>
      </c>
      <c r="K16" t="s">
        <v>601</v>
      </c>
    </row>
    <row r="17" spans="1:11" x14ac:dyDescent="0.25">
      <c r="A17" s="40" t="s">
        <v>534</v>
      </c>
      <c r="B17" s="40" t="s">
        <v>535</v>
      </c>
      <c r="C17" s="40" t="s">
        <v>534</v>
      </c>
      <c r="D17" t="s">
        <v>168</v>
      </c>
      <c r="E17" t="s">
        <v>460</v>
      </c>
      <c r="J17" t="s">
        <v>579</v>
      </c>
      <c r="K17" t="s">
        <v>602</v>
      </c>
    </row>
    <row r="18" spans="1:11" x14ac:dyDescent="0.25">
      <c r="A18" s="40" t="s">
        <v>127</v>
      </c>
      <c r="B18" s="40" t="s">
        <v>86</v>
      </c>
      <c r="C18" s="40" t="s">
        <v>112</v>
      </c>
      <c r="D18" t="s">
        <v>421</v>
      </c>
      <c r="E18" t="s">
        <v>148</v>
      </c>
      <c r="J18" t="s">
        <v>580</v>
      </c>
      <c r="K18" t="s">
        <v>603</v>
      </c>
    </row>
    <row r="19" spans="1:11" x14ac:dyDescent="0.25">
      <c r="A19" s="40" t="s">
        <v>495</v>
      </c>
      <c r="B19" s="40" t="s">
        <v>496</v>
      </c>
      <c r="C19" s="40" t="s">
        <v>112</v>
      </c>
      <c r="D19" t="s">
        <v>169</v>
      </c>
      <c r="E19" t="s">
        <v>488</v>
      </c>
      <c r="K19" t="s">
        <v>604</v>
      </c>
    </row>
    <row r="20" spans="1:11" x14ac:dyDescent="0.25">
      <c r="A20" s="40" t="s">
        <v>536</v>
      </c>
      <c r="B20" s="40" t="s">
        <v>537</v>
      </c>
      <c r="C20" s="40" t="s">
        <v>537</v>
      </c>
      <c r="D20" t="s">
        <v>346</v>
      </c>
      <c r="E20" t="s">
        <v>459</v>
      </c>
      <c r="F20" s="3"/>
      <c r="K20" t="s">
        <v>502</v>
      </c>
    </row>
    <row r="21" spans="1:11" x14ac:dyDescent="0.25">
      <c r="A21" s="40" t="s">
        <v>138</v>
      </c>
      <c r="B21" s="40" t="s">
        <v>139</v>
      </c>
      <c r="C21" s="40" t="s">
        <v>140</v>
      </c>
      <c r="D21" t="s">
        <v>170</v>
      </c>
      <c r="E21" t="s">
        <v>489</v>
      </c>
      <c r="F21" s="3"/>
      <c r="G21" s="3"/>
      <c r="K21" t="s">
        <v>605</v>
      </c>
    </row>
    <row r="22" spans="1:11" x14ac:dyDescent="0.25">
      <c r="A22" s="40" t="s">
        <v>141</v>
      </c>
      <c r="B22" s="40" t="s">
        <v>142</v>
      </c>
      <c r="C22" s="40" t="s">
        <v>140</v>
      </c>
      <c r="D22" t="s">
        <v>171</v>
      </c>
      <c r="E22" t="s">
        <v>490</v>
      </c>
    </row>
    <row r="23" spans="1:11" x14ac:dyDescent="0.25">
      <c r="A23" s="40" t="s">
        <v>145</v>
      </c>
      <c r="B23" s="40" t="s">
        <v>146</v>
      </c>
      <c r="C23" s="40" t="s">
        <v>140</v>
      </c>
      <c r="D23" t="s">
        <v>172</v>
      </c>
      <c r="E23" t="s">
        <v>491</v>
      </c>
    </row>
    <row r="24" spans="1:11" x14ac:dyDescent="0.25">
      <c r="A24" s="40" t="s">
        <v>143</v>
      </c>
      <c r="B24" s="40" t="s">
        <v>144</v>
      </c>
      <c r="C24" s="40" t="s">
        <v>140</v>
      </c>
      <c r="D24" t="s">
        <v>173</v>
      </c>
      <c r="E24" t="s">
        <v>461</v>
      </c>
    </row>
    <row r="25" spans="1:11" x14ac:dyDescent="0.25">
      <c r="A25" s="40" t="s">
        <v>128</v>
      </c>
      <c r="B25" s="40" t="s">
        <v>87</v>
      </c>
      <c r="C25" s="40" t="s">
        <v>87</v>
      </c>
      <c r="D25" s="3" t="s">
        <v>347</v>
      </c>
      <c r="E25" t="s">
        <v>462</v>
      </c>
    </row>
    <row r="26" spans="1:11" x14ac:dyDescent="0.25">
      <c r="A26" s="40" t="s">
        <v>129</v>
      </c>
      <c r="B26" s="40" t="s">
        <v>88</v>
      </c>
      <c r="C26" s="40" t="s">
        <v>88</v>
      </c>
      <c r="D26" t="s">
        <v>174</v>
      </c>
      <c r="E26" t="s">
        <v>147</v>
      </c>
    </row>
    <row r="27" spans="1:11" x14ac:dyDescent="0.25">
      <c r="A27" s="40" t="s">
        <v>130</v>
      </c>
      <c r="B27" s="40" t="s">
        <v>89</v>
      </c>
      <c r="C27" s="40" t="s">
        <v>88</v>
      </c>
      <c r="D27" t="s">
        <v>422</v>
      </c>
    </row>
    <row r="28" spans="1:11" x14ac:dyDescent="0.25">
      <c r="A28" s="40" t="s">
        <v>538</v>
      </c>
      <c r="B28" s="40" t="s">
        <v>539</v>
      </c>
      <c r="C28" s="40" t="s">
        <v>88</v>
      </c>
      <c r="D28" t="s">
        <v>175</v>
      </c>
    </row>
    <row r="29" spans="1:11" x14ac:dyDescent="0.25">
      <c r="A29" s="40" t="s">
        <v>540</v>
      </c>
      <c r="B29" s="40" t="s">
        <v>541</v>
      </c>
      <c r="C29" s="40" t="s">
        <v>541</v>
      </c>
      <c r="D29" t="s">
        <v>423</v>
      </c>
    </row>
    <row r="30" spans="1:11" x14ac:dyDescent="0.25">
      <c r="A30" s="40" t="s">
        <v>542</v>
      </c>
      <c r="B30" s="40" t="s">
        <v>543</v>
      </c>
      <c r="C30" s="40" t="s">
        <v>113</v>
      </c>
      <c r="D30" t="s">
        <v>176</v>
      </c>
    </row>
    <row r="31" spans="1:11" x14ac:dyDescent="0.25">
      <c r="A31" s="40" t="s">
        <v>131</v>
      </c>
      <c r="B31" s="40" t="s">
        <v>90</v>
      </c>
      <c r="C31" s="40" t="s">
        <v>113</v>
      </c>
      <c r="D31" t="s">
        <v>424</v>
      </c>
    </row>
    <row r="32" spans="1:11" x14ac:dyDescent="0.25">
      <c r="A32" s="40" t="s">
        <v>132</v>
      </c>
      <c r="B32" s="40" t="s">
        <v>91</v>
      </c>
      <c r="C32" s="40" t="s">
        <v>113</v>
      </c>
      <c r="D32" t="s">
        <v>160</v>
      </c>
    </row>
    <row r="33" spans="1:4" x14ac:dyDescent="0.25">
      <c r="A33" s="40" t="s">
        <v>544</v>
      </c>
      <c r="B33" s="40" t="s">
        <v>545</v>
      </c>
      <c r="C33" t="s">
        <v>520</v>
      </c>
      <c r="D33" t="s">
        <v>177</v>
      </c>
    </row>
    <row r="34" spans="1:4" x14ac:dyDescent="0.25">
      <c r="A34" s="40" t="s">
        <v>546</v>
      </c>
      <c r="B34" s="40" t="s">
        <v>547</v>
      </c>
      <c r="C34" s="40" t="s">
        <v>547</v>
      </c>
      <c r="D34" s="3" t="s">
        <v>425</v>
      </c>
    </row>
    <row r="35" spans="1:4" x14ac:dyDescent="0.25">
      <c r="A35" s="40" t="s">
        <v>548</v>
      </c>
      <c r="B35" s="40" t="s">
        <v>549</v>
      </c>
      <c r="C35" s="40" t="s">
        <v>550</v>
      </c>
      <c r="D35" t="s">
        <v>178</v>
      </c>
    </row>
    <row r="36" spans="1:4" x14ac:dyDescent="0.25">
      <c r="A36" s="40" t="s">
        <v>551</v>
      </c>
      <c r="B36" s="40" t="s">
        <v>552</v>
      </c>
      <c r="C36" s="40" t="s">
        <v>553</v>
      </c>
      <c r="D36" t="s">
        <v>348</v>
      </c>
    </row>
    <row r="37" spans="1:4" x14ac:dyDescent="0.25">
      <c r="A37" s="40" t="s">
        <v>133</v>
      </c>
      <c r="B37" s="40" t="s">
        <v>92</v>
      </c>
      <c r="C37" s="40" t="s">
        <v>117</v>
      </c>
      <c r="D37" t="s">
        <v>179</v>
      </c>
    </row>
    <row r="38" spans="1:4" x14ac:dyDescent="0.25">
      <c r="A38" s="40" t="s">
        <v>554</v>
      </c>
      <c r="B38" s="40" t="s">
        <v>555</v>
      </c>
      <c r="C38" s="40" t="s">
        <v>556</v>
      </c>
      <c r="D38" t="s">
        <v>180</v>
      </c>
    </row>
    <row r="39" spans="1:4" x14ac:dyDescent="0.25">
      <c r="A39" s="40" t="s">
        <v>135</v>
      </c>
      <c r="B39" s="40" t="s">
        <v>93</v>
      </c>
      <c r="C39" s="40" t="s">
        <v>109</v>
      </c>
      <c r="D39" t="s">
        <v>181</v>
      </c>
    </row>
    <row r="40" spans="1:4" x14ac:dyDescent="0.25">
      <c r="A40" s="40" t="s">
        <v>557</v>
      </c>
      <c r="B40" s="40" t="s">
        <v>558</v>
      </c>
      <c r="C40" s="40" t="s">
        <v>541</v>
      </c>
      <c r="D40" t="s">
        <v>426</v>
      </c>
    </row>
    <row r="41" spans="1:4" x14ac:dyDescent="0.25">
      <c r="A41" s="40" t="s">
        <v>559</v>
      </c>
      <c r="B41" s="40" t="s">
        <v>560</v>
      </c>
      <c r="C41" s="40" t="s">
        <v>561</v>
      </c>
      <c r="D41" t="s">
        <v>349</v>
      </c>
    </row>
    <row r="42" spans="1:4" x14ac:dyDescent="0.25">
      <c r="A42" s="40" t="s">
        <v>136</v>
      </c>
      <c r="B42" s="40" t="s">
        <v>94</v>
      </c>
      <c r="C42" s="40" t="s">
        <v>137</v>
      </c>
      <c r="D42" t="s">
        <v>182</v>
      </c>
    </row>
    <row r="43" spans="1:4" x14ac:dyDescent="0.25">
      <c r="A43" s="40" t="s">
        <v>497</v>
      </c>
      <c r="B43" s="40" t="s">
        <v>498</v>
      </c>
      <c r="C43" s="40" t="s">
        <v>137</v>
      </c>
      <c r="D43" t="s">
        <v>183</v>
      </c>
    </row>
    <row r="44" spans="1:4" x14ac:dyDescent="0.25">
      <c r="A44" s="40" t="s">
        <v>562</v>
      </c>
      <c r="B44" s="40" t="s">
        <v>563</v>
      </c>
      <c r="C44" s="40" t="s">
        <v>563</v>
      </c>
      <c r="D44" t="s">
        <v>427</v>
      </c>
    </row>
    <row r="45" spans="1:4" x14ac:dyDescent="0.25">
      <c r="D45" t="s">
        <v>184</v>
      </c>
    </row>
    <row r="46" spans="1:4" x14ac:dyDescent="0.25">
      <c r="D46" t="s">
        <v>350</v>
      </c>
    </row>
    <row r="47" spans="1:4" x14ac:dyDescent="0.25">
      <c r="D47" t="s">
        <v>185</v>
      </c>
    </row>
    <row r="48" spans="1:4" x14ac:dyDescent="0.25">
      <c r="D48" t="s">
        <v>186</v>
      </c>
    </row>
    <row r="49" spans="4:4" x14ac:dyDescent="0.25">
      <c r="D49" t="s">
        <v>187</v>
      </c>
    </row>
    <row r="50" spans="4:4" x14ac:dyDescent="0.25">
      <c r="D50" t="s">
        <v>428</v>
      </c>
    </row>
    <row r="51" spans="4:4" x14ac:dyDescent="0.25">
      <c r="D51" t="s">
        <v>188</v>
      </c>
    </row>
    <row r="52" spans="4:4" x14ac:dyDescent="0.25">
      <c r="D52" t="s">
        <v>351</v>
      </c>
    </row>
    <row r="53" spans="4:4" x14ac:dyDescent="0.25">
      <c r="D53" t="s">
        <v>189</v>
      </c>
    </row>
    <row r="54" spans="4:4" x14ac:dyDescent="0.25">
      <c r="D54" t="s">
        <v>352</v>
      </c>
    </row>
    <row r="55" spans="4:4" x14ac:dyDescent="0.25">
      <c r="D55" t="s">
        <v>429</v>
      </c>
    </row>
    <row r="56" spans="4:4" x14ac:dyDescent="0.25">
      <c r="D56" s="3" t="s">
        <v>353</v>
      </c>
    </row>
    <row r="57" spans="4:4" x14ac:dyDescent="0.25">
      <c r="D57" t="s">
        <v>354</v>
      </c>
    </row>
    <row r="58" spans="4:4" x14ac:dyDescent="0.25">
      <c r="D58" t="s">
        <v>190</v>
      </c>
    </row>
    <row r="59" spans="4:4" x14ac:dyDescent="0.25">
      <c r="D59" t="s">
        <v>355</v>
      </c>
    </row>
    <row r="60" spans="4:4" x14ac:dyDescent="0.25">
      <c r="D60" t="s">
        <v>356</v>
      </c>
    </row>
    <row r="61" spans="4:4" x14ac:dyDescent="0.25">
      <c r="D61" t="s">
        <v>191</v>
      </c>
    </row>
    <row r="62" spans="4:4" x14ac:dyDescent="0.25">
      <c r="D62" s="3" t="s">
        <v>192</v>
      </c>
    </row>
    <row r="63" spans="4:4" x14ac:dyDescent="0.25">
      <c r="D63" t="s">
        <v>193</v>
      </c>
    </row>
    <row r="64" spans="4:4" x14ac:dyDescent="0.25">
      <c r="D64" t="s">
        <v>194</v>
      </c>
    </row>
    <row r="65" spans="4:4" x14ac:dyDescent="0.25">
      <c r="D65" t="s">
        <v>195</v>
      </c>
    </row>
    <row r="66" spans="4:4" x14ac:dyDescent="0.25">
      <c r="D66" t="s">
        <v>196</v>
      </c>
    </row>
    <row r="67" spans="4:4" x14ac:dyDescent="0.25">
      <c r="D67" t="s">
        <v>430</v>
      </c>
    </row>
    <row r="68" spans="4:4" x14ac:dyDescent="0.25">
      <c r="D68" s="3" t="s">
        <v>197</v>
      </c>
    </row>
    <row r="69" spans="4:4" x14ac:dyDescent="0.25">
      <c r="D69" t="s">
        <v>431</v>
      </c>
    </row>
    <row r="70" spans="4:4" x14ac:dyDescent="0.25">
      <c r="D70" t="s">
        <v>198</v>
      </c>
    </row>
    <row r="71" spans="4:4" x14ac:dyDescent="0.25">
      <c r="D71" t="s">
        <v>199</v>
      </c>
    </row>
    <row r="72" spans="4:4" x14ac:dyDescent="0.25">
      <c r="D72" t="s">
        <v>200</v>
      </c>
    </row>
    <row r="73" spans="4:4" x14ac:dyDescent="0.25">
      <c r="D73" t="s">
        <v>201</v>
      </c>
    </row>
    <row r="74" spans="4:4" x14ac:dyDescent="0.25">
      <c r="D74" t="s">
        <v>357</v>
      </c>
    </row>
    <row r="75" spans="4:4" x14ac:dyDescent="0.25">
      <c r="D75" t="s">
        <v>202</v>
      </c>
    </row>
    <row r="76" spans="4:4" x14ac:dyDescent="0.25">
      <c r="D76" t="s">
        <v>358</v>
      </c>
    </row>
    <row r="77" spans="4:4" x14ac:dyDescent="0.25">
      <c r="D77" t="s">
        <v>203</v>
      </c>
    </row>
    <row r="78" spans="4:4" x14ac:dyDescent="0.25">
      <c r="D78" t="s">
        <v>359</v>
      </c>
    </row>
    <row r="79" spans="4:4" x14ac:dyDescent="0.25">
      <c r="D79" t="s">
        <v>204</v>
      </c>
    </row>
    <row r="80" spans="4:4" x14ac:dyDescent="0.25">
      <c r="D80" t="s">
        <v>360</v>
      </c>
    </row>
    <row r="81" spans="4:4" x14ac:dyDescent="0.25">
      <c r="D81" t="s">
        <v>205</v>
      </c>
    </row>
    <row r="82" spans="4:4" x14ac:dyDescent="0.25">
      <c r="D82" t="s">
        <v>206</v>
      </c>
    </row>
    <row r="83" spans="4:4" x14ac:dyDescent="0.25">
      <c r="D83" t="s">
        <v>432</v>
      </c>
    </row>
    <row r="84" spans="4:4" x14ac:dyDescent="0.25">
      <c r="D84" t="s">
        <v>361</v>
      </c>
    </row>
    <row r="85" spans="4:4" x14ac:dyDescent="0.25">
      <c r="D85" t="s">
        <v>207</v>
      </c>
    </row>
    <row r="86" spans="4:4" x14ac:dyDescent="0.25">
      <c r="D86" t="s">
        <v>208</v>
      </c>
    </row>
    <row r="87" spans="4:4" x14ac:dyDescent="0.25">
      <c r="D87" t="s">
        <v>209</v>
      </c>
    </row>
    <row r="88" spans="4:4" x14ac:dyDescent="0.25">
      <c r="D88" t="s">
        <v>362</v>
      </c>
    </row>
    <row r="89" spans="4:4" x14ac:dyDescent="0.25">
      <c r="D89" t="s">
        <v>363</v>
      </c>
    </row>
    <row r="90" spans="4:4" x14ac:dyDescent="0.25">
      <c r="D90" t="s">
        <v>433</v>
      </c>
    </row>
    <row r="91" spans="4:4" x14ac:dyDescent="0.25">
      <c r="D91" t="s">
        <v>210</v>
      </c>
    </row>
    <row r="92" spans="4:4" x14ac:dyDescent="0.25">
      <c r="D92" t="s">
        <v>211</v>
      </c>
    </row>
    <row r="93" spans="4:4" x14ac:dyDescent="0.25">
      <c r="D93" t="s">
        <v>212</v>
      </c>
    </row>
    <row r="94" spans="4:4" x14ac:dyDescent="0.25">
      <c r="D94" t="s">
        <v>492</v>
      </c>
    </row>
    <row r="95" spans="4:4" x14ac:dyDescent="0.25">
      <c r="D95" t="s">
        <v>213</v>
      </c>
    </row>
    <row r="96" spans="4:4" x14ac:dyDescent="0.25">
      <c r="D96" t="s">
        <v>214</v>
      </c>
    </row>
    <row r="97" spans="4:4" x14ac:dyDescent="0.25">
      <c r="D97" t="s">
        <v>434</v>
      </c>
    </row>
    <row r="98" spans="4:4" x14ac:dyDescent="0.25">
      <c r="D98" t="s">
        <v>215</v>
      </c>
    </row>
    <row r="99" spans="4:4" x14ac:dyDescent="0.25">
      <c r="D99" t="s">
        <v>216</v>
      </c>
    </row>
    <row r="100" spans="4:4" x14ac:dyDescent="0.25">
      <c r="D100" t="s">
        <v>217</v>
      </c>
    </row>
    <row r="101" spans="4:4" x14ac:dyDescent="0.25">
      <c r="D101" t="s">
        <v>218</v>
      </c>
    </row>
    <row r="102" spans="4:4" x14ac:dyDescent="0.25">
      <c r="D102" t="s">
        <v>435</v>
      </c>
    </row>
    <row r="103" spans="4:4" x14ac:dyDescent="0.25">
      <c r="D103" t="s">
        <v>219</v>
      </c>
    </row>
    <row r="104" spans="4:4" x14ac:dyDescent="0.25">
      <c r="D104" t="s">
        <v>220</v>
      </c>
    </row>
    <row r="105" spans="4:4" x14ac:dyDescent="0.25">
      <c r="D105" t="s">
        <v>436</v>
      </c>
    </row>
    <row r="106" spans="4:4" x14ac:dyDescent="0.25">
      <c r="D106" t="s">
        <v>493</v>
      </c>
    </row>
    <row r="107" spans="4:4" x14ac:dyDescent="0.25">
      <c r="D107" t="s">
        <v>221</v>
      </c>
    </row>
    <row r="108" spans="4:4" x14ac:dyDescent="0.25">
      <c r="D108" t="s">
        <v>222</v>
      </c>
    </row>
    <row r="109" spans="4:4" x14ac:dyDescent="0.25">
      <c r="D109" t="s">
        <v>223</v>
      </c>
    </row>
    <row r="110" spans="4:4" x14ac:dyDescent="0.25">
      <c r="D110" t="s">
        <v>224</v>
      </c>
    </row>
    <row r="111" spans="4:4" x14ac:dyDescent="0.25">
      <c r="D111" t="s">
        <v>225</v>
      </c>
    </row>
    <row r="112" spans="4:4" x14ac:dyDescent="0.25">
      <c r="D112" t="s">
        <v>226</v>
      </c>
    </row>
    <row r="113" spans="4:4" x14ac:dyDescent="0.25">
      <c r="D113" t="s">
        <v>227</v>
      </c>
    </row>
    <row r="114" spans="4:4" x14ac:dyDescent="0.25">
      <c r="D114" t="s">
        <v>437</v>
      </c>
    </row>
    <row r="115" spans="4:4" x14ac:dyDescent="0.25">
      <c r="D115" t="s">
        <v>228</v>
      </c>
    </row>
    <row r="116" spans="4:4" x14ac:dyDescent="0.25">
      <c r="D116" t="s">
        <v>364</v>
      </c>
    </row>
    <row r="117" spans="4:4" x14ac:dyDescent="0.25">
      <c r="D117" t="s">
        <v>365</v>
      </c>
    </row>
    <row r="118" spans="4:4" x14ac:dyDescent="0.25">
      <c r="D118" t="s">
        <v>229</v>
      </c>
    </row>
    <row r="119" spans="4:4" x14ac:dyDescent="0.25">
      <c r="D119" t="s">
        <v>366</v>
      </c>
    </row>
    <row r="120" spans="4:4" x14ac:dyDescent="0.25">
      <c r="D120" t="s">
        <v>230</v>
      </c>
    </row>
    <row r="121" spans="4:4" x14ac:dyDescent="0.25">
      <c r="D121" t="s">
        <v>231</v>
      </c>
    </row>
    <row r="122" spans="4:4" x14ac:dyDescent="0.25">
      <c r="D122" t="s">
        <v>232</v>
      </c>
    </row>
    <row r="123" spans="4:4" x14ac:dyDescent="0.25">
      <c r="D123" t="s">
        <v>367</v>
      </c>
    </row>
    <row r="124" spans="4:4" x14ac:dyDescent="0.25">
      <c r="D124" t="s">
        <v>233</v>
      </c>
    </row>
    <row r="125" spans="4:4" x14ac:dyDescent="0.25">
      <c r="D125" t="s">
        <v>234</v>
      </c>
    </row>
    <row r="126" spans="4:4" x14ac:dyDescent="0.25">
      <c r="D126" t="s">
        <v>235</v>
      </c>
    </row>
    <row r="127" spans="4:4" x14ac:dyDescent="0.25">
      <c r="D127" t="s">
        <v>368</v>
      </c>
    </row>
    <row r="128" spans="4:4" x14ac:dyDescent="0.25">
      <c r="D128" t="s">
        <v>438</v>
      </c>
    </row>
    <row r="129" spans="4:4" x14ac:dyDescent="0.25">
      <c r="D129" t="s">
        <v>236</v>
      </c>
    </row>
    <row r="130" spans="4:4" x14ac:dyDescent="0.25">
      <c r="D130" t="s">
        <v>237</v>
      </c>
    </row>
    <row r="131" spans="4:4" x14ac:dyDescent="0.25">
      <c r="D131" t="s">
        <v>238</v>
      </c>
    </row>
    <row r="132" spans="4:4" x14ac:dyDescent="0.25">
      <c r="D132" t="s">
        <v>369</v>
      </c>
    </row>
    <row r="133" spans="4:4" x14ac:dyDescent="0.25">
      <c r="D133" t="s">
        <v>370</v>
      </c>
    </row>
    <row r="134" spans="4:4" x14ac:dyDescent="0.25">
      <c r="D134" t="s">
        <v>239</v>
      </c>
    </row>
    <row r="135" spans="4:4" x14ac:dyDescent="0.25">
      <c r="D135" t="s">
        <v>439</v>
      </c>
    </row>
    <row r="136" spans="4:4" x14ac:dyDescent="0.25">
      <c r="D136" t="s">
        <v>371</v>
      </c>
    </row>
    <row r="137" spans="4:4" x14ac:dyDescent="0.25">
      <c r="D137" t="s">
        <v>440</v>
      </c>
    </row>
    <row r="138" spans="4:4" x14ac:dyDescent="0.25">
      <c r="D138" t="s">
        <v>441</v>
      </c>
    </row>
    <row r="139" spans="4:4" x14ac:dyDescent="0.25">
      <c r="D139" t="s">
        <v>240</v>
      </c>
    </row>
    <row r="140" spans="4:4" x14ac:dyDescent="0.25">
      <c r="D140" t="s">
        <v>241</v>
      </c>
    </row>
    <row r="141" spans="4:4" x14ac:dyDescent="0.25">
      <c r="D141" t="s">
        <v>442</v>
      </c>
    </row>
    <row r="142" spans="4:4" x14ac:dyDescent="0.25">
      <c r="D142" t="s">
        <v>242</v>
      </c>
    </row>
    <row r="143" spans="4:4" x14ac:dyDescent="0.25">
      <c r="D143" t="s">
        <v>443</v>
      </c>
    </row>
    <row r="144" spans="4:4" x14ac:dyDescent="0.25">
      <c r="D144" t="s">
        <v>243</v>
      </c>
    </row>
    <row r="145" spans="4:4" x14ac:dyDescent="0.25">
      <c r="D145" t="s">
        <v>444</v>
      </c>
    </row>
    <row r="146" spans="4:4" x14ac:dyDescent="0.25">
      <c r="D146" t="s">
        <v>244</v>
      </c>
    </row>
    <row r="147" spans="4:4" x14ac:dyDescent="0.25">
      <c r="D147" t="s">
        <v>445</v>
      </c>
    </row>
    <row r="148" spans="4:4" x14ac:dyDescent="0.25">
      <c r="D148" t="s">
        <v>87</v>
      </c>
    </row>
    <row r="149" spans="4:4" x14ac:dyDescent="0.25">
      <c r="D149" t="s">
        <v>245</v>
      </c>
    </row>
    <row r="150" spans="4:4" x14ac:dyDescent="0.25">
      <c r="D150" t="s">
        <v>246</v>
      </c>
    </row>
    <row r="151" spans="4:4" x14ac:dyDescent="0.25">
      <c r="D151" t="s">
        <v>247</v>
      </c>
    </row>
    <row r="152" spans="4:4" x14ac:dyDescent="0.25">
      <c r="D152" t="s">
        <v>248</v>
      </c>
    </row>
    <row r="153" spans="4:4" x14ac:dyDescent="0.25">
      <c r="D153" t="s">
        <v>372</v>
      </c>
    </row>
    <row r="154" spans="4:4" x14ac:dyDescent="0.25">
      <c r="D154" t="s">
        <v>249</v>
      </c>
    </row>
    <row r="155" spans="4:4" x14ac:dyDescent="0.25">
      <c r="D155" t="s">
        <v>250</v>
      </c>
    </row>
    <row r="156" spans="4:4" x14ac:dyDescent="0.25">
      <c r="D156" t="s">
        <v>251</v>
      </c>
    </row>
    <row r="157" spans="4:4" x14ac:dyDescent="0.25">
      <c r="D157" t="s">
        <v>252</v>
      </c>
    </row>
    <row r="158" spans="4:4" x14ac:dyDescent="0.25">
      <c r="D158" t="s">
        <v>373</v>
      </c>
    </row>
    <row r="159" spans="4:4" x14ac:dyDescent="0.25">
      <c r="D159" t="s">
        <v>253</v>
      </c>
    </row>
    <row r="160" spans="4:4" x14ac:dyDescent="0.25">
      <c r="D160" t="s">
        <v>374</v>
      </c>
    </row>
    <row r="161" spans="4:4" x14ac:dyDescent="0.25">
      <c r="D161" t="s">
        <v>446</v>
      </c>
    </row>
    <row r="162" spans="4:4" x14ac:dyDescent="0.25">
      <c r="D162" t="s">
        <v>375</v>
      </c>
    </row>
    <row r="163" spans="4:4" x14ac:dyDescent="0.25">
      <c r="D163" t="s">
        <v>376</v>
      </c>
    </row>
    <row r="164" spans="4:4" x14ac:dyDescent="0.25">
      <c r="D164" t="s">
        <v>447</v>
      </c>
    </row>
    <row r="165" spans="4:4" x14ac:dyDescent="0.25">
      <c r="D165" t="s">
        <v>377</v>
      </c>
    </row>
    <row r="166" spans="4:4" x14ac:dyDescent="0.25">
      <c r="D166" t="s">
        <v>254</v>
      </c>
    </row>
    <row r="167" spans="4:4" x14ac:dyDescent="0.25">
      <c r="D167" t="s">
        <v>255</v>
      </c>
    </row>
    <row r="168" spans="4:4" x14ac:dyDescent="0.25">
      <c r="D168" t="s">
        <v>256</v>
      </c>
    </row>
    <row r="169" spans="4:4" x14ac:dyDescent="0.25">
      <c r="D169" t="s">
        <v>257</v>
      </c>
    </row>
    <row r="170" spans="4:4" x14ac:dyDescent="0.25">
      <c r="D170" t="s">
        <v>258</v>
      </c>
    </row>
    <row r="171" spans="4:4" x14ac:dyDescent="0.25">
      <c r="D171" t="s">
        <v>259</v>
      </c>
    </row>
    <row r="172" spans="4:4" x14ac:dyDescent="0.25">
      <c r="D172" t="s">
        <v>260</v>
      </c>
    </row>
    <row r="173" spans="4:4" x14ac:dyDescent="0.25">
      <c r="D173" t="s">
        <v>261</v>
      </c>
    </row>
    <row r="174" spans="4:4" x14ac:dyDescent="0.25">
      <c r="D174" t="s">
        <v>262</v>
      </c>
    </row>
    <row r="175" spans="4:4" x14ac:dyDescent="0.25">
      <c r="D175" t="s">
        <v>263</v>
      </c>
    </row>
    <row r="176" spans="4:4" x14ac:dyDescent="0.25">
      <c r="D176" t="s">
        <v>448</v>
      </c>
    </row>
    <row r="177" spans="4:4" x14ac:dyDescent="0.25">
      <c r="D177" t="s">
        <v>378</v>
      </c>
    </row>
    <row r="178" spans="4:4" x14ac:dyDescent="0.25">
      <c r="D178" t="s">
        <v>379</v>
      </c>
    </row>
    <row r="179" spans="4:4" x14ac:dyDescent="0.25">
      <c r="D179" t="s">
        <v>264</v>
      </c>
    </row>
    <row r="180" spans="4:4" x14ac:dyDescent="0.25">
      <c r="D180" t="s">
        <v>265</v>
      </c>
    </row>
    <row r="181" spans="4:4" x14ac:dyDescent="0.25">
      <c r="D181" t="s">
        <v>449</v>
      </c>
    </row>
    <row r="182" spans="4:4" x14ac:dyDescent="0.25">
      <c r="D182" t="s">
        <v>266</v>
      </c>
    </row>
    <row r="183" spans="4:4" x14ac:dyDescent="0.25">
      <c r="D183" t="s">
        <v>267</v>
      </c>
    </row>
    <row r="184" spans="4:4" x14ac:dyDescent="0.25">
      <c r="D184" t="s">
        <v>268</v>
      </c>
    </row>
    <row r="185" spans="4:4" x14ac:dyDescent="0.25">
      <c r="D185" t="s">
        <v>450</v>
      </c>
    </row>
    <row r="186" spans="4:4" x14ac:dyDescent="0.25">
      <c r="D186" t="s">
        <v>269</v>
      </c>
    </row>
    <row r="187" spans="4:4" x14ac:dyDescent="0.25">
      <c r="D187" t="s">
        <v>270</v>
      </c>
    </row>
    <row r="188" spans="4:4" x14ac:dyDescent="0.25">
      <c r="D188" t="s">
        <v>451</v>
      </c>
    </row>
    <row r="189" spans="4:4" x14ac:dyDescent="0.25">
      <c r="D189" t="s">
        <v>380</v>
      </c>
    </row>
    <row r="190" spans="4:4" x14ac:dyDescent="0.25">
      <c r="D190" t="s">
        <v>271</v>
      </c>
    </row>
    <row r="191" spans="4:4" x14ac:dyDescent="0.25">
      <c r="D191" t="s">
        <v>272</v>
      </c>
    </row>
    <row r="192" spans="4:4" x14ac:dyDescent="0.25">
      <c r="D192" t="s">
        <v>381</v>
      </c>
    </row>
    <row r="193" spans="4:4" x14ac:dyDescent="0.25">
      <c r="D193" t="s">
        <v>273</v>
      </c>
    </row>
    <row r="194" spans="4:4" x14ac:dyDescent="0.25">
      <c r="D194" t="s">
        <v>382</v>
      </c>
    </row>
    <row r="195" spans="4:4" x14ac:dyDescent="0.25">
      <c r="D195" t="s">
        <v>274</v>
      </c>
    </row>
    <row r="196" spans="4:4" x14ac:dyDescent="0.25">
      <c r="D196" t="s">
        <v>275</v>
      </c>
    </row>
    <row r="197" spans="4:4" x14ac:dyDescent="0.25">
      <c r="D197" t="s">
        <v>383</v>
      </c>
    </row>
    <row r="198" spans="4:4" x14ac:dyDescent="0.25">
      <c r="D198" t="s">
        <v>114</v>
      </c>
    </row>
    <row r="199" spans="4:4" x14ac:dyDescent="0.25">
      <c r="D199" t="s">
        <v>276</v>
      </c>
    </row>
    <row r="200" spans="4:4" x14ac:dyDescent="0.25">
      <c r="D200" t="s">
        <v>277</v>
      </c>
    </row>
    <row r="201" spans="4:4" x14ac:dyDescent="0.25">
      <c r="D201" t="s">
        <v>278</v>
      </c>
    </row>
    <row r="202" spans="4:4" x14ac:dyDescent="0.25">
      <c r="D202" t="s">
        <v>279</v>
      </c>
    </row>
    <row r="203" spans="4:4" x14ac:dyDescent="0.25">
      <c r="D203" t="s">
        <v>280</v>
      </c>
    </row>
    <row r="204" spans="4:4" x14ac:dyDescent="0.25">
      <c r="D204" t="s">
        <v>281</v>
      </c>
    </row>
    <row r="205" spans="4:4" x14ac:dyDescent="0.25">
      <c r="D205" t="s">
        <v>282</v>
      </c>
    </row>
    <row r="206" spans="4:4" x14ac:dyDescent="0.25">
      <c r="D206" t="s">
        <v>283</v>
      </c>
    </row>
    <row r="207" spans="4:4" x14ac:dyDescent="0.25">
      <c r="D207" t="s">
        <v>384</v>
      </c>
    </row>
    <row r="208" spans="4:4" x14ac:dyDescent="0.25">
      <c r="D208" t="s">
        <v>452</v>
      </c>
    </row>
    <row r="209" spans="4:4" x14ac:dyDescent="0.25">
      <c r="D209" t="s">
        <v>385</v>
      </c>
    </row>
    <row r="210" spans="4:4" x14ac:dyDescent="0.25">
      <c r="D210" t="s">
        <v>284</v>
      </c>
    </row>
    <row r="211" spans="4:4" x14ac:dyDescent="0.25">
      <c r="D211" t="s">
        <v>285</v>
      </c>
    </row>
    <row r="212" spans="4:4" x14ac:dyDescent="0.25">
      <c r="D212" t="s">
        <v>286</v>
      </c>
    </row>
    <row r="213" spans="4:4" x14ac:dyDescent="0.25">
      <c r="D213" t="s">
        <v>386</v>
      </c>
    </row>
    <row r="214" spans="4:4" x14ac:dyDescent="0.25">
      <c r="D214" t="s">
        <v>453</v>
      </c>
    </row>
    <row r="215" spans="4:4" x14ac:dyDescent="0.25">
      <c r="D215" t="s">
        <v>287</v>
      </c>
    </row>
    <row r="216" spans="4:4" x14ac:dyDescent="0.25">
      <c r="D216" t="s">
        <v>288</v>
      </c>
    </row>
    <row r="217" spans="4:4" x14ac:dyDescent="0.25">
      <c r="D217" t="s">
        <v>289</v>
      </c>
    </row>
    <row r="218" spans="4:4" x14ac:dyDescent="0.25">
      <c r="D218" t="s">
        <v>387</v>
      </c>
    </row>
    <row r="219" spans="4:4" x14ac:dyDescent="0.25">
      <c r="D219" t="s">
        <v>454</v>
      </c>
    </row>
    <row r="220" spans="4:4" x14ac:dyDescent="0.25">
      <c r="D220" t="s">
        <v>290</v>
      </c>
    </row>
    <row r="221" spans="4:4" x14ac:dyDescent="0.25">
      <c r="D221" t="s">
        <v>291</v>
      </c>
    </row>
    <row r="222" spans="4:4" x14ac:dyDescent="0.25">
      <c r="D222" t="s">
        <v>292</v>
      </c>
    </row>
    <row r="223" spans="4:4" x14ac:dyDescent="0.25">
      <c r="D223" t="s">
        <v>388</v>
      </c>
    </row>
    <row r="224" spans="4:4" x14ac:dyDescent="0.25">
      <c r="D224" t="s">
        <v>293</v>
      </c>
    </row>
    <row r="225" spans="4:4" x14ac:dyDescent="0.25">
      <c r="D225" t="s">
        <v>389</v>
      </c>
    </row>
    <row r="226" spans="4:4" x14ac:dyDescent="0.25">
      <c r="D226" t="s">
        <v>390</v>
      </c>
    </row>
    <row r="227" spans="4:4" x14ac:dyDescent="0.25">
      <c r="D227" t="s">
        <v>391</v>
      </c>
    </row>
    <row r="228" spans="4:4" x14ac:dyDescent="0.25">
      <c r="D228" t="s">
        <v>392</v>
      </c>
    </row>
    <row r="229" spans="4:4" x14ac:dyDescent="0.25">
      <c r="D229" t="s">
        <v>294</v>
      </c>
    </row>
    <row r="230" spans="4:4" x14ac:dyDescent="0.25">
      <c r="D230" t="s">
        <v>295</v>
      </c>
    </row>
    <row r="231" spans="4:4" x14ac:dyDescent="0.25">
      <c r="D231" t="s">
        <v>296</v>
      </c>
    </row>
    <row r="232" spans="4:4" x14ac:dyDescent="0.25">
      <c r="D232" t="s">
        <v>297</v>
      </c>
    </row>
    <row r="233" spans="4:4" x14ac:dyDescent="0.25">
      <c r="D233" t="s">
        <v>298</v>
      </c>
    </row>
    <row r="234" spans="4:4" x14ac:dyDescent="0.25">
      <c r="D234" t="s">
        <v>299</v>
      </c>
    </row>
    <row r="235" spans="4:4" x14ac:dyDescent="0.25">
      <c r="D235" t="s">
        <v>134</v>
      </c>
    </row>
    <row r="236" spans="4:4" x14ac:dyDescent="0.25">
      <c r="D236" t="s">
        <v>300</v>
      </c>
    </row>
    <row r="237" spans="4:4" x14ac:dyDescent="0.25">
      <c r="D237" t="s">
        <v>393</v>
      </c>
    </row>
    <row r="238" spans="4:4" x14ac:dyDescent="0.25">
      <c r="D238" t="s">
        <v>301</v>
      </c>
    </row>
    <row r="239" spans="4:4" x14ac:dyDescent="0.25">
      <c r="D239" t="s">
        <v>455</v>
      </c>
    </row>
    <row r="240" spans="4:4" x14ac:dyDescent="0.25">
      <c r="D240" t="s">
        <v>302</v>
      </c>
    </row>
    <row r="241" spans="4:4" x14ac:dyDescent="0.25">
      <c r="D241" t="s">
        <v>303</v>
      </c>
    </row>
    <row r="242" spans="4:4" x14ac:dyDescent="0.25">
      <c r="D242" t="s">
        <v>394</v>
      </c>
    </row>
    <row r="243" spans="4:4" x14ac:dyDescent="0.25">
      <c r="D243" t="s">
        <v>395</v>
      </c>
    </row>
    <row r="244" spans="4:4" x14ac:dyDescent="0.25">
      <c r="D244" t="s">
        <v>304</v>
      </c>
    </row>
    <row r="245" spans="4:4" x14ac:dyDescent="0.25">
      <c r="D245" t="s">
        <v>396</v>
      </c>
    </row>
    <row r="246" spans="4:4" x14ac:dyDescent="0.25">
      <c r="D246" t="s">
        <v>494</v>
      </c>
    </row>
    <row r="247" spans="4:4" x14ac:dyDescent="0.25">
      <c r="D247" t="s">
        <v>456</v>
      </c>
    </row>
    <row r="248" spans="4:4" x14ac:dyDescent="0.25">
      <c r="D248" t="s">
        <v>305</v>
      </c>
    </row>
    <row r="249" spans="4:4" x14ac:dyDescent="0.25">
      <c r="D249" t="s">
        <v>397</v>
      </c>
    </row>
    <row r="250" spans="4:4" x14ac:dyDescent="0.25">
      <c r="D250" t="s">
        <v>306</v>
      </c>
    </row>
    <row r="251" spans="4:4" x14ac:dyDescent="0.25">
      <c r="D251" t="s">
        <v>307</v>
      </c>
    </row>
    <row r="252" spans="4:4" x14ac:dyDescent="0.25">
      <c r="D252" t="s">
        <v>308</v>
      </c>
    </row>
    <row r="253" spans="4:4" x14ac:dyDescent="0.25">
      <c r="D253" t="s">
        <v>398</v>
      </c>
    </row>
    <row r="254" spans="4:4" x14ac:dyDescent="0.25">
      <c r="D254" t="s">
        <v>309</v>
      </c>
    </row>
    <row r="255" spans="4:4" x14ac:dyDescent="0.25">
      <c r="D255" t="s">
        <v>310</v>
      </c>
    </row>
    <row r="256" spans="4:4" x14ac:dyDescent="0.25">
      <c r="D256" t="s">
        <v>311</v>
      </c>
    </row>
    <row r="257" spans="4:4" x14ac:dyDescent="0.25">
      <c r="D257" t="s">
        <v>116</v>
      </c>
    </row>
    <row r="258" spans="4:4" x14ac:dyDescent="0.25">
      <c r="D258" t="s">
        <v>312</v>
      </c>
    </row>
    <row r="259" spans="4:4" x14ac:dyDescent="0.25">
      <c r="D259" t="s">
        <v>313</v>
      </c>
    </row>
    <row r="260" spans="4:4" x14ac:dyDescent="0.25">
      <c r="D260" t="s">
        <v>314</v>
      </c>
    </row>
    <row r="261" spans="4:4" x14ac:dyDescent="0.25">
      <c r="D261" t="s">
        <v>399</v>
      </c>
    </row>
    <row r="262" spans="4:4" x14ac:dyDescent="0.25">
      <c r="D262" t="s">
        <v>315</v>
      </c>
    </row>
    <row r="263" spans="4:4" x14ac:dyDescent="0.25">
      <c r="D263" t="s">
        <v>316</v>
      </c>
    </row>
    <row r="264" spans="4:4" x14ac:dyDescent="0.25">
      <c r="D264" t="s">
        <v>317</v>
      </c>
    </row>
    <row r="265" spans="4:4" x14ac:dyDescent="0.25">
      <c r="D265" t="s">
        <v>318</v>
      </c>
    </row>
    <row r="266" spans="4:4" x14ac:dyDescent="0.25">
      <c r="D266" t="s">
        <v>319</v>
      </c>
    </row>
    <row r="267" spans="4:4" x14ac:dyDescent="0.25">
      <c r="D267" t="s">
        <v>457</v>
      </c>
    </row>
    <row r="268" spans="4:4" x14ac:dyDescent="0.25">
      <c r="D268" t="s">
        <v>320</v>
      </c>
    </row>
    <row r="269" spans="4:4" x14ac:dyDescent="0.25">
      <c r="D269" t="s">
        <v>321</v>
      </c>
    </row>
    <row r="270" spans="4:4" x14ac:dyDescent="0.25">
      <c r="D270" t="s">
        <v>322</v>
      </c>
    </row>
    <row r="271" spans="4:4" x14ac:dyDescent="0.25">
      <c r="D271" t="s">
        <v>323</v>
      </c>
    </row>
    <row r="272" spans="4:4" x14ac:dyDescent="0.25">
      <c r="D272" t="s">
        <v>324</v>
      </c>
    </row>
    <row r="273" spans="4:4" x14ac:dyDescent="0.25">
      <c r="D273" t="s">
        <v>325</v>
      </c>
    </row>
    <row r="274" spans="4:4" x14ac:dyDescent="0.25">
      <c r="D274" t="s">
        <v>326</v>
      </c>
    </row>
    <row r="275" spans="4:4" x14ac:dyDescent="0.25">
      <c r="D275" t="s">
        <v>327</v>
      </c>
    </row>
    <row r="276" spans="4:4" x14ac:dyDescent="0.25">
      <c r="D276" t="s">
        <v>458</v>
      </c>
    </row>
    <row r="277" spans="4:4" x14ac:dyDescent="0.25">
      <c r="D277" t="s">
        <v>400</v>
      </c>
    </row>
    <row r="278" spans="4:4" x14ac:dyDescent="0.25">
      <c r="D278" t="s">
        <v>328</v>
      </c>
    </row>
    <row r="279" spans="4:4" x14ac:dyDescent="0.25">
      <c r="D279" t="s">
        <v>329</v>
      </c>
    </row>
    <row r="280" spans="4:4" x14ac:dyDescent="0.25">
      <c r="D280" t="s">
        <v>330</v>
      </c>
    </row>
    <row r="281" spans="4:4" x14ac:dyDescent="0.25">
      <c r="D281" t="s">
        <v>331</v>
      </c>
    </row>
    <row r="282" spans="4:4" x14ac:dyDescent="0.25">
      <c r="D282" t="s">
        <v>332</v>
      </c>
    </row>
    <row r="283" spans="4:4" x14ac:dyDescent="0.25">
      <c r="D283" t="s">
        <v>401</v>
      </c>
    </row>
    <row r="284" spans="4:4" x14ac:dyDescent="0.25">
      <c r="D284" t="s">
        <v>402</v>
      </c>
    </row>
    <row r="285" spans="4:4" x14ac:dyDescent="0.25">
      <c r="D285" t="s">
        <v>333</v>
      </c>
    </row>
    <row r="286" spans="4:4" x14ac:dyDescent="0.25">
      <c r="D286" t="s">
        <v>403</v>
      </c>
    </row>
    <row r="287" spans="4:4" x14ac:dyDescent="0.25">
      <c r="D287" t="s">
        <v>404</v>
      </c>
    </row>
    <row r="288" spans="4:4" x14ac:dyDescent="0.25">
      <c r="D288" t="s">
        <v>334</v>
      </c>
    </row>
    <row r="289" spans="4:4" x14ac:dyDescent="0.25">
      <c r="D289" t="s">
        <v>335</v>
      </c>
    </row>
    <row r="290" spans="4:4" x14ac:dyDescent="0.25">
      <c r="D290" t="s">
        <v>336</v>
      </c>
    </row>
    <row r="291" spans="4:4" x14ac:dyDescent="0.25">
      <c r="D291" t="s">
        <v>337</v>
      </c>
    </row>
    <row r="292" spans="4:4" x14ac:dyDescent="0.25">
      <c r="D292" t="s">
        <v>338</v>
      </c>
    </row>
    <row r="293" spans="4:4" x14ac:dyDescent="0.25">
      <c r="D293" t="s">
        <v>339</v>
      </c>
    </row>
    <row r="294" spans="4:4" x14ac:dyDescent="0.25">
      <c r="D294" t="s">
        <v>340</v>
      </c>
    </row>
    <row r="295" spans="4:4" x14ac:dyDescent="0.25">
      <c r="D295" t="s">
        <v>405</v>
      </c>
    </row>
    <row r="296" spans="4:4" x14ac:dyDescent="0.25">
      <c r="D296" t="s">
        <v>406</v>
      </c>
    </row>
  </sheetData>
  <autoFilter ref="D1:K293" xr:uid="{00000000-0009-0000-0000-000005000000}"/>
  <phoneticPr fontId="26" type="noConversion"/>
  <conditionalFormatting sqref="A1:A44">
    <cfRule type="duplicateValues" dxfId="0" priority="1"/>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T17"/>
  <sheetViews>
    <sheetView workbookViewId="0">
      <selection activeCell="H4" sqref="H4"/>
    </sheetView>
  </sheetViews>
  <sheetFormatPr defaultRowHeight="15" x14ac:dyDescent="0.25"/>
  <cols>
    <col min="2" max="2" width="7.140625" customWidth="1"/>
    <col min="3" max="5" width="10.42578125" customWidth="1"/>
    <col min="6" max="6" width="19.7109375" customWidth="1"/>
    <col min="7" max="7" width="25.42578125" customWidth="1"/>
    <col min="8" max="9" width="14.28515625" customWidth="1"/>
    <col min="10" max="10" width="8.140625" customWidth="1"/>
    <col min="11" max="11" width="14.28515625" customWidth="1"/>
    <col min="13" max="13" width="22.140625" customWidth="1"/>
    <col min="14" max="17" width="14.28515625" customWidth="1"/>
    <col min="18" max="18" width="22" customWidth="1"/>
    <col min="19" max="19" width="20.140625" customWidth="1"/>
  </cols>
  <sheetData>
    <row r="1" spans="1:20" s="38" customFormat="1" ht="41.45" customHeight="1" x14ac:dyDescent="0.25">
      <c r="A1" s="38" t="s">
        <v>19</v>
      </c>
      <c r="B1" s="38" t="s">
        <v>42</v>
      </c>
      <c r="C1" s="38" t="s">
        <v>45</v>
      </c>
      <c r="D1" s="38" t="s">
        <v>66</v>
      </c>
      <c r="E1" s="38" t="s">
        <v>418</v>
      </c>
      <c r="F1" s="38" t="s">
        <v>23</v>
      </c>
      <c r="G1" s="38" t="s">
        <v>34</v>
      </c>
      <c r="H1" s="38" t="s">
        <v>72</v>
      </c>
      <c r="I1" s="38" t="s">
        <v>46</v>
      </c>
      <c r="J1" s="38" t="s">
        <v>62</v>
      </c>
      <c r="K1" s="38" t="s">
        <v>66</v>
      </c>
      <c r="L1" s="38" t="s">
        <v>503</v>
      </c>
      <c r="M1" s="38" t="s">
        <v>484</v>
      </c>
      <c r="N1" s="38" t="s">
        <v>24</v>
      </c>
      <c r="O1" s="38" t="s">
        <v>35</v>
      </c>
      <c r="P1" s="38" t="s">
        <v>44</v>
      </c>
      <c r="Q1" s="38" t="s">
        <v>47</v>
      </c>
      <c r="R1" s="39" t="s">
        <v>464</v>
      </c>
      <c r="S1" s="38" t="s">
        <v>4</v>
      </c>
      <c r="T1" s="38" t="s">
        <v>78</v>
      </c>
    </row>
    <row r="2" spans="1:20" ht="14.45" customHeight="1" x14ac:dyDescent="0.25">
      <c r="A2" t="s">
        <v>510</v>
      </c>
      <c r="D2" s="3" t="s">
        <v>0</v>
      </c>
      <c r="F2" s="3" t="s">
        <v>37</v>
      </c>
      <c r="G2" t="s">
        <v>48</v>
      </c>
      <c r="H2" s="3" t="s">
        <v>54</v>
      </c>
      <c r="I2" s="3" t="s">
        <v>95</v>
      </c>
      <c r="K2" s="3" t="s">
        <v>0</v>
      </c>
      <c r="L2" t="s">
        <v>507</v>
      </c>
      <c r="M2" s="3" t="s">
        <v>511</v>
      </c>
      <c r="N2" s="3" t="s">
        <v>512</v>
      </c>
      <c r="O2" s="3" t="s">
        <v>513</v>
      </c>
      <c r="P2" s="3" t="s">
        <v>99</v>
      </c>
      <c r="Q2" s="3" t="s">
        <v>0</v>
      </c>
      <c r="R2" t="s">
        <v>5</v>
      </c>
      <c r="S2" s="41" t="s">
        <v>101</v>
      </c>
      <c r="T2" s="3" t="s">
        <v>0</v>
      </c>
    </row>
    <row r="3" spans="1:20" x14ac:dyDescent="0.25">
      <c r="B3">
        <v>2025</v>
      </c>
      <c r="C3" s="3" t="s">
        <v>69</v>
      </c>
      <c r="D3" s="3" t="s">
        <v>1</v>
      </c>
      <c r="E3" t="s">
        <v>606</v>
      </c>
      <c r="F3" s="3" t="s">
        <v>36</v>
      </c>
      <c r="G3" t="s">
        <v>571</v>
      </c>
      <c r="H3" s="3" t="s">
        <v>55</v>
      </c>
      <c r="I3" s="3" t="s">
        <v>96</v>
      </c>
      <c r="J3" s="3" t="s">
        <v>76</v>
      </c>
      <c r="K3" s="3" t="s">
        <v>1</v>
      </c>
      <c r="L3" t="s">
        <v>504</v>
      </c>
      <c r="M3" s="3" t="s">
        <v>678</v>
      </c>
      <c r="N3" s="3"/>
      <c r="O3" s="3"/>
      <c r="P3" s="3" t="s">
        <v>100</v>
      </c>
      <c r="Q3" s="3" t="s">
        <v>1</v>
      </c>
      <c r="R3" t="s">
        <v>6</v>
      </c>
      <c r="S3" s="41" t="s">
        <v>102</v>
      </c>
      <c r="T3" s="3" t="s">
        <v>1</v>
      </c>
    </row>
    <row r="4" spans="1:20" x14ac:dyDescent="0.25">
      <c r="B4">
        <v>2026</v>
      </c>
      <c r="C4" s="3" t="s">
        <v>70</v>
      </c>
      <c r="D4" s="3"/>
      <c r="E4" t="s">
        <v>607</v>
      </c>
      <c r="F4" s="3"/>
      <c r="G4" t="s">
        <v>572</v>
      </c>
      <c r="H4" s="3" t="s">
        <v>688</v>
      </c>
      <c r="I4" s="3" t="s">
        <v>97</v>
      </c>
      <c r="J4" s="3" t="s">
        <v>77</v>
      </c>
      <c r="K4" s="3"/>
      <c r="L4" t="s">
        <v>506</v>
      </c>
      <c r="M4" s="3" t="s">
        <v>679</v>
      </c>
      <c r="N4" s="3"/>
      <c r="O4" s="3"/>
      <c r="P4" s="3"/>
      <c r="Q4" s="3"/>
      <c r="R4" t="s">
        <v>7</v>
      </c>
      <c r="S4" s="3" t="s">
        <v>103</v>
      </c>
    </row>
    <row r="5" spans="1:20" x14ac:dyDescent="0.25">
      <c r="B5">
        <v>2027</v>
      </c>
      <c r="C5" s="3" t="s">
        <v>68</v>
      </c>
      <c r="D5" s="3"/>
      <c r="E5" t="s">
        <v>608</v>
      </c>
      <c r="F5" s="3"/>
      <c r="G5" t="s">
        <v>2</v>
      </c>
      <c r="H5" s="3" t="s">
        <v>408</v>
      </c>
      <c r="I5" t="s">
        <v>581</v>
      </c>
      <c r="K5" s="3"/>
      <c r="L5" t="s">
        <v>505</v>
      </c>
      <c r="M5" s="3" t="s">
        <v>680</v>
      </c>
      <c r="N5" s="3"/>
      <c r="O5" s="3"/>
      <c r="P5" s="3"/>
      <c r="Q5" s="3"/>
      <c r="R5" t="s">
        <v>8</v>
      </c>
      <c r="S5" s="3" t="s">
        <v>105</v>
      </c>
    </row>
    <row r="6" spans="1:20" x14ac:dyDescent="0.25">
      <c r="C6" s="3" t="s">
        <v>67</v>
      </c>
      <c r="E6" t="s">
        <v>609</v>
      </c>
      <c r="G6" t="s">
        <v>73</v>
      </c>
      <c r="H6" s="3" t="s">
        <v>409</v>
      </c>
      <c r="L6" t="s">
        <v>508</v>
      </c>
      <c r="M6" s="3" t="s">
        <v>681</v>
      </c>
      <c r="N6" s="3"/>
      <c r="R6" s="1" t="s">
        <v>9</v>
      </c>
      <c r="S6" s="3" t="s">
        <v>104</v>
      </c>
    </row>
    <row r="7" spans="1:20" x14ac:dyDescent="0.25">
      <c r="C7" s="3" t="s">
        <v>419</v>
      </c>
      <c r="G7" t="s">
        <v>74</v>
      </c>
      <c r="H7" s="3" t="s">
        <v>59</v>
      </c>
      <c r="M7" s="3"/>
      <c r="R7" t="s">
        <v>10</v>
      </c>
    </row>
    <row r="8" spans="1:20" x14ac:dyDescent="0.25">
      <c r="G8" t="s">
        <v>573</v>
      </c>
      <c r="H8" s="3" t="s">
        <v>410</v>
      </c>
      <c r="M8" s="3"/>
      <c r="R8" t="s">
        <v>11</v>
      </c>
    </row>
    <row r="9" spans="1:20" x14ac:dyDescent="0.25">
      <c r="G9" t="s">
        <v>75</v>
      </c>
      <c r="H9" s="3" t="s">
        <v>411</v>
      </c>
      <c r="M9" s="3"/>
      <c r="R9" t="s">
        <v>12</v>
      </c>
    </row>
    <row r="10" spans="1:20" x14ac:dyDescent="0.25">
      <c r="G10" t="s">
        <v>407</v>
      </c>
      <c r="R10" t="s">
        <v>13</v>
      </c>
    </row>
    <row r="11" spans="1:20" x14ac:dyDescent="0.25">
      <c r="R11" t="s">
        <v>14</v>
      </c>
    </row>
    <row r="12" spans="1:20" x14ac:dyDescent="0.25">
      <c r="R12" t="s">
        <v>15</v>
      </c>
    </row>
    <row r="13" spans="1:20" x14ac:dyDescent="0.25">
      <c r="M13" s="3"/>
      <c r="R13" s="2" t="s">
        <v>16</v>
      </c>
    </row>
    <row r="14" spans="1:20" x14ac:dyDescent="0.25">
      <c r="M14" s="3"/>
      <c r="R14" s="2" t="s">
        <v>17</v>
      </c>
    </row>
    <row r="15" spans="1:20" x14ac:dyDescent="0.25">
      <c r="M15" s="3"/>
    </row>
    <row r="16" spans="1:20" x14ac:dyDescent="0.25">
      <c r="M16" s="3"/>
    </row>
    <row r="17" spans="13:13" x14ac:dyDescent="0.25">
      <c r="M17" s="3"/>
    </row>
  </sheetData>
  <autoFilter ref="A1:T1" xr:uid="{00000000-0009-0000-0000-000006000000}"/>
  <phoneticPr fontId="22"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7</vt:i4>
      </vt:variant>
    </vt:vector>
  </HeadingPairs>
  <TitlesOfParts>
    <vt:vector size="7" baseType="lpstr">
      <vt:lpstr>Commitment</vt:lpstr>
      <vt:lpstr>Item</vt:lpstr>
      <vt:lpstr>Internal Commitment</vt:lpstr>
      <vt:lpstr>PAK 08-21-25</vt:lpstr>
      <vt:lpstr>Cost</vt:lpstr>
      <vt:lpstr>ValueSelect</vt:lpstr>
      <vt:lpstr>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Heather Zhu</dc:creator>
  <cp:lastModifiedBy>洪群瑶</cp:lastModifiedBy>
  <dcterms:created xsi:type="dcterms:W3CDTF">2025-03-10T18:28:45Z</dcterms:created>
  <dcterms:modified xsi:type="dcterms:W3CDTF">2025-12-09T05:45:25Z</dcterms:modified>
</cp:coreProperties>
</file>