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iujie\Desktop\"/>
    </mc:Choice>
  </mc:AlternateContent>
  <bookViews>
    <workbookView xWindow="-120" yWindow="-120" windowWidth="19440" windowHeight="15000" tabRatio="809" activeTab="1"/>
  </bookViews>
  <sheets>
    <sheet name="Commitment" sheetId="2" r:id="rId1"/>
    <sheet name="Item" sheetId="5" r:id="rId2"/>
    <sheet name="Internal Commitment" sheetId="6" r:id="rId3"/>
    <sheet name="PAK 08-21-25" sheetId="8" r:id="rId4"/>
    <sheet name="Cost" sheetId="7" r:id="rId5"/>
    <sheet name="ValueSelect" sheetId="4" r:id="rId6"/>
    <sheet name="Data" sheetId="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Data!$A$1:$T$1</definedName>
    <definedName name="_xlnm._FilterDatabase" localSheetId="5" hidden="1">ValueSelect!$D$1:$K$293</definedName>
    <definedName name="ACC">#REF!</definedName>
    <definedName name="Acol">#REF!</definedName>
    <definedName name="AD" localSheetId="3">'[1]other data'!$T$2:$T$5</definedName>
    <definedName name="AD">'[2]other data'!$T$2:$T$5</definedName>
    <definedName name="ADUL">#REF!</definedName>
    <definedName name="ALLOCATE" localSheetId="3">[3]comments!$F$3:$F$21</definedName>
    <definedName name="ALLOCATE">[4]comments!$F$3:$F$21</definedName>
    <definedName name="APL">#REF!</definedName>
    <definedName name="ART">#REF!</definedName>
    <definedName name="Artwork">#REF!</definedName>
    <definedName name="as">'[5]1-Import Product Data Sheet'!$X$2</definedName>
    <definedName name="AssortedSKU_Range">[6]Mapping!$J$2:$J$3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[7]Lists!$I$6:$I$29</definedName>
    <definedName name="Blankets_Throws">#REF!</definedName>
    <definedName name="BLK">#REF!</definedName>
    <definedName name="Brand">'[8]1-Import Product Data Sheet'!$N$102:$N$144</definedName>
    <definedName name="Branded">[7]Lists!$F$6:$F$38</definedName>
    <definedName name="brands" localSheetId="3">'[1]other data'!$K$2:$K$48</definedName>
    <definedName name="brands">'[2]other data'!$K$2:$K$48</definedName>
    <definedName name="BuyUnits_Range">[6]Mapping!$B$2:$B$55</definedName>
    <definedName name="ca_available_Range">[6]Mapping!$AB$2:$AB$5</definedName>
    <definedName name="ca_Compliant_Range">[6]Mapping!$BJ$2:$BJ$4</definedName>
    <definedName name="ca_CompliantReason_Range">[6]Mapping!$BL$2:$BL$13</definedName>
    <definedName name="ca_SisVendor_Range">[6]Mapping!$BH$2:$BH$3</definedName>
    <definedName name="ca_stuffedarticlesreg_Range">[6]Mapping!$AD$2:$AD$6</definedName>
    <definedName name="Case_Freight_Range">[6]Mapping!$F$2:$F$19</definedName>
    <definedName name="CATEGORY">[9]Sheet1!$DW$2:$DW$3</definedName>
    <definedName name="categoryfinal" localSheetId="3">'[10]Import Quote Sheet'!$A$90:$A$190</definedName>
    <definedName name="categoryfinal">'[11]Import Quote Sheet'!$A$90:$A$190</definedName>
    <definedName name="chargeback" localSheetId="3">'[1]other data'!$B$2:$B$6</definedName>
    <definedName name="chargeback">'[2]other data'!$B$2:$B$6</definedName>
    <definedName name="color">[7]Lists!$J$6:$J$29</definedName>
    <definedName name="colour">[9]Sheet1!$EH$2:$EH$3</definedName>
    <definedName name="COO_Dest">[6]COO!$D$1:$D$3:'[6]COO'!$D$2</definedName>
    <definedName name="COOCountry_Range">[6]Mapping!$R$2:$R$245</definedName>
    <definedName name="COODest_Range">[6]Mapping!$P$2:$P$3</definedName>
    <definedName name="CostCol">#REF!</definedName>
    <definedName name="countries" localSheetId="3">'[1]other data'!$I$3:$I$249</definedName>
    <definedName name="countries">'[2]other data'!$I$3:$I$249</definedName>
    <definedName name="Cycle">[7]Lists!$E$6:$E$30</definedName>
    <definedName name="d">[12]Mapping!$AR$2:$AR$84</definedName>
    <definedName name="DDEmsg">#REF!</definedName>
    <definedName name="dealPricing_Range">[6]Mapping!$BD$2:$BD$3</definedName>
    <definedName name="Decorative_Accessories">#REF!</definedName>
    <definedName name="Decorative_Pillows_Inserts_Covers">#REF!</definedName>
    <definedName name="den">[7]Lists!$L$6:$L$29</definedName>
    <definedName name="Description1_Range">[6]Mapping!$AQ$2:$AQ$72</definedName>
    <definedName name="Description2_Range">[6]Mapping!$AR$2:$AR$84</definedName>
    <definedName name="diffgrp" localSheetId="3">'[1]diff group head'!$A$2:$A$47</definedName>
    <definedName name="diffgrp">'[2]diff group head'!$A$2:$A$47</definedName>
    <definedName name="DIFFS" localSheetId="3">'[1]other data'!$AF$2:$AF$13</definedName>
    <definedName name="DIFFS">'[2]other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[13]Costs!$J$11</definedName>
    <definedName name="Feature1_Range">[6]Mapping!$AG$2:$AG$20</definedName>
    <definedName name="Feature10_Range">[6]Mapping!$AP$2:$AP$20</definedName>
    <definedName name="Feature2_Range">[6]Mapping!$AH$2:$AH$25</definedName>
    <definedName name="Feature3_Range">[6]Mapping!$AI$2:$AI$7</definedName>
    <definedName name="Feature4_Range">[6]Mapping!$AJ$2:$AJ$6</definedName>
    <definedName name="Feature5_Range">[6]Mapping!$AK$2:$AK$15</definedName>
    <definedName name="Feature6_Range">[6]Mapping!$AL$2:$AL$17</definedName>
    <definedName name="Feature7_Range">[6]Mapping!$AM$2:$AM$21</definedName>
    <definedName name="Feature8_Range">[6]Mapping!$AN$2:$AN$9</definedName>
    <definedName name="Feature9_Range">[6]Mapping!$AO$2:$AO$5</definedName>
    <definedName name="FIFRACompliance_Range">[6]Mapping!$L$2:$L$10</definedName>
    <definedName name="FIFRAExemption_Range">[6]Mapping!$N$2:$N$3</definedName>
    <definedName name="finalports" localSheetId="3">'[10]Import Quote Sheet'!$B$90:$B$123</definedName>
    <definedName name="finalports">'[11]Import Quote Sheet'!$B$90:$B$123</definedName>
    <definedName name="foam">[9]Sheet1!$EC$2:$EC$3</definedName>
    <definedName name="FOBCostPerPiece">#REF!</definedName>
    <definedName name="freight" localSheetId="3">'[1]other data'!$AC$3:$AC$14</definedName>
    <definedName name="freight">'[2]other data'!$AC$3:$AC$14</definedName>
    <definedName name="FUR">#REF!</definedName>
    <definedName name="gen_nontxtl_UOM_Range">[6]Mapping!$Z$2:$Z$11</definedName>
    <definedName name="gen_txtl_permlbl_careinstr_Range">[6]Mapping!$V$2:$V$9</definedName>
    <definedName name="gen_txtl_permlbl_fabrcont_Range">[6]Mapping!$X$2:$X$12</definedName>
    <definedName name="gen_txtl_permlbl_vendinfo_Range">[6]Mapping!$T$2:$T$8</definedName>
    <definedName name="gen_ulreq_Range">[14]Mapping!$X$2:$X$5</definedName>
    <definedName name="gridActPctRow">#REF!</definedName>
    <definedName name="gridActUnitsRow">#REF!</definedName>
    <definedName name="gridRetailRow">#REF!</definedName>
    <definedName name="gridTargetPctRow">#REF!</definedName>
    <definedName name="gridTargetUnitsRow">#REF!</definedName>
    <definedName name="HANGER" localSheetId="3">[1]hangers!$B$3:$B$42</definedName>
    <definedName name="HANGER">[2]hangers!$B$3:$B$42</definedName>
    <definedName name="hanger2" localSheetId="3">[1]hangers!$G$3:$G$42</definedName>
    <definedName name="hanger2">[2]hangers!$G$3:$G$42</definedName>
    <definedName name="Home_Décor">#REF!</definedName>
    <definedName name="Home_Décor.">#REF!</definedName>
    <definedName name="INITIALBUY">'[15]X-LIST'!$G$2:$G$7</definedName>
    <definedName name="KD">[9]Sheet1!$DS$2:$DS$2</definedName>
    <definedName name="Kids_Bath">#REF!</definedName>
    <definedName name="Kids_or_Teen">#REF!</definedName>
    <definedName name="LGT">#REF!</definedName>
    <definedName name="LicensedProduct_Range">[6]Mapping!$AF$2:$AF$3</definedName>
    <definedName name="LIFESTYLE">'[15]X-LIST'!$C$2:$C$7</definedName>
    <definedName name="Lighting_or_Candleholders">#REF!</definedName>
    <definedName name="loctype" localSheetId="3">'[1]other data'!$BN$2:$BN$6</definedName>
    <definedName name="loctype">'[2]other data'!$BN$2:$BN$6</definedName>
    <definedName name="M">[9]Sheet1!$EA$2:$EA$3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 localSheetId="3">'[1]other data'!$AN$2:$AN$6</definedName>
    <definedName name="ORDERTYPE">'[2]other data'!$AN$2:$AN$6</definedName>
    <definedName name="OTB" localSheetId="3">'[1]other data'!$R$2:$R$14</definedName>
    <definedName name="OTB">'[2]other data'!$R$2:$R$14</definedName>
    <definedName name="Outdoor">#REF!</definedName>
    <definedName name="OwnedCol">#REF!</definedName>
    <definedName name="PACK">[9]Sheet1!$EE$2:$EE$3</definedName>
    <definedName name="PackageType">'[8]1-Import Product Data Sheet'!$L$102:$L$131</definedName>
    <definedName name="PackCol">#REF!</definedName>
    <definedName name="PDQList">'[8]1-Import Product Data Sheet'!$AR$1:$AR$24</definedName>
    <definedName name="PET">#REF!</definedName>
    <definedName name="Pet_Care">#REF!</definedName>
    <definedName name="PETB">#REF!</definedName>
    <definedName name="Pillow_Shams">#REF!</definedName>
    <definedName name="Pillowcases">#REF!</definedName>
    <definedName name="po_type" localSheetId="3">'[1]other data'!$AU$2:$AU$11</definedName>
    <definedName name="po_type">'[2]other data'!$AU$2:$AU$11</definedName>
    <definedName name="PORT_IFF">[16]a!$A$10:$B$35</definedName>
    <definedName name="PortSeq">'[8]1-Import Product Data Sheet'!$U$2</definedName>
    <definedName name="PortSeqLCL">#REF!</definedName>
    <definedName name="POtype">#REF!</definedName>
    <definedName name="Preticketed_Range">[6]Mapping!$H$2:$H$3</definedName>
    <definedName name="PrevBuy">'[8]1-Import Product Data Sheet'!$AR$26:$AR$27</definedName>
    <definedName name="Prints">#REF!</definedName>
    <definedName name="ProfileDesc">#REF!</definedName>
    <definedName name="QSFOB" localSheetId="3">[17]Q1!$C$38</definedName>
    <definedName name="QSFOB">[18]Q1!$C$38</definedName>
    <definedName name="Quilts">#REF!</definedName>
    <definedName name="RateSeq">'[8]1-Import Product Data Sheet'!$X$2</definedName>
    <definedName name="retailAK_O_YN_Range">[6]Mapping!$AV$2:$AV$3</definedName>
    <definedName name="retailCA_O_YN_Range">[6]Mapping!$AZ$2:$AZ$3</definedName>
    <definedName name="retailHA_O_YN_Range">[6]Mapping!$BB$2:$BB$3</definedName>
    <definedName name="retailPR_O_YN_Range">[6]Mapping!$AX$2:$AX$3</definedName>
    <definedName name="retailPR_o_YN_Rangee">[14]Mapping!$AL$2:$AL$3</definedName>
    <definedName name="retailUS_O_YN_Range">[6]Mapping!$AT$2:$AT$3</definedName>
    <definedName name="runnum" localSheetId="3">'[1]other data'!$BI$2:$BI$18</definedName>
    <definedName name="runnum">'[2]other data'!$BI$2:$BI$18</definedName>
    <definedName name="scalenum" localSheetId="3">'[1]other data'!$BG$2:$BG$18</definedName>
    <definedName name="scalenum">'[2]other data'!$BG$2:$BG$18</definedName>
    <definedName name="Seasonal">#REF!</definedName>
    <definedName name="SellUnits_Range">[6]Mapping!$D$2:$D$53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 localSheetId="3">[1]comments!$B$3:$B$54</definedName>
    <definedName name="SPECIAL">[2]comments!$B$3:$B$54</definedName>
    <definedName name="ssn_code" localSheetId="3">'[1]other data'!$AQ$2:$AQ$110</definedName>
    <definedName name="ssn_code">'[2]other data'!$AQ$2:$AQ$110</definedName>
    <definedName name="ssn_phase" localSheetId="3">'[1]other data'!$AS$2:$AS$83</definedName>
    <definedName name="ssn_phase">'[2]other data'!$AS$2:$AS$83</definedName>
    <definedName name="StoreCount">#REF!</definedName>
    <definedName name="StoreGrid0">#REF!</definedName>
    <definedName name="suggestedMessage_Range">[6]Mapping!$BF$2:$BF$3</definedName>
    <definedName name="SUPPLIER" localSheetId="3">'[1]vendor info'!$A$4:$A$400</definedName>
    <definedName name="SUPPLIER">'[2]vendor info'!$A$4:$A$400</definedName>
    <definedName name="TargetCol">#REF!</definedName>
    <definedName name="TBJ" localSheetId="3">'[1]other data'!$AK$2:$AK$10</definedName>
    <definedName name="TBJ">'[2]other data'!$AK$2:$AK$10</definedName>
    <definedName name="TERMS" localSheetId="3">'[1]other data'!$P$2:$P$7</definedName>
    <definedName name="TERMS">'[2]other data'!$P$2:$P$7</definedName>
    <definedName name="TICKET" localSheetId="3">[1]tickets!$B$3:$B$27</definedName>
    <definedName name="TICKET">[2]tickets!$B$3:$B$27</definedName>
    <definedName name="ticket2" localSheetId="3">[1]tickets!$G$3:$G$27</definedName>
    <definedName name="ticket2">[2]tickets!$G$3:$G$27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 localSheetId="3">'[1]other data'!$AY$2:$AY$4</definedName>
    <definedName name="UDA3A">'[2]other data'!$AY$2:$AY$4</definedName>
    <definedName name="UDA3B" localSheetId="3">'[1]other data'!$AZ$2:$AZ$6</definedName>
    <definedName name="UDA3B">'[2]other data'!$AZ$2:$AZ$6</definedName>
    <definedName name="UNIT">[9]Sheet1!$EF$2:$EF$3</definedName>
    <definedName name="upc" localSheetId="3">'[1]other data'!$AH$2:$AH$10</definedName>
    <definedName name="upc">'[2]other data'!$AH$2:$AH$10</definedName>
    <definedName name="UPC1A" localSheetId="3">'[1]other data'!$BD$2:$BD$5</definedName>
    <definedName name="UPC1A">'[2]other data'!$BD$2:$BD$5</definedName>
    <definedName name="UPC2A" localSheetId="3">'[1]other data'!$BF$2:$BF$5</definedName>
    <definedName name="UPC2A">'[2]other data'!$BF$2:$BF$5</definedName>
    <definedName name="User1Col">#REF!</definedName>
    <definedName name="User3Col">#REF!</definedName>
    <definedName name="WAREHOUSE" localSheetId="3">'[1]other data'!$BL$2:$BL$24</definedName>
    <definedName name="WAREHOUSE">'[2]other data'!$BL$2:$BL$24</definedName>
    <definedName name="WIN">#REF!</definedName>
    <definedName name="Window_Treatments_Hardware_Accessories">#REF!</definedName>
    <definedName name="Window_Treatments_Hardware_Accessories.">#REF!</definedName>
    <definedName name="wood">[9]Sheet1!$EG$2:$EG$3</definedName>
    <definedName name="World1">[7]Lists!$H$6:$H$29</definedName>
    <definedName name="YN">'[19]Page 1 Sales and Forecast'!$AA$2:$AA$3</definedName>
    <definedName name="YNE" localSheetId="3">'[1]other data'!$BB$2:$BB$5</definedName>
    <definedName name="YNE">'[2]other data'!$BB$2:$BB$5</definedName>
    <definedName name="YNES" localSheetId="3">'[1]other data'!$BR$2:$BR$6</definedName>
    <definedName name="YNES">'[2]other data'!$BR$2:$BR$6</definedName>
    <definedName name="YOUT">#REF!</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11" i="5" l="1"/>
  <c r="AU11" i="5"/>
  <c r="AP11" i="5"/>
  <c r="AN11" i="5"/>
  <c r="AL11" i="5"/>
  <c r="AB11" i="5"/>
  <c r="AD11" i="5" s="1"/>
  <c r="AF11" i="5" s="1"/>
  <c r="BB10" i="5"/>
  <c r="AU10" i="5"/>
  <c r="AP10" i="5"/>
  <c r="AN10" i="5"/>
  <c r="AL10" i="5"/>
  <c r="AB10" i="5"/>
  <c r="AD10" i="5" s="1"/>
  <c r="AF10" i="5" s="1"/>
  <c r="BB9" i="5"/>
  <c r="AU9" i="5"/>
  <c r="AP9" i="5"/>
  <c r="AN9" i="5"/>
  <c r="AL9" i="5"/>
  <c r="AD9" i="5"/>
  <c r="AF9" i="5" s="1"/>
  <c r="AB9" i="5"/>
  <c r="AH22" i="6"/>
  <c r="AI24" i="6" s="1"/>
  <c r="P18" i="6"/>
  <c r="Q18" i="6" s="1"/>
  <c r="P19" i="6"/>
  <c r="Q19" i="6" s="1"/>
  <c r="P20" i="6"/>
  <c r="Q20" i="6" s="1"/>
  <c r="BB5" i="5" l="1"/>
  <c r="D3" i="6"/>
  <c r="J13" i="6"/>
  <c r="U4" i="5" s="1"/>
  <c r="M6" i="8"/>
  <c r="N6" i="8" s="1"/>
  <c r="P6" i="8" s="1"/>
  <c r="M7" i="8"/>
  <c r="N7" i="8" s="1"/>
  <c r="P7" i="8" s="1"/>
  <c r="M8" i="8"/>
  <c r="N8" i="8" s="1"/>
  <c r="P8" i="8" s="1"/>
  <c r="M9" i="8"/>
  <c r="N9" i="8" s="1"/>
  <c r="P9" i="8" s="1"/>
  <c r="M10" i="8"/>
  <c r="N10" i="8"/>
  <c r="P10" i="8" s="1"/>
  <c r="M11" i="8"/>
  <c r="N11" i="8" s="1"/>
  <c r="P11" i="8" s="1"/>
  <c r="AB4" i="5" l="1"/>
  <c r="AD4" i="5" s="1"/>
  <c r="AF4" i="5" s="1"/>
  <c r="P13" i="6"/>
  <c r="Q13" i="6" s="1"/>
  <c r="A13" i="6"/>
  <c r="R13" i="6"/>
  <c r="V13" i="6"/>
  <c r="AD13" i="6"/>
  <c r="AI13" i="6"/>
  <c r="J14" i="6"/>
  <c r="U5" i="5" s="1"/>
  <c r="P14" i="6"/>
  <c r="Q14" i="6" s="1"/>
  <c r="R14" i="6"/>
  <c r="AD14" i="6"/>
  <c r="AI14" i="6"/>
  <c r="J15" i="6"/>
  <c r="P15" i="6"/>
  <c r="Q15" i="6" s="1"/>
  <c r="R15" i="6"/>
  <c r="AD15" i="6"/>
  <c r="AI15" i="6"/>
  <c r="P16" i="6"/>
  <c r="Q16" i="6" s="1"/>
  <c r="R16" i="6"/>
  <c r="AD16" i="6"/>
  <c r="AI16" i="6"/>
  <c r="P17" i="6"/>
  <c r="Q17" i="6" s="1"/>
  <c r="R17" i="6"/>
  <c r="AD17" i="6"/>
  <c r="AI17" i="6"/>
  <c r="R18" i="6"/>
  <c r="S18" i="6" s="1"/>
  <c r="AD18" i="6"/>
  <c r="AI18" i="6"/>
  <c r="R19" i="6"/>
  <c r="S19" i="6" s="1"/>
  <c r="AD19" i="6"/>
  <c r="AI19" i="6"/>
  <c r="R20" i="6"/>
  <c r="S20" i="6" s="1"/>
  <c r="AD20" i="6"/>
  <c r="AI20" i="6"/>
  <c r="AU5" i="5"/>
  <c r="AU6" i="5"/>
  <c r="AU7" i="5"/>
  <c r="AU8"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4" i="5"/>
  <c r="AI22" i="6" l="1"/>
  <c r="AI25" i="6" s="1"/>
  <c r="J16" i="6"/>
  <c r="U7" i="5" s="1"/>
  <c r="AI7" i="5" s="1"/>
  <c r="V14" i="6"/>
  <c r="S15" i="6"/>
  <c r="S17" i="6"/>
  <c r="S16" i="6"/>
  <c r="S14" i="6"/>
  <c r="V18" i="6"/>
  <c r="J17" i="6"/>
  <c r="J18" i="6" s="1"/>
  <c r="U6" i="5"/>
  <c r="AR6" i="5" s="1"/>
  <c r="S13" i="6"/>
  <c r="W13" i="6" s="1"/>
  <c r="AE13" i="6" s="1"/>
  <c r="AJ13" i="6" s="1"/>
  <c r="V15" i="6"/>
  <c r="W15" i="6" s="1"/>
  <c r="AE15" i="6" s="1"/>
  <c r="AJ15" i="6" s="1"/>
  <c r="AR5"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4"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5" i="5"/>
  <c r="AI4" i="5"/>
  <c r="AJ4" i="5" s="1"/>
  <c r="BB6" i="5"/>
  <c r="BB7" i="5"/>
  <c r="BB8"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AP38" i="5"/>
  <c r="AN38" i="5"/>
  <c r="AL38" i="5"/>
  <c r="AD38" i="5"/>
  <c r="AF38" i="5" s="1"/>
  <c r="AB38" i="5"/>
  <c r="AP37" i="5"/>
  <c r="AN37" i="5"/>
  <c r="AL37" i="5"/>
  <c r="AD37" i="5"/>
  <c r="AF37" i="5" s="1"/>
  <c r="AB37" i="5"/>
  <c r="AP36" i="5"/>
  <c r="AN36" i="5"/>
  <c r="AL36" i="5"/>
  <c r="AD36" i="5"/>
  <c r="AF36" i="5" s="1"/>
  <c r="AB36" i="5"/>
  <c r="AP35" i="5"/>
  <c r="AN35" i="5"/>
  <c r="AL35" i="5"/>
  <c r="AD35" i="5"/>
  <c r="AF35" i="5" s="1"/>
  <c r="AB35" i="5"/>
  <c r="AP34" i="5"/>
  <c r="AN34" i="5"/>
  <c r="AL34" i="5"/>
  <c r="AD34" i="5"/>
  <c r="AF34" i="5" s="1"/>
  <c r="AB34" i="5"/>
  <c r="AP33" i="5"/>
  <c r="AN33" i="5"/>
  <c r="AL33" i="5"/>
  <c r="AD33" i="5"/>
  <c r="AF33" i="5" s="1"/>
  <c r="AB33" i="5"/>
  <c r="AP32" i="5"/>
  <c r="AN32" i="5"/>
  <c r="AL32" i="5"/>
  <c r="AD32" i="5"/>
  <c r="AF32" i="5" s="1"/>
  <c r="AB32" i="5"/>
  <c r="AP31" i="5"/>
  <c r="AN31" i="5"/>
  <c r="AL31" i="5"/>
  <c r="AD31" i="5"/>
  <c r="AF31" i="5" s="1"/>
  <c r="AB31" i="5"/>
  <c r="AP30" i="5"/>
  <c r="AN30" i="5"/>
  <c r="AL30" i="5"/>
  <c r="AD30" i="5"/>
  <c r="AF30" i="5" s="1"/>
  <c r="AB30" i="5"/>
  <c r="AP29" i="5"/>
  <c r="AN29" i="5"/>
  <c r="AL29" i="5"/>
  <c r="AD29" i="5"/>
  <c r="AF29" i="5" s="1"/>
  <c r="AB29" i="5"/>
  <c r="AP28" i="5"/>
  <c r="AN28" i="5"/>
  <c r="AL28" i="5"/>
  <c r="AD28" i="5"/>
  <c r="AF28" i="5" s="1"/>
  <c r="AB28" i="5"/>
  <c r="AP27" i="5"/>
  <c r="AN27" i="5"/>
  <c r="AL27" i="5"/>
  <c r="AD27" i="5"/>
  <c r="AF27" i="5" s="1"/>
  <c r="AB27" i="5"/>
  <c r="AP26" i="5"/>
  <c r="AN26" i="5"/>
  <c r="AL26" i="5"/>
  <c r="AD26" i="5"/>
  <c r="AF26" i="5" s="1"/>
  <c r="AB26" i="5"/>
  <c r="AP25" i="5"/>
  <c r="AN25" i="5"/>
  <c r="AL25" i="5"/>
  <c r="AD25" i="5"/>
  <c r="AF25" i="5" s="1"/>
  <c r="AB25" i="5"/>
  <c r="AP24" i="5"/>
  <c r="AN24" i="5"/>
  <c r="AL24" i="5"/>
  <c r="AD24" i="5"/>
  <c r="AF24" i="5" s="1"/>
  <c r="AB24" i="5"/>
  <c r="AP23" i="5"/>
  <c r="AN23" i="5"/>
  <c r="AL23" i="5"/>
  <c r="AD23" i="5"/>
  <c r="AF23" i="5" s="1"/>
  <c r="AB23" i="5"/>
  <c r="AP22" i="5"/>
  <c r="AN22" i="5"/>
  <c r="AL22" i="5"/>
  <c r="AD22" i="5"/>
  <c r="AF22" i="5" s="1"/>
  <c r="AB22" i="5"/>
  <c r="AP21" i="5"/>
  <c r="AN21" i="5"/>
  <c r="AL21" i="5"/>
  <c r="AD21" i="5"/>
  <c r="AF21" i="5" s="1"/>
  <c r="AB21" i="5"/>
  <c r="AP20" i="5"/>
  <c r="AN20" i="5"/>
  <c r="AL20" i="5"/>
  <c r="AD20" i="5"/>
  <c r="AF20" i="5" s="1"/>
  <c r="AB20" i="5"/>
  <c r="AP19" i="5"/>
  <c r="AN19" i="5"/>
  <c r="AL19" i="5"/>
  <c r="AD19" i="5"/>
  <c r="AF19" i="5" s="1"/>
  <c r="AB19" i="5"/>
  <c r="AP18" i="5"/>
  <c r="AN18" i="5"/>
  <c r="AL18" i="5"/>
  <c r="AD18" i="5"/>
  <c r="AF18" i="5" s="1"/>
  <c r="AB18" i="5"/>
  <c r="AP17" i="5"/>
  <c r="AN17" i="5"/>
  <c r="AL17" i="5"/>
  <c r="AD17" i="5"/>
  <c r="AF17" i="5" s="1"/>
  <c r="AB17" i="5"/>
  <c r="AP16" i="5"/>
  <c r="AN16" i="5"/>
  <c r="AL16" i="5"/>
  <c r="AD16" i="5"/>
  <c r="AF16" i="5" s="1"/>
  <c r="AB16" i="5"/>
  <c r="AP15" i="5"/>
  <c r="AN15" i="5"/>
  <c r="AL15" i="5"/>
  <c r="AD15" i="5"/>
  <c r="AF15" i="5" s="1"/>
  <c r="AB15" i="5"/>
  <c r="AP14" i="5"/>
  <c r="AN14" i="5"/>
  <c r="AL14" i="5"/>
  <c r="AD14" i="5"/>
  <c r="AF14" i="5" s="1"/>
  <c r="AB14" i="5"/>
  <c r="AP13" i="5"/>
  <c r="AN13" i="5"/>
  <c r="AL13" i="5"/>
  <c r="AD13" i="5"/>
  <c r="AF13" i="5" s="1"/>
  <c r="AB13" i="5"/>
  <c r="AP12" i="5"/>
  <c r="AN12" i="5"/>
  <c r="AL12" i="5"/>
  <c r="AD12" i="5"/>
  <c r="AF12" i="5" s="1"/>
  <c r="AB12" i="5"/>
  <c r="AP8" i="5"/>
  <c r="AN8" i="5"/>
  <c r="AL8" i="5"/>
  <c r="AB8" i="5"/>
  <c r="AD8" i="5" s="1"/>
  <c r="AF8" i="5" s="1"/>
  <c r="AP7" i="5"/>
  <c r="AN7" i="5"/>
  <c r="AL7" i="5"/>
  <c r="AB7" i="5"/>
  <c r="AD7" i="5" s="1"/>
  <c r="AF7" i="5" s="1"/>
  <c r="AP6" i="5"/>
  <c r="AN6" i="5"/>
  <c r="AL6" i="5"/>
  <c r="AB6" i="5"/>
  <c r="AD6" i="5" s="1"/>
  <c r="AF6" i="5" s="1"/>
  <c r="AP5" i="5"/>
  <c r="AN5" i="5"/>
  <c r="AL5" i="5"/>
  <c r="AB5" i="5"/>
  <c r="AD5" i="5" s="1"/>
  <c r="AF5" i="5" s="1"/>
  <c r="BB4" i="5"/>
  <c r="AP4" i="5"/>
  <c r="AN4" i="5"/>
  <c r="AL4" i="5"/>
  <c r="D3" i="2"/>
  <c r="D5" i="6" l="1"/>
  <c r="J19" i="6"/>
  <c r="U9" i="5"/>
  <c r="V16" i="6"/>
  <c r="W16" i="6" s="1"/>
  <c r="AE16" i="6" s="1"/>
  <c r="AF16" i="6" s="1"/>
  <c r="W14" i="6"/>
  <c r="AE14" i="6" s="1"/>
  <c r="AJ14" i="6" s="1"/>
  <c r="AI6" i="5"/>
  <c r="AJ6" i="5" s="1"/>
  <c r="W18" i="6"/>
  <c r="AE18" i="6" s="1"/>
  <c r="AF18" i="6" s="1"/>
  <c r="AR7" i="5"/>
  <c r="AV7" i="5" s="1"/>
  <c r="AV13" i="5"/>
  <c r="AV21" i="5"/>
  <c r="AF14" i="6"/>
  <c r="D8" i="2"/>
  <c r="AV35" i="5"/>
  <c r="V17" i="6"/>
  <c r="W17" i="6" s="1"/>
  <c r="AE17" i="6" s="1"/>
  <c r="AJ17" i="6" s="1"/>
  <c r="U8" i="5"/>
  <c r="AF13" i="6"/>
  <c r="AV38" i="5"/>
  <c r="AV24" i="5"/>
  <c r="AV36" i="5"/>
  <c r="AV22" i="5"/>
  <c r="AV27" i="5"/>
  <c r="AF15" i="6"/>
  <c r="AV6" i="5"/>
  <c r="AJ5" i="5"/>
  <c r="AV14" i="5"/>
  <c r="AV18" i="5"/>
  <c r="AV32" i="5"/>
  <c r="AV23" i="5"/>
  <c r="AV37" i="5"/>
  <c r="AV5" i="5"/>
  <c r="AV16" i="5"/>
  <c r="AV30" i="5"/>
  <c r="AV19" i="5"/>
  <c r="AJ22" i="5"/>
  <c r="AV33" i="5"/>
  <c r="AJ36" i="5"/>
  <c r="AV25" i="5"/>
  <c r="AV28" i="5"/>
  <c r="AV17" i="5"/>
  <c r="AV31" i="5"/>
  <c r="AV20" i="5"/>
  <c r="AV34" i="5"/>
  <c r="AV12" i="5"/>
  <c r="AV26" i="5"/>
  <c r="AV4" i="5"/>
  <c r="AV15" i="5"/>
  <c r="AV29" i="5"/>
  <c r="AJ20" i="5"/>
  <c r="AJ34" i="5"/>
  <c r="AJ24" i="5"/>
  <c r="AJ38" i="5"/>
  <c r="AJ28" i="5"/>
  <c r="AJ14" i="5"/>
  <c r="AJ7" i="5"/>
  <c r="AJ25" i="5"/>
  <c r="AJ30" i="5"/>
  <c r="AJ16" i="5"/>
  <c r="AJ17" i="5"/>
  <c r="AJ31" i="5"/>
  <c r="AJ15" i="5"/>
  <c r="AJ29" i="5"/>
  <c r="AJ13" i="5"/>
  <c r="AJ27" i="5"/>
  <c r="AJ26" i="5"/>
  <c r="AJ12" i="5"/>
  <c r="AJ19" i="5"/>
  <c r="AJ33" i="5"/>
  <c r="AJ18" i="5"/>
  <c r="AJ32" i="5"/>
  <c r="AJ23" i="5"/>
  <c r="AJ37" i="5"/>
  <c r="AJ21" i="5"/>
  <c r="AJ35" i="5"/>
  <c r="AI9" i="5" l="1"/>
  <c r="AR9" i="5"/>
  <c r="AV9" i="5" s="1"/>
  <c r="AJ9" i="5"/>
  <c r="J20" i="6"/>
  <c r="U10" i="5"/>
  <c r="V19" i="6"/>
  <c r="W19" i="6" s="1"/>
  <c r="AE19" i="6" s="1"/>
  <c r="AJ19" i="6" s="1"/>
  <c r="AW22" i="5"/>
  <c r="BA22" i="5" s="1"/>
  <c r="AJ18" i="6"/>
  <c r="AJ16" i="6"/>
  <c r="AF17" i="6"/>
  <c r="AR8" i="5"/>
  <c r="AV8" i="5" s="1"/>
  <c r="AI8" i="5"/>
  <c r="AJ8" i="5" s="1"/>
  <c r="AW28" i="5"/>
  <c r="BA28" i="5" s="1"/>
  <c r="AW38" i="5"/>
  <c r="BA38" i="5" s="1"/>
  <c r="AW24" i="5"/>
  <c r="BA24" i="5" s="1"/>
  <c r="AW15" i="5"/>
  <c r="BA15" i="5" s="1"/>
  <c r="AW13" i="5"/>
  <c r="BA13" i="5" s="1"/>
  <c r="AW16" i="5"/>
  <c r="BA16" i="5" s="1"/>
  <c r="AW21" i="5"/>
  <c r="BA21" i="5" s="1"/>
  <c r="AW29" i="5"/>
  <c r="BA29" i="5" s="1"/>
  <c r="AW20" i="5"/>
  <c r="BA20" i="5" s="1"/>
  <c r="AW33" i="5"/>
  <c r="BA33" i="5" s="1"/>
  <c r="AW5" i="5"/>
  <c r="BA5" i="5" s="1"/>
  <c r="AW19" i="5"/>
  <c r="BA19" i="5" s="1"/>
  <c r="AW35" i="5"/>
  <c r="BA35" i="5" s="1"/>
  <c r="AW18" i="5"/>
  <c r="AW26" i="5"/>
  <c r="BA26" i="5" s="1"/>
  <c r="AW23" i="5"/>
  <c r="BA23" i="5" s="1"/>
  <c r="AW31" i="5"/>
  <c r="AW12" i="5"/>
  <c r="BA12" i="5" s="1"/>
  <c r="AW32" i="5"/>
  <c r="BA32" i="5" s="1"/>
  <c r="AW37" i="5"/>
  <c r="BA37" i="5" s="1"/>
  <c r="AW27" i="5"/>
  <c r="BA27" i="5" s="1"/>
  <c r="AW30" i="5"/>
  <c r="AW36" i="5"/>
  <c r="AW14" i="5"/>
  <c r="BA14" i="5" s="1"/>
  <c r="AW34" i="5"/>
  <c r="AW17" i="5"/>
  <c r="BA17" i="5" s="1"/>
  <c r="AW25" i="5"/>
  <c r="BA25" i="5" s="1"/>
  <c r="AW7" i="5"/>
  <c r="BA7" i="5" s="1"/>
  <c r="AW4" i="5"/>
  <c r="BA4" i="5" s="1"/>
  <c r="AW6" i="5"/>
  <c r="BA6" i="5" s="1"/>
  <c r="U11" i="5" l="1"/>
  <c r="V20" i="6"/>
  <c r="W20" i="6" s="1"/>
  <c r="AE20" i="6" s="1"/>
  <c r="AF19" i="6"/>
  <c r="AW9" i="5"/>
  <c r="AI10" i="5"/>
  <c r="AR10" i="5"/>
  <c r="AV10" i="5" s="1"/>
  <c r="AJ10" i="5"/>
  <c r="AX22" i="5"/>
  <c r="AW8" i="5"/>
  <c r="BA8" i="5" s="1"/>
  <c r="AX38" i="5"/>
  <c r="AX21" i="5"/>
  <c r="AX16" i="5"/>
  <c r="AX28" i="5"/>
  <c r="AX24" i="5"/>
  <c r="AX15" i="5"/>
  <c r="AX13" i="5"/>
  <c r="AX29" i="5"/>
  <c r="AX33" i="5"/>
  <c r="AX35" i="5"/>
  <c r="AX19" i="5"/>
  <c r="AX20" i="5"/>
  <c r="AX5" i="5"/>
  <c r="AX31" i="5"/>
  <c r="BA31" i="5"/>
  <c r="AX34" i="5"/>
  <c r="BA34" i="5"/>
  <c r="AX36" i="5"/>
  <c r="BA36" i="5"/>
  <c r="AX30" i="5"/>
  <c r="BA30" i="5"/>
  <c r="AX18" i="5"/>
  <c r="BA18" i="5"/>
  <c r="AX26" i="5"/>
  <c r="AX7" i="5"/>
  <c r="AX23" i="5"/>
  <c r="AX27" i="5"/>
  <c r="AX12" i="5"/>
  <c r="AX32" i="5"/>
  <c r="AX37" i="5"/>
  <c r="AX14" i="5"/>
  <c r="AX25" i="5"/>
  <c r="AX17" i="5"/>
  <c r="AX4" i="5"/>
  <c r="AX6" i="5"/>
  <c r="BA9" i="5" l="1"/>
  <c r="AX9" i="5"/>
  <c r="AW10" i="5"/>
  <c r="AJ20" i="6"/>
  <c r="AJ22" i="6" s="1"/>
  <c r="AF20" i="6"/>
  <c r="AI11" i="5"/>
  <c r="AJ11" i="5" s="1"/>
  <c r="AW11" i="5" s="1"/>
  <c r="AR11" i="5"/>
  <c r="AV11" i="5" s="1"/>
  <c r="AX8" i="5"/>
  <c r="BA11" i="5" l="1"/>
  <c r="AX11" i="5"/>
  <c r="AI26" i="6"/>
  <c r="AK23" i="6"/>
  <c r="BA10" i="5"/>
  <c r="AX10" i="5"/>
  <c r="D9" i="2"/>
  <c r="AI27" i="6" l="1"/>
  <c r="D13" i="2"/>
</calcChain>
</file>

<file path=xl/comments1.xml><?xml version="1.0" encoding="utf-8"?>
<comments xmlns="http://schemas.openxmlformats.org/spreadsheetml/2006/main">
  <authors>
    <author>Heather Zhu</author>
  </authors>
  <commentList>
    <comment ref="C3" authorId="0" shapeId="0">
      <text>
        <r>
          <rPr>
            <b/>
            <sz val="9"/>
            <color indexed="81"/>
            <rFont val="Tahoma"/>
            <family val="2"/>
          </rPr>
          <t>Heather Zhu:</t>
        </r>
        <r>
          <rPr>
            <sz val="9"/>
            <color indexed="81"/>
            <rFont val="Tahoma"/>
            <family val="2"/>
          </rPr>
          <t xml:space="preserve">
auto filled by the system: Master Customer + Brand + Year/Season + Pattern/Feature + Product Category</t>
        </r>
      </text>
    </comment>
    <comment ref="C4" authorId="0" shapeId="0">
      <text>
        <r>
          <rPr>
            <b/>
            <sz val="9"/>
            <color indexed="81"/>
            <rFont val="Tahoma"/>
            <family val="2"/>
          </rPr>
          <t>Heather Zhu:</t>
        </r>
        <r>
          <rPr>
            <sz val="9"/>
            <color indexed="81"/>
            <rFont val="Tahoma"/>
            <family val="2"/>
          </rPr>
          <t xml:space="preserve">
free text, not mandatory: Tier 1 pattern name only; multi patterns use "/"; can be the most recogonizable features or the customer program #, etc.</t>
        </r>
      </text>
    </comment>
    <comment ref="A6" authorId="0" shapeId="0">
      <text>
        <r>
          <rPr>
            <b/>
            <sz val="9"/>
            <color indexed="81"/>
            <rFont val="Tahoma"/>
            <family val="2"/>
          </rPr>
          <t>Heather Zhu:</t>
        </r>
        <r>
          <rPr>
            <sz val="9"/>
            <color indexed="81"/>
            <rFont val="Tahoma"/>
            <family val="2"/>
          </rPr>
          <t xml:space="preserve">
Select from ValueSelect</t>
        </r>
      </text>
    </comment>
  </commentList>
</comments>
</file>

<file path=xl/comments2.xml><?xml version="1.0" encoding="utf-8"?>
<comments xmlns="http://schemas.openxmlformats.org/spreadsheetml/2006/main">
  <authors>
    <author>heather.zhu@jlahome.com</author>
  </authors>
  <commentList>
    <comment ref="AB3" authorId="0" shapeId="0">
      <text>
        <r>
          <rPr>
            <sz val="11"/>
            <rFont val="Calibri"/>
            <family val="2"/>
          </rPr>
          <t>[Carton Size L (cm)]*[Carton Size W (cm)]*[Carton Size H (cm)]/1000000</t>
        </r>
      </text>
    </comment>
    <comment ref="AD3" authorId="0" shapeId="0">
      <text>
        <r>
          <rPr>
            <sz val="11"/>
            <rFont val="Calibri"/>
            <family val="2"/>
          </rPr>
          <t xml:space="preserve">[Container Volumn]/[Cubic Meter per Carton]*[Case Pack]
</t>
        </r>
      </text>
    </comment>
    <comment ref="AF3" authorId="0" shapeId="0">
      <text>
        <r>
          <rPr>
            <sz val="11"/>
            <rFont val="Calibri"/>
            <family val="2"/>
          </rPr>
          <t>[40ft Container Freight]/[Total Units per 40ft Container]</t>
        </r>
      </text>
    </comment>
    <comment ref="AI3" authorId="0" shapeId="0">
      <text>
        <r>
          <rPr>
            <sz val="11"/>
            <rFont val="Calibri"/>
            <family val="2"/>
          </rPr>
          <t>[FOB Cost $ (Value)]*[Duty Rate]</t>
        </r>
      </text>
    </comment>
    <comment ref="AJ3" authorId="0" shapeId="0">
      <text>
        <r>
          <rPr>
            <sz val="11"/>
            <rFont val="Calibri"/>
            <family val="2"/>
          </rPr>
          <t>[FOB Cost $ (Value)]+[Ocean Freight per Item $]+[Duty per Item $]</t>
        </r>
      </text>
    </comment>
    <comment ref="AL3" authorId="0" shapeId="0">
      <text>
        <r>
          <rPr>
            <sz val="11"/>
            <rFont val="Calibri"/>
            <family val="2"/>
          </rPr>
          <t>[JLA POE Price]*[DA %]</t>
        </r>
      </text>
    </comment>
    <comment ref="AN3" authorId="0" shapeId="0">
      <text>
        <r>
          <rPr>
            <sz val="11"/>
            <rFont val="Calibri"/>
            <family val="2"/>
          </rPr>
          <t>[JLA POE Price]*[Warehouse Charge %]</t>
        </r>
      </text>
    </comment>
    <comment ref="AP3" authorId="0" shapeId="0">
      <text>
        <r>
          <rPr>
            <sz val="11"/>
            <rFont val="Calibri"/>
            <family val="2"/>
          </rPr>
          <t>[JLA POE Price]*[Royalty %]</t>
        </r>
      </text>
    </comment>
    <comment ref="AR3" authorId="0" shapeId="0">
      <text>
        <r>
          <rPr>
            <sz val="11"/>
            <rFont val="Calibri"/>
            <family val="2"/>
          </rPr>
          <t>[FOB Cost]*[AVN %]</t>
        </r>
      </text>
    </comment>
    <comment ref="AU3" authorId="0" shapeId="0">
      <text>
        <r>
          <rPr>
            <sz val="11"/>
            <rFont val="Calibri"/>
            <family val="2"/>
          </rPr>
          <t>[JLA POE Price]*[Load 3 %]</t>
        </r>
      </text>
    </comment>
    <comment ref="AV3" authorId="0" shapeId="0">
      <text>
        <r>
          <rPr>
            <sz val="11"/>
            <rFont val="Calibri"/>
            <family val="2"/>
          </rPr>
          <t>[DA $]+[Warehouse Charge $]+[Royalty $]+[AVN $]+[Load 3 $]</t>
        </r>
      </text>
    </comment>
    <comment ref="AW3" authorId="0" shapeId="0">
      <text>
        <r>
          <rPr>
            <sz val="11"/>
            <rFont val="Calibri"/>
            <family val="2"/>
          </rPr>
          <t>[LDP Cost $]+[Total Load $]</t>
        </r>
      </text>
    </comment>
    <comment ref="AX3" authorId="0" shapeId="0">
      <text>
        <r>
          <rPr>
            <sz val="11"/>
            <rFont val="Calibri"/>
            <family val="2"/>
          </rPr>
          <t>([JLA POE Price]-[LDP Cost with Load $])/[JLA POE Price]</t>
        </r>
      </text>
    </comment>
    <comment ref="BA3" authorId="0" shapeId="0">
      <text>
        <r>
          <rPr>
            <sz val="11"/>
            <rFont val="Calibri"/>
            <family val="2"/>
          </rPr>
          <t>[LDP Cost with Load $]*[Total Quantity]</t>
        </r>
      </text>
    </comment>
    <comment ref="BB3" authorId="0" shapeId="0">
      <text>
        <r>
          <rPr>
            <sz val="11"/>
            <rFont val="Calibri"/>
            <family val="2"/>
          </rPr>
          <t>[JLA POE Price]*[Total Quantity]</t>
        </r>
      </text>
    </comment>
  </commentList>
</comments>
</file>

<file path=xl/sharedStrings.xml><?xml version="1.0" encoding="utf-8"?>
<sst xmlns="http://schemas.openxmlformats.org/spreadsheetml/2006/main" count="1345" uniqueCount="967">
  <si>
    <t>Yes</t>
  </si>
  <si>
    <t>No</t>
  </si>
  <si>
    <t>Domestic: Warehouse</t>
  </si>
  <si>
    <t>Brand</t>
  </si>
  <si>
    <t>Package Type</t>
  </si>
  <si>
    <t>Commission</t>
  </si>
  <si>
    <t>Brokage</t>
  </si>
  <si>
    <t>Agent Fee</t>
  </si>
  <si>
    <t>Reverse</t>
  </si>
  <si>
    <t>Royalty</t>
  </si>
  <si>
    <t>OOD</t>
  </si>
  <si>
    <t>Customer WH Allowance</t>
  </si>
  <si>
    <t>NSA%</t>
  </si>
  <si>
    <t>Fuel Surcharge</t>
  </si>
  <si>
    <t>Photography</t>
  </si>
  <si>
    <t>Freight Allowance</t>
  </si>
  <si>
    <t>Volume Rebate</t>
  </si>
  <si>
    <t>Funding</t>
  </si>
  <si>
    <t>Customer</t>
  </si>
  <si>
    <t>Division</t>
  </si>
  <si>
    <t>Licensor</t>
  </si>
  <si>
    <t xml:space="preserve"> </t>
  </si>
  <si>
    <t>Program Name</t>
  </si>
  <si>
    <t>Order Type</t>
  </si>
  <si>
    <t>PDPM</t>
  </si>
  <si>
    <t>Super Big  (&gt;$1,000,000)</t>
  </si>
  <si>
    <t>Big  ($500,000~$1,000,000)</t>
  </si>
  <si>
    <t>Medium  ($150,000~$500,000)</t>
  </si>
  <si>
    <t>Small  ($0~$150,000)</t>
  </si>
  <si>
    <t>Super Big  (&gt;$500,000)</t>
  </si>
  <si>
    <t>Big  ($250,000~$500,000)</t>
  </si>
  <si>
    <t>Medium  ($100,000~$250,000)</t>
  </si>
  <si>
    <t>Small  ($0~$100,000)</t>
  </si>
  <si>
    <t>Pattern/Features</t>
  </si>
  <si>
    <t>Order Process</t>
  </si>
  <si>
    <t>UCCPM</t>
  </si>
  <si>
    <t>Non-Replenishment</t>
  </si>
  <si>
    <t>Rollout/Replenishment</t>
  </si>
  <si>
    <t>FOB CA Price Quote</t>
  </si>
  <si>
    <t>FOB GA Price Quote</t>
  </si>
  <si>
    <t>FOB CA/GA Price Quote</t>
  </si>
  <si>
    <t>Master Customer</t>
  </si>
  <si>
    <t>Year</t>
  </si>
  <si>
    <t>Ship To Location</t>
  </si>
  <si>
    <t>Responsible Party</t>
  </si>
  <si>
    <t>Season</t>
  </si>
  <si>
    <t>Country of Origin</t>
  </si>
  <si>
    <t>Factory Control</t>
  </si>
  <si>
    <t>Direct Import</t>
  </si>
  <si>
    <t>Domestic: Port</t>
  </si>
  <si>
    <t>Drop-Ship</t>
  </si>
  <si>
    <t>Main Product Category</t>
  </si>
  <si>
    <t>Overseas Production Team</t>
  </si>
  <si>
    <t>Vendor Name</t>
  </si>
  <si>
    <t>Consolidator</t>
  </si>
  <si>
    <t>Customer DC</t>
  </si>
  <si>
    <t>Pick Up At Port</t>
  </si>
  <si>
    <t>LVM</t>
  </si>
  <si>
    <t>LM2</t>
  </si>
  <si>
    <t>WOD</t>
  </si>
  <si>
    <t>SAV</t>
  </si>
  <si>
    <t>LM2/SAV</t>
  </si>
  <si>
    <t>Tech Code</t>
  </si>
  <si>
    <t>Est. Total Sales</t>
  </si>
  <si>
    <t>Est. Program Size</t>
  </si>
  <si>
    <t>Program Commit Date</t>
  </si>
  <si>
    <t>Customer Exclusive</t>
  </si>
  <si>
    <t>Spring</t>
  </si>
  <si>
    <t>Fall</t>
  </si>
  <si>
    <t>Black Friday</t>
  </si>
  <si>
    <t>BTC</t>
  </si>
  <si>
    <t>Category</t>
  </si>
  <si>
    <t>Ship to Location</t>
  </si>
  <si>
    <t>Intl.-Customer DC</t>
  </si>
  <si>
    <t>Intl.-Direct Import</t>
  </si>
  <si>
    <t>Intl.-POE</t>
  </si>
  <si>
    <t>AVN</t>
  </si>
  <si>
    <t>SWV</t>
  </si>
  <si>
    <t>For Ecom</t>
  </si>
  <si>
    <t>ALDI INC. (DI)</t>
  </si>
  <si>
    <t>Amazon Fulfillment Services (Domestic)</t>
  </si>
  <si>
    <t>Beall's Outlet Stores, Inc.</t>
  </si>
  <si>
    <t>Burlington Coat Factory</t>
  </si>
  <si>
    <t>DOLLAR GENERAL CORP. (DI)</t>
  </si>
  <si>
    <t>Fred Meyer Stores DI</t>
  </si>
  <si>
    <t>Giant Tiger Stores Ltd. (DI)</t>
  </si>
  <si>
    <t>Homegoods (POE)</t>
  </si>
  <si>
    <t>JLA Home</t>
  </si>
  <si>
    <t>Kohl's</t>
  </si>
  <si>
    <t>Kohl's (POE)</t>
  </si>
  <si>
    <t>Macy's Home Store</t>
  </si>
  <si>
    <t>Macy's.com</t>
  </si>
  <si>
    <t>Ross Stores, Inc.</t>
  </si>
  <si>
    <t>TAR HEEL (FAMILY DOLL-DI)</t>
  </si>
  <si>
    <t>Wal-Mart Canada Corp. (DI)</t>
  </si>
  <si>
    <t>China</t>
  </si>
  <si>
    <t>India</t>
  </si>
  <si>
    <t>Pakistan</t>
  </si>
  <si>
    <t>ASSORTMENT(90)</t>
  </si>
  <si>
    <t>PM</t>
  </si>
  <si>
    <t>Planner</t>
  </si>
  <si>
    <t>Normal</t>
  </si>
  <si>
    <t>Rolled</t>
  </si>
  <si>
    <t>Compressed/KD</t>
  </si>
  <si>
    <t>Partially Compressed</t>
  </si>
  <si>
    <t>Improved Packaging</t>
  </si>
  <si>
    <t>Aldi</t>
  </si>
  <si>
    <t>Beall's</t>
  </si>
  <si>
    <t>Dollar General</t>
  </si>
  <si>
    <t>Family Dollar</t>
  </si>
  <si>
    <t>Fred Meyer</t>
  </si>
  <si>
    <t>Giant Tiger</t>
  </si>
  <si>
    <t>Homegoods</t>
  </si>
  <si>
    <t>Macy's</t>
  </si>
  <si>
    <t>Natori</t>
  </si>
  <si>
    <t>AMAZON</t>
  </si>
  <si>
    <t>Target</t>
  </si>
  <si>
    <t>Ross</t>
  </si>
  <si>
    <t>Customer Code</t>
  </si>
  <si>
    <t>Customer Name</t>
  </si>
  <si>
    <t>ALDIDI</t>
  </si>
  <si>
    <t>Amazon</t>
  </si>
  <si>
    <t>BEALLS</t>
  </si>
  <si>
    <t>BLTNCOAT</t>
  </si>
  <si>
    <t>DOLGEN-DI</t>
  </si>
  <si>
    <t>FREDMEYERDI</t>
  </si>
  <si>
    <t>GIANTTIGERDI</t>
  </si>
  <si>
    <t>HGPOE</t>
  </si>
  <si>
    <t>JLA</t>
  </si>
  <si>
    <t>KOHL</t>
  </si>
  <si>
    <t>KOHLPOE</t>
  </si>
  <si>
    <t>MACY01</t>
  </si>
  <si>
    <t>MACY02</t>
  </si>
  <si>
    <t>ROSSPOE</t>
  </si>
  <si>
    <t>Sleep Number</t>
  </si>
  <si>
    <t>TARHEEL</t>
  </si>
  <si>
    <t>WALMART CANADA</t>
  </si>
  <si>
    <t>Walmart</t>
  </si>
  <si>
    <t>JCPCAT</t>
  </si>
  <si>
    <t>JC Penney Catalog</t>
  </si>
  <si>
    <t>JC Penney</t>
  </si>
  <si>
    <t>JCPCATDI</t>
  </si>
  <si>
    <t>JC Penney Catalog (POE)</t>
  </si>
  <si>
    <t>JCPRETDI</t>
  </si>
  <si>
    <t>JC Penney Retail (POE)</t>
  </si>
  <si>
    <t>JCPRET</t>
  </si>
  <si>
    <t>JC Penney Retail</t>
  </si>
  <si>
    <t>Woolrich 5%</t>
  </si>
  <si>
    <t>Natori 7%</t>
  </si>
  <si>
    <t>N Natori 5%</t>
  </si>
  <si>
    <t>Martha Stewart (Bath) 5%</t>
  </si>
  <si>
    <t>Martha Stewart (Bath) 4%</t>
  </si>
  <si>
    <t>Martha Stewart (Bath) 3%</t>
  </si>
  <si>
    <t>Laura Ashley 5%</t>
  </si>
  <si>
    <t>Laura Ashley 4%</t>
  </si>
  <si>
    <t>Laura Ashley 3%</t>
  </si>
  <si>
    <t>Beautyrest 5.5%</t>
  </si>
  <si>
    <t>Beautyrest 3.5%</t>
  </si>
  <si>
    <t>Accentia</t>
  </si>
  <si>
    <t>Artology</t>
  </si>
  <si>
    <t>Bed Guardian</t>
  </si>
  <si>
    <t>510 Design</t>
  </si>
  <si>
    <t>Addison Park</t>
  </si>
  <si>
    <t>Alpine Valley</t>
  </si>
  <si>
    <t>Amethyst Home</t>
  </si>
  <si>
    <t>Apothecary Home</t>
  </si>
  <si>
    <t xml:space="preserve">Arch Studio  </t>
  </si>
  <si>
    <t>Armoire Collection</t>
  </si>
  <si>
    <t>Autumn Days</t>
  </si>
  <si>
    <t>Be Mine</t>
  </si>
  <si>
    <t>Beautyrest</t>
  </si>
  <si>
    <t>Beautyrest Black</t>
  </si>
  <si>
    <t xml:space="preserve">Beautyrest Platinum </t>
  </si>
  <si>
    <t>Beautyrest Silver</t>
  </si>
  <si>
    <t>BEBE</t>
  </si>
  <si>
    <t>BEBE- BLACK</t>
  </si>
  <si>
    <t>Bebe Girls</t>
  </si>
  <si>
    <t>Beekman Home</t>
  </si>
  <si>
    <t>Better Home and Gardens</t>
  </si>
  <si>
    <t xml:space="preserve">Big One </t>
  </si>
  <si>
    <t>BIG ONE KIDS</t>
  </si>
  <si>
    <t xml:space="preserve">Biltmore </t>
  </si>
  <si>
    <t>Canadiana</t>
  </si>
  <si>
    <t>Carson &amp; Cooper</t>
  </si>
  <si>
    <t>Catherine Malandrino</t>
  </si>
  <si>
    <t>CATHERINE MALANDRINO HOTEL</t>
  </si>
  <si>
    <t>Catherine Malandrino Kids</t>
  </si>
  <si>
    <t>Cedar &amp; Rose</t>
  </si>
  <si>
    <t xml:space="preserve">Chapel Hill </t>
  </si>
  <si>
    <t>Charter Club</t>
  </si>
  <si>
    <t>Coastal Dunes</t>
  </si>
  <si>
    <t>COLIN + JUSTIN</t>
  </si>
  <si>
    <t>Comfort Bay</t>
  </si>
  <si>
    <t>Comfort Classics</t>
  </si>
  <si>
    <t>Comfort Spaces</t>
  </si>
  <si>
    <t>Concierge Collection</t>
  </si>
  <si>
    <t>Cottage Laundry</t>
  </si>
  <si>
    <t xml:space="preserve">Cremieux  </t>
  </si>
  <si>
    <t>Croscill</t>
  </si>
  <si>
    <t>Croscill Casual</t>
  </si>
  <si>
    <t>Croscill Classics</t>
  </si>
  <si>
    <t>Croscill Home</t>
  </si>
  <si>
    <t>Cuddl Duds</t>
  </si>
  <si>
    <t>Deck the Halls</t>
  </si>
  <si>
    <t>Décor Studio</t>
  </si>
  <si>
    <t>Designlab</t>
  </si>
  <si>
    <t>DesignLab Kids</t>
  </si>
  <si>
    <t>Everyday Living</t>
  </si>
  <si>
    <t xml:space="preserve">Fall Festival </t>
  </si>
  <si>
    <t>Fall Sweet Fall</t>
  </si>
  <si>
    <t>Found &amp; Fable</t>
  </si>
  <si>
    <t>Free Home</t>
  </si>
  <si>
    <t>Friends Forever</t>
  </si>
  <si>
    <t>GATHER AT HOME</t>
  </si>
  <si>
    <t>Ghostly Greeting</t>
  </si>
  <si>
    <t>Grace Mitchell</t>
  </si>
  <si>
    <t>Gramercy Park</t>
  </si>
  <si>
    <t>Graveyard</t>
  </si>
  <si>
    <t>Grayson &amp; Parker</t>
  </si>
  <si>
    <t>Halloween Hill</t>
  </si>
  <si>
    <t>Hampton Hill</t>
  </si>
  <si>
    <t xml:space="preserve">Happy Halloween Metallic </t>
  </si>
  <si>
    <t>Happy Halloween Pastel</t>
  </si>
  <si>
    <t>Happy Haunting</t>
  </si>
  <si>
    <t>Happy Haunting Skull</t>
  </si>
  <si>
    <t>Happy Haunting Spider</t>
  </si>
  <si>
    <t>Harbor Home</t>
  </si>
  <si>
    <t>Harbor House</t>
  </si>
  <si>
    <t>HD design</t>
  </si>
  <si>
    <t>Holiday Lane</t>
  </si>
  <si>
    <t>Holiday traditions</t>
  </si>
  <si>
    <t>HOLLY &amp; MOSS</t>
  </si>
  <si>
    <t xml:space="preserve">Holly Jolly </t>
  </si>
  <si>
    <t>Home Design</t>
  </si>
  <si>
    <t>Home Essence</t>
  </si>
  <si>
    <t xml:space="preserve">Home for the Holidays </t>
  </si>
  <si>
    <t>Honeybloom</t>
  </si>
  <si>
    <t xml:space="preserve">Hotel </t>
  </si>
  <si>
    <t>Hotel by park avenue</t>
  </si>
  <si>
    <t>HOUSE &amp; HOME</t>
  </si>
  <si>
    <t>INK+IVY</t>
  </si>
  <si>
    <t>INK+IVY Kids</t>
  </si>
  <si>
    <t xml:space="preserve">Intelligent Design </t>
  </si>
  <si>
    <t xml:space="preserve">Interiors </t>
  </si>
  <si>
    <t>JLA Art</t>
  </si>
  <si>
    <t>Josie by Natori</t>
  </si>
  <si>
    <t>Joy Peace Love</t>
  </si>
  <si>
    <t>Joy to the world</t>
  </si>
  <si>
    <t>JOYLAND</t>
  </si>
  <si>
    <t>Kids by Kirkton House</t>
  </si>
  <si>
    <t>Kirkton House</t>
  </si>
  <si>
    <t>Laila Ali</t>
  </si>
  <si>
    <t>Laura Ashley</t>
  </si>
  <si>
    <t>Life At Home</t>
  </si>
  <si>
    <t>Madison Park</t>
  </si>
  <si>
    <t>Madison Park Essentials</t>
  </si>
  <si>
    <t>Madison Park Pure</t>
  </si>
  <si>
    <t>Madison Park Signature</t>
  </si>
  <si>
    <t>Main Street</t>
  </si>
  <si>
    <t>Mainstays</t>
  </si>
  <si>
    <t>Mainstreet Holiday</t>
  </si>
  <si>
    <t>MAISON JULES</t>
  </si>
  <si>
    <t>Maple Grove</t>
  </si>
  <si>
    <t>Martha Stewart</t>
  </si>
  <si>
    <t>Merriest Holiday</t>
  </si>
  <si>
    <t>Merry &amp; Bright</t>
  </si>
  <si>
    <t>Mi Zone</t>
  </si>
  <si>
    <t>Mi Zone Kids</t>
  </si>
  <si>
    <t>Michael Strahan</t>
  </si>
  <si>
    <t>Modavari</t>
  </si>
  <si>
    <t>Modern Southern Home</t>
  </si>
  <si>
    <t>N Natori</t>
  </si>
  <si>
    <t>N Natori Studio</t>
  </si>
  <si>
    <t>Nanette Lepore</t>
  </si>
  <si>
    <t>Nanette Lepore Coastal</t>
  </si>
  <si>
    <t>Nanette Lepore Girls</t>
  </si>
  <si>
    <t>Natural Harvest</t>
  </si>
  <si>
    <t>Nobel Excellence</t>
  </si>
  <si>
    <t>Nomad Home</t>
  </si>
  <si>
    <t>North Pole Trading Co</t>
  </si>
  <si>
    <t>Oake</t>
  </si>
  <si>
    <t>Oh Holy Night</t>
  </si>
  <si>
    <t>Oh Joy!</t>
  </si>
  <si>
    <t>ON THE SHORE</t>
  </si>
  <si>
    <t>Opalhouse designed with Jungalow</t>
  </si>
  <si>
    <t>Origin 21</t>
  </si>
  <si>
    <t>Palms End</t>
  </si>
  <si>
    <t>Peppermint place</t>
  </si>
  <si>
    <t>Premier Comfort</t>
  </si>
  <si>
    <t>Premier Comfort Signature</t>
  </si>
  <si>
    <t>Providence</t>
  </si>
  <si>
    <t>Real Living</t>
  </si>
  <si>
    <t>Regency Heights</t>
  </si>
  <si>
    <t>Scare Factory</t>
  </si>
  <si>
    <t xml:space="preserve">Seadrift </t>
  </si>
  <si>
    <t>Serafina Rose</t>
  </si>
  <si>
    <t>Serta</t>
  </si>
  <si>
    <t>Sharper Image</t>
  </si>
  <si>
    <t xml:space="preserve">Silk Sensations </t>
  </si>
  <si>
    <t>SL Simplicity</t>
  </si>
  <si>
    <t>Sleep Philosophy</t>
  </si>
  <si>
    <t>Soft Touch</t>
  </si>
  <si>
    <t>Sonoma</t>
  </si>
  <si>
    <t>South Street Loft</t>
  </si>
  <si>
    <t>Spirits Bright</t>
  </si>
  <si>
    <t>Spooky Season</t>
  </si>
  <si>
    <t>Studio D</t>
  </si>
  <si>
    <t>Style Sanctuary</t>
  </si>
  <si>
    <t>Style Sanctuary Blue</t>
  </si>
  <si>
    <t>SunSmart</t>
  </si>
  <si>
    <t>Super Listing</t>
  </si>
  <si>
    <t>Tao</t>
  </si>
  <si>
    <t>Thankful &amp; Blessed</t>
  </si>
  <si>
    <t xml:space="preserve">Threshold  </t>
  </si>
  <si>
    <t>Threshold designed with Studio McGee</t>
  </si>
  <si>
    <t>Tiny Dreamer</t>
  </si>
  <si>
    <t>Tis the Season</t>
  </si>
  <si>
    <t>Tis the Season - Gold</t>
  </si>
  <si>
    <t>Tis the Season - Silver</t>
  </si>
  <si>
    <t>Tracey Boyd</t>
  </si>
  <si>
    <t>Trick or Treat Co</t>
  </si>
  <si>
    <t>True North</t>
  </si>
  <si>
    <t>True North by Sleep Philosophy</t>
  </si>
  <si>
    <t>Ty Pennington</t>
  </si>
  <si>
    <t>Union Square</t>
  </si>
  <si>
    <t>Urban Domain</t>
  </si>
  <si>
    <t>Urban Domain Home</t>
  </si>
  <si>
    <t>Urban Domain Kids</t>
  </si>
  <si>
    <t>Urban Habitat</t>
  </si>
  <si>
    <t>Urban Habitat Kids</t>
  </si>
  <si>
    <t>Warm &amp; Cozy</t>
  </si>
  <si>
    <t>WB Hotel</t>
  </si>
  <si>
    <t>Wendy Bellisimo Holiday-green</t>
  </si>
  <si>
    <t>Wendy Bellissimo Home</t>
  </si>
  <si>
    <t>Weny Bellissimo Kids</t>
  </si>
  <si>
    <t>West End</t>
  </si>
  <si>
    <t>Willow &amp; Sage</t>
  </si>
  <si>
    <t>WIND AND WATER</t>
  </si>
  <si>
    <t>Winter Avenue</t>
  </si>
  <si>
    <t>Winter Spirits</t>
  </si>
  <si>
    <t>Woolrich</t>
  </si>
  <si>
    <t>Antimicrobial Performance</t>
  </si>
  <si>
    <t>ARCH / MANTLE</t>
  </si>
  <si>
    <t>Art In Motion</t>
  </si>
  <si>
    <t>AT HOME</t>
  </si>
  <si>
    <t>August &amp; Leo</t>
  </si>
  <si>
    <t>Beauty Silk</t>
  </si>
  <si>
    <t>BeautySleep</t>
  </si>
  <si>
    <t>Beyond Soft</t>
  </si>
  <si>
    <t>Broyhill</t>
  </si>
  <si>
    <t>Catherine Malandrino (Holiday)</t>
  </si>
  <si>
    <t>Chapel Hill by Croscill</t>
  </si>
  <si>
    <t>Chelsea Square</t>
  </si>
  <si>
    <t>Clean Habitat</t>
  </si>
  <si>
    <t>Clean Spaces</t>
  </si>
  <si>
    <t>Coastal Home</t>
  </si>
  <si>
    <t>Codi</t>
  </si>
  <si>
    <t>Crown and Ivy</t>
  </si>
  <si>
    <t>Debbie Travis</t>
  </si>
  <si>
    <t>Décor 5</t>
  </si>
  <si>
    <t xml:space="preserve">Degrees of Comfort </t>
  </si>
  <si>
    <t>Emryn House</t>
  </si>
  <si>
    <t>Family Chef</t>
  </si>
  <si>
    <t>Festive Days</t>
  </si>
  <si>
    <t>Hello Autumn</t>
  </si>
  <si>
    <t>H-HOME TRENDS PL</t>
  </si>
  <si>
    <t>Holiday Time</t>
  </si>
  <si>
    <t>HOME DECORATORS COLLECTION</t>
  </si>
  <si>
    <t>Home Trends</t>
  </si>
  <si>
    <t>Hotel Collection</t>
  </si>
  <si>
    <t>Hotel Style</t>
  </si>
  <si>
    <t>Hyde lane</t>
  </si>
  <si>
    <t>Juniper Home</t>
  </si>
  <si>
    <t>laurel + pine</t>
  </si>
  <si>
    <t>Lightning Bug</t>
  </si>
  <si>
    <t>Liz</t>
  </si>
  <si>
    <t>Luxury Hotel</t>
  </si>
  <si>
    <t>Madison Classics</t>
  </si>
  <si>
    <t>Member’s Choice</t>
  </si>
  <si>
    <t>MEMBER'S MARK</t>
  </si>
  <si>
    <t>MP2 by Madison Park</t>
  </si>
  <si>
    <t>Nanette Holiday</t>
  </si>
  <si>
    <t>nanette Lepore (holiday silver)</t>
  </si>
  <si>
    <t>Nanette Lepore holiday</t>
  </si>
  <si>
    <t>On your own</t>
  </si>
  <si>
    <t>Opalhouse</t>
  </si>
  <si>
    <t>Park Avenue</t>
  </si>
  <si>
    <t>President Choice</t>
  </si>
  <si>
    <t>Royal Velvet</t>
  </si>
  <si>
    <t>SCM</t>
  </si>
  <si>
    <t>SCM KIDS</t>
  </si>
  <si>
    <t>Scoop Delights</t>
  </si>
  <si>
    <t>SDS</t>
  </si>
  <si>
    <t>Smart Cool by Sleep Philosophy</t>
  </si>
  <si>
    <t>Southern Living</t>
  </si>
  <si>
    <t>Spider</t>
  </si>
  <si>
    <t xml:space="preserve">Spooktacular </t>
  </si>
  <si>
    <t>Stoneberry</t>
  </si>
  <si>
    <t>Style Sanctuary Bronze</t>
  </si>
  <si>
    <t>TINSEL+ FROST</t>
  </si>
  <si>
    <t>Urban Essential</t>
  </si>
  <si>
    <t>Wendy Bellissimo</t>
  </si>
  <si>
    <t>Wendy Bellissimo holiday</t>
  </si>
  <si>
    <t>Wendy Bellissimo(gold tree holiday label)</t>
  </si>
  <si>
    <t xml:space="preserve">Wendy Harvest </t>
  </si>
  <si>
    <t>YOUR ZONE</t>
  </si>
  <si>
    <t>Zoopet</t>
  </si>
  <si>
    <t>POE</t>
  </si>
  <si>
    <t>SV2</t>
  </si>
  <si>
    <t>SV3</t>
  </si>
  <si>
    <t>WOD/SV2</t>
  </si>
  <si>
    <t>WOD/SV3</t>
  </si>
  <si>
    <t>India Office</t>
  </si>
  <si>
    <t>One Central-2</t>
  </si>
  <si>
    <t>Pakistan Office</t>
  </si>
  <si>
    <t>MK SONS (PVT) LTD</t>
  </si>
  <si>
    <t>Liberty Mills Limited</t>
  </si>
  <si>
    <t>Main Category</t>
  </si>
  <si>
    <t>Program Size</t>
  </si>
  <si>
    <t>Winter</t>
  </si>
  <si>
    <t>TBD</t>
  </si>
  <si>
    <t>Backstage</t>
  </si>
  <si>
    <t>Bebe (Black/White Label Not Holiday)</t>
  </si>
  <si>
    <t>Bebe Bow</t>
  </si>
  <si>
    <t>BEBE Holiday</t>
  </si>
  <si>
    <t>BELK</t>
  </si>
  <si>
    <t>Blueberry Cove</t>
  </si>
  <si>
    <t>CATCH'N ZZZ</t>
  </si>
  <si>
    <t>Celebrate Home</t>
  </si>
  <si>
    <t>City Lights</t>
  </si>
  <si>
    <t>Cozzze</t>
  </si>
  <si>
    <t>Crosby St</t>
  </si>
  <si>
    <t>EE</t>
  </si>
  <si>
    <t>finch + robin</t>
  </si>
  <si>
    <t>Goodness&amp;Grace</t>
  </si>
  <si>
    <t>H2Ology</t>
  </si>
  <si>
    <t>Happy Fall</t>
  </si>
  <si>
    <t>Harbor House Blue</t>
  </si>
  <si>
    <t>Homenetic</t>
  </si>
  <si>
    <t>Huntington Home</t>
  </si>
  <si>
    <t>Hyde Park</t>
  </si>
  <si>
    <t>Ideology</t>
  </si>
  <si>
    <t>Inspire by Intelligent Design</t>
  </si>
  <si>
    <t>Intelligent Design Kids</t>
  </si>
  <si>
    <t>Jack O Lantern Lane</t>
  </si>
  <si>
    <t>JLA Furniture</t>
  </si>
  <si>
    <t>Living Clean</t>
  </si>
  <si>
    <t>Luxury Hotel by Park Ave</t>
  </si>
  <si>
    <t xml:space="preserve">Martha Stewart Everyday </t>
  </si>
  <si>
    <t xml:space="preserve">Merry Moments </t>
  </si>
  <si>
    <t>Microtec</t>
  </si>
  <si>
    <t>Moonbeams</t>
  </si>
  <si>
    <t>Onva</t>
  </si>
  <si>
    <t>Peak Performance</t>
  </si>
  <si>
    <t>Protech</t>
  </si>
  <si>
    <t>Soloft</t>
  </si>
  <si>
    <t>Spooky Hollow</t>
  </si>
  <si>
    <t>Track &amp; Tail</t>
  </si>
  <si>
    <t>Urban Dreams</t>
  </si>
  <si>
    <t>Serta Sheep 5.5%</t>
  </si>
  <si>
    <t>N Natori Studio 5%</t>
  </si>
  <si>
    <t>Sharper Image Nonheated 4%</t>
  </si>
  <si>
    <t>Sharper Image Nonheated 5%</t>
  </si>
  <si>
    <t>Beautyrest Black 6%</t>
  </si>
  <si>
    <t>Other Load Suggestions</t>
  </si>
  <si>
    <t>Departure Port:</t>
  </si>
  <si>
    <t>Port of Discharge:</t>
  </si>
  <si>
    <t>Quote Sheet Template:</t>
  </si>
  <si>
    <t>Notes</t>
  </si>
  <si>
    <t>Port of Discharge</t>
  </si>
  <si>
    <t>OKL</t>
  </si>
  <si>
    <t>SH</t>
  </si>
  <si>
    <t>QDO</t>
  </si>
  <si>
    <t>NHA</t>
  </si>
  <si>
    <t>LA</t>
  </si>
  <si>
    <t>NY</t>
  </si>
  <si>
    <t>KRC</t>
  </si>
  <si>
    <t>CHA</t>
  </si>
  <si>
    <t>Departure Port</t>
  </si>
  <si>
    <t>Karachi,Pakistan</t>
  </si>
  <si>
    <t>Mumbai,India</t>
  </si>
  <si>
    <t>Nhava Sheva,India</t>
  </si>
  <si>
    <t>Qingdao,China</t>
  </si>
  <si>
    <t>Shanghai,China</t>
  </si>
  <si>
    <t>Quote Sheet Template</t>
  </si>
  <si>
    <t>Martha Stewart (Hard) 3%</t>
  </si>
  <si>
    <t>Martha Stewart (Hard) 4%</t>
  </si>
  <si>
    <t>Martha Stewart (Hard) 7%</t>
  </si>
  <si>
    <t>Serta 5.5%</t>
  </si>
  <si>
    <t>Sharper Image Heated 3%</t>
  </si>
  <si>
    <t>Sharper Image Heated 4%</t>
  </si>
  <si>
    <t>Sharper Image Heated 5%</t>
  </si>
  <si>
    <t>GAMER SQUAD</t>
  </si>
  <si>
    <t>Happy Halloween</t>
  </si>
  <si>
    <t>Spooky Halloween</t>
  </si>
  <si>
    <t>HOMEGOODS</t>
  </si>
  <si>
    <t>Homegoods Inc.</t>
  </si>
  <si>
    <t>WALMARTMEX</t>
  </si>
  <si>
    <t>Wal-Mart Mexico</t>
  </si>
  <si>
    <t>MAHEEN TEXTILE MILLS (PVT) LTD.</t>
  </si>
  <si>
    <t>YUNUS</t>
  </si>
  <si>
    <t>南京海聆梦</t>
  </si>
  <si>
    <t>海聆梦家居(SCM)</t>
  </si>
  <si>
    <t>UOM</t>
  </si>
  <si>
    <t>Piece</t>
  </si>
  <si>
    <t>Set</t>
  </si>
  <si>
    <t>Pair</t>
  </si>
  <si>
    <t>Each</t>
  </si>
  <si>
    <t>Carton</t>
  </si>
  <si>
    <t>Joseph Sadony</t>
  </si>
  <si>
    <t>SHET</t>
  </si>
  <si>
    <t>2025 SHET Domestic</t>
  </si>
  <si>
    <t>Patrick Li</t>
  </si>
  <si>
    <t>Sarah Chen</t>
  </si>
  <si>
    <t>AMAZONFBA</t>
  </si>
  <si>
    <t>BLKPBV</t>
  </si>
  <si>
    <t>BELK PRIVATE BRAND VENDOR</t>
  </si>
  <si>
    <t>Belk</t>
  </si>
  <si>
    <t>MarshallsCan</t>
  </si>
  <si>
    <t>Canadian Marshalls</t>
  </si>
  <si>
    <t>Marshalls</t>
  </si>
  <si>
    <t>COSTCOCAN</t>
  </si>
  <si>
    <t>Costco Canada</t>
  </si>
  <si>
    <t>Costco</t>
  </si>
  <si>
    <t>ddDiscount</t>
  </si>
  <si>
    <t>dd’s Discounts</t>
  </si>
  <si>
    <t>dd's Discounts</t>
  </si>
  <si>
    <t>DOLGEN</t>
  </si>
  <si>
    <t>Dollar General Corporation</t>
  </si>
  <si>
    <t>FREDMEYER</t>
  </si>
  <si>
    <t>Fred Meyer Stores</t>
  </si>
  <si>
    <t>GABESBRO</t>
  </si>
  <si>
    <t>Gabriel Brothers Inc.</t>
  </si>
  <si>
    <t>Gabriel Brothers</t>
  </si>
  <si>
    <t>HSN</t>
  </si>
  <si>
    <t>Home Shopping Network</t>
  </si>
  <si>
    <t>HOMESENSE</t>
  </si>
  <si>
    <t>Homesense</t>
  </si>
  <si>
    <t>KOHLDSN</t>
  </si>
  <si>
    <t>Kohl's.com</t>
  </si>
  <si>
    <t>KROGER</t>
  </si>
  <si>
    <t>Kroger</t>
  </si>
  <si>
    <t>MACYBKSTAGE</t>
  </si>
  <si>
    <t>Macy's Backstage</t>
  </si>
  <si>
    <t>MARSHALLS</t>
  </si>
  <si>
    <t>Marshalls, Inc.</t>
  </si>
  <si>
    <t>NEX</t>
  </si>
  <si>
    <t>Nexcom</t>
  </si>
  <si>
    <t>OLDTIMEPOT</t>
  </si>
  <si>
    <t>Old Time Pottery, LLC</t>
  </si>
  <si>
    <t>Old Time Pottery</t>
  </si>
  <si>
    <t>REDAPPLECA</t>
  </si>
  <si>
    <t>RED APPLE STORES INC</t>
  </si>
  <si>
    <t>Red Apple Stores</t>
  </si>
  <si>
    <t>SEVENAVE</t>
  </si>
  <si>
    <t>Seventh Avenue, Inc.</t>
  </si>
  <si>
    <t>Seventh Avenue</t>
  </si>
  <si>
    <t>KROGERDI</t>
  </si>
  <si>
    <t>The Kroger Co. DI</t>
  </si>
  <si>
    <t>TJ MAXX</t>
  </si>
  <si>
    <t>TJMaxx Inc.</t>
  </si>
  <si>
    <t>TJX</t>
  </si>
  <si>
    <t>WINNERS</t>
  </si>
  <si>
    <t>Winners</t>
  </si>
  <si>
    <t>Bang--1</t>
  </si>
  <si>
    <t>Basic-1</t>
  </si>
  <si>
    <t>Basic-2</t>
  </si>
  <si>
    <t>Basic-5</t>
  </si>
  <si>
    <t>STAR-项目组</t>
  </si>
  <si>
    <t>US Production</t>
  </si>
  <si>
    <t>渠道部-项目一组</t>
  </si>
  <si>
    <t>Domestic Purchase</t>
  </si>
  <si>
    <t>Domestic: Customer DC</t>
  </si>
  <si>
    <t>Intl.-Domestic: Warehouse</t>
  </si>
  <si>
    <t>ATA</t>
  </si>
  <si>
    <t>FBA</t>
  </si>
  <si>
    <t>FBG</t>
  </si>
  <si>
    <t>HUT</t>
  </si>
  <si>
    <t>NJN</t>
  </si>
  <si>
    <t>TUT</t>
  </si>
  <si>
    <t>US</t>
  </si>
  <si>
    <t>USA</t>
  </si>
  <si>
    <t>BLANKET(51)</t>
  </si>
  <si>
    <t>COMFORTER (SET)(10)</t>
  </si>
  <si>
    <t>COVERLET&amp;BEDSPR(13)</t>
  </si>
  <si>
    <t>DUVET&amp;DUVET SET(12)</t>
  </si>
  <si>
    <t>PILLOWCASE(21)</t>
  </si>
  <si>
    <t>SHEET/SHEET SET(20)</t>
  </si>
  <si>
    <t>THROW WRAP(58)</t>
  </si>
  <si>
    <t>THROW(50)</t>
  </si>
  <si>
    <t>Nanjing,China</t>
  </si>
  <si>
    <t>Tuticorin,India</t>
  </si>
  <si>
    <t>US Domestic</t>
  </si>
  <si>
    <t>KKP FINE LINEN PVT LTD</t>
  </si>
  <si>
    <t>PREM TEXTILES</t>
  </si>
  <si>
    <t>PREMIER FINE LINENS PVT LTD</t>
  </si>
  <si>
    <t>THE CRESCENT TEXTILE MILLS LIMITED</t>
  </si>
  <si>
    <t>南京美华</t>
  </si>
  <si>
    <t>南通亿家人</t>
  </si>
  <si>
    <t>南通鑫盛</t>
  </si>
  <si>
    <t>吉奥璐纺织</t>
  </si>
  <si>
    <t>新东旭纺织印染有限公司</t>
  </si>
  <si>
    <t>杭州露依尔</t>
  </si>
  <si>
    <t>江苏虞美人</t>
  </si>
  <si>
    <t>浙江峰赫</t>
  </si>
  <si>
    <t>淄博鲁商</t>
  </si>
  <si>
    <t>Super Big: ≥ 500K</t>
  </si>
  <si>
    <t>Big: 300K - 500K</t>
  </si>
  <si>
    <t>Medium: 150K -300K</t>
  </si>
  <si>
    <t>Small: &lt; 150K</t>
  </si>
  <si>
    <t>Required</t>
  </si>
  <si>
    <t>Freight</t>
  </si>
  <si>
    <t>Duty</t>
  </si>
  <si>
    <t>Load</t>
  </si>
  <si>
    <t>Price</t>
  </si>
  <si>
    <t>Line No.</t>
  </si>
  <si>
    <t>Photo</t>
  </si>
  <si>
    <t>VIN/Art No.</t>
  </si>
  <si>
    <t>Product Category</t>
  </si>
  <si>
    <t>Pattern</t>
  </si>
  <si>
    <t>Item Description</t>
  </si>
  <si>
    <t>Description-Short</t>
  </si>
  <si>
    <t>Fabrication</t>
  </si>
  <si>
    <t>Size/Spec.</t>
  </si>
  <si>
    <t>Color</t>
  </si>
  <si>
    <t>Item No.</t>
  </si>
  <si>
    <t>UPC</t>
  </si>
  <si>
    <t>Unit of Measure</t>
  </si>
  <si>
    <t>FOB Cost $ (Value)</t>
  </si>
  <si>
    <t>Carton Size L (cm)</t>
  </si>
  <si>
    <t>Carton Size W (cm)</t>
  </si>
  <si>
    <t>Carton Size H (cm)</t>
  </si>
  <si>
    <t>Carton Gross Weight (kg)</t>
  </si>
  <si>
    <t>Case Pack</t>
  </si>
  <si>
    <t>Cubic Meter per Carton</t>
  </si>
  <si>
    <t>Container Volume</t>
  </si>
  <si>
    <t>Total Units per 40ft Container</t>
  </si>
  <si>
    <t>40ft Container Freight</t>
  </si>
  <si>
    <t>Ocean Freight per Item $</t>
  </si>
  <si>
    <t>HTS Code</t>
  </si>
  <si>
    <t>Duty Rate</t>
  </si>
  <si>
    <t>Duty per Item $</t>
  </si>
  <si>
    <t>LDP Cost $</t>
  </si>
  <si>
    <t>DA %</t>
  </si>
  <si>
    <t>DA $</t>
  </si>
  <si>
    <t>Warehouse Charge %</t>
  </si>
  <si>
    <t>Warehouse Charge $</t>
  </si>
  <si>
    <t>Royalty %</t>
  </si>
  <si>
    <t>Royalty $</t>
  </si>
  <si>
    <t>AVN %</t>
  </si>
  <si>
    <t>AVN $</t>
  </si>
  <si>
    <t>Total Load $</t>
  </si>
  <si>
    <t>LDP Cost with Load $</t>
  </si>
  <si>
    <t>Total Quantity</t>
  </si>
  <si>
    <t>Total Cost</t>
  </si>
  <si>
    <t>Total Sales</t>
  </si>
  <si>
    <t>JLA POE MU%</t>
  </si>
  <si>
    <t>JLA POE Dead Net Price</t>
  </si>
  <si>
    <t>Est. Total Cost</t>
  </si>
  <si>
    <r>
      <t>1.</t>
    </r>
    <r>
      <rPr>
        <b/>
        <sz val="11"/>
        <rFont val="Calibri"/>
        <family val="2"/>
      </rPr>
      <t xml:space="preserve"> Item</t>
    </r>
    <r>
      <rPr>
        <sz val="11"/>
        <rFont val="Calibri"/>
        <family val="2"/>
      </rPr>
      <t xml:space="preserve"> tab is the template which will be uploaded to EEC</t>
    </r>
  </si>
  <si>
    <t>2. please use English input for the characters such as punctuations and brackets: : "" ()</t>
  </si>
  <si>
    <t xml:space="preserve">3. no special charaters including [^?&amp;？|=]+ </t>
  </si>
  <si>
    <t>4. Description-Short: max 30 characters</t>
  </si>
  <si>
    <t>5. Carton info: leave the cells blank if no available info, do NOT put in "N/A"</t>
  </si>
  <si>
    <t>SHEET/SHEET SET</t>
  </si>
  <si>
    <t>PILLOWCASE</t>
  </si>
  <si>
    <t>ASSORTMENT</t>
  </si>
  <si>
    <t>BLANKET</t>
  </si>
  <si>
    <t>COMFORTER (SET)</t>
  </si>
  <si>
    <t>COVERLET&amp;BEDSPR</t>
  </si>
  <si>
    <t>DUVET&amp;DUVET SET</t>
  </si>
  <si>
    <t>THROW WRAP</t>
  </si>
  <si>
    <t>THROW</t>
  </si>
  <si>
    <t>Cost</t>
  </si>
  <si>
    <t>UCCPM Price</t>
  </si>
  <si>
    <t>Load 3 %</t>
  </si>
  <si>
    <t>Load 3 $</t>
  </si>
  <si>
    <t>2025 SHET DI</t>
  </si>
  <si>
    <t>2025 SHET POE</t>
  </si>
  <si>
    <t>2025 SHET JLA Ecomm</t>
  </si>
  <si>
    <t>2025 SHET Amazon 1P</t>
  </si>
  <si>
    <t xml:space="preserve">                                                                                  2025 SHET POE Commitment Sheet</t>
  </si>
  <si>
    <t>Load 3</t>
  </si>
  <si>
    <t>free text</t>
  </si>
  <si>
    <t>Customer Item#</t>
  </si>
  <si>
    <t>Container #</t>
  </si>
  <si>
    <t>Trim</t>
  </si>
  <si>
    <t>ZPP (POE Shipments)</t>
  </si>
  <si>
    <t>Material-Short</t>
  </si>
  <si>
    <t>100% Cotton</t>
    <phoneticPr fontId="25" type="noConversion"/>
  </si>
  <si>
    <t>100% Cotton Printed Sheet Set, 4" single needle hem, VZB packaging</t>
    <phoneticPr fontId="25" type="noConversion"/>
  </si>
  <si>
    <t>Twin: 66x96"/39x75+12"/20x30" (1)</t>
  </si>
  <si>
    <t xml:space="preserve">3 piece set -- 200TC 100% Cotton Printed Sheet Set </t>
    <phoneticPr fontId="25" type="noConversion"/>
  </si>
  <si>
    <t>ARMOIRE COLLECTION</t>
  </si>
  <si>
    <t>WILLOW &amp; SAGE</t>
  </si>
  <si>
    <t xml:space="preserve"> H (cm)</t>
  </si>
  <si>
    <t>W (cm)</t>
  </si>
  <si>
    <t>L (cm)</t>
  </si>
  <si>
    <t>Warehouse</t>
  </si>
  <si>
    <t>broad cast</t>
  </si>
  <si>
    <t>royalty</t>
  </si>
  <si>
    <t>ood</t>
  </si>
  <si>
    <t>ad</t>
  </si>
  <si>
    <t>AAVN</t>
  </si>
  <si>
    <t>Duty Cost per Item$</t>
  </si>
  <si>
    <t>HS number</t>
  </si>
  <si>
    <t>Freight cost per item $</t>
  </si>
  <si>
    <t>Freight Cost per 40'</t>
  </si>
  <si>
    <t>Total units per 40' Cnt</t>
  </si>
  <si>
    <t>Cubic Meter/ per item</t>
  </si>
  <si>
    <t>Carton gross weight kgs</t>
    <phoneticPr fontId="25" type="noConversion"/>
  </si>
  <si>
    <t>Total Units per Carton</t>
  </si>
  <si>
    <t xml:space="preserve">Carton size </t>
  </si>
  <si>
    <t>Total Costs</t>
  </si>
  <si>
    <t>Units</t>
  </si>
  <si>
    <t>JLA POE Price</t>
  </si>
  <si>
    <t>JLA LDP Margin</t>
  </si>
  <si>
    <t>LDP with Load $</t>
  </si>
  <si>
    <t>Load (AD,DA, Agent fee, Commission, Storage...)</t>
  </si>
  <si>
    <t xml:space="preserve">Freight </t>
  </si>
  <si>
    <t>F.O.B Cost $</t>
  </si>
  <si>
    <t>UPC</t>
    <phoneticPr fontId="25" type="noConversion"/>
  </si>
  <si>
    <t>Item</t>
    <phoneticPr fontId="25" type="noConversion"/>
  </si>
  <si>
    <t>VIN #</t>
  </si>
  <si>
    <t>Pattern/Color</t>
    <phoneticPr fontId="25" type="noConversion"/>
  </si>
  <si>
    <t>Size / Spec.</t>
  </si>
  <si>
    <t xml:space="preserve">Fabrication </t>
  </si>
  <si>
    <t>Sample #</t>
  </si>
  <si>
    <t>Small: &lt; $100K</t>
  </si>
  <si>
    <t>Small: &lt; $50K</t>
  </si>
  <si>
    <t>Small: &lt; $150K</t>
  </si>
  <si>
    <t>Domestic: Drop-Ship</t>
  </si>
  <si>
    <t>Medium: $100K - $200K</t>
  </si>
  <si>
    <t>Medium: $50K - $100K</t>
  </si>
  <si>
    <t>Medium: $150K - $300K</t>
  </si>
  <si>
    <t>Sync Technology</t>
  </si>
  <si>
    <t>Swavelle</t>
  </si>
  <si>
    <t>Surf's Up</t>
  </si>
  <si>
    <t>Skatelab</t>
  </si>
  <si>
    <t>Simmons</t>
  </si>
  <si>
    <t>Robert Allen</t>
  </si>
  <si>
    <t>Pucca</t>
  </si>
  <si>
    <t>Park Ave</t>
  </si>
  <si>
    <t>Olive Kids</t>
  </si>
  <si>
    <t>Natori Studio</t>
  </si>
  <si>
    <t>Josie Natori</t>
  </si>
  <si>
    <t>Metropolitan Home</t>
  </si>
  <si>
    <t>Marsha Stewart Everyday</t>
  </si>
  <si>
    <t>Kungfu Panda</t>
  </si>
  <si>
    <t>Halo</t>
  </si>
  <si>
    <t>Fancy Nancy</t>
  </si>
  <si>
    <t>Echo</t>
  </si>
  <si>
    <t>Eddie Baurer</t>
  </si>
  <si>
    <t>C Wonder</t>
  </si>
  <si>
    <t>Casa Cristina</t>
  </si>
  <si>
    <t>Cedar Rige</t>
  </si>
  <si>
    <t>Cesar Millan</t>
  </si>
  <si>
    <t>Cosmo Living</t>
  </si>
  <si>
    <t>Convergence</t>
  </si>
  <si>
    <t>Candice Olson</t>
  </si>
  <si>
    <t>Bobby Jack</t>
  </si>
  <si>
    <t>Bombay</t>
  </si>
  <si>
    <t>Avatar</t>
  </si>
  <si>
    <t>Big: $200K - $500K</t>
  </si>
  <si>
    <t>Big: $100K - $200K</t>
  </si>
  <si>
    <t>Big: $300K - $1M</t>
  </si>
  <si>
    <t>渠道部-项目二组</t>
  </si>
  <si>
    <t>外贸家具面料组</t>
  </si>
  <si>
    <t>Wall Arts</t>
  </si>
  <si>
    <t>Vietnam Office</t>
  </si>
  <si>
    <t>US Furniture-3</t>
  </si>
  <si>
    <t>US Furniture-2</t>
  </si>
  <si>
    <t>US Furniture-1</t>
  </si>
  <si>
    <t>Turkey Office</t>
  </si>
  <si>
    <t>SYNC Technology</t>
  </si>
  <si>
    <t>STAR-2</t>
  </si>
  <si>
    <t>STAR-1</t>
  </si>
  <si>
    <t>Spain</t>
  </si>
  <si>
    <t>Solution X</t>
  </si>
  <si>
    <t>Shen Zhen Office-2</t>
  </si>
  <si>
    <t>Shen Zhen Office-1</t>
  </si>
  <si>
    <t>Shanghai office-4</t>
  </si>
  <si>
    <t>Shanghai office-3</t>
  </si>
  <si>
    <t>Shanghai office-2</t>
  </si>
  <si>
    <t>Shanghai office-1</t>
  </si>
  <si>
    <t>Rug Office</t>
  </si>
  <si>
    <t>Qingdao Office</t>
  </si>
  <si>
    <t>Project S-3</t>
  </si>
  <si>
    <t>Project S-2</t>
  </si>
  <si>
    <t>Project S-1</t>
  </si>
  <si>
    <t>Portugal</t>
  </si>
  <si>
    <t>PETS项目组</t>
  </si>
  <si>
    <t>PETS-2</t>
  </si>
  <si>
    <t>One Central</t>
  </si>
  <si>
    <t>Malaysia Office</t>
  </si>
  <si>
    <t>International Sales Dept.</t>
  </si>
  <si>
    <t>Indonesia Office</t>
  </si>
  <si>
    <t>India Agent</t>
  </si>
  <si>
    <t>Furniture--2</t>
  </si>
  <si>
    <t>Fabric--1</t>
  </si>
  <si>
    <t>Ecommerce Project Team</t>
  </si>
  <si>
    <t>Dongguan Office-Other</t>
  </si>
  <si>
    <t>Dongguan Office-Export</t>
  </si>
  <si>
    <t>BOX-2</t>
  </si>
  <si>
    <t>BOX-1</t>
  </si>
  <si>
    <t>Basic-3</t>
  </si>
  <si>
    <t>Bang--4</t>
  </si>
  <si>
    <t>Bang--3</t>
  </si>
  <si>
    <t>Bang-2</t>
  </si>
  <si>
    <t>A.I.M.</t>
  </si>
  <si>
    <t>Super Big: ≥ $500K</t>
  </si>
  <si>
    <t>Super Big: ≥ $200K</t>
  </si>
  <si>
    <t>Super Big: ≥ $1M</t>
  </si>
  <si>
    <t>Virgin Islands (British)</t>
  </si>
  <si>
    <t>Vietnam</t>
  </si>
  <si>
    <t>Venezuela</t>
  </si>
  <si>
    <t>United Kingdom</t>
  </si>
  <si>
    <t>United Arab Emirates</t>
  </si>
  <si>
    <t>Turkey</t>
  </si>
  <si>
    <t>Thailand</t>
  </si>
  <si>
    <t>Taiwan</t>
  </si>
  <si>
    <t>Switzerland</t>
  </si>
  <si>
    <t>South Africa</t>
  </si>
  <si>
    <t>Singapore</t>
  </si>
  <si>
    <t>Saudi Arabia</t>
  </si>
  <si>
    <t>Saint Kitts and Nevis</t>
  </si>
  <si>
    <t>Russian Federation</t>
  </si>
  <si>
    <t>Puerto Rico</t>
  </si>
  <si>
    <t>Poland</t>
  </si>
  <si>
    <t>Philippine</t>
  </si>
  <si>
    <t>Peru</t>
  </si>
  <si>
    <t>Panama</t>
  </si>
  <si>
    <t>North-Korea</t>
  </si>
  <si>
    <t>New Zealand</t>
  </si>
  <si>
    <t>Netherlands</t>
  </si>
  <si>
    <t>Mexico</t>
  </si>
  <si>
    <t>Marshall Islands</t>
  </si>
  <si>
    <t>Malaysia</t>
  </si>
  <si>
    <t>Korea</t>
  </si>
  <si>
    <t>Japan</t>
  </si>
  <si>
    <t>Italy</t>
  </si>
  <si>
    <t>Indonesia</t>
  </si>
  <si>
    <t>Guatemala</t>
  </si>
  <si>
    <t>Great Britain</t>
  </si>
  <si>
    <t>Germany</t>
  </si>
  <si>
    <t>France</t>
  </si>
  <si>
    <t>Egypt</t>
  </si>
  <si>
    <t>Denmark</t>
  </si>
  <si>
    <t>Colombia</t>
  </si>
  <si>
    <t>Canada</t>
  </si>
  <si>
    <t>Cambodia</t>
  </si>
  <si>
    <t>Brazil</t>
  </si>
  <si>
    <t>Bermuda</t>
  </si>
  <si>
    <t>Belgium</t>
  </si>
  <si>
    <t>Bangladesh</t>
  </si>
  <si>
    <t>Bahamas</t>
  </si>
  <si>
    <t>Austria</t>
  </si>
  <si>
    <t>Australia</t>
  </si>
  <si>
    <t>Argentina</t>
  </si>
  <si>
    <t>Anguilla</t>
  </si>
  <si>
    <t>YOUT</t>
  </si>
  <si>
    <t>WIN</t>
  </si>
  <si>
    <t>TOWL</t>
  </si>
  <si>
    <t>RUG</t>
  </si>
  <si>
    <t>PETB</t>
  </si>
  <si>
    <t>PET</t>
  </si>
  <si>
    <t>LGT</t>
  </si>
  <si>
    <t>FUR</t>
  </si>
  <si>
    <t>BLK</t>
  </si>
  <si>
    <t>BATH</t>
  </si>
  <si>
    <t>BASI</t>
  </si>
  <si>
    <t>ART</t>
  </si>
  <si>
    <t>APL</t>
  </si>
  <si>
    <t>ADUL</t>
  </si>
  <si>
    <t xml:space="preserve">                                                                              JLA HOME Commitment Sheet</t>
  </si>
  <si>
    <t>4) 1 Container-10/22 Ex India</t>
  </si>
  <si>
    <t xml:space="preserve">3) 1 Container -9/22 Ex-India </t>
  </si>
  <si>
    <t>2) 1 Container- 8/18 Ex India(Greige of Solid alreadt booked)</t>
  </si>
  <si>
    <t>1) 1 Container -7/14 Ex India (Greige of Solid already booked)</t>
  </si>
  <si>
    <t>Delivery requirement as follow</t>
  </si>
  <si>
    <t>3) Normal VZ bag packing with front and back insert.</t>
  </si>
  <si>
    <t>2) The above cost is for 6-7 prints design</t>
  </si>
  <si>
    <t>1) 1000 sets MOQ per prints and 500 sets for Solid MOQ</t>
  </si>
  <si>
    <t>Note:</t>
  </si>
  <si>
    <t>4 pc set</t>
  </si>
  <si>
    <t>Full: 81x96", 20x30"(2), 54x75"+14"</t>
  </si>
  <si>
    <t>3 pc set</t>
  </si>
  <si>
    <t>Twin: 66x96", 20x30"(1), 39x75"+12"</t>
  </si>
  <si>
    <r>
      <t xml:space="preserve">Printed sheet set. Z hem or Single Hem </t>
    </r>
    <r>
      <rPr>
        <b/>
        <sz val="11"/>
        <color rgb="FFFF0000"/>
        <rFont val="Arial"/>
        <family val="2"/>
      </rPr>
      <t xml:space="preserve">Vinyl Zipper bag </t>
    </r>
  </si>
  <si>
    <t>Printed</t>
  </si>
  <si>
    <t>Comp</t>
  </si>
  <si>
    <t>200tc -100% Cotton Percale</t>
  </si>
  <si>
    <t>40x40/116x80</t>
  </si>
  <si>
    <t>Const</t>
  </si>
  <si>
    <t>Program Update Date</t>
  </si>
  <si>
    <t xml:space="preserve">Program Commit Date </t>
  </si>
  <si>
    <t>LS Mills</t>
  </si>
  <si>
    <t>Vendor</t>
  </si>
  <si>
    <t>Sheets and Basic Bedding</t>
  </si>
  <si>
    <t>China Production Team</t>
  </si>
  <si>
    <t>Program Name (Keyword)</t>
  </si>
  <si>
    <t>JLA HOME</t>
  </si>
  <si>
    <t>JLA HOME Price Quote Sheet</t>
  </si>
  <si>
    <t>Margin</t>
    <phoneticPr fontId="25" type="noConversion"/>
  </si>
  <si>
    <t>6302.21.9020</t>
  </si>
  <si>
    <t>200TC Cotton Print</t>
    <phoneticPr fontId="25" type="noConversion"/>
  </si>
  <si>
    <t>100% Cotton 200TC Printed Sheet Set</t>
    <phoneticPr fontId="25" type="noConversion"/>
  </si>
  <si>
    <t>200TC Cotton Printed Sheet</t>
    <phoneticPr fontId="25" type="noConversion"/>
  </si>
  <si>
    <t>100% Cotton, Printed</t>
    <phoneticPr fontId="25" type="noConversion"/>
  </si>
  <si>
    <t>Cal king: 108x102", 20x40"(2), 72x84"+14"</t>
  </si>
  <si>
    <t>King: 108x102", 20x40"(2), 78x80"+14"</t>
  </si>
  <si>
    <t>Queen: 90x102", 20x30"(2), 60x80"+14"</t>
  </si>
  <si>
    <t>Twin XL: 66x96", 20x30"(1), 39x80"+12"</t>
  </si>
  <si>
    <t>1500-2000 sets</t>
  </si>
  <si>
    <t>VZB cost $0.45</t>
  </si>
  <si>
    <t xml:space="preserve">Single version all items. WxL Rotary pigment print. 4" self hem in flat and pillow included in size. 1/2" side and bottom hem. Fitted all around elastic. </t>
  </si>
  <si>
    <t>Sheet Set</t>
  </si>
  <si>
    <t>Pigment Print/Solid Dyed (Pastel to medium colors) - Soft Finish</t>
  </si>
  <si>
    <t>Freight cost per 40' HQ</t>
  </si>
  <si>
    <t>Total units per 40' HQ</t>
  </si>
  <si>
    <t>Cubic Meter/ per CTN</t>
  </si>
  <si>
    <t>Total units per carton</t>
  </si>
  <si>
    <t>MOQ / Color</t>
  </si>
  <si>
    <r>
      <t xml:space="preserve">T200 cotton - 40x40/130x60 </t>
    </r>
    <r>
      <rPr>
        <b/>
        <sz val="11"/>
        <color rgb="FFFF0000"/>
        <rFont val="等线"/>
        <family val="2"/>
        <scheme val="minor"/>
      </rPr>
      <t xml:space="preserve">SPI </t>
    </r>
    <r>
      <rPr>
        <b/>
        <sz val="11"/>
        <rFont val="等线"/>
        <family val="2"/>
        <scheme val="minor"/>
      </rPr>
      <t>Percale</t>
    </r>
  </si>
  <si>
    <t>Size</t>
  </si>
  <si>
    <t>Packaging</t>
  </si>
  <si>
    <t>Size / Spec/Special Features</t>
  </si>
  <si>
    <t>Style</t>
  </si>
  <si>
    <t xml:space="preserve">New Prices </t>
  </si>
  <si>
    <t>Old Prices (Production)</t>
  </si>
  <si>
    <t>Project Name</t>
  </si>
  <si>
    <t>Kam</t>
  </si>
  <si>
    <t>Yunus</t>
  </si>
  <si>
    <t>Load 0%, POE: Karachi to CHA</t>
  </si>
  <si>
    <t>订单信息见上方</t>
    <phoneticPr fontId="25" type="noConversion"/>
  </si>
  <si>
    <t>UNITS</t>
    <phoneticPr fontId="25" type="noConversion"/>
  </si>
  <si>
    <t>Total Sales</t>
    <phoneticPr fontId="25" type="noConversion"/>
  </si>
  <si>
    <t>Total Costs</t>
    <phoneticPr fontId="25" type="noConversion"/>
  </si>
  <si>
    <t>MARGIN</t>
    <phoneticPr fontId="25" type="noConversion"/>
  </si>
  <si>
    <t>ADA BLOCK - BLUE</t>
    <phoneticPr fontId="42" type="noConversion"/>
  </si>
  <si>
    <t>TOBIN  FLORAL - LAV</t>
    <phoneticPr fontId="42" type="noConversion"/>
  </si>
  <si>
    <t>NORA BOW - BLUE</t>
    <phoneticPr fontId="42" type="noConversion"/>
  </si>
  <si>
    <t>LEAH FLRL - PINK</t>
    <phoneticPr fontId="42" type="noConversion"/>
  </si>
  <si>
    <t xml:space="preserve">MILANA DAM - PINK </t>
    <phoneticPr fontId="42" type="noConversion"/>
  </si>
  <si>
    <t>ALEXIS STRP - BLUE</t>
    <phoneticPr fontId="42" type="noConversion"/>
  </si>
  <si>
    <t xml:space="preserve">EMERSON STRP - SAGE </t>
    <phoneticPr fontId="42" type="noConversion"/>
  </si>
  <si>
    <t>Intl.-POE</t>
    <phoneticPr fontId="25" type="noConversion"/>
  </si>
  <si>
    <t>11/21/2025</t>
    <phoneticPr fontId="25" type="noConversion"/>
  </si>
  <si>
    <t>RS20-8123</t>
  </si>
  <si>
    <t>022164614404</t>
  </si>
  <si>
    <t>RS20-7168</t>
  </si>
  <si>
    <t>022164425833</t>
  </si>
  <si>
    <t>RS20-7222</t>
  </si>
  <si>
    <t>022164441833</t>
  </si>
  <si>
    <t>022164691856</t>
  </si>
  <si>
    <t>022164691863</t>
  </si>
  <si>
    <t>022164691870</t>
  </si>
  <si>
    <t>022164691887</t>
  </si>
  <si>
    <t>RS20-8672</t>
    <phoneticPr fontId="25" type="noConversion"/>
  </si>
  <si>
    <t>RS20-8673</t>
  </si>
  <si>
    <t>RS20-8674</t>
  </si>
  <si>
    <t>RS20-8675</t>
    <phoneticPr fontId="25" type="noConversion"/>
  </si>
  <si>
    <t>NARI  FLORAL - YELLOW</t>
    <phoneticPr fontId="42" type="noConversion"/>
  </si>
  <si>
    <t>200TC 100% Cotton</t>
    <phoneticPr fontId="25" type="noConversion"/>
  </si>
  <si>
    <t>RS20-8676</t>
    <phoneticPr fontId="25" type="noConversion"/>
  </si>
  <si>
    <t>022164692068</t>
    <phoneticPr fontId="25" type="noConversion"/>
  </si>
  <si>
    <r>
      <t>C1  ROSS RS-251125 PO#11538490, SHIP DATE</t>
    </r>
    <r>
      <rPr>
        <b/>
        <sz val="10"/>
        <color rgb="FFFF0000"/>
        <rFont val="宋体"/>
        <family val="2"/>
        <charset val="134"/>
      </rPr>
      <t>：</t>
    </r>
    <r>
      <rPr>
        <b/>
        <sz val="10"/>
        <color rgb="FFFF0000"/>
        <rFont val="Arial"/>
        <family val="2"/>
      </rPr>
      <t>3/16/26,  SW:5/5-5/7/26,  Factroy</t>
    </r>
    <r>
      <rPr>
        <b/>
        <sz val="10"/>
        <color rgb="FFFF0000"/>
        <rFont val="宋体"/>
        <family val="2"/>
        <charset val="134"/>
      </rPr>
      <t>：</t>
    </r>
    <r>
      <rPr>
        <b/>
        <sz val="10"/>
        <color rgb="FFFF0000"/>
        <rFont val="Arial"/>
        <family val="2"/>
      </rPr>
      <t>Mekotex Private Limited</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</si>
</sst>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 &quot;¥&quot;* #,##0.00_ ;_ &quot;¥&quot;* \-#,##0.00_ ;_ &quot;¥&quot;* &quot;-&quot;??_ ;_ @_ "/>
    <numFmt numFmtId="176" formatCode="_(&quot;$&quot;* #,##0.00_);_(&quot;$&quot;* \(#,##0.00\);_(&quot;$&quot;* &quot;-&quot;??_);_(@_)"/>
    <numFmt numFmtId="177" formatCode="&quot;$&quot;#,##0.00"/>
    <numFmt numFmtId="178" formatCode="[$-409]dd/mmm/yy;@"/>
    <numFmt numFmtId="179" formatCode="0.0%"/>
    <numFmt numFmtId="180" formatCode="0.0"/>
    <numFmt numFmtId="181" formatCode="0.000"/>
    <numFmt numFmtId="182" formatCode="_(* #,##0.00_);_(* \(#,##0.00\);_(* &quot;-&quot;??_);_(@_)"/>
    <numFmt numFmtId="183" formatCode="_(* #,##0_);_(* \(#,##0\);_(* &quot;-&quot;??_);_(@_)"/>
    <numFmt numFmtId="184" formatCode="\$#,##0.00;\-\$#,##0.00"/>
    <numFmt numFmtId="185" formatCode="#,##0_ "/>
    <numFmt numFmtId="186" formatCode="0_);[Red]\(0\)"/>
    <numFmt numFmtId="187" formatCode="&quot;$&quot;#,##0"/>
    <numFmt numFmtId="188" formatCode="0.0000"/>
    <numFmt numFmtId="189" formatCode="_([$$-409]* #,##0.00_);_([$$-409]* \(#,##0.00\);_([$$-409]* &quot;-&quot;??_);_(@_)"/>
    <numFmt numFmtId="190" formatCode="_-[$$-409]* #,##0.00_ ;_-[$$-409]* \-#,##0.00\ ;_-[$$-409]* &quot;-&quot;??_ ;_-@_ "/>
    <numFmt numFmtId="191" formatCode="0.00000"/>
    <numFmt numFmtId="192" formatCode="0.000000"/>
    <numFmt numFmtId="193" formatCode="[$￥-804]#,##0.00;[Red][$￥-804]#,##0.00"/>
    <numFmt numFmtId="194" formatCode="&quot;$&quot;#,##0.00_);[Red]\(&quot;$&quot;#,##0.00\)"/>
  </numFmts>
  <fonts count="43" x14ac:knownFonts="1">
    <font>
      <sz val="11"/>
      <name val="Calibri"/>
    </font>
    <font>
      <sz val="11"/>
      <color theme="1"/>
      <name val="等线"/>
      <family val="2"/>
      <scheme val="minor"/>
    </font>
    <font>
      <b/>
      <sz val="11"/>
      <name val="Calibri"/>
      <family val="2"/>
    </font>
    <font>
      <sz val="11"/>
      <name val="Calibri"/>
      <family val="2"/>
    </font>
    <font>
      <sz val="10"/>
      <name val="Arial"/>
      <family val="2"/>
    </font>
    <font>
      <b/>
      <sz val="11"/>
      <color theme="1"/>
      <name val="等线"/>
      <family val="2"/>
      <scheme val="minor"/>
    </font>
    <font>
      <sz val="11"/>
      <name val="等线"/>
      <family val="2"/>
      <scheme val="minor"/>
    </font>
    <font>
      <b/>
      <sz val="16"/>
      <name val="Arial"/>
      <family val="2"/>
    </font>
    <font>
      <sz val="16"/>
      <name val="Arial"/>
      <family val="2"/>
    </font>
    <font>
      <sz val="9"/>
      <name val="Arial"/>
      <family val="2"/>
    </font>
    <font>
      <sz val="10"/>
      <color rgb="FFFF0000"/>
      <name val="Arial"/>
      <family val="2"/>
    </font>
    <font>
      <sz val="10"/>
      <color indexed="12"/>
      <name val="Arial"/>
      <family val="2"/>
    </font>
    <font>
      <b/>
      <sz val="11"/>
      <name val="Arial"/>
      <family val="2"/>
    </font>
    <font>
      <sz val="11"/>
      <name val="Arial"/>
      <family val="2"/>
    </font>
    <font>
      <sz val="10"/>
      <color indexed="9"/>
      <name val="Arial"/>
      <family val="2"/>
    </font>
    <font>
      <b/>
      <sz val="10"/>
      <name val="Arial"/>
      <family val="2"/>
    </font>
    <font>
      <sz val="10"/>
      <color theme="1"/>
      <name val="Arial"/>
      <family val="2"/>
    </font>
    <font>
      <b/>
      <i/>
      <sz val="11"/>
      <name val="Arial"/>
      <family val="2"/>
    </font>
    <font>
      <sz val="9"/>
      <color indexed="81"/>
      <name val="Tahoma"/>
      <family val="2"/>
    </font>
    <font>
      <b/>
      <sz val="9"/>
      <color indexed="81"/>
      <name val="Tahoma"/>
      <family val="2"/>
    </font>
    <font>
      <b/>
      <i/>
      <sz val="11"/>
      <name val="Calibri"/>
      <family val="2"/>
    </font>
    <font>
      <sz val="8"/>
      <name val="Calibri"/>
      <family val="2"/>
    </font>
    <font>
      <i/>
      <sz val="11"/>
      <name val="Calibri"/>
      <family val="2"/>
    </font>
    <font>
      <b/>
      <sz val="10"/>
      <color indexed="12"/>
      <name val="Arial"/>
      <family val="2"/>
    </font>
    <font>
      <sz val="11"/>
      <name val="Calibri"/>
      <family val="2"/>
    </font>
    <font>
      <sz val="9"/>
      <name val="宋体"/>
      <family val="3"/>
      <charset val="134"/>
    </font>
    <font>
      <b/>
      <sz val="10"/>
      <color rgb="FFFF0000"/>
      <name val="Arial"/>
      <family val="2"/>
    </font>
    <font>
      <sz val="12"/>
      <name val="宋体"/>
      <family val="3"/>
      <charset val="134"/>
    </font>
    <font>
      <b/>
      <sz val="10"/>
      <color indexed="10"/>
      <name val="Arial"/>
      <family val="2"/>
    </font>
    <font>
      <sz val="10"/>
      <color theme="0"/>
      <name val="Arial"/>
      <family val="2"/>
    </font>
    <font>
      <sz val="10"/>
      <name val="Calibri"/>
      <family val="2"/>
    </font>
    <font>
      <sz val="12"/>
      <color theme="1"/>
      <name val="等线"/>
      <family val="2"/>
      <scheme val="minor"/>
    </font>
    <font>
      <sz val="11"/>
      <color theme="1"/>
      <name val="Arial"/>
      <family val="2"/>
    </font>
    <font>
      <b/>
      <u/>
      <sz val="11"/>
      <color theme="1"/>
      <name val="Arial"/>
      <family val="2"/>
    </font>
    <font>
      <b/>
      <sz val="11"/>
      <color rgb="FFFF0000"/>
      <name val="Arial"/>
      <family val="2"/>
    </font>
    <font>
      <b/>
      <u/>
      <sz val="12"/>
      <name val="Arial"/>
      <family val="2"/>
    </font>
    <font>
      <b/>
      <u/>
      <sz val="11"/>
      <color rgb="FFFF0000"/>
      <name val="Arial"/>
      <family val="2"/>
    </font>
    <font>
      <b/>
      <u/>
      <sz val="16"/>
      <name val="Arial"/>
      <family val="2"/>
    </font>
    <font>
      <b/>
      <sz val="11"/>
      <color rgb="FFFF0000"/>
      <name val="等线"/>
      <family val="2"/>
      <scheme val="minor"/>
    </font>
    <font>
      <b/>
      <sz val="11"/>
      <name val="等线"/>
      <family val="2"/>
      <scheme val="minor"/>
    </font>
    <font>
      <sz val="10"/>
      <name val="宋体"/>
      <family val="2"/>
      <charset val="134"/>
    </font>
    <font>
      <b/>
      <sz val="10"/>
      <color rgb="FFFF0000"/>
      <name val="宋体"/>
      <family val="2"/>
      <charset val="134"/>
    </font>
    <font>
      <sz val="9"/>
      <name val="等线"/>
      <family val="3"/>
      <charset val="134"/>
      <scheme val="minor"/>
    </font>
  </fonts>
  <fills count="18">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9" tint="0.79998168889431442"/>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31">
    <xf numFmtId="0" fontId="0"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178" fontId="4" fillId="0" borderId="0"/>
    <xf numFmtId="9" fontId="4" fillId="0" borderId="0" applyFont="0" applyFill="0" applyBorder="0" applyAlignment="0" applyProtection="0"/>
    <xf numFmtId="176" fontId="4" fillId="0" borderId="0" applyFont="0" applyFill="0" applyBorder="0" applyAlignment="0" applyProtection="0"/>
    <xf numFmtId="178" fontId="4" fillId="0" borderId="0"/>
    <xf numFmtId="9" fontId="24" fillId="0" borderId="0" applyFont="0" applyFill="0" applyBorder="0" applyAlignment="0" applyProtection="0">
      <alignment vertical="center"/>
    </xf>
    <xf numFmtId="0" fontId="4" fillId="0" borderId="0"/>
    <xf numFmtId="182"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27"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1" fillId="0" borderId="0"/>
    <xf numFmtId="0" fontId="4" fillId="0" borderId="0"/>
    <xf numFmtId="193" fontId="4" fillId="0" borderId="0"/>
    <xf numFmtId="193" fontId="4" fillId="0" borderId="0"/>
    <xf numFmtId="193" fontId="27" fillId="0" borderId="0" applyFont="0" applyFill="0" applyBorder="0" applyAlignment="0" applyProtection="0">
      <alignment vertical="center"/>
    </xf>
    <xf numFmtId="176" fontId="4" fillId="0" borderId="0" applyFont="0" applyFill="0" applyBorder="0" applyAlignment="0" applyProtection="0"/>
    <xf numFmtId="193" fontId="27" fillId="0" borderId="0"/>
  </cellStyleXfs>
  <cellXfs count="388">
    <xf numFmtId="0" fontId="0" fillId="0" borderId="0" xfId="0"/>
    <xf numFmtId="9" fontId="0" fillId="0" borderId="0" xfId="0" applyNumberFormat="1"/>
    <xf numFmtId="0" fontId="6" fillId="0" borderId="0" xfId="0" applyFont="1"/>
    <xf numFmtId="0" fontId="3" fillId="0" borderId="0" xfId="0" applyFont="1"/>
    <xf numFmtId="0" fontId="7" fillId="0" borderId="0" xfId="2" applyFont="1" applyProtection="1">
      <protection locked="0"/>
    </xf>
    <xf numFmtId="0" fontId="8" fillId="0" borderId="0" xfId="2" applyFont="1" applyProtection="1">
      <protection locked="0"/>
    </xf>
    <xf numFmtId="0" fontId="4" fillId="0" borderId="0" xfId="3" applyAlignment="1" applyProtection="1">
      <alignment horizontal="left"/>
      <protection locked="0"/>
    </xf>
    <xf numFmtId="0" fontId="9" fillId="0" borderId="0" xfId="3" applyFont="1" applyAlignment="1" applyProtection="1">
      <alignment horizontal="left"/>
      <protection locked="0"/>
    </xf>
    <xf numFmtId="0" fontId="10" fillId="0" borderId="0" xfId="3" applyFont="1" applyAlignment="1" applyProtection="1">
      <alignment horizontal="left"/>
      <protection locked="0"/>
    </xf>
    <xf numFmtId="0" fontId="11" fillId="0" borderId="0" xfId="3" applyFont="1" applyAlignment="1" applyProtection="1">
      <alignment horizontal="left"/>
      <protection locked="0"/>
    </xf>
    <xf numFmtId="177" fontId="4" fillId="0" borderId="0" xfId="3" applyNumberFormat="1" applyAlignment="1" applyProtection="1">
      <alignment horizontal="left"/>
      <protection locked="0"/>
    </xf>
    <xf numFmtId="0" fontId="13" fillId="0" borderId="1" xfId="2" applyFont="1" applyBorder="1" applyAlignment="1" applyProtection="1">
      <alignment horizontal="left"/>
      <protection locked="0"/>
    </xf>
    <xf numFmtId="0" fontId="4" fillId="0" borderId="1" xfId="3" applyBorder="1" applyAlignment="1" applyProtection="1">
      <alignment horizontal="left"/>
      <protection locked="0"/>
    </xf>
    <xf numFmtId="0" fontId="4" fillId="0" borderId="0" xfId="3" applyAlignment="1" applyProtection="1">
      <alignment horizontal="center"/>
      <protection locked="0"/>
    </xf>
    <xf numFmtId="0" fontId="4" fillId="0" borderId="0" xfId="3" applyAlignment="1" applyProtection="1">
      <alignment horizontal="center" vertical="center" wrapText="1"/>
      <protection locked="0"/>
    </xf>
    <xf numFmtId="9" fontId="4" fillId="0" borderId="0" xfId="3" applyNumberFormat="1" applyAlignment="1" applyProtection="1">
      <alignment horizontal="center" wrapText="1"/>
      <protection locked="0"/>
    </xf>
    <xf numFmtId="0" fontId="14" fillId="0" borderId="0" xfId="3" applyFont="1" applyAlignment="1" applyProtection="1">
      <alignment horizontal="left"/>
      <protection locked="0"/>
    </xf>
    <xf numFmtId="0" fontId="12" fillId="5" borderId="1" xfId="2" applyFont="1" applyFill="1" applyBorder="1" applyAlignment="1" applyProtection="1">
      <alignment horizontal="left"/>
      <protection locked="0"/>
    </xf>
    <xf numFmtId="0" fontId="14" fillId="0" borderId="0" xfId="3" applyFont="1" applyAlignment="1">
      <alignment horizontal="left"/>
    </xf>
    <xf numFmtId="0" fontId="14" fillId="0" borderId="0" xfId="3" applyFont="1" applyAlignment="1">
      <alignment horizontal="left" wrapText="1"/>
    </xf>
    <xf numFmtId="9" fontId="4" fillId="0" borderId="0" xfId="3" applyNumberFormat="1" applyAlignment="1" applyProtection="1">
      <alignment horizontal="center"/>
      <protection locked="0"/>
    </xf>
    <xf numFmtId="9" fontId="10" fillId="0" borderId="0" xfId="3" applyNumberFormat="1" applyFont="1" applyAlignment="1" applyProtection="1">
      <alignment horizontal="center" wrapText="1"/>
      <protection locked="0"/>
    </xf>
    <xf numFmtId="9" fontId="11" fillId="0" borderId="0" xfId="3" applyNumberFormat="1" applyFont="1" applyAlignment="1">
      <alignment horizontal="center" wrapText="1"/>
    </xf>
    <xf numFmtId="0" fontId="4" fillId="0" borderId="0" xfId="3" applyAlignment="1">
      <alignment horizontal="left"/>
    </xf>
    <xf numFmtId="0" fontId="4" fillId="0" borderId="0" xfId="3" applyAlignment="1">
      <alignment horizontal="left" wrapText="1"/>
    </xf>
    <xf numFmtId="177" fontId="4" fillId="0" borderId="0" xfId="3" applyNumberFormat="1" applyAlignment="1">
      <alignment horizontal="left"/>
    </xf>
    <xf numFmtId="0" fontId="14" fillId="0" borderId="0" xfId="3" applyFont="1"/>
    <xf numFmtId="14" fontId="14" fillId="0" borderId="0" xfId="3" applyNumberFormat="1" applyFont="1"/>
    <xf numFmtId="0" fontId="14" fillId="0" borderId="0" xfId="3" applyFont="1" applyAlignment="1">
      <alignment wrapText="1"/>
    </xf>
    <xf numFmtId="177" fontId="14" fillId="0" borderId="0" xfId="3" applyNumberFormat="1" applyFont="1" applyAlignment="1">
      <alignment horizontal="left"/>
    </xf>
    <xf numFmtId="0" fontId="15" fillId="5" borderId="1" xfId="3" applyFont="1" applyFill="1" applyBorder="1" applyAlignment="1" applyProtection="1">
      <alignment horizontal="left"/>
      <protection locked="0"/>
    </xf>
    <xf numFmtId="9" fontId="4" fillId="0" borderId="0" xfId="3" applyNumberFormat="1" applyAlignment="1" applyProtection="1">
      <alignment horizontal="center" vertical="center" wrapText="1"/>
      <protection locked="0"/>
    </xf>
    <xf numFmtId="0" fontId="4" fillId="0" borderId="0" xfId="3"/>
    <xf numFmtId="14" fontId="4" fillId="0" borderId="0" xfId="3" applyNumberFormat="1"/>
    <xf numFmtId="0" fontId="4" fillId="0" borderId="0" xfId="3" applyAlignment="1">
      <alignment wrapText="1"/>
    </xf>
    <xf numFmtId="0" fontId="14" fillId="0" borderId="0" xfId="3" applyFont="1" applyAlignment="1">
      <alignment horizontal="right" wrapText="1"/>
    </xf>
    <xf numFmtId="0" fontId="13" fillId="0" borderId="4" xfId="2" applyFont="1" applyBorder="1" applyAlignment="1" applyProtection="1">
      <alignment horizontal="left"/>
      <protection locked="0"/>
    </xf>
    <xf numFmtId="0" fontId="0" fillId="0" borderId="1" xfId="0" applyBorder="1"/>
    <xf numFmtId="0" fontId="2" fillId="0" borderId="0" xfId="0" applyFont="1" applyAlignment="1">
      <alignment vertical="center" wrapText="1"/>
    </xf>
    <xf numFmtId="0" fontId="5" fillId="0" borderId="0" xfId="0" applyFont="1" applyAlignment="1">
      <alignment vertical="center" wrapText="1"/>
    </xf>
    <xf numFmtId="0" fontId="16" fillId="0" borderId="0" xfId="0" applyFont="1"/>
    <xf numFmtId="177" fontId="4" fillId="0" borderId="0" xfId="2" applyNumberFormat="1" applyAlignment="1" applyProtection="1">
      <alignment wrapText="1"/>
      <protection locked="0"/>
    </xf>
    <xf numFmtId="0" fontId="12" fillId="0" borderId="1" xfId="2" applyFont="1" applyBorder="1" applyAlignment="1" applyProtection="1">
      <alignment horizontal="left"/>
      <protection locked="0"/>
    </xf>
    <xf numFmtId="0" fontId="12" fillId="0" borderId="1" xfId="2" applyFont="1" applyBorder="1" applyProtection="1">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3" borderId="0" xfId="0" applyFont="1" applyFill="1" applyAlignment="1">
      <alignment vertical="center" wrapText="1"/>
    </xf>
    <xf numFmtId="0" fontId="13" fillId="0" borderId="0" xfId="2" applyFont="1" applyAlignment="1" applyProtection="1">
      <alignment horizontal="left"/>
      <protection locked="0"/>
    </xf>
    <xf numFmtId="0" fontId="13" fillId="0" borderId="1" xfId="2" applyFont="1" applyBorder="1" applyAlignment="1" applyProtection="1">
      <alignment horizontal="left" vertical="center"/>
      <protection locked="0"/>
    </xf>
    <xf numFmtId="0" fontId="12" fillId="4" borderId="1" xfId="2" applyFont="1" applyFill="1" applyBorder="1" applyAlignment="1" applyProtection="1">
      <alignment horizontal="left" vertical="center"/>
      <protection locked="0"/>
    </xf>
    <xf numFmtId="0" fontId="4" fillId="0" borderId="1" xfId="3" applyBorder="1" applyAlignment="1" applyProtection="1">
      <alignment horizontal="left" vertical="center"/>
      <protection locked="0"/>
    </xf>
    <xf numFmtId="0" fontId="4" fillId="0" borderId="0" xfId="3" applyAlignment="1" applyProtection="1">
      <alignment horizontal="left" vertical="center"/>
      <protection locked="0"/>
    </xf>
    <xf numFmtId="0" fontId="9" fillId="0" borderId="0" xfId="3" applyFont="1" applyAlignment="1" applyProtection="1">
      <alignment horizontal="left" vertical="center"/>
      <protection locked="0"/>
    </xf>
    <xf numFmtId="0" fontId="4" fillId="0" borderId="0" xfId="3" applyAlignment="1" applyProtection="1">
      <alignment horizontal="center" vertical="center"/>
      <protection locked="0"/>
    </xf>
    <xf numFmtId="0" fontId="10" fillId="0" borderId="0" xfId="3" applyFont="1" applyAlignment="1" applyProtection="1">
      <alignment horizontal="left" vertical="center"/>
      <protection locked="0"/>
    </xf>
    <xf numFmtId="0" fontId="11" fillId="0" borderId="0" xfId="3" applyFont="1" applyAlignment="1" applyProtection="1">
      <alignment horizontal="left" vertical="center"/>
      <protection locked="0"/>
    </xf>
    <xf numFmtId="177" fontId="4" fillId="0" borderId="0" xfId="3" applyNumberFormat="1" applyAlignment="1" applyProtection="1">
      <alignment horizontal="left" vertical="center"/>
      <protection locked="0"/>
    </xf>
    <xf numFmtId="0" fontId="14" fillId="0" borderId="0" xfId="3" applyFont="1" applyAlignment="1" applyProtection="1">
      <alignment horizontal="left" vertical="center"/>
      <protection locked="0"/>
    </xf>
    <xf numFmtId="0" fontId="12" fillId="5" borderId="1" xfId="2" applyFont="1" applyFill="1" applyBorder="1" applyAlignment="1" applyProtection="1">
      <alignment horizontal="left" vertical="center"/>
      <protection locked="0"/>
    </xf>
    <xf numFmtId="0" fontId="12" fillId="0" borderId="1" xfId="2" applyFont="1" applyBorder="1" applyAlignment="1" applyProtection="1">
      <alignment vertical="center"/>
      <protection locked="0"/>
    </xf>
    <xf numFmtId="0" fontId="14" fillId="0" borderId="0" xfId="3" applyFont="1" applyAlignment="1">
      <alignment horizontal="left" vertical="center"/>
    </xf>
    <xf numFmtId="0" fontId="14" fillId="0" borderId="0" xfId="3" applyFont="1" applyAlignment="1">
      <alignment horizontal="left" vertical="center" wrapText="1"/>
    </xf>
    <xf numFmtId="0" fontId="12" fillId="0" borderId="5" xfId="2" applyFont="1" applyBorder="1" applyAlignment="1" applyProtection="1">
      <alignment horizontal="left"/>
      <protection locked="0"/>
    </xf>
    <xf numFmtId="0" fontId="13" fillId="0" borderId="6" xfId="2" applyFont="1" applyBorder="1" applyAlignment="1" applyProtection="1">
      <alignment horizontal="left"/>
      <protection locked="0"/>
    </xf>
    <xf numFmtId="0" fontId="12" fillId="0" borderId="1" xfId="2" applyFont="1" applyBorder="1" applyAlignment="1" applyProtection="1">
      <alignment horizontal="left" vertical="center"/>
      <protection locked="0"/>
    </xf>
    <xf numFmtId="0" fontId="17" fillId="0" borderId="1" xfId="2" applyFont="1" applyBorder="1" applyAlignment="1" applyProtection="1">
      <alignment horizontal="left" vertical="center"/>
      <protection locked="0"/>
    </xf>
    <xf numFmtId="0" fontId="17" fillId="5" borderId="1" xfId="2" applyFont="1" applyFill="1" applyBorder="1" applyAlignment="1" applyProtection="1">
      <alignment horizontal="left"/>
      <protection locked="0"/>
    </xf>
    <xf numFmtId="0" fontId="12" fillId="0" borderId="2" xfId="2" applyFont="1" applyBorder="1" applyProtection="1">
      <protection locked="0"/>
    </xf>
    <xf numFmtId="0" fontId="12" fillId="0" borderId="7" xfId="2" applyFont="1" applyBorder="1" applyProtection="1">
      <protection locked="0"/>
    </xf>
    <xf numFmtId="0" fontId="4" fillId="0" borderId="3" xfId="3" applyBorder="1" applyAlignment="1" applyProtection="1">
      <alignment horizontal="left"/>
      <protection locked="0"/>
    </xf>
    <xf numFmtId="0" fontId="20" fillId="0" borderId="0" xfId="0" applyFont="1" applyAlignment="1">
      <alignment vertical="center" wrapText="1"/>
    </xf>
    <xf numFmtId="0" fontId="12" fillId="0" borderId="7" xfId="2" applyFont="1" applyBorder="1" applyAlignment="1" applyProtection="1">
      <alignment horizontal="left"/>
      <protection locked="0"/>
    </xf>
    <xf numFmtId="0" fontId="3" fillId="0" borderId="0" xfId="4" applyAlignment="1">
      <alignment horizontal="center" wrapText="1"/>
    </xf>
    <xf numFmtId="0" fontId="3" fillId="0" borderId="0" xfId="4" applyAlignment="1">
      <alignment wrapText="1"/>
    </xf>
    <xf numFmtId="0" fontId="22" fillId="0" borderId="0" xfId="4" applyFont="1"/>
    <xf numFmtId="0" fontId="22" fillId="0" borderId="0" xfId="4" applyFont="1" applyAlignment="1">
      <alignment wrapText="1"/>
    </xf>
    <xf numFmtId="177" fontId="3" fillId="0" borderId="0" xfId="4" applyNumberFormat="1"/>
    <xf numFmtId="0" fontId="2" fillId="0" borderId="8" xfId="4" applyFont="1" applyBorder="1" applyAlignment="1">
      <alignment wrapText="1"/>
    </xf>
    <xf numFmtId="10" fontId="3" fillId="0" borderId="0" xfId="4" applyNumberFormat="1" applyAlignment="1">
      <alignment wrapText="1"/>
    </xf>
    <xf numFmtId="177" fontId="3" fillId="0" borderId="0" xfId="4" applyNumberFormat="1" applyAlignment="1">
      <alignment wrapText="1"/>
    </xf>
    <xf numFmtId="1" fontId="3" fillId="0" borderId="1" xfId="4" applyNumberFormat="1" applyBorder="1" applyAlignment="1">
      <alignment wrapText="1"/>
    </xf>
    <xf numFmtId="177" fontId="3" fillId="0" borderId="1" xfId="4" applyNumberFormat="1" applyBorder="1" applyAlignment="1">
      <alignment wrapText="1"/>
    </xf>
    <xf numFmtId="0" fontId="2" fillId="0" borderId="1" xfId="4" applyFont="1" applyBorder="1" applyAlignment="1">
      <alignment horizontal="center" wrapText="1"/>
    </xf>
    <xf numFmtId="0" fontId="2" fillId="9" borderId="1" xfId="4" applyFont="1" applyFill="1" applyBorder="1" applyAlignment="1">
      <alignment horizontal="center" wrapText="1"/>
    </xf>
    <xf numFmtId="0" fontId="20" fillId="9" borderId="1" xfId="4" applyFont="1" applyFill="1" applyBorder="1" applyAlignment="1">
      <alignment horizontal="center" wrapText="1"/>
    </xf>
    <xf numFmtId="0" fontId="20" fillId="10" borderId="1" xfId="4" applyFont="1" applyFill="1" applyBorder="1" applyAlignment="1">
      <alignment horizontal="center" wrapText="1"/>
    </xf>
    <xf numFmtId="0" fontId="2" fillId="10" borderId="1" xfId="4" applyFont="1" applyFill="1" applyBorder="1" applyAlignment="1">
      <alignment horizontal="center" wrapText="1"/>
    </xf>
    <xf numFmtId="177" fontId="2" fillId="11" borderId="2" xfId="4" applyNumberFormat="1" applyFont="1" applyFill="1" applyBorder="1" applyAlignment="1">
      <alignment horizontal="center" wrapText="1"/>
    </xf>
    <xf numFmtId="0" fontId="20" fillId="0" borderId="1" xfId="4" applyFont="1" applyBorder="1" applyAlignment="1">
      <alignment horizontal="center" wrapText="1"/>
    </xf>
    <xf numFmtId="2" fontId="2" fillId="0" borderId="1" xfId="4" applyNumberFormat="1" applyFont="1" applyBorder="1" applyAlignment="1">
      <alignment horizontal="center" wrapText="1"/>
    </xf>
    <xf numFmtId="1" fontId="2" fillId="0" borderId="1" xfId="4" applyNumberFormat="1" applyFont="1" applyBorder="1" applyAlignment="1">
      <alignment horizontal="center" wrapText="1"/>
    </xf>
    <xf numFmtId="2" fontId="15" fillId="0" borderId="1" xfId="1" applyNumberFormat="1" applyFont="1" applyBorder="1" applyAlignment="1">
      <alignment wrapText="1"/>
    </xf>
    <xf numFmtId="1" fontId="23" fillId="0" borderId="1" xfId="1" applyNumberFormat="1" applyFont="1" applyBorder="1" applyAlignment="1">
      <alignment wrapText="1"/>
    </xf>
    <xf numFmtId="177" fontId="23" fillId="0" borderId="1" xfId="1" applyNumberFormat="1" applyFont="1" applyBorder="1" applyAlignment="1">
      <alignment wrapText="1"/>
    </xf>
    <xf numFmtId="10" fontId="2" fillId="0" borderId="1" xfId="4" applyNumberFormat="1" applyFont="1" applyBorder="1" applyAlignment="1">
      <alignment horizontal="center" wrapText="1"/>
    </xf>
    <xf numFmtId="177" fontId="23" fillId="10" borderId="1" xfId="1" applyNumberFormat="1" applyFont="1" applyFill="1" applyBorder="1" applyAlignment="1">
      <alignment wrapText="1"/>
    </xf>
    <xf numFmtId="177" fontId="23" fillId="3" borderId="1" xfId="1" applyNumberFormat="1" applyFont="1" applyFill="1" applyBorder="1" applyAlignment="1">
      <alignment wrapText="1"/>
    </xf>
    <xf numFmtId="10" fontId="23" fillId="3" borderId="1" xfId="1" applyNumberFormat="1" applyFont="1" applyFill="1" applyBorder="1" applyAlignment="1">
      <alignment wrapText="1"/>
    </xf>
    <xf numFmtId="177" fontId="15" fillId="12" borderId="1" xfId="1" applyNumberFormat="1" applyFont="1" applyFill="1" applyBorder="1" applyAlignment="1">
      <alignment wrapText="1"/>
    </xf>
    <xf numFmtId="0" fontId="3" fillId="0" borderId="1" xfId="4" applyBorder="1" applyAlignment="1">
      <alignment horizontal="center"/>
    </xf>
    <xf numFmtId="0" fontId="3" fillId="0" borderId="1" xfId="4" applyBorder="1"/>
    <xf numFmtId="1" fontId="3" fillId="0" borderId="1" xfId="4" applyNumberFormat="1" applyBorder="1"/>
    <xf numFmtId="2" fontId="3" fillId="0" borderId="1" xfId="4" applyNumberFormat="1" applyBorder="1"/>
    <xf numFmtId="1" fontId="3" fillId="2" borderId="1" xfId="4" applyNumberFormat="1" applyFill="1" applyBorder="1"/>
    <xf numFmtId="3" fontId="3" fillId="0" borderId="1" xfId="4" applyNumberFormat="1" applyBorder="1"/>
    <xf numFmtId="177" fontId="3" fillId="2" borderId="1" xfId="4" applyNumberFormat="1" applyFill="1" applyBorder="1"/>
    <xf numFmtId="179" fontId="3" fillId="0" borderId="1" xfId="4" applyNumberFormat="1" applyBorder="1"/>
    <xf numFmtId="10" fontId="3" fillId="0" borderId="1" xfId="4" applyNumberFormat="1" applyBorder="1"/>
    <xf numFmtId="177" fontId="3" fillId="2" borderId="1" xfId="4" applyNumberFormat="1" applyFill="1" applyBorder="1" applyAlignment="1">
      <alignment wrapText="1"/>
    </xf>
    <xf numFmtId="10" fontId="0" fillId="2" borderId="1" xfId="5" applyNumberFormat="1" applyFont="1" applyFill="1" applyBorder="1" applyAlignment="1"/>
    <xf numFmtId="177" fontId="3" fillId="0" borderId="1" xfId="4" applyNumberFormat="1" applyBorder="1"/>
    <xf numFmtId="0" fontId="3" fillId="0" borderId="0" xfId="4"/>
    <xf numFmtId="0" fontId="3" fillId="0" borderId="1" xfId="4" applyBorder="1" applyAlignment="1">
      <alignment wrapText="1"/>
    </xf>
    <xf numFmtId="177" fontId="3" fillId="0" borderId="2" xfId="4" applyNumberFormat="1" applyBorder="1" applyAlignment="1">
      <alignment wrapText="1"/>
    </xf>
    <xf numFmtId="2" fontId="3" fillId="0" borderId="1" xfId="4" applyNumberFormat="1" applyBorder="1" applyAlignment="1">
      <alignment wrapText="1"/>
    </xf>
    <xf numFmtId="10" fontId="3" fillId="0" borderId="1" xfId="4" applyNumberFormat="1" applyBorder="1" applyAlignment="1">
      <alignment wrapText="1"/>
    </xf>
    <xf numFmtId="10" fontId="0" fillId="2" borderId="1" xfId="5" applyNumberFormat="1" applyFont="1" applyFill="1" applyBorder="1" applyAlignment="1">
      <alignment wrapText="1"/>
    </xf>
    <xf numFmtId="2" fontId="3" fillId="0" borderId="0" xfId="4" applyNumberFormat="1" applyAlignment="1">
      <alignment wrapText="1"/>
    </xf>
    <xf numFmtId="1" fontId="3" fillId="0" borderId="0" xfId="4" applyNumberFormat="1" applyAlignment="1">
      <alignment wrapText="1"/>
    </xf>
    <xf numFmtId="177" fontId="3" fillId="0" borderId="2" xfId="4" applyNumberFormat="1" applyBorder="1"/>
    <xf numFmtId="177" fontId="13" fillId="13" borderId="1" xfId="2" applyNumberFormat="1" applyFont="1" applyFill="1" applyBorder="1" applyAlignment="1" applyProtection="1">
      <alignment horizontal="left"/>
      <protection locked="0"/>
    </xf>
    <xf numFmtId="0" fontId="13" fillId="2" borderId="1" xfId="0" applyFont="1" applyFill="1" applyBorder="1" applyAlignment="1">
      <alignment vertical="center" wrapText="1"/>
    </xf>
    <xf numFmtId="180" fontId="2" fillId="0" borderId="8" xfId="4" applyNumberFormat="1" applyFont="1" applyBorder="1" applyAlignment="1">
      <alignment wrapText="1"/>
    </xf>
    <xf numFmtId="180" fontId="2" fillId="0" borderId="1" xfId="4" applyNumberFormat="1" applyFont="1" applyBorder="1" applyAlignment="1">
      <alignment horizontal="center" wrapText="1"/>
    </xf>
    <xf numFmtId="180" fontId="3" fillId="0" borderId="1" xfId="4" applyNumberFormat="1" applyBorder="1" applyAlignment="1">
      <alignment wrapText="1"/>
    </xf>
    <xf numFmtId="180" fontId="3" fillId="0" borderId="0" xfId="4" applyNumberFormat="1" applyAlignment="1">
      <alignment wrapText="1"/>
    </xf>
    <xf numFmtId="2" fontId="2" fillId="0" borderId="8" xfId="4" applyNumberFormat="1" applyFont="1" applyBorder="1" applyAlignment="1">
      <alignment wrapText="1"/>
    </xf>
    <xf numFmtId="177" fontId="3" fillId="0" borderId="2" xfId="4" applyNumberFormat="1" applyBorder="1" applyAlignment="1">
      <alignment horizontal="center" wrapText="1"/>
    </xf>
    <xf numFmtId="177" fontId="2" fillId="6" borderId="0" xfId="4" applyNumberFormat="1" applyFont="1" applyFill="1" applyAlignment="1">
      <alignment wrapText="1"/>
    </xf>
    <xf numFmtId="177" fontId="15" fillId="0" borderId="1" xfId="1" applyNumberFormat="1" applyFont="1" applyBorder="1" applyAlignment="1">
      <alignment wrapText="1"/>
    </xf>
    <xf numFmtId="181" fontId="2" fillId="0" borderId="8" xfId="4" applyNumberFormat="1" applyFont="1" applyBorder="1" applyAlignment="1">
      <alignment wrapText="1"/>
    </xf>
    <xf numFmtId="181" fontId="23" fillId="0" borderId="1" xfId="1" applyNumberFormat="1" applyFont="1" applyBorder="1" applyAlignment="1">
      <alignment wrapText="1"/>
    </xf>
    <xf numFmtId="181" fontId="3" fillId="2" borderId="1" xfId="4" applyNumberFormat="1" applyFill="1" applyBorder="1" applyAlignment="1">
      <alignment wrapText="1"/>
    </xf>
    <xf numFmtId="181" fontId="3" fillId="0" borderId="0" xfId="4" applyNumberFormat="1" applyAlignment="1">
      <alignment wrapText="1"/>
    </xf>
    <xf numFmtId="0" fontId="4" fillId="0" borderId="0" xfId="11"/>
    <xf numFmtId="0" fontId="11" fillId="0" borderId="0" xfId="11" applyFont="1"/>
    <xf numFmtId="183" fontId="4" fillId="0" borderId="0" xfId="12" applyNumberFormat="1" applyFont="1" applyAlignment="1">
      <alignment horizontal="center"/>
    </xf>
    <xf numFmtId="183" fontId="11" fillId="0" borderId="0" xfId="12" applyNumberFormat="1" applyFont="1" applyAlignment="1">
      <alignment horizontal="center"/>
    </xf>
    <xf numFmtId="0" fontId="4" fillId="0" borderId="0" xfId="11" applyAlignment="1">
      <alignment wrapText="1"/>
    </xf>
    <xf numFmtId="179" fontId="26" fillId="0" borderId="0" xfId="13" applyNumberFormat="1" applyFont="1"/>
    <xf numFmtId="184" fontId="11" fillId="0" borderId="0" xfId="11" applyNumberFormat="1" applyFont="1"/>
    <xf numFmtId="185" fontId="11" fillId="0" borderId="0" xfId="11" applyNumberFormat="1" applyFont="1"/>
    <xf numFmtId="177" fontId="10" fillId="10" borderId="1" xfId="14" applyNumberFormat="1" applyFont="1" applyFill="1" applyBorder="1" applyAlignment="1">
      <alignment vertical="center"/>
    </xf>
    <xf numFmtId="186" fontId="10" fillId="10" borderId="1" xfId="14" applyNumberFormat="1" applyFont="1" applyFill="1" applyBorder="1" applyAlignment="1">
      <alignment vertical="center"/>
    </xf>
    <xf numFmtId="0" fontId="4" fillId="0" borderId="0" xfId="15" applyAlignment="1">
      <alignment wrapText="1"/>
    </xf>
    <xf numFmtId="177" fontId="11" fillId="0" borderId="1" xfId="14" applyNumberFormat="1" applyFont="1" applyBorder="1"/>
    <xf numFmtId="1" fontId="4" fillId="0" borderId="1" xfId="14" applyNumberFormat="1" applyBorder="1"/>
    <xf numFmtId="177" fontId="26" fillId="10" borderId="1" xfId="14" applyNumberFormat="1" applyFont="1" applyFill="1" applyBorder="1"/>
    <xf numFmtId="179" fontId="11" fillId="0" borderId="1" xfId="13" applyNumberFormat="1" applyFont="1" applyFill="1" applyBorder="1" applyAlignment="1"/>
    <xf numFmtId="177" fontId="11" fillId="0" borderId="1" xfId="16" applyNumberFormat="1" applyFont="1" applyFill="1" applyBorder="1" applyAlignment="1"/>
    <xf numFmtId="176" fontId="4" fillId="0" borderId="1" xfId="11" applyNumberFormat="1" applyBorder="1"/>
    <xf numFmtId="176" fontId="11" fillId="0" borderId="1" xfId="17" applyNumberFormat="1" applyFont="1" applyBorder="1"/>
    <xf numFmtId="176" fontId="11" fillId="0" borderId="1" xfId="15" applyNumberFormat="1" applyFont="1" applyBorder="1"/>
    <xf numFmtId="176" fontId="11" fillId="14" borderId="1" xfId="14" applyNumberFormat="1" applyFont="1" applyFill="1" applyBorder="1"/>
    <xf numFmtId="179" fontId="11" fillId="14" borderId="1" xfId="18" applyNumberFormat="1" applyFont="1" applyFill="1" applyBorder="1"/>
    <xf numFmtId="0" fontId="11" fillId="14" borderId="1" xfId="18" applyFont="1" applyFill="1" applyBorder="1" applyAlignment="1">
      <alignment horizontal="right"/>
    </xf>
    <xf numFmtId="177" fontId="11" fillId="14" borderId="1" xfId="15" applyNumberFormat="1" applyFont="1" applyFill="1" applyBorder="1" applyAlignment="1">
      <alignment wrapText="1"/>
    </xf>
    <xf numFmtId="187" fontId="4" fillId="0" borderId="1" xfId="16" applyNumberFormat="1" applyFont="1" applyFill="1" applyBorder="1" applyAlignment="1">
      <alignment wrapText="1"/>
    </xf>
    <xf numFmtId="3" fontId="11" fillId="14" borderId="1" xfId="15" applyNumberFormat="1" applyFont="1" applyFill="1" applyBorder="1"/>
    <xf numFmtId="0" fontId="4" fillId="14" borderId="1" xfId="14" applyFill="1" applyBorder="1" applyAlignment="1">
      <alignment wrapText="1"/>
    </xf>
    <xf numFmtId="0" fontId="4" fillId="14" borderId="1" xfId="14" applyFill="1" applyBorder="1" applyAlignment="1">
      <alignment horizontal="center" wrapText="1"/>
    </xf>
    <xf numFmtId="183" fontId="4" fillId="14" borderId="1" xfId="12" applyNumberFormat="1" applyFont="1" applyFill="1" applyBorder="1" applyAlignment="1">
      <alignment horizontal="center" wrapText="1"/>
    </xf>
    <xf numFmtId="183" fontId="4" fillId="0" borderId="1" xfId="12" applyNumberFormat="1" applyFont="1" applyFill="1" applyBorder="1" applyAlignment="1">
      <alignment horizontal="center" wrapText="1"/>
    </xf>
    <xf numFmtId="177" fontId="10" fillId="0" borderId="1" xfId="16" applyNumberFormat="1" applyFont="1" applyFill="1" applyBorder="1" applyAlignment="1">
      <alignment horizontal="center" wrapText="1"/>
    </xf>
    <xf numFmtId="0" fontId="4" fillId="0" borderId="1" xfId="11" applyBorder="1"/>
    <xf numFmtId="0" fontId="0" fillId="0" borderId="1" xfId="1" applyFont="1" applyBorder="1" applyAlignment="1">
      <alignment wrapText="1"/>
    </xf>
    <xf numFmtId="0" fontId="0" fillId="0" borderId="1" xfId="1" applyFont="1" applyBorder="1" applyAlignment="1">
      <alignment vertical="center" wrapText="1"/>
    </xf>
    <xf numFmtId="0" fontId="4" fillId="0" borderId="0" xfId="14" applyAlignment="1">
      <alignment vertical="center" wrapText="1"/>
    </xf>
    <xf numFmtId="177" fontId="10" fillId="10" borderId="1" xfId="16" applyNumberFormat="1" applyFont="1" applyFill="1" applyBorder="1" applyAlignment="1">
      <alignment vertical="center"/>
    </xf>
    <xf numFmtId="176" fontId="10" fillId="10" borderId="1" xfId="14" applyNumberFormat="1" applyFont="1" applyFill="1" applyBorder="1" applyAlignment="1">
      <alignment vertical="center"/>
    </xf>
    <xf numFmtId="176" fontId="10" fillId="10" borderId="1" xfId="11" applyNumberFormat="1" applyFont="1" applyFill="1" applyBorder="1" applyAlignment="1">
      <alignment vertical="center"/>
    </xf>
    <xf numFmtId="179" fontId="10" fillId="10" borderId="1" xfId="14" applyNumberFormat="1" applyFont="1" applyFill="1" applyBorder="1" applyAlignment="1">
      <alignment vertical="center"/>
    </xf>
    <xf numFmtId="0" fontId="10" fillId="10" borderId="1" xfId="14" applyFont="1" applyFill="1" applyBorder="1" applyAlignment="1">
      <alignment horizontal="center" vertical="center"/>
    </xf>
    <xf numFmtId="177" fontId="10" fillId="10" borderId="1" xfId="14" applyNumberFormat="1" applyFont="1" applyFill="1" applyBorder="1" applyAlignment="1">
      <alignment vertical="center" wrapText="1"/>
    </xf>
    <xf numFmtId="187" fontId="10" fillId="10" borderId="1" xfId="14" applyNumberFormat="1" applyFont="1" applyFill="1" applyBorder="1" applyAlignment="1">
      <alignment vertical="center" wrapText="1"/>
    </xf>
    <xf numFmtId="3" fontId="10" fillId="10" borderId="1" xfId="14" applyNumberFormat="1" applyFont="1" applyFill="1" applyBorder="1" applyAlignment="1">
      <alignment vertical="center"/>
    </xf>
    <xf numFmtId="188" fontId="10" fillId="10" borderId="1" xfId="14" applyNumberFormat="1" applyFont="1" applyFill="1" applyBorder="1" applyAlignment="1">
      <alignment vertical="center"/>
    </xf>
    <xf numFmtId="0" fontId="10" fillId="10" borderId="1" xfId="14" applyFont="1" applyFill="1" applyBorder="1" applyAlignment="1">
      <alignment vertical="center" wrapText="1"/>
    </xf>
    <xf numFmtId="0" fontId="10" fillId="10" borderId="1" xfId="14" applyFont="1" applyFill="1" applyBorder="1" applyAlignment="1">
      <alignment horizontal="center" vertical="center" wrapText="1"/>
    </xf>
    <xf numFmtId="14" fontId="26" fillId="10" borderId="1" xfId="14" applyNumberFormat="1" applyFont="1" applyFill="1" applyBorder="1" applyAlignment="1">
      <alignment horizontal="center" vertical="center"/>
    </xf>
    <xf numFmtId="183" fontId="10" fillId="10" borderId="1" xfId="12" applyNumberFormat="1" applyFont="1" applyFill="1" applyBorder="1" applyAlignment="1">
      <alignment horizontal="center" vertical="center" wrapText="1"/>
    </xf>
    <xf numFmtId="0" fontId="4" fillId="0" borderId="0" xfId="11" applyAlignment="1">
      <alignment horizontal="center" vertical="center" wrapText="1"/>
    </xf>
    <xf numFmtId="0" fontId="23" fillId="0" borderId="1" xfId="11" applyFont="1" applyBorder="1" applyAlignment="1">
      <alignment horizontal="center" vertical="center" wrapText="1"/>
    </xf>
    <xf numFmtId="9" fontId="15" fillId="0" borderId="1" xfId="20" applyNumberFormat="1" applyFont="1" applyBorder="1" applyAlignment="1">
      <alignment horizontal="center" vertical="center" wrapText="1"/>
    </xf>
    <xf numFmtId="10" fontId="15" fillId="0" borderId="1" xfId="11" applyNumberFormat="1" applyFont="1" applyBorder="1" applyAlignment="1">
      <alignment horizontal="center" vertical="center" wrapText="1"/>
    </xf>
    <xf numFmtId="9" fontId="15" fillId="0" borderId="1" xfId="11" applyNumberFormat="1" applyFont="1" applyBorder="1" applyAlignment="1">
      <alignment horizontal="center" vertical="center" wrapText="1"/>
    </xf>
    <xf numFmtId="0" fontId="15" fillId="0" borderId="1" xfId="11" applyFont="1" applyBorder="1" applyAlignment="1">
      <alignment horizontal="center" vertical="center" wrapText="1"/>
    </xf>
    <xf numFmtId="187" fontId="15" fillId="0" borderId="1" xfId="11" applyNumberFormat="1" applyFont="1" applyBorder="1" applyAlignment="1">
      <alignment horizontal="center" vertical="center" wrapText="1"/>
    </xf>
    <xf numFmtId="183" fontId="15" fillId="0" borderId="1" xfId="12" applyNumberFormat="1" applyFont="1" applyBorder="1" applyAlignment="1">
      <alignment horizontal="center" vertical="center" wrapText="1"/>
    </xf>
    <xf numFmtId="0" fontId="4" fillId="0" borderId="0" xfId="11" applyAlignment="1">
      <alignment horizontal="center" vertical="center"/>
    </xf>
    <xf numFmtId="0" fontId="15" fillId="0" borderId="1" xfId="11" applyFont="1" applyBorder="1" applyAlignment="1">
      <alignment horizontal="center" vertical="center"/>
    </xf>
    <xf numFmtId="0" fontId="23" fillId="0" borderId="1" xfId="11" applyFont="1" applyBorder="1" applyAlignment="1">
      <alignment vertical="center" wrapText="1"/>
    </xf>
    <xf numFmtId="0" fontId="4" fillId="0" borderId="0" xfId="21" applyAlignment="1" applyProtection="1">
      <alignment horizontal="left"/>
      <protection locked="0"/>
    </xf>
    <xf numFmtId="0" fontId="4" fillId="0" borderId="0" xfId="21" applyAlignment="1">
      <alignment horizontal="left"/>
    </xf>
    <xf numFmtId="0" fontId="4" fillId="0" borderId="0" xfId="21" applyAlignment="1" applyProtection="1">
      <alignment horizontal="center"/>
      <protection locked="0"/>
    </xf>
    <xf numFmtId="9" fontId="4" fillId="0" borderId="0" xfId="21" applyNumberFormat="1" applyAlignment="1">
      <alignment horizontal="center" wrapText="1"/>
    </xf>
    <xf numFmtId="9" fontId="4" fillId="0" borderId="0" xfId="21" applyNumberFormat="1" applyAlignment="1" applyProtection="1">
      <alignment horizontal="center" wrapText="1"/>
      <protection locked="0"/>
    </xf>
    <xf numFmtId="9" fontId="4" fillId="0" borderId="0" xfId="21" applyNumberFormat="1" applyAlignment="1" applyProtection="1">
      <alignment horizontal="center"/>
      <protection locked="0"/>
    </xf>
    <xf numFmtId="0" fontId="9" fillId="0" borderId="0" xfId="21" applyFont="1" applyAlignment="1" applyProtection="1">
      <alignment horizontal="left"/>
      <protection locked="0"/>
    </xf>
    <xf numFmtId="0" fontId="13" fillId="0" borderId="0" xfId="21" applyFont="1" applyAlignment="1" applyProtection="1">
      <alignment horizontal="left" wrapText="1"/>
      <protection locked="0"/>
    </xf>
    <xf numFmtId="0" fontId="12" fillId="0" borderId="0" xfId="21" applyFont="1" applyAlignment="1" applyProtection="1">
      <alignment wrapText="1"/>
      <protection locked="0"/>
    </xf>
    <xf numFmtId="0" fontId="12" fillId="0" borderId="13" xfId="21" applyFont="1" applyBorder="1" applyAlignment="1" applyProtection="1">
      <alignment horizontal="left"/>
      <protection locked="0"/>
    </xf>
    <xf numFmtId="0" fontId="13" fillId="0" borderId="13" xfId="21" applyFont="1" applyBorder="1" applyAlignment="1" applyProtection="1">
      <alignment horizontal="left"/>
      <protection locked="0"/>
    </xf>
    <xf numFmtId="14" fontId="13" fillId="0" borderId="13" xfId="21" applyNumberFormat="1" applyFont="1" applyBorder="1" applyAlignment="1" applyProtection="1">
      <alignment horizontal="left"/>
      <protection locked="0"/>
    </xf>
    <xf numFmtId="0" fontId="12" fillId="0" borderId="14" xfId="21" applyFont="1" applyBorder="1" applyAlignment="1" applyProtection="1">
      <alignment horizontal="left"/>
      <protection locked="0"/>
    </xf>
    <xf numFmtId="177" fontId="4" fillId="0" borderId="0" xfId="21" applyNumberFormat="1" applyAlignment="1">
      <alignment horizontal="left"/>
    </xf>
    <xf numFmtId="0" fontId="4" fillId="0" borderId="0" xfId="21"/>
    <xf numFmtId="14" fontId="4" fillId="0" borderId="0" xfId="21" applyNumberFormat="1"/>
    <xf numFmtId="9" fontId="4" fillId="0" borderId="0" xfId="21" applyNumberFormat="1" applyAlignment="1" applyProtection="1">
      <alignment horizontal="center" vertical="center" wrapText="1"/>
      <protection locked="0"/>
    </xf>
    <xf numFmtId="0" fontId="4" fillId="0" borderId="0" xfId="21" applyAlignment="1" applyProtection="1">
      <alignment horizontal="center" vertical="center" wrapText="1"/>
      <protection locked="0"/>
    </xf>
    <xf numFmtId="0" fontId="13" fillId="0" borderId="0" xfId="21" applyFont="1" applyAlignment="1" applyProtection="1">
      <alignment horizontal="left"/>
      <protection locked="0"/>
    </xf>
    <xf numFmtId="0" fontId="29" fillId="0" borderId="0" xfId="21" applyFont="1" applyAlignment="1" applyProtection="1">
      <alignment horizontal="left"/>
      <protection locked="0"/>
    </xf>
    <xf numFmtId="0" fontId="12" fillId="0" borderId="1" xfId="21" applyFont="1" applyBorder="1" applyAlignment="1" applyProtection="1">
      <alignment horizontal="left"/>
      <protection locked="0"/>
    </xf>
    <xf numFmtId="0" fontId="13" fillId="0" borderId="1" xfId="21" applyFont="1" applyBorder="1" applyAlignment="1" applyProtection="1">
      <alignment horizontal="left"/>
      <protection locked="0"/>
    </xf>
    <xf numFmtId="187" fontId="13" fillId="0" borderId="1" xfId="21" applyNumberFormat="1" applyFont="1" applyBorder="1" applyAlignment="1" applyProtection="1">
      <alignment horizontal="left"/>
      <protection locked="0"/>
    </xf>
    <xf numFmtId="0" fontId="12" fillId="0" borderId="16" xfId="21" applyFont="1" applyBorder="1" applyAlignment="1" applyProtection="1">
      <alignment horizontal="left"/>
      <protection locked="0"/>
    </xf>
    <xf numFmtId="14" fontId="13" fillId="0" borderId="0" xfId="21" applyNumberFormat="1" applyFont="1" applyAlignment="1" applyProtection="1">
      <alignment horizontal="left"/>
      <protection locked="0"/>
    </xf>
    <xf numFmtId="0" fontId="13" fillId="0" borderId="0" xfId="22" applyFont="1"/>
    <xf numFmtId="0" fontId="30" fillId="0" borderId="0" xfId="19" applyFont="1"/>
    <xf numFmtId="0" fontId="12" fillId="0" borderId="18" xfId="21" applyFont="1" applyBorder="1" applyAlignment="1" applyProtection="1">
      <alignment horizontal="left"/>
      <protection locked="0"/>
    </xf>
    <xf numFmtId="0" fontId="13" fillId="0" borderId="18" xfId="21" applyFont="1" applyBorder="1" applyAlignment="1" applyProtection="1">
      <alignment horizontal="left"/>
      <protection locked="0"/>
    </xf>
    <xf numFmtId="0" fontId="12" fillId="0" borderId="19" xfId="21" applyFont="1" applyBorder="1" applyAlignment="1" applyProtection="1">
      <alignment horizontal="left"/>
      <protection locked="0"/>
    </xf>
    <xf numFmtId="177" fontId="4" fillId="0" borderId="0" xfId="21" applyNumberFormat="1" applyAlignment="1" applyProtection="1">
      <alignment horizontal="left"/>
      <protection locked="0"/>
    </xf>
    <xf numFmtId="177" fontId="15" fillId="0" borderId="0" xfId="21" applyNumberFormat="1" applyFont="1" applyAlignment="1" applyProtection="1">
      <alignment horizontal="left"/>
      <protection locked="0"/>
    </xf>
    <xf numFmtId="0" fontId="7" fillId="0" borderId="0" xfId="21" applyFont="1" applyProtection="1">
      <protection locked="0"/>
    </xf>
    <xf numFmtId="0" fontId="1" fillId="0" borderId="0" xfId="23"/>
    <xf numFmtId="0" fontId="32" fillId="0" borderId="0" xfId="24" applyFont="1" applyAlignment="1">
      <alignment vertical="center"/>
    </xf>
    <xf numFmtId="0" fontId="33" fillId="0" borderId="0" xfId="24" applyFont="1" applyAlignment="1">
      <alignment vertical="center"/>
    </xf>
    <xf numFmtId="190" fontId="13" fillId="0" borderId="20" xfId="25" applyNumberFormat="1" applyFont="1" applyBorder="1" applyAlignment="1">
      <alignment horizontal="center" vertical="center" wrapText="1"/>
    </xf>
    <xf numFmtId="190" fontId="32" fillId="0" borderId="20" xfId="25" applyNumberFormat="1" applyFont="1" applyBorder="1" applyAlignment="1">
      <alignment horizontal="center" vertical="center" wrapText="1"/>
    </xf>
    <xf numFmtId="190" fontId="13" fillId="0" borderId="25" xfId="25" applyNumberFormat="1" applyFont="1" applyBorder="1" applyAlignment="1">
      <alignment horizontal="center" vertical="center" wrapText="1"/>
    </xf>
    <xf numFmtId="190" fontId="32" fillId="0" borderId="25" xfId="25" applyNumberFormat="1" applyFont="1" applyBorder="1" applyAlignment="1">
      <alignment horizontal="center" vertical="center" wrapText="1"/>
    </xf>
    <xf numFmtId="0" fontId="12" fillId="10" borderId="30" xfId="24" applyFont="1" applyFill="1" applyBorder="1" applyAlignment="1" applyProtection="1">
      <alignment horizontal="center" vertical="center" wrapText="1"/>
      <protection locked="0"/>
    </xf>
    <xf numFmtId="0" fontId="12" fillId="15" borderId="31" xfId="24" applyFont="1" applyFill="1" applyBorder="1" applyAlignment="1">
      <alignment horizontal="center" vertical="center" wrapText="1"/>
    </xf>
    <xf numFmtId="0" fontId="12" fillId="10" borderId="33" xfId="24" applyFont="1" applyFill="1" applyBorder="1" applyAlignment="1" applyProtection="1">
      <alignment horizontal="center" vertical="center" wrapText="1"/>
      <protection locked="0"/>
    </xf>
    <xf numFmtId="0" fontId="12" fillId="10" borderId="31" xfId="24" applyFont="1" applyFill="1" applyBorder="1" applyAlignment="1" applyProtection="1">
      <alignment horizontal="center" vertical="center"/>
      <protection locked="0"/>
    </xf>
    <xf numFmtId="14" fontId="13" fillId="10" borderId="33" xfId="23" applyNumberFormat="1" applyFont="1" applyFill="1" applyBorder="1" applyAlignment="1" applyProtection="1">
      <alignment horizontal="left" vertical="center" wrapText="1"/>
      <protection locked="0"/>
    </xf>
    <xf numFmtId="0" fontId="12" fillId="0" borderId="33" xfId="23" applyFont="1" applyBorder="1" applyAlignment="1" applyProtection="1">
      <alignment horizontal="left" vertical="center"/>
      <protection locked="0"/>
    </xf>
    <xf numFmtId="14" fontId="13" fillId="0" borderId="33" xfId="23" applyNumberFormat="1" applyFont="1" applyBorder="1" applyAlignment="1" applyProtection="1">
      <alignment horizontal="left" vertical="center" wrapText="1"/>
      <protection locked="0"/>
    </xf>
    <xf numFmtId="0" fontId="12" fillId="0" borderId="33" xfId="24" applyFont="1" applyBorder="1" applyAlignment="1" applyProtection="1">
      <alignment horizontal="left" vertical="center"/>
      <protection locked="0"/>
    </xf>
    <xf numFmtId="0" fontId="12" fillId="10" borderId="34" xfId="24" applyFont="1" applyFill="1" applyBorder="1" applyAlignment="1" applyProtection="1">
      <alignment horizontal="center" vertical="center" wrapText="1"/>
      <protection locked="0"/>
    </xf>
    <xf numFmtId="0" fontId="13" fillId="0" borderId="33" xfId="23" applyFont="1" applyBorder="1" applyAlignment="1" applyProtection="1">
      <alignment horizontal="left" vertical="center" wrapText="1"/>
      <protection locked="0"/>
    </xf>
    <xf numFmtId="0" fontId="12" fillId="0" borderId="33" xfId="23" applyFont="1" applyBorder="1" applyAlignment="1" applyProtection="1">
      <alignment vertical="center" wrapText="1"/>
      <protection locked="0"/>
    </xf>
    <xf numFmtId="0" fontId="36" fillId="0" borderId="0" xfId="24" applyFont="1" applyAlignment="1" applyProtection="1">
      <alignment horizontal="left" vertical="center"/>
      <protection locked="0"/>
    </xf>
    <xf numFmtId="0" fontId="13" fillId="0" borderId="0" xfId="24" applyFont="1" applyAlignment="1" applyProtection="1">
      <alignment horizontal="left" vertical="center"/>
      <protection locked="0"/>
    </xf>
    <xf numFmtId="0" fontId="13" fillId="0" borderId="34" xfId="23" applyFont="1" applyBorder="1" applyAlignment="1" applyProtection="1">
      <alignment horizontal="left" vertical="center"/>
      <protection locked="0"/>
    </xf>
    <xf numFmtId="0" fontId="12" fillId="0" borderId="34" xfId="23" applyFont="1" applyBorder="1" applyAlignment="1" applyProtection="1">
      <alignment vertical="center"/>
      <protection locked="0"/>
    </xf>
    <xf numFmtId="0" fontId="13" fillId="10" borderId="34" xfId="23" applyFont="1" applyFill="1" applyBorder="1" applyAlignment="1" applyProtection="1">
      <alignment horizontal="left" vertical="center"/>
      <protection locked="0"/>
    </xf>
    <xf numFmtId="0" fontId="12" fillId="0" borderId="35" xfId="24" applyFont="1" applyBorder="1" applyAlignment="1" applyProtection="1">
      <alignment horizontal="left" vertical="center"/>
      <protection locked="0"/>
    </xf>
    <xf numFmtId="0" fontId="12" fillId="0" borderId="0" xfId="24" applyFont="1" applyAlignment="1" applyProtection="1">
      <alignment horizontal="center" vertical="center"/>
      <protection locked="0"/>
    </xf>
    <xf numFmtId="14" fontId="13" fillId="0" borderId="33" xfId="23" applyNumberFormat="1" applyFont="1" applyBorder="1" applyAlignment="1" applyProtection="1">
      <alignment horizontal="left" vertical="center"/>
      <protection locked="0"/>
    </xf>
    <xf numFmtId="0" fontId="12" fillId="0" borderId="31" xfId="23" applyFont="1" applyBorder="1" applyAlignment="1" applyProtection="1">
      <alignment vertical="center"/>
      <protection locked="0"/>
    </xf>
    <xf numFmtId="0" fontId="13" fillId="0" borderId="33" xfId="23" applyFont="1" applyBorder="1" applyAlignment="1" applyProtection="1">
      <alignment horizontal="left" vertical="center"/>
      <protection locked="0"/>
    </xf>
    <xf numFmtId="0" fontId="37" fillId="0" borderId="0" xfId="24" applyFont="1" applyAlignment="1" applyProtection="1">
      <alignment vertical="center"/>
      <protection locked="0"/>
    </xf>
    <xf numFmtId="191" fontId="3" fillId="2" borderId="1" xfId="4" applyNumberFormat="1" applyFill="1" applyBorder="1"/>
    <xf numFmtId="192" fontId="11" fillId="14" borderId="1" xfId="15" applyNumberFormat="1" applyFont="1" applyFill="1" applyBorder="1"/>
    <xf numFmtId="0" fontId="12" fillId="0" borderId="0" xfId="2" applyFont="1" applyAlignment="1" applyProtection="1">
      <alignment horizontal="center"/>
      <protection locked="0"/>
    </xf>
    <xf numFmtId="179" fontId="34" fillId="0" borderId="0" xfId="10" applyNumberFormat="1" applyFont="1" applyAlignment="1" applyProtection="1">
      <alignment horizontal="center" vertical="center"/>
      <protection locked="0"/>
    </xf>
    <xf numFmtId="193" fontId="6" fillId="0" borderId="0" xfId="26" applyFont="1" applyAlignment="1">
      <alignment horizontal="center" vertical="center"/>
    </xf>
    <xf numFmtId="177" fontId="6" fillId="0" borderId="1" xfId="27" applyNumberFormat="1" applyFont="1" applyBorder="1" applyAlignment="1">
      <alignment horizontal="center" vertical="center" wrapText="1"/>
    </xf>
    <xf numFmtId="177" fontId="6" fillId="0" borderId="1" xfId="28" applyNumberFormat="1" applyFont="1" applyFill="1" applyBorder="1" applyAlignment="1">
      <alignment horizontal="center" vertical="center" wrapText="1"/>
    </xf>
    <xf numFmtId="3" fontId="6" fillId="0" borderId="1" xfId="27" applyNumberFormat="1" applyFont="1" applyBorder="1" applyAlignment="1">
      <alignment horizontal="center" vertical="center"/>
    </xf>
    <xf numFmtId="188" fontId="6" fillId="0" borderId="1" xfId="27" applyNumberFormat="1" applyFont="1" applyBorder="1" applyAlignment="1">
      <alignment horizontal="center" vertical="center"/>
    </xf>
    <xf numFmtId="193" fontId="6" fillId="0" borderId="1" xfId="27" applyFont="1" applyBorder="1" applyAlignment="1">
      <alignment horizontal="center" vertical="center" wrapText="1"/>
    </xf>
    <xf numFmtId="176" fontId="6" fillId="16" borderId="1" xfId="29" applyFont="1" applyFill="1" applyBorder="1" applyAlignment="1">
      <alignment horizontal="center" vertical="center" wrapText="1"/>
    </xf>
    <xf numFmtId="193" fontId="6" fillId="0" borderId="2" xfId="26" applyFont="1" applyBorder="1" applyAlignment="1">
      <alignment vertical="center" wrapText="1"/>
    </xf>
    <xf numFmtId="193" fontId="39" fillId="10" borderId="1" xfId="27" applyFont="1" applyFill="1" applyBorder="1" applyAlignment="1">
      <alignment horizontal="center" vertical="center" wrapText="1"/>
    </xf>
    <xf numFmtId="193" fontId="39" fillId="10" borderId="7" xfId="27" applyFont="1" applyFill="1" applyBorder="1" applyAlignment="1">
      <alignment horizontal="center" vertical="center" wrapText="1"/>
    </xf>
    <xf numFmtId="193" fontId="5" fillId="10" borderId="1" xfId="27" applyFont="1" applyFill="1" applyBorder="1" applyAlignment="1">
      <alignment horizontal="center" vertical="center" wrapText="1"/>
    </xf>
    <xf numFmtId="193" fontId="5" fillId="10" borderId="2" xfId="27" applyFont="1" applyFill="1" applyBorder="1" applyAlignment="1">
      <alignment horizontal="center" vertical="center" wrapText="1"/>
    </xf>
    <xf numFmtId="193" fontId="39" fillId="15" borderId="2" xfId="27" applyFont="1" applyFill="1" applyBorder="1" applyAlignment="1">
      <alignment horizontal="center" vertical="center" wrapText="1"/>
    </xf>
    <xf numFmtId="193" fontId="39" fillId="15" borderId="1" xfId="27" applyFont="1" applyFill="1" applyBorder="1" applyAlignment="1">
      <alignment horizontal="center" vertical="center" wrapText="1"/>
    </xf>
    <xf numFmtId="193" fontId="39" fillId="15" borderId="1" xfId="27" applyFont="1" applyFill="1" applyBorder="1" applyAlignment="1">
      <alignment horizontal="center" vertical="center"/>
    </xf>
    <xf numFmtId="193" fontId="39" fillId="5" borderId="1" xfId="27" applyFont="1" applyFill="1" applyBorder="1" applyAlignment="1">
      <alignment horizontal="center" vertical="center" wrapText="1"/>
    </xf>
    <xf numFmtId="193" fontId="39" fillId="5" borderId="9" xfId="27" applyFont="1" applyFill="1" applyBorder="1" applyAlignment="1">
      <alignment horizontal="center" vertical="center" wrapText="1"/>
    </xf>
    <xf numFmtId="193" fontId="39" fillId="5" borderId="2" xfId="27" applyFont="1" applyFill="1" applyBorder="1" applyAlignment="1">
      <alignment horizontal="center" vertical="center" wrapText="1"/>
    </xf>
    <xf numFmtId="193" fontId="39" fillId="0" borderId="38" xfId="27" applyFont="1" applyBorder="1" applyAlignment="1">
      <alignment horizontal="center" vertical="center" wrapText="1"/>
    </xf>
    <xf numFmtId="193" fontId="38" fillId="0" borderId="1" xfId="26" applyFont="1" applyBorder="1" applyAlignment="1">
      <alignment horizontal="center" vertical="center"/>
    </xf>
    <xf numFmtId="193" fontId="38" fillId="0" borderId="2" xfId="26" applyFont="1" applyBorder="1" applyAlignment="1">
      <alignment horizontal="center" vertical="center"/>
    </xf>
    <xf numFmtId="193" fontId="39" fillId="0" borderId="2" xfId="27" applyFont="1" applyBorder="1" applyAlignment="1">
      <alignment horizontal="center" vertical="center" wrapText="1"/>
    </xf>
    <xf numFmtId="194" fontId="38" fillId="12" borderId="1" xfId="27" applyNumberFormat="1" applyFont="1" applyFill="1" applyBorder="1" applyAlignment="1">
      <alignment horizontal="center" vertical="center"/>
    </xf>
    <xf numFmtId="193" fontId="38" fillId="12" borderId="1" xfId="27" applyFont="1" applyFill="1" applyBorder="1" applyAlignment="1">
      <alignment horizontal="center" vertical="center" wrapText="1"/>
    </xf>
    <xf numFmtId="193" fontId="39" fillId="0" borderId="1" xfId="27" applyFont="1" applyBorder="1" applyAlignment="1">
      <alignment horizontal="center" vertical="center"/>
    </xf>
    <xf numFmtId="193" fontId="39" fillId="0" borderId="1" xfId="27" applyFont="1" applyBorder="1" applyAlignment="1">
      <alignment horizontal="center" vertical="center" wrapText="1"/>
    </xf>
    <xf numFmtId="193" fontId="6" fillId="0" borderId="38" xfId="27" applyFont="1" applyBorder="1" applyAlignment="1">
      <alignment horizontal="center" vertical="center"/>
    </xf>
    <xf numFmtId="193" fontId="39" fillId="10" borderId="2" xfId="27" applyFont="1" applyFill="1" applyBorder="1" applyAlignment="1">
      <alignment horizontal="center" vertical="center" wrapText="1"/>
    </xf>
    <xf numFmtId="14" fontId="39" fillId="0" borderId="2" xfId="27" applyNumberFormat="1" applyFont="1" applyBorder="1" applyAlignment="1">
      <alignment horizontal="center" vertical="center"/>
    </xf>
    <xf numFmtId="14" fontId="39" fillId="0" borderId="1" xfId="27" applyNumberFormat="1" applyFont="1" applyBorder="1" applyAlignment="1">
      <alignment horizontal="center" vertical="center"/>
    </xf>
    <xf numFmtId="193" fontId="6" fillId="0" borderId="0" xfId="27" applyFont="1" applyAlignment="1">
      <alignment horizontal="center" vertical="center"/>
    </xf>
    <xf numFmtId="193" fontId="39" fillId="0" borderId="0" xfId="27" applyFont="1" applyAlignment="1">
      <alignment horizontal="center" vertical="center"/>
    </xf>
    <xf numFmtId="0" fontId="4" fillId="10" borderId="1" xfId="0" quotePrefix="1" applyFont="1" applyFill="1" applyBorder="1" applyAlignment="1">
      <alignment horizontal="left" wrapText="1"/>
    </xf>
    <xf numFmtId="0" fontId="10" fillId="17" borderId="1" xfId="14" applyFont="1" applyFill="1" applyBorder="1" applyAlignment="1">
      <alignment vertical="center" wrapText="1"/>
    </xf>
    <xf numFmtId="14" fontId="26" fillId="17" borderId="1" xfId="14" applyNumberFormat="1" applyFont="1" applyFill="1" applyBorder="1" applyAlignment="1">
      <alignment horizontal="center" vertical="center"/>
    </xf>
    <xf numFmtId="183" fontId="10" fillId="17" borderId="1" xfId="12" applyNumberFormat="1" applyFont="1" applyFill="1" applyBorder="1" applyAlignment="1">
      <alignment horizontal="center" vertical="center" wrapText="1"/>
    </xf>
    <xf numFmtId="0" fontId="10" fillId="17" borderId="1" xfId="14" applyFont="1" applyFill="1" applyBorder="1" applyAlignment="1">
      <alignment horizontal="center" vertical="center" wrapText="1"/>
    </xf>
    <xf numFmtId="3" fontId="10" fillId="17" borderId="1" xfId="14" applyNumberFormat="1" applyFont="1" applyFill="1" applyBorder="1" applyAlignment="1">
      <alignment vertical="center"/>
    </xf>
    <xf numFmtId="187" fontId="10" fillId="17" borderId="1" xfId="14" applyNumberFormat="1" applyFont="1" applyFill="1" applyBorder="1" applyAlignment="1">
      <alignment vertical="center" wrapText="1"/>
    </xf>
    <xf numFmtId="177" fontId="10" fillId="17" borderId="1" xfId="14" applyNumberFormat="1" applyFont="1" applyFill="1" applyBorder="1" applyAlignment="1">
      <alignment vertical="center" wrapText="1"/>
    </xf>
    <xf numFmtId="0" fontId="10" fillId="17" borderId="1" xfId="14" applyFont="1" applyFill="1" applyBorder="1" applyAlignment="1">
      <alignment horizontal="center" vertical="center"/>
    </xf>
    <xf numFmtId="179" fontId="10" fillId="17" borderId="1" xfId="14" applyNumberFormat="1" applyFont="1" applyFill="1" applyBorder="1" applyAlignment="1">
      <alignment vertical="center"/>
    </xf>
    <xf numFmtId="176" fontId="10" fillId="17" borderId="1" xfId="14" applyNumberFormat="1" applyFont="1" applyFill="1" applyBorder="1" applyAlignment="1">
      <alignment vertical="center"/>
    </xf>
    <xf numFmtId="176" fontId="10" fillId="17" borderId="1" xfId="11" applyNumberFormat="1" applyFont="1" applyFill="1" applyBorder="1" applyAlignment="1">
      <alignment vertical="center"/>
    </xf>
    <xf numFmtId="177" fontId="10" fillId="17" borderId="1" xfId="16" applyNumberFormat="1" applyFont="1" applyFill="1" applyBorder="1" applyAlignment="1">
      <alignment vertical="center"/>
    </xf>
    <xf numFmtId="177" fontId="10" fillId="17" borderId="1" xfId="14" applyNumberFormat="1" applyFont="1" applyFill="1" applyBorder="1" applyAlignment="1">
      <alignment vertical="center"/>
    </xf>
    <xf numFmtId="188" fontId="10" fillId="17" borderId="1" xfId="14" applyNumberFormat="1" applyFont="1" applyFill="1" applyBorder="1" applyAlignment="1">
      <alignment vertical="center"/>
    </xf>
    <xf numFmtId="0" fontId="40" fillId="0" borderId="0" xfId="11" applyFont="1"/>
    <xf numFmtId="176" fontId="6" fillId="10" borderId="1" xfId="29" applyFont="1" applyFill="1" applyBorder="1" applyAlignment="1">
      <alignment horizontal="center" vertical="center" wrapText="1"/>
    </xf>
    <xf numFmtId="186" fontId="11" fillId="0" borderId="0" xfId="11" applyNumberFormat="1" applyFont="1"/>
    <xf numFmtId="177" fontId="11" fillId="0" borderId="0" xfId="11" applyNumberFormat="1" applyFont="1"/>
    <xf numFmtId="179" fontId="11" fillId="0" borderId="0" xfId="11" applyNumberFormat="1" applyFont="1"/>
    <xf numFmtId="0" fontId="4" fillId="17" borderId="1" xfId="0" applyFont="1" applyFill="1" applyBorder="1"/>
    <xf numFmtId="0" fontId="0" fillId="17" borderId="1" xfId="0" applyFill="1" applyBorder="1" applyAlignment="1">
      <alignment wrapText="1"/>
    </xf>
    <xf numFmtId="0" fontId="0" fillId="0" borderId="1" xfId="0" applyBorder="1" applyAlignment="1">
      <alignment wrapText="1"/>
    </xf>
    <xf numFmtId="0" fontId="3" fillId="0" borderId="1" xfId="1" applyFont="1" applyBorder="1" applyAlignment="1">
      <alignment wrapText="1"/>
    </xf>
    <xf numFmtId="0" fontId="2" fillId="7" borderId="2" xfId="4" applyFont="1" applyFill="1" applyBorder="1" applyAlignment="1">
      <alignment horizontal="center" wrapText="1"/>
    </xf>
    <xf numFmtId="0" fontId="2" fillId="7" borderId="9" xfId="4" applyFont="1" applyFill="1" applyBorder="1" applyAlignment="1">
      <alignment horizontal="center" wrapText="1"/>
    </xf>
    <xf numFmtId="0" fontId="2" fillId="7" borderId="7" xfId="4" applyFont="1" applyFill="1" applyBorder="1" applyAlignment="1">
      <alignment horizontal="center" wrapText="1"/>
    </xf>
    <xf numFmtId="0" fontId="2" fillId="8" borderId="3" xfId="4" applyFont="1" applyFill="1" applyBorder="1" applyAlignment="1">
      <alignment horizontal="center" wrapText="1"/>
    </xf>
    <xf numFmtId="0" fontId="2" fillId="6" borderId="10" xfId="4" applyFont="1" applyFill="1" applyBorder="1" applyAlignment="1">
      <alignment horizontal="center" wrapText="1"/>
    </xf>
    <xf numFmtId="0" fontId="2" fillId="6" borderId="8" xfId="4" applyFont="1" applyFill="1" applyBorder="1" applyAlignment="1">
      <alignment horizontal="center" wrapText="1"/>
    </xf>
    <xf numFmtId="0" fontId="2" fillId="6" borderId="11" xfId="4" applyFont="1" applyFill="1" applyBorder="1" applyAlignment="1">
      <alignment horizontal="center" wrapText="1"/>
    </xf>
    <xf numFmtId="0" fontId="2" fillId="3" borderId="10" xfId="4" applyFont="1" applyFill="1" applyBorder="1" applyAlignment="1">
      <alignment horizontal="center" wrapText="1"/>
    </xf>
    <xf numFmtId="0" fontId="2" fillId="3" borderId="8" xfId="4" applyFont="1" applyFill="1" applyBorder="1" applyAlignment="1">
      <alignment horizontal="center" wrapText="1"/>
    </xf>
    <xf numFmtId="0" fontId="22" fillId="6" borderId="8" xfId="4" applyFont="1" applyFill="1" applyBorder="1" applyAlignment="1">
      <alignment horizontal="center"/>
    </xf>
    <xf numFmtId="0" fontId="22" fillId="6" borderId="11" xfId="4" applyFont="1" applyFill="1" applyBorder="1" applyAlignment="1">
      <alignment horizontal="center"/>
    </xf>
    <xf numFmtId="0" fontId="4" fillId="0" borderId="2" xfId="11" applyBorder="1" applyAlignment="1">
      <alignment horizontal="center" vertical="center" wrapText="1"/>
    </xf>
    <xf numFmtId="0" fontId="4" fillId="0" borderId="9" xfId="11" applyBorder="1" applyAlignment="1">
      <alignment horizontal="center" vertical="center" wrapText="1"/>
    </xf>
    <xf numFmtId="0" fontId="4" fillId="0" borderId="7" xfId="11" applyBorder="1" applyAlignment="1">
      <alignment horizontal="center" vertical="center" wrapText="1"/>
    </xf>
    <xf numFmtId="0" fontId="23" fillId="0" borderId="1" xfId="11" applyFont="1" applyBorder="1" applyAlignment="1">
      <alignment horizontal="center" vertical="center" wrapText="1"/>
    </xf>
    <xf numFmtId="0" fontId="15" fillId="0" borderId="2" xfId="11" applyFont="1" applyBorder="1" applyAlignment="1">
      <alignment horizontal="center" vertical="center"/>
    </xf>
    <xf numFmtId="0" fontId="15" fillId="0" borderId="9" xfId="11" applyFont="1" applyBorder="1" applyAlignment="1">
      <alignment horizontal="center" vertical="center"/>
    </xf>
    <xf numFmtId="0" fontId="15" fillId="0" borderId="7" xfId="11" applyFont="1" applyBorder="1" applyAlignment="1">
      <alignment horizontal="center" vertical="center"/>
    </xf>
    <xf numFmtId="183" fontId="15" fillId="0" borderId="1" xfId="12" applyNumberFormat="1" applyFont="1" applyBorder="1" applyAlignment="1">
      <alignment horizontal="center" vertical="center"/>
    </xf>
    <xf numFmtId="0" fontId="15" fillId="0" borderId="1" xfId="11" applyFont="1" applyBorder="1" applyAlignment="1">
      <alignment horizontal="center" vertical="center"/>
    </xf>
    <xf numFmtId="0" fontId="15" fillId="0" borderId="1" xfId="11" applyFont="1" applyBorder="1" applyAlignment="1">
      <alignment horizontal="center" vertical="center" wrapText="1"/>
    </xf>
    <xf numFmtId="189" fontId="28" fillId="10" borderId="1" xfId="11" applyNumberFormat="1" applyFont="1" applyFill="1" applyBorder="1" applyAlignment="1">
      <alignment horizontal="center" vertical="center" wrapText="1"/>
    </xf>
    <xf numFmtId="0" fontId="15" fillId="0" borderId="3" xfId="11" applyFont="1" applyBorder="1" applyAlignment="1">
      <alignment horizontal="center" vertical="center" wrapText="1"/>
    </xf>
    <xf numFmtId="0" fontId="15" fillId="0" borderId="4" xfId="11" applyFont="1" applyBorder="1" applyAlignment="1">
      <alignment horizontal="center" vertical="center" wrapText="1"/>
    </xf>
    <xf numFmtId="0" fontId="15" fillId="0" borderId="6" xfId="11" applyFont="1" applyBorder="1" applyAlignment="1">
      <alignment horizontal="center" vertical="center" wrapText="1"/>
    </xf>
    <xf numFmtId="0" fontId="26" fillId="17" borderId="2" xfId="11" applyFont="1" applyFill="1" applyBorder="1" applyAlignment="1">
      <alignment vertical="center"/>
    </xf>
    <xf numFmtId="0" fontId="26" fillId="17" borderId="9" xfId="11" applyFont="1" applyFill="1" applyBorder="1" applyAlignment="1">
      <alignment vertical="center"/>
    </xf>
    <xf numFmtId="0" fontId="26" fillId="17" borderId="7" xfId="11" applyFont="1" applyFill="1" applyBorder="1" applyAlignment="1">
      <alignment vertical="center"/>
    </xf>
    <xf numFmtId="0" fontId="3" fillId="0" borderId="3" xfId="11" applyFont="1" applyBorder="1" applyAlignment="1">
      <alignment horizontal="center" vertical="center" wrapText="1"/>
    </xf>
    <xf numFmtId="0" fontId="3" fillId="0" borderId="4" xfId="11" applyFont="1" applyBorder="1" applyAlignment="1">
      <alignment horizontal="center" vertical="center" wrapText="1"/>
    </xf>
    <xf numFmtId="0" fontId="3" fillId="0" borderId="6" xfId="11" applyFont="1" applyBorder="1" applyAlignment="1">
      <alignment horizontal="center" vertical="center" wrapText="1"/>
    </xf>
    <xf numFmtId="0" fontId="12" fillId="0" borderId="18" xfId="21" applyFont="1" applyBorder="1" applyAlignment="1" applyProtection="1">
      <alignment horizontal="left"/>
      <protection locked="0"/>
    </xf>
    <xf numFmtId="0" fontId="12" fillId="0" borderId="1" xfId="21" applyFont="1" applyBorder="1" applyAlignment="1" applyProtection="1">
      <alignment horizontal="left"/>
      <protection locked="0"/>
    </xf>
    <xf numFmtId="0" fontId="13" fillId="0" borderId="18" xfId="21" applyFont="1" applyBorder="1" applyAlignment="1" applyProtection="1">
      <alignment horizontal="left"/>
      <protection locked="0"/>
    </xf>
    <xf numFmtId="177" fontId="13" fillId="0" borderId="18" xfId="21" applyNumberFormat="1" applyFont="1" applyBorder="1" applyAlignment="1" applyProtection="1">
      <alignment horizontal="left"/>
      <protection locked="0"/>
    </xf>
    <xf numFmtId="177" fontId="13" fillId="0" borderId="17" xfId="21" applyNumberFormat="1" applyFont="1" applyBorder="1" applyAlignment="1" applyProtection="1">
      <alignment horizontal="left"/>
      <protection locked="0"/>
    </xf>
    <xf numFmtId="0" fontId="13" fillId="10" borderId="1" xfId="21" applyFont="1" applyFill="1" applyBorder="1" applyAlignment="1" applyProtection="1">
      <alignment horizontal="left"/>
      <protection locked="0"/>
    </xf>
    <xf numFmtId="177" fontId="13" fillId="0" borderId="1" xfId="21" applyNumberFormat="1" applyFont="1" applyBorder="1" applyAlignment="1" applyProtection="1">
      <alignment horizontal="left"/>
      <protection locked="0"/>
    </xf>
    <xf numFmtId="177" fontId="13" fillId="0" borderId="15" xfId="21" applyNumberFormat="1" applyFont="1" applyBorder="1" applyAlignment="1" applyProtection="1">
      <alignment horizontal="left"/>
      <protection locked="0"/>
    </xf>
    <xf numFmtId="0" fontId="26" fillId="10" borderId="2" xfId="11" applyFont="1" applyFill="1" applyBorder="1" applyAlignment="1">
      <alignment horizontal="left" vertical="center"/>
    </xf>
    <xf numFmtId="0" fontId="26" fillId="10" borderId="9" xfId="11" applyFont="1" applyFill="1" applyBorder="1" applyAlignment="1">
      <alignment horizontal="left" vertical="center"/>
    </xf>
    <xf numFmtId="0" fontId="26" fillId="10" borderId="7" xfId="11" applyFont="1" applyFill="1" applyBorder="1" applyAlignment="1">
      <alignment horizontal="left" vertical="center"/>
    </xf>
    <xf numFmtId="0" fontId="15" fillId="0" borderId="13" xfId="21" applyFont="1" applyBorder="1" applyAlignment="1" applyProtection="1">
      <alignment horizontal="left"/>
      <protection locked="0"/>
    </xf>
    <xf numFmtId="177" fontId="13" fillId="0" borderId="13" xfId="21" applyNumberFormat="1" applyFont="1" applyBorder="1" applyAlignment="1" applyProtection="1">
      <alignment horizontal="left"/>
      <protection locked="0"/>
    </xf>
    <xf numFmtId="177" fontId="13" fillId="0" borderId="12" xfId="21" applyNumberFormat="1" applyFont="1" applyBorder="1" applyAlignment="1" applyProtection="1">
      <alignment horizontal="left"/>
      <protection locked="0"/>
    </xf>
    <xf numFmtId="0" fontId="13" fillId="0" borderId="1" xfId="21" applyFont="1" applyBorder="1" applyAlignment="1" applyProtection="1">
      <alignment horizontal="left"/>
      <protection locked="0"/>
    </xf>
    <xf numFmtId="0" fontId="13" fillId="0" borderId="15" xfId="21" applyFont="1" applyBorder="1" applyAlignment="1" applyProtection="1">
      <alignment horizontal="left"/>
      <protection locked="0"/>
    </xf>
    <xf numFmtId="0" fontId="13" fillId="0" borderId="13" xfId="21" applyFont="1" applyBorder="1" applyAlignment="1" applyProtection="1">
      <alignment horizontal="left"/>
      <protection locked="0"/>
    </xf>
    <xf numFmtId="0" fontId="12" fillId="0" borderId="13" xfId="21" applyFont="1" applyBorder="1" applyAlignment="1" applyProtection="1">
      <alignment horizontal="left"/>
      <protection locked="0"/>
    </xf>
    <xf numFmtId="193" fontId="39" fillId="0" borderId="39" xfId="27" applyFont="1" applyBorder="1" applyAlignment="1">
      <alignment horizontal="center" vertical="center"/>
    </xf>
    <xf numFmtId="193" fontId="39" fillId="0" borderId="38" xfId="27" applyFont="1" applyBorder="1" applyAlignment="1">
      <alignment horizontal="center" vertical="center"/>
    </xf>
    <xf numFmtId="193" fontId="39" fillId="0" borderId="37" xfId="27" applyFont="1" applyBorder="1" applyAlignment="1">
      <alignment horizontal="center" vertical="center"/>
    </xf>
    <xf numFmtId="193" fontId="39" fillId="5" borderId="2" xfId="27" applyFont="1" applyFill="1" applyBorder="1" applyAlignment="1">
      <alignment horizontal="center" vertical="center"/>
    </xf>
    <xf numFmtId="193" fontId="39" fillId="5" borderId="9" xfId="27" applyFont="1" applyFill="1" applyBorder="1" applyAlignment="1">
      <alignment horizontal="center" vertical="center"/>
    </xf>
    <xf numFmtId="193" fontId="39" fillId="5" borderId="7" xfId="27" applyFont="1" applyFill="1" applyBorder="1" applyAlignment="1">
      <alignment horizontal="center" vertical="center"/>
    </xf>
    <xf numFmtId="193" fontId="38" fillId="16" borderId="1" xfId="27" applyFont="1" applyFill="1" applyBorder="1" applyAlignment="1">
      <alignment horizontal="center" vertical="center" wrapText="1"/>
    </xf>
    <xf numFmtId="193" fontId="6" fillId="0" borderId="1" xfId="27" applyFont="1" applyBorder="1" applyAlignment="1">
      <alignment horizontal="center" vertical="center" wrapText="1"/>
    </xf>
    <xf numFmtId="193" fontId="6" fillId="0" borderId="1" xfId="30" applyFont="1" applyBorder="1" applyAlignment="1" applyProtection="1">
      <alignment horizontal="center" vertical="center" wrapText="1"/>
      <protection locked="0"/>
    </xf>
    <xf numFmtId="0" fontId="37" fillId="8" borderId="32" xfId="24" applyFont="1" applyFill="1" applyBorder="1" applyAlignment="1" applyProtection="1">
      <alignment horizontal="center" vertical="center"/>
      <protection locked="0"/>
    </xf>
    <xf numFmtId="0" fontId="37" fillId="8" borderId="36" xfId="24" applyFont="1" applyFill="1" applyBorder="1" applyAlignment="1" applyProtection="1">
      <alignment horizontal="center" vertical="center"/>
      <protection locked="0"/>
    </xf>
    <xf numFmtId="0" fontId="37" fillId="8" borderId="31" xfId="24" applyFont="1" applyFill="1" applyBorder="1" applyAlignment="1" applyProtection="1">
      <alignment horizontal="center" vertical="center"/>
      <protection locked="0"/>
    </xf>
    <xf numFmtId="0" fontId="35" fillId="15" borderId="32" xfId="24" applyFont="1" applyFill="1" applyBorder="1" applyAlignment="1">
      <alignment horizontal="center" vertical="center"/>
    </xf>
    <xf numFmtId="0" fontId="35" fillId="15" borderId="31" xfId="24" applyFont="1" applyFill="1" applyBorder="1" applyAlignment="1">
      <alignment horizontal="center" vertical="center"/>
    </xf>
    <xf numFmtId="0" fontId="12" fillId="15" borderId="32" xfId="24" applyFont="1" applyFill="1" applyBorder="1" applyAlignment="1">
      <alignment horizontal="center" vertical="center" wrapText="1"/>
    </xf>
    <xf numFmtId="0" fontId="12" fillId="15" borderId="31" xfId="24" applyFont="1" applyFill="1" applyBorder="1" applyAlignment="1">
      <alignment horizontal="center" vertical="center" wrapText="1"/>
    </xf>
    <xf numFmtId="0" fontId="12" fillId="0" borderId="29" xfId="24" applyFont="1" applyBorder="1" applyAlignment="1">
      <alignment horizontal="center" vertical="center" wrapText="1"/>
    </xf>
    <xf numFmtId="0" fontId="12" fillId="0" borderId="28" xfId="24" applyFont="1" applyBorder="1" applyAlignment="1">
      <alignment horizontal="center" vertical="center" wrapText="1"/>
    </xf>
    <xf numFmtId="0" fontId="12" fillId="0" borderId="24" xfId="24" applyFont="1" applyBorder="1" applyAlignment="1">
      <alignment horizontal="center" vertical="center" wrapText="1"/>
    </xf>
    <xf numFmtId="0" fontId="12" fillId="0" borderId="23" xfId="24" applyFont="1" applyBorder="1" applyAlignment="1">
      <alignment horizontal="center" vertical="center" wrapText="1"/>
    </xf>
    <xf numFmtId="190" fontId="32" fillId="0" borderId="27" xfId="25" applyNumberFormat="1" applyFont="1" applyBorder="1" applyAlignment="1">
      <alignment horizontal="left" vertical="center" wrapText="1"/>
    </xf>
    <xf numFmtId="190" fontId="32" fillId="0" borderId="26" xfId="25" applyNumberFormat="1" applyFont="1" applyBorder="1" applyAlignment="1">
      <alignment horizontal="left" vertical="center" wrapText="1"/>
    </xf>
    <xf numFmtId="190" fontId="32" fillId="0" borderId="22" xfId="25" applyNumberFormat="1" applyFont="1" applyBorder="1" applyAlignment="1">
      <alignment horizontal="left" vertical="center" wrapText="1"/>
    </xf>
    <xf numFmtId="190" fontId="32" fillId="0" borderId="21" xfId="25" applyNumberFormat="1" applyFont="1" applyBorder="1" applyAlignment="1">
      <alignment horizontal="left" vertical="center" wrapText="1"/>
    </xf>
    <xf numFmtId="0" fontId="3" fillId="0" borderId="1" xfId="4" quotePrefix="1" applyBorder="1"/>
  </cellXfs>
  <cellStyles count="31">
    <cellStyle name="Currency 2" xfId="16"/>
    <cellStyle name="Currency 2 2 2" xfId="8"/>
    <cellStyle name="Currency_Sheet1 2" xfId="28"/>
    <cellStyle name="Normal 2" xfId="4"/>
    <cellStyle name="Normal 2 18 2" xfId="1"/>
    <cellStyle name="Normal 2 2 14 2" xfId="25"/>
    <cellStyle name="Normal 2 37" xfId="24"/>
    <cellStyle name="Normal 35" xfId="6"/>
    <cellStyle name="Normal_2010 NY-showroom sheet set for JCP 0330" xfId="14"/>
    <cellStyle name="Normal_Copy of Request For Quote -- updated by VV on 043008 FINAL FINAL (4)" xfId="30"/>
    <cellStyle name="Normal_HE micro fiber Sheets 08252010" xfId="18"/>
    <cellStyle name="Normal_jcp duet sheet and reversible sheet 09-27-2010" xfId="22"/>
    <cellStyle name="Normal_Kohl's 600TC sheets price requote Oct 30 09" xfId="17"/>
    <cellStyle name="Normal_March 2011 Macys market quote" xfId="11"/>
    <cellStyle name="Normal_March 2011 Macys market quote 2" xfId="20"/>
    <cellStyle name="Normal_Quote sheet of  E-Commerce   sheet updated 11-30-2010" xfId="15"/>
    <cellStyle name="Normal_Sheet1" xfId="27"/>
    <cellStyle name="Percent 2" xfId="5"/>
    <cellStyle name="Percent 2 2 2" xfId="7"/>
    <cellStyle name="Style 1" xfId="3"/>
    <cellStyle name="百分比" xfId="10" builtinId="5"/>
    <cellStyle name="百分比 2" xfId="13"/>
    <cellStyle name="常规" xfId="0" builtinId="0"/>
    <cellStyle name="常规 19" xfId="23"/>
    <cellStyle name="常规 2" xfId="19"/>
    <cellStyle name="常规 2 2" xfId="26"/>
    <cellStyle name="货币 2" xfId="29"/>
    <cellStyle name="千位分隔 2" xfId="12"/>
    <cellStyle name="样式 1 2" xfId="2"/>
    <cellStyle name="样式 1 2 2" xfId="21"/>
    <cellStyle name="样式 1 5" xfId="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36</xdr:col>
      <xdr:colOff>168088</xdr:colOff>
      <xdr:row>9</xdr:row>
      <xdr:rowOff>252133</xdr:rowOff>
    </xdr:from>
    <xdr:to>
      <xdr:col>38</xdr:col>
      <xdr:colOff>159206</xdr:colOff>
      <xdr:row>14</xdr:row>
      <xdr:rowOff>463800</xdr:rowOff>
    </xdr:to>
    <xdr:pic>
      <xdr:nvPicPr>
        <xdr:cNvPr id="8" name="Picture 1">
          <a:extLst>
            <a:ext uri="{FF2B5EF4-FFF2-40B4-BE49-F238E27FC236}">
              <a16:creationId xmlns:a16="http://schemas.microsoft.com/office/drawing/2014/main" xmlns="" id="{09AC5A71-C22A-44AA-8540-FD1EFA6BA5B7}"/>
            </a:ext>
          </a:extLst>
        </xdr:cNvPr>
        <xdr:cNvPicPr>
          <a:picLocks noChangeAspect="1"/>
        </xdr:cNvPicPr>
      </xdr:nvPicPr>
      <xdr:blipFill>
        <a:blip xmlns:r="http://schemas.openxmlformats.org/officeDocument/2006/relationships" r:embed="rId1"/>
        <a:stretch>
          <a:fillRect/>
        </a:stretch>
      </xdr:blipFill>
      <xdr:spPr>
        <a:xfrm>
          <a:off x="30659294" y="2963957"/>
          <a:ext cx="1369441" cy="2116667"/>
        </a:xfrm>
        <a:prstGeom prst="rect">
          <a:avLst/>
        </a:prstGeom>
      </xdr:spPr>
    </xdr:pic>
    <xdr:clientData/>
  </xdr:twoCellAnchor>
  <xdr:twoCellAnchor editAs="oneCell">
    <xdr:from>
      <xdr:col>38</xdr:col>
      <xdr:colOff>292598</xdr:colOff>
      <xdr:row>9</xdr:row>
      <xdr:rowOff>220384</xdr:rowOff>
    </xdr:from>
    <xdr:to>
      <xdr:col>40</xdr:col>
      <xdr:colOff>516923</xdr:colOff>
      <xdr:row>15</xdr:row>
      <xdr:rowOff>66616</xdr:rowOff>
    </xdr:to>
    <xdr:pic>
      <xdr:nvPicPr>
        <xdr:cNvPr id="9" name="Picture 2">
          <a:extLst>
            <a:ext uri="{FF2B5EF4-FFF2-40B4-BE49-F238E27FC236}">
              <a16:creationId xmlns:a16="http://schemas.microsoft.com/office/drawing/2014/main" xmlns="" id="{671A47D0-3199-4D18-8400-16A5377E8F4C}"/>
            </a:ext>
          </a:extLst>
        </xdr:cNvPr>
        <xdr:cNvPicPr>
          <a:picLocks noChangeAspect="1"/>
        </xdr:cNvPicPr>
      </xdr:nvPicPr>
      <xdr:blipFill>
        <a:blip xmlns:r="http://schemas.openxmlformats.org/officeDocument/2006/relationships" r:embed="rId2"/>
        <a:stretch>
          <a:fillRect/>
        </a:stretch>
      </xdr:blipFill>
      <xdr:spPr>
        <a:xfrm>
          <a:off x="32162127" y="2932208"/>
          <a:ext cx="1479384" cy="2233084"/>
        </a:xfrm>
        <a:prstGeom prst="rect">
          <a:avLst/>
        </a:prstGeom>
      </xdr:spPr>
    </xdr:pic>
    <xdr:clientData/>
  </xdr:twoCellAnchor>
  <xdr:twoCellAnchor editAs="oneCell">
    <xdr:from>
      <xdr:col>40</xdr:col>
      <xdr:colOff>625039</xdr:colOff>
      <xdr:row>9</xdr:row>
      <xdr:rowOff>156883</xdr:rowOff>
    </xdr:from>
    <xdr:to>
      <xdr:col>43</xdr:col>
      <xdr:colOff>213535</xdr:colOff>
      <xdr:row>15</xdr:row>
      <xdr:rowOff>85994</xdr:rowOff>
    </xdr:to>
    <xdr:pic>
      <xdr:nvPicPr>
        <xdr:cNvPr id="10" name="图片 9">
          <a:extLst>
            <a:ext uri="{FF2B5EF4-FFF2-40B4-BE49-F238E27FC236}">
              <a16:creationId xmlns:a16="http://schemas.microsoft.com/office/drawing/2014/main" xmlns="" id="{5922421F-C527-44C0-8B75-5B7357E5C4C5}"/>
            </a:ext>
          </a:extLst>
        </xdr:cNvPr>
        <xdr:cNvPicPr>
          <a:picLocks noChangeAspect="1"/>
        </xdr:cNvPicPr>
      </xdr:nvPicPr>
      <xdr:blipFill>
        <a:blip xmlns:r="http://schemas.openxmlformats.org/officeDocument/2006/relationships" r:embed="rId3"/>
        <a:stretch>
          <a:fillRect/>
        </a:stretch>
      </xdr:blipFill>
      <xdr:spPr>
        <a:xfrm>
          <a:off x="33749627" y="2868707"/>
          <a:ext cx="1471084" cy="2315963"/>
        </a:xfrm>
        <a:prstGeom prst="rect">
          <a:avLst/>
        </a:prstGeom>
      </xdr:spPr>
    </xdr:pic>
    <xdr:clientData/>
  </xdr:twoCellAnchor>
  <xdr:twoCellAnchor editAs="oneCell">
    <xdr:from>
      <xdr:col>43</xdr:col>
      <xdr:colOff>361701</xdr:colOff>
      <xdr:row>9</xdr:row>
      <xdr:rowOff>167466</xdr:rowOff>
    </xdr:from>
    <xdr:to>
      <xdr:col>46</xdr:col>
      <xdr:colOff>16755</xdr:colOff>
      <xdr:row>15</xdr:row>
      <xdr:rowOff>214781</xdr:rowOff>
    </xdr:to>
    <xdr:pic>
      <xdr:nvPicPr>
        <xdr:cNvPr id="11" name="图片 10">
          <a:extLst>
            <a:ext uri="{FF2B5EF4-FFF2-40B4-BE49-F238E27FC236}">
              <a16:creationId xmlns:a16="http://schemas.microsoft.com/office/drawing/2014/main" xmlns="" id="{DC968983-6F1E-4043-B8A6-2B676E36F6A5}"/>
            </a:ext>
          </a:extLst>
        </xdr:cNvPr>
        <xdr:cNvPicPr>
          <a:picLocks noChangeAspect="1"/>
        </xdr:cNvPicPr>
      </xdr:nvPicPr>
      <xdr:blipFill>
        <a:blip xmlns:r="http://schemas.openxmlformats.org/officeDocument/2006/relationships" r:embed="rId4"/>
        <a:stretch>
          <a:fillRect/>
        </a:stretch>
      </xdr:blipFill>
      <xdr:spPr>
        <a:xfrm>
          <a:off x="35368877" y="2879290"/>
          <a:ext cx="1537643" cy="2434167"/>
        </a:xfrm>
        <a:prstGeom prst="rect">
          <a:avLst/>
        </a:prstGeom>
      </xdr:spPr>
    </xdr:pic>
    <xdr:clientData/>
  </xdr:twoCellAnchor>
  <xdr:twoCellAnchor editAs="oneCell">
    <xdr:from>
      <xdr:col>36</xdr:col>
      <xdr:colOff>189256</xdr:colOff>
      <xdr:row>15</xdr:row>
      <xdr:rowOff>257115</xdr:rowOff>
    </xdr:from>
    <xdr:to>
      <xdr:col>38</xdr:col>
      <xdr:colOff>175819</xdr:colOff>
      <xdr:row>19</xdr:row>
      <xdr:rowOff>435786</xdr:rowOff>
    </xdr:to>
    <xdr:pic>
      <xdr:nvPicPr>
        <xdr:cNvPr id="12" name="图片 11">
          <a:extLst>
            <a:ext uri="{FF2B5EF4-FFF2-40B4-BE49-F238E27FC236}">
              <a16:creationId xmlns:a16="http://schemas.microsoft.com/office/drawing/2014/main" xmlns="" id="{E9935F5E-4349-4F2D-971B-19BDAAB8D54C}"/>
            </a:ext>
          </a:extLst>
        </xdr:cNvPr>
        <xdr:cNvPicPr>
          <a:picLocks noChangeAspect="1"/>
        </xdr:cNvPicPr>
      </xdr:nvPicPr>
      <xdr:blipFill>
        <a:blip xmlns:r="http://schemas.openxmlformats.org/officeDocument/2006/relationships" r:embed="rId5"/>
        <a:stretch>
          <a:fillRect/>
        </a:stretch>
      </xdr:blipFill>
      <xdr:spPr>
        <a:xfrm>
          <a:off x="30680462" y="5355791"/>
          <a:ext cx="1364886" cy="2106083"/>
        </a:xfrm>
        <a:prstGeom prst="rect">
          <a:avLst/>
        </a:prstGeom>
      </xdr:spPr>
    </xdr:pic>
    <xdr:clientData/>
  </xdr:twoCellAnchor>
  <xdr:twoCellAnchor editAs="oneCell">
    <xdr:from>
      <xdr:col>38</xdr:col>
      <xdr:colOff>292599</xdr:colOff>
      <xdr:row>15</xdr:row>
      <xdr:rowOff>246532</xdr:rowOff>
    </xdr:from>
    <xdr:to>
      <xdr:col>40</xdr:col>
      <xdr:colOff>413374</xdr:colOff>
      <xdr:row>19</xdr:row>
      <xdr:rowOff>444578</xdr:rowOff>
    </xdr:to>
    <xdr:pic>
      <xdr:nvPicPr>
        <xdr:cNvPr id="13" name="图片 12">
          <a:extLst>
            <a:ext uri="{FF2B5EF4-FFF2-40B4-BE49-F238E27FC236}">
              <a16:creationId xmlns:a16="http://schemas.microsoft.com/office/drawing/2014/main" xmlns="" id="{1E011977-64A0-4926-935C-4C3EEA41DC1C}"/>
            </a:ext>
          </a:extLst>
        </xdr:cNvPr>
        <xdr:cNvPicPr>
          <a:picLocks noChangeAspect="1"/>
        </xdr:cNvPicPr>
      </xdr:nvPicPr>
      <xdr:blipFill>
        <a:blip xmlns:r="http://schemas.openxmlformats.org/officeDocument/2006/relationships" r:embed="rId6"/>
        <a:stretch>
          <a:fillRect/>
        </a:stretch>
      </xdr:blipFill>
      <xdr:spPr>
        <a:xfrm>
          <a:off x="32162128" y="5345208"/>
          <a:ext cx="1375834" cy="2125458"/>
        </a:xfrm>
        <a:prstGeom prst="rect">
          <a:avLst/>
        </a:prstGeom>
      </xdr:spPr>
    </xdr:pic>
    <xdr:clientData/>
  </xdr:twoCellAnchor>
  <xdr:twoCellAnchor editAs="oneCell">
    <xdr:from>
      <xdr:col>40</xdr:col>
      <xdr:colOff>519205</xdr:colOff>
      <xdr:row>15</xdr:row>
      <xdr:rowOff>267698</xdr:rowOff>
    </xdr:from>
    <xdr:to>
      <xdr:col>42</xdr:col>
      <xdr:colOff>601129</xdr:colOff>
      <xdr:row>19</xdr:row>
      <xdr:rowOff>446369</xdr:rowOff>
    </xdr:to>
    <xdr:pic>
      <xdr:nvPicPr>
        <xdr:cNvPr id="14" name="图片 13">
          <a:extLst>
            <a:ext uri="{FF2B5EF4-FFF2-40B4-BE49-F238E27FC236}">
              <a16:creationId xmlns:a16="http://schemas.microsoft.com/office/drawing/2014/main" xmlns="" id="{C865489E-242A-4DAE-8D4B-52E9AA725662}"/>
            </a:ext>
          </a:extLst>
        </xdr:cNvPr>
        <xdr:cNvPicPr>
          <a:picLocks noChangeAspect="1"/>
        </xdr:cNvPicPr>
      </xdr:nvPicPr>
      <xdr:blipFill>
        <a:blip xmlns:r="http://schemas.openxmlformats.org/officeDocument/2006/relationships" r:embed="rId7"/>
        <a:stretch>
          <a:fillRect/>
        </a:stretch>
      </xdr:blipFill>
      <xdr:spPr>
        <a:xfrm>
          <a:off x="33643793" y="5366374"/>
          <a:ext cx="1336983" cy="2106083"/>
        </a:xfrm>
        <a:prstGeom prst="rect">
          <a:avLst/>
        </a:prstGeom>
      </xdr:spPr>
    </xdr:pic>
    <xdr:clientData/>
  </xdr:twoCellAnchor>
  <xdr:twoCellAnchor editAs="oneCell">
    <xdr:from>
      <xdr:col>43</xdr:col>
      <xdr:colOff>150035</xdr:colOff>
      <xdr:row>15</xdr:row>
      <xdr:rowOff>225364</xdr:rowOff>
    </xdr:from>
    <xdr:to>
      <xdr:col>45</xdr:col>
      <xdr:colOff>282905</xdr:colOff>
      <xdr:row>19</xdr:row>
      <xdr:rowOff>456952</xdr:rowOff>
    </xdr:to>
    <xdr:pic>
      <xdr:nvPicPr>
        <xdr:cNvPr id="15" name="图片 14">
          <a:extLst>
            <a:ext uri="{FF2B5EF4-FFF2-40B4-BE49-F238E27FC236}">
              <a16:creationId xmlns:a16="http://schemas.microsoft.com/office/drawing/2014/main" xmlns="" id="{022BB5E3-61BE-41C8-A268-A0724582719B}"/>
            </a:ext>
          </a:extLst>
        </xdr:cNvPr>
        <xdr:cNvPicPr>
          <a:picLocks noChangeAspect="1"/>
        </xdr:cNvPicPr>
      </xdr:nvPicPr>
      <xdr:blipFill>
        <a:blip xmlns:r="http://schemas.openxmlformats.org/officeDocument/2006/relationships" r:embed="rId8"/>
        <a:stretch>
          <a:fillRect/>
        </a:stretch>
      </xdr:blipFill>
      <xdr:spPr>
        <a:xfrm>
          <a:off x="35157211" y="5324040"/>
          <a:ext cx="1387929"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584200</xdr:colOff>
      <xdr:row>5</xdr:row>
      <xdr:rowOff>0</xdr:rowOff>
    </xdr:from>
    <xdr:to>
      <xdr:col>0</xdr:col>
      <xdr:colOff>1536700</xdr:colOff>
      <xdr:row>5</xdr:row>
      <xdr:rowOff>0</xdr:rowOff>
    </xdr:to>
    <xdr:sp macro="[20]!Instructions1" textlink="">
      <xdr:nvSpPr>
        <xdr:cNvPr id="2" name="Text Box 12">
          <a:extLst>
            <a:ext uri="{FF2B5EF4-FFF2-40B4-BE49-F238E27FC236}">
              <a16:creationId xmlns:a16="http://schemas.microsoft.com/office/drawing/2014/main" xmlns="" id="{30B75CF3-3E67-4D12-8A21-7263A1CC362A}"/>
            </a:ext>
          </a:extLst>
        </xdr:cNvPr>
        <xdr:cNvSpPr txBox="1">
          <a:spLocks noChangeArrowheads="1"/>
        </xdr:cNvSpPr>
      </xdr:nvSpPr>
      <xdr:spPr bwMode="auto">
        <a:xfrm>
          <a:off x="584200" y="793750"/>
          <a:ext cx="254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twoCellAnchor>
    <xdr:from>
      <xdr:col>0</xdr:col>
      <xdr:colOff>584200</xdr:colOff>
      <xdr:row>5</xdr:row>
      <xdr:rowOff>0</xdr:rowOff>
    </xdr:from>
    <xdr:to>
      <xdr:col>0</xdr:col>
      <xdr:colOff>1536700</xdr:colOff>
      <xdr:row>5</xdr:row>
      <xdr:rowOff>0</xdr:rowOff>
    </xdr:to>
    <xdr:sp macro="[21]!Instructions1" textlink="">
      <xdr:nvSpPr>
        <xdr:cNvPr id="3" name="Text Box 13">
          <a:extLst>
            <a:ext uri="{FF2B5EF4-FFF2-40B4-BE49-F238E27FC236}">
              <a16:creationId xmlns:a16="http://schemas.microsoft.com/office/drawing/2014/main" xmlns="" id="{11A54432-8377-4DE4-86DD-CA2DC3453223}"/>
            </a:ext>
          </a:extLst>
        </xdr:cNvPr>
        <xdr:cNvSpPr txBox="1">
          <a:spLocks noChangeArrowheads="1"/>
        </xdr:cNvSpPr>
      </xdr:nvSpPr>
      <xdr:spPr bwMode="auto">
        <a:xfrm>
          <a:off x="584200" y="793750"/>
          <a:ext cx="254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lahome1-my.sharepoint.com/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jlahome1-my.sharepoint.com/Documents%20and%20Settings/kathy/Local%20Settings/Temporary%20Internet%20Files/Content.Outlook/JH9RZ0WZ/Final%20External%20Quote%20Sheet%20-Micro%20Mink%20DA%20Throw%20solid%20back-1309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20.8\&#28041;&#22806;&#32452;\Documents%20and%20Settings\kathy\Local%20Settings\Temporary%20Internet%20Files\Content.Outlook\JH9RZ0WZ\Final%20External%20Quote%20Sheet%20-Micro%20Mink%20DA%20Throw%20solid%20back-1309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jlahome1-my.sharepoint.com/Documents%20and%20Settings/sarah.chen/Desktop/Window/BBB%20window/chateau/NM%20CHATEAU%20PLUM%20%20SHEER%20VENDOR%20SETUP%2010%2008%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20.8\&#28041;&#22806;&#32452;\Users\sarah.chen\AppData\Local\Microsoft\Windows\Temporary%20Internet%20Files\Content.Outlook\RBUPAN03\Window%20Pane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jlahome1-my.sharepoint.com/SLard%20-%20Design/Customs%20Memo/Master%20Copy%20Quote%20Sheet%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20.8\&#28041;&#22806;&#32452;\SLard%20-%20Design\Customs%20Memo\Master%20Copy%20Quote%20Sheet%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0.8\&#28041;&#22806;&#32452;\Users\ying.gu\AppData\Local\Microsoft\Windows\Temporary%20Internet%20Files\OLK784B\tex%20fleece%204-17-12%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C\C\C\C\Documents%20and%20Settings\sarah.chen\Local%20Settings\Temporary%20Internet%20Files\OLK21\BBB%20RA%20Anatole%20commit%20110310%20updated%201105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C\C\C\C\C\Documents%20and%20Settings\sarah.chen\Local%20Settings\Temporary%20Internet%20Files\OLK21\7th%20Avenue%20Textra%20Microfiber%20mini%20set%20commitment%2020110614%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lahome1-my.sharepoint.com/Documents%20and%20Settings/guyinghua/Local%20Settings/Temporary%20Internet%20Files/OLK97/Copy%20of%20JLA%20-%20SEPT$%20NEW%20SILK%20ESSENCE%20BLNKTS%205%2003%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20.8\&#28041;&#22806;&#32452;\Documents%20and%20Settings\guyinghua\Local%20Settings\Temporary%20Internet%20Files\OLK97\Copy%20of%20JLA%20-%20SEPT$%20NEW%20SILK%20ESSENCE%20BLNKTS%205%2003%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ocuments%20and%20Settings\chrissys\Local%20Settings\Temporary%20Internet%20Files\Content.Outlook\N7IN4LHD\PO%20Worksheet%20Matrix%20with%20Attribute%20T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lahome1-my.sharepoint.com/Documents%20and%20Settings/chenlihui/Local%20Settings/Temporary%20Internet%20Files/OLK9A/Import%20Product%20Data%20Sheet%204%2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pping"/>
      <sheetName val="Office Use"/>
      <sheetName val="COO"/>
      <sheetName val="Currency"/>
    </sheetNames>
    <sheetDataSet>
      <sheetData sheetId="0"/>
      <sheetData sheetId="1">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2"/>
      <sheetData sheetId="3">
        <row r="1">
          <cell r="D1" t="str">
            <v>CAN</v>
          </cell>
        </row>
      </sheetData>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e Sheet"/>
      <sheetName val="example"/>
      <sheetName val="a"/>
      <sheetName val="Data"/>
      <sheetName val="BBB"/>
      <sheetName val="Amazon"/>
      <sheetName val="Mapping"/>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 val="Sheet3"/>
      <sheetName val="Sheet2"/>
      <sheetName val=" Projected 2006 VS. 2005"/>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ote Sheet"/>
      <sheetName val="CCD"/>
      <sheetName val="JLA Spec Sheet"/>
      <sheetName val="Customer Setup"/>
      <sheetName val="Program Summary"/>
      <sheetName val="BBB RA Anatole commit 110310 up"/>
      <sheetName val="\C\Documents and Settings\sarah"/>
      <sheetName val="\C\C\Documents and Settings\sar"/>
      <sheetName val="\C\C\C\Documents and Settings\s"/>
      <sheetName val="\C\C\C\C\Documents and Settings"/>
    </sheetNames>
    <definedNames>
      <definedName name="Instructions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ote Sheet"/>
      <sheetName val="CCD"/>
      <sheetName val="JLA Spec Sheet"/>
      <sheetName val="7th Avenue Textra Microfiber mi"/>
      <sheetName val="\C\Documents and Settings\sarah"/>
      <sheetName val="\C\C\Documents and Settings\sar"/>
      <sheetName val="\C\C\C\Documents and Settings\s"/>
      <sheetName val="\C\C\C\C\Documents and Settings"/>
    </sheetNames>
    <definedNames>
      <definedName name="Instructions1"/>
    </defined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LIST"/>
      <sheetName val="Mapping"/>
      <sheetName val="Furniture_Protector"/>
      <sheetName val="Shower_Curtain"/>
      <sheetName val="Sheet_Pillowcase"/>
      <sheetName val="Blanket_Throw"/>
      <sheetName val="Bedding_Set"/>
      <sheetName val="Bedding_Accessories"/>
      <sheetName val="Bath_Rug"/>
      <sheetName val="Bath_Accessories"/>
      <sheetName val="a"/>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P20"/>
  <sheetViews>
    <sheetView zoomScaleNormal="100" workbookViewId="0">
      <selection activeCell="F12" sqref="F12"/>
    </sheetView>
  </sheetViews>
  <sheetFormatPr defaultRowHeight="15" x14ac:dyDescent="0.25"/>
  <cols>
    <col min="1" max="1" width="18.7109375" customWidth="1"/>
    <col min="2" max="2" width="21.42578125" customWidth="1"/>
    <col min="3" max="3" width="21.140625" customWidth="1"/>
    <col min="4" max="4" width="27.140625" customWidth="1"/>
    <col min="5" max="5" width="27.85546875" customWidth="1"/>
    <col min="6" max="6" width="20.140625" customWidth="1"/>
    <col min="7" max="7" width="20.5703125" customWidth="1"/>
    <col min="8" max="8" width="14.5703125" customWidth="1"/>
  </cols>
  <sheetData>
    <row r="2" spans="1:224" s="6" customFormat="1" ht="20.25" x14ac:dyDescent="0.3">
      <c r="A2" s="4" t="s">
        <v>681</v>
      </c>
      <c r="B2" s="5"/>
      <c r="C2" s="4"/>
      <c r="D2" s="5"/>
      <c r="E2" s="4"/>
      <c r="F2" s="5"/>
      <c r="G2" s="4"/>
      <c r="H2" s="5"/>
      <c r="O2" s="7"/>
      <c r="R2" s="6" t="s">
        <v>21</v>
      </c>
      <c r="W2" s="8"/>
      <c r="Y2" s="9"/>
      <c r="Z2" s="9"/>
      <c r="AA2" s="9"/>
      <c r="HF2" s="10"/>
    </row>
    <row r="3" spans="1:224" s="51" customFormat="1" ht="43.5" customHeight="1" x14ac:dyDescent="0.25">
      <c r="A3" s="64" t="s">
        <v>19</v>
      </c>
      <c r="B3" s="48" t="s">
        <v>510</v>
      </c>
      <c r="C3" s="49" t="s">
        <v>22</v>
      </c>
      <c r="D3" s="121" t="e">
        <f ca="1">_xlfn.TEXTJOIN(" ",TRUE,B5,D5,D6,B6,D4,D7)</f>
        <v>#NAME?</v>
      </c>
      <c r="E3" s="59" t="s">
        <v>23</v>
      </c>
      <c r="F3" s="50" t="s">
        <v>36</v>
      </c>
      <c r="G3" s="59" t="s">
        <v>24</v>
      </c>
      <c r="H3" s="50" t="s">
        <v>512</v>
      </c>
      <c r="O3" s="52"/>
      <c r="S3" s="53"/>
      <c r="T3" s="53"/>
      <c r="U3" s="14"/>
      <c r="W3" s="54"/>
      <c r="X3" s="31"/>
      <c r="Y3" s="55"/>
      <c r="Z3" s="55"/>
      <c r="AA3" s="55"/>
      <c r="GX3" s="56"/>
      <c r="HB3" s="57" t="s">
        <v>25</v>
      </c>
      <c r="HC3" s="57" t="s">
        <v>26</v>
      </c>
      <c r="HD3" s="57" t="s">
        <v>27</v>
      </c>
      <c r="HE3" s="57" t="s">
        <v>28</v>
      </c>
      <c r="HF3" s="57"/>
      <c r="HG3" s="57" t="s">
        <v>29</v>
      </c>
      <c r="HH3" s="57" t="s">
        <v>30</v>
      </c>
      <c r="HI3" s="57" t="s">
        <v>31</v>
      </c>
      <c r="HJ3" s="57" t="s">
        <v>32</v>
      </c>
      <c r="HK3" s="57"/>
      <c r="HL3" s="57"/>
      <c r="HM3" s="57"/>
      <c r="HN3" s="57"/>
      <c r="HO3" s="57"/>
      <c r="HP3" s="57"/>
    </row>
    <row r="4" spans="1:224" s="51" customFormat="1" ht="33.950000000000003" customHeight="1" x14ac:dyDescent="0.25">
      <c r="A4" s="65" t="s">
        <v>18</v>
      </c>
      <c r="B4" s="48" t="s">
        <v>92</v>
      </c>
      <c r="C4" s="58" t="s">
        <v>33</v>
      </c>
      <c r="D4" s="48" t="s">
        <v>963</v>
      </c>
      <c r="E4" s="59" t="s">
        <v>34</v>
      </c>
      <c r="F4" s="50" t="s">
        <v>946</v>
      </c>
      <c r="G4" s="59" t="s">
        <v>35</v>
      </c>
      <c r="H4" s="50" t="s">
        <v>513</v>
      </c>
      <c r="O4" s="52"/>
      <c r="S4" s="53"/>
      <c r="T4" s="53"/>
      <c r="U4" s="14"/>
      <c r="W4" s="54"/>
      <c r="X4" s="31"/>
      <c r="Y4" s="55"/>
      <c r="Z4" s="55"/>
      <c r="AA4" s="55"/>
      <c r="GX4" s="56"/>
      <c r="HB4" s="60" t="s">
        <v>36</v>
      </c>
      <c r="HC4" s="61" t="s">
        <v>37</v>
      </c>
      <c r="HD4" s="57" t="s">
        <v>38</v>
      </c>
      <c r="HE4" s="57" t="s">
        <v>39</v>
      </c>
      <c r="HF4" s="57" t="s">
        <v>40</v>
      </c>
      <c r="HG4" s="57"/>
      <c r="HH4" s="60"/>
      <c r="HI4" s="57"/>
      <c r="HJ4" s="57"/>
      <c r="HK4" s="57"/>
      <c r="HL4" s="57"/>
      <c r="HM4" s="57"/>
      <c r="HN4" s="57"/>
      <c r="HO4" s="57"/>
      <c r="HP4" s="57"/>
    </row>
    <row r="5" spans="1:224" s="6" customFormat="1" ht="15" customHeight="1" x14ac:dyDescent="0.25">
      <c r="A5" s="66" t="s">
        <v>41</v>
      </c>
      <c r="B5" s="11" t="s">
        <v>117</v>
      </c>
      <c r="C5" s="17" t="s">
        <v>42</v>
      </c>
      <c r="D5" s="11"/>
      <c r="E5" s="43" t="s">
        <v>43</v>
      </c>
      <c r="F5" s="12" t="s">
        <v>687</v>
      </c>
      <c r="G5" s="43" t="s">
        <v>44</v>
      </c>
      <c r="H5" s="12" t="s">
        <v>99</v>
      </c>
      <c r="O5" s="7"/>
      <c r="S5" s="13"/>
      <c r="T5" s="13"/>
      <c r="U5" s="14"/>
      <c r="W5" s="8"/>
      <c r="X5" s="15"/>
      <c r="Y5" s="9"/>
      <c r="Z5" s="9"/>
      <c r="AA5" s="9"/>
      <c r="GX5" s="10"/>
      <c r="HB5" s="18"/>
      <c r="HC5" s="19"/>
      <c r="HD5" s="16"/>
      <c r="HE5" s="16"/>
      <c r="HF5" s="16"/>
      <c r="HG5" s="16"/>
      <c r="HH5" s="18"/>
      <c r="HI5" s="16"/>
      <c r="HJ5" s="16"/>
      <c r="HK5" s="16"/>
      <c r="HL5" s="16"/>
      <c r="HM5" s="16"/>
      <c r="HN5" s="16"/>
      <c r="HO5" s="16"/>
      <c r="HP5" s="16"/>
    </row>
    <row r="6" spans="1:224" s="6" customFormat="1" ht="15" customHeight="1" x14ac:dyDescent="0.25">
      <c r="A6" s="66" t="s">
        <v>3</v>
      </c>
      <c r="B6" s="11" t="s">
        <v>167</v>
      </c>
      <c r="C6" s="17" t="s">
        <v>45</v>
      </c>
      <c r="D6" s="11"/>
      <c r="E6" s="43" t="s">
        <v>46</v>
      </c>
      <c r="F6" s="69" t="s">
        <v>97</v>
      </c>
      <c r="G6" s="43" t="s">
        <v>47</v>
      </c>
      <c r="H6" s="12" t="s">
        <v>1</v>
      </c>
      <c r="O6" s="7"/>
      <c r="S6" s="20"/>
      <c r="T6" s="20"/>
      <c r="U6" s="15"/>
      <c r="V6" s="15"/>
      <c r="W6" s="21"/>
      <c r="X6" s="22"/>
      <c r="Y6" s="9"/>
      <c r="Z6" s="9"/>
      <c r="AA6" s="9"/>
      <c r="GT6" s="23"/>
      <c r="GU6" s="24"/>
      <c r="GV6" s="23"/>
      <c r="GW6" s="24"/>
      <c r="GX6" s="25"/>
      <c r="GY6" s="23"/>
      <c r="GZ6" s="23"/>
      <c r="HB6" s="26" t="s">
        <v>48</v>
      </c>
      <c r="HC6" s="26" t="s">
        <v>49</v>
      </c>
      <c r="HD6" s="27" t="s">
        <v>2</v>
      </c>
      <c r="HE6" s="28" t="s">
        <v>50</v>
      </c>
      <c r="HF6" s="29"/>
      <c r="HG6" s="18"/>
      <c r="HH6" s="18"/>
      <c r="HI6" s="16"/>
      <c r="HJ6" s="16"/>
      <c r="HK6" s="16"/>
      <c r="HL6" s="16"/>
      <c r="HM6" s="16"/>
      <c r="HN6" s="16"/>
      <c r="HO6" s="16"/>
      <c r="HP6" s="16"/>
    </row>
    <row r="7" spans="1:224" s="6" customFormat="1" ht="15" customHeight="1" x14ac:dyDescent="0.25">
      <c r="A7" s="42" t="s">
        <v>20</v>
      </c>
      <c r="B7" s="11"/>
      <c r="C7" s="30" t="s">
        <v>51</v>
      </c>
      <c r="D7" s="12" t="s">
        <v>664</v>
      </c>
      <c r="E7" s="67" t="s">
        <v>52</v>
      </c>
      <c r="F7" s="12" t="s">
        <v>414</v>
      </c>
      <c r="G7" s="68" t="s">
        <v>53</v>
      </c>
      <c r="H7" s="12"/>
      <c r="O7" s="7"/>
      <c r="S7" s="13"/>
      <c r="T7" s="13"/>
      <c r="U7" s="14"/>
      <c r="W7" s="8"/>
      <c r="X7" s="31"/>
      <c r="Y7" s="9"/>
      <c r="Z7" s="9"/>
      <c r="AA7" s="9"/>
      <c r="GT7" s="32"/>
      <c r="GU7" s="32"/>
      <c r="GV7" s="33"/>
      <c r="GW7" s="34"/>
      <c r="GX7" s="25"/>
      <c r="GY7" s="23"/>
      <c r="GZ7" s="23"/>
      <c r="HB7" s="18" t="s">
        <v>54</v>
      </c>
      <c r="HC7" s="18" t="s">
        <v>55</v>
      </c>
      <c r="HD7" s="29" t="s">
        <v>56</v>
      </c>
      <c r="HE7" s="35" t="s">
        <v>57</v>
      </c>
      <c r="HF7" s="35" t="s">
        <v>58</v>
      </c>
      <c r="HG7" s="18" t="s">
        <v>59</v>
      </c>
      <c r="HH7" s="18" t="s">
        <v>60</v>
      </c>
      <c r="HI7" s="16" t="s">
        <v>61</v>
      </c>
      <c r="HJ7" s="16"/>
      <c r="HK7" s="16"/>
      <c r="HL7" s="16"/>
      <c r="HM7" s="16"/>
      <c r="HN7" s="16"/>
      <c r="HO7" s="16"/>
      <c r="HP7" s="16"/>
    </row>
    <row r="8" spans="1:224" s="6" customFormat="1" ht="15" customHeight="1" x14ac:dyDescent="0.25">
      <c r="A8" s="62" t="s">
        <v>62</v>
      </c>
      <c r="B8" s="63"/>
      <c r="C8" s="93" t="s">
        <v>63</v>
      </c>
      <c r="D8" s="120">
        <f>SUM(Item!BB4:BB38)</f>
        <v>157440</v>
      </c>
      <c r="E8" s="42" t="s">
        <v>465</v>
      </c>
      <c r="F8" s="11" t="s">
        <v>479</v>
      </c>
      <c r="G8" s="71" t="s">
        <v>78</v>
      </c>
      <c r="H8" s="11" t="s">
        <v>1</v>
      </c>
      <c r="O8" s="7"/>
      <c r="S8" s="13"/>
      <c r="T8" s="13"/>
      <c r="U8" s="14"/>
      <c r="W8" s="8"/>
      <c r="X8" s="31"/>
      <c r="Y8" s="9"/>
      <c r="Z8" s="9"/>
      <c r="AA8" s="9"/>
      <c r="GT8" s="32"/>
      <c r="GU8" s="32"/>
      <c r="GV8" s="33"/>
      <c r="GW8" s="34"/>
      <c r="GX8" s="25"/>
      <c r="GY8" s="23"/>
      <c r="GZ8" s="23"/>
      <c r="HB8" s="18"/>
      <c r="HC8" s="18"/>
      <c r="HD8" s="29"/>
      <c r="HE8" s="35"/>
      <c r="HF8" s="35"/>
      <c r="HG8" s="18"/>
      <c r="HH8" s="18"/>
      <c r="HI8" s="16"/>
      <c r="HJ8" s="16"/>
      <c r="HK8" s="16"/>
      <c r="HL8" s="16"/>
      <c r="HM8" s="16"/>
      <c r="HN8" s="16"/>
      <c r="HO8" s="16"/>
      <c r="HP8" s="16"/>
    </row>
    <row r="9" spans="1:224" x14ac:dyDescent="0.25">
      <c r="A9" s="42" t="s">
        <v>468</v>
      </c>
      <c r="B9" s="37"/>
      <c r="C9" s="93" t="s">
        <v>658</v>
      </c>
      <c r="D9" s="120">
        <f>SUM(Item!BA4:BA38)</f>
        <v>141056</v>
      </c>
      <c r="E9" s="42" t="s">
        <v>466</v>
      </c>
      <c r="F9" s="37" t="s">
        <v>477</v>
      </c>
    </row>
    <row r="10" spans="1:224" x14ac:dyDescent="0.25">
      <c r="C10" s="42" t="s">
        <v>64</v>
      </c>
      <c r="D10" s="36" t="s">
        <v>609</v>
      </c>
      <c r="E10" s="42" t="s">
        <v>467</v>
      </c>
      <c r="F10" s="37" t="s">
        <v>678</v>
      </c>
    </row>
    <row r="11" spans="1:224" x14ac:dyDescent="0.25">
      <c r="C11" s="42" t="s">
        <v>65</v>
      </c>
      <c r="D11" s="11" t="s">
        <v>947</v>
      </c>
    </row>
    <row r="12" spans="1:224" x14ac:dyDescent="0.25">
      <c r="C12" s="42" t="s">
        <v>66</v>
      </c>
      <c r="D12" s="37" t="s">
        <v>1</v>
      </c>
    </row>
    <row r="13" spans="1:224" x14ac:dyDescent="0.25">
      <c r="C13" s="256" t="s">
        <v>903</v>
      </c>
      <c r="D13" s="257">
        <f>'Internal Commitment'!AK23</f>
        <v>0.104</v>
      </c>
    </row>
    <row r="15" spans="1:224" x14ac:dyDescent="0.25">
      <c r="A15" t="s">
        <v>468</v>
      </c>
      <c r="D15" s="47"/>
    </row>
    <row r="16" spans="1:224" x14ac:dyDescent="0.25">
      <c r="A16" s="3" t="s">
        <v>659</v>
      </c>
    </row>
    <row r="17" spans="1:1" x14ac:dyDescent="0.25">
      <c r="A17" s="3" t="s">
        <v>660</v>
      </c>
    </row>
    <row r="18" spans="1:1" x14ac:dyDescent="0.25">
      <c r="A18" t="s">
        <v>661</v>
      </c>
    </row>
    <row r="19" spans="1:1" x14ac:dyDescent="0.25">
      <c r="A19" s="3" t="s">
        <v>662</v>
      </c>
    </row>
    <row r="20" spans="1:1" x14ac:dyDescent="0.25">
      <c r="A20" s="3" t="s">
        <v>663</v>
      </c>
    </row>
  </sheetData>
  <protectedRanges>
    <protectedRange password="F78C" sqref="HB4:HC8 HH4:HH8 HD6:HG8 GT6:GZ8" name="区域1_1"/>
  </protectedRanges>
  <phoneticPr fontId="25" type="noConversion"/>
  <dataValidations count="1">
    <dataValidation type="list" allowBlank="1" showInputMessage="1" showErrorMessage="1" sqref="IL3:IL8 IJ7:IJ8 IJ4:IJ5">
      <formula1>#REF!</formula1>
    </dataValidation>
  </dataValidations>
  <pageMargins left="0.7" right="0.7" top="0.75" bottom="0.75" header="0.3" footer="0.3"/>
  <pageSetup paperSize="9" orientation="portrait" r:id="rId1"/>
  <ignoredErrors>
    <ignoredError sqref="D13" unlockedFormula="1"/>
  </ignoredErrors>
  <legacyDrawing r:id="rId2"/>
  <extLst>
    <ext xmlns:x14="http://schemas.microsoft.com/office/spreadsheetml/2009/9/main" uri="{CCE6A557-97BC-4b89-ADB6-D9C93CAAB3DF}">
      <x14:dataValidations xmlns:xm="http://schemas.microsoft.com/office/excel/2006/main" count="23">
        <x14:dataValidation type="list" allowBlank="1" showInputMessage="1" showErrorMessage="1">
          <x14:formula1>
            <xm:f>Data!$F$2:$F$3</xm:f>
          </x14:formula1>
          <xm:sqref>F3</xm:sqref>
        </x14:dataValidation>
        <x14:dataValidation type="list" allowBlank="1" showInputMessage="1" showErrorMessage="1">
          <x14:formula1>
            <xm:f>Data!$D$2:$D$3</xm:f>
          </x14:formula1>
          <xm:sqref>D12</xm:sqref>
        </x14:dataValidation>
        <x14:dataValidation type="list" allowBlank="1" showInputMessage="1" showErrorMessage="1">
          <x14:formula1>
            <xm:f>ValueSelect!$F$2:$F$10</xm:f>
          </x14:formula1>
          <xm:sqref>D7</xm:sqref>
        </x14:dataValidation>
        <x14:dataValidation type="list" allowBlank="1" showInputMessage="1" showErrorMessage="1">
          <x14:formula1>
            <xm:f>Data!$C$2:$C$7</xm:f>
          </x14:formula1>
          <xm:sqref>D6</xm:sqref>
        </x14:dataValidation>
        <x14:dataValidation type="list" allowBlank="1" showInputMessage="1" showErrorMessage="1">
          <x14:formula1>
            <xm:f>Data!$B$2:$B$5</xm:f>
          </x14:formula1>
          <xm:sqref>D5</xm:sqref>
        </x14:dataValidation>
        <x14:dataValidation type="list" allowBlank="1" showInputMessage="1" showErrorMessage="1">
          <x14:formula1>
            <xm:f>Data!$P$2:$P$3</xm:f>
          </x14:formula1>
          <xm:sqref>H5</xm:sqref>
        </x14:dataValidation>
        <x14:dataValidation type="list" allowBlank="1" showInputMessage="1" showErrorMessage="1">
          <x14:formula1>
            <xm:f>Data!$Q$2:$Q$3</xm:f>
          </x14:formula1>
          <xm:sqref>H6</xm:sqref>
        </x14:dataValidation>
        <x14:dataValidation type="list" allowBlank="1" showInputMessage="1" showErrorMessage="1">
          <x14:formula1>
            <xm:f>Data!$T$2:$T$3</xm:f>
          </x14:formula1>
          <xm:sqref>H8</xm:sqref>
        </x14:dataValidation>
        <x14:dataValidation type="list" allowBlank="1" showInputMessage="1" showErrorMessage="1">
          <x14:formula1>
            <xm:f>Data!$H$2:$H$9</xm:f>
          </x14:formula1>
          <xm:sqref>F5</xm:sqref>
        </x14:dataValidation>
        <x14:dataValidation type="list" allowBlank="1" showInputMessage="1" showErrorMessage="1">
          <x14:formula1>
            <xm:f>ValueSelect!$K$2:$K$21</xm:f>
          </x14:formula1>
          <xm:sqref>H7</xm:sqref>
        </x14:dataValidation>
        <x14:dataValidation type="list" allowBlank="1" showInputMessage="1" showErrorMessage="1">
          <x14:formula1>
            <xm:f>Data!$N$2:$N$6</xm:f>
          </x14:formula1>
          <xm:sqref>H3</xm:sqref>
        </x14:dataValidation>
        <x14:dataValidation type="list" allowBlank="1" showInputMessage="1" showErrorMessage="1">
          <x14:formula1>
            <xm:f>ValueSelect!$E$2:$E$26</xm:f>
          </x14:formula1>
          <xm:sqref>B7</xm:sqref>
        </x14:dataValidation>
        <x14:dataValidation type="list" allowBlank="1" showInputMessage="1" showErrorMessage="1">
          <x14:formula1>
            <xm:f>Data!$M$2:$M$7</xm:f>
          </x14:formula1>
          <xm:sqref>F10</xm:sqref>
        </x14:dataValidation>
        <x14:dataValidation type="list" allowBlank="1" showInputMessage="1" showErrorMessage="1">
          <x14:formula1>
            <xm:f>Data!$J$2:$J$4</xm:f>
          </x14:formula1>
          <xm:sqref>B8</xm:sqref>
        </x14:dataValidation>
        <x14:dataValidation type="list" allowBlank="1" showInputMessage="1" showErrorMessage="1">
          <x14:formula1>
            <xm:f>ValueSelect!$D$2:$D$296</xm:f>
          </x14:formula1>
          <xm:sqref>B6</xm:sqref>
        </x14:dataValidation>
        <x14:dataValidation type="list" allowBlank="1" showInputMessage="1" showErrorMessage="1">
          <x14:formula1>
            <xm:f>ValueSelect!$C$2:$C$44</xm:f>
          </x14:formula1>
          <xm:sqref>B5</xm:sqref>
        </x14:dataValidation>
        <x14:dataValidation type="list" allowBlank="1" showInputMessage="1" showErrorMessage="1">
          <x14:formula1>
            <xm:f>ValueSelect!$H$2:$H$12</xm:f>
          </x14:formula1>
          <xm:sqref>F7</xm:sqref>
        </x14:dataValidation>
        <x14:dataValidation type="list" allowBlank="1" showInputMessage="1" showErrorMessage="1">
          <x14:formula1>
            <xm:f>Data!$G$2:$G$10</xm:f>
          </x14:formula1>
          <xm:sqref>F4</xm:sqref>
        </x14:dataValidation>
        <x14:dataValidation type="list" allowBlank="1" showInputMessage="1" showErrorMessage="1">
          <x14:formula1>
            <xm:f>ValueSelect!$J$2:$J$18</xm:f>
          </x14:formula1>
          <xm:sqref>F9</xm:sqref>
        </x14:dataValidation>
        <x14:dataValidation type="list" allowBlank="1" showInputMessage="1" showErrorMessage="1">
          <x14:formula1>
            <xm:f>Data!$I$2:$I$5</xm:f>
          </x14:formula1>
          <xm:sqref>F6</xm:sqref>
        </x14:dataValidation>
        <x14:dataValidation type="list" allowBlank="1" showInputMessage="1" showErrorMessage="1">
          <x14:formula1>
            <xm:f>ValueSelect!$I$2:$I$10</xm:f>
          </x14:formula1>
          <xm:sqref>F8</xm:sqref>
        </x14:dataValidation>
        <x14:dataValidation type="list" allowBlank="1" showInputMessage="1" showErrorMessage="1">
          <x14:formula1>
            <xm:f>Data!$E$2:$E$6</xm:f>
          </x14:formula1>
          <xm:sqref>D10</xm:sqref>
        </x14:dataValidation>
        <x14:dataValidation type="list" allowBlank="1" showInputMessage="1" showErrorMessage="1">
          <x14:formula1>
            <xm:f>ValueSelect!$B$2:$B$44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39"/>
  <sheetViews>
    <sheetView tabSelected="1" topLeftCell="L1" zoomScaleNormal="100" workbookViewId="0">
      <selection activeCell="N19" sqref="N19"/>
    </sheetView>
  </sheetViews>
  <sheetFormatPr defaultColWidth="9.140625" defaultRowHeight="15" x14ac:dyDescent="0.25"/>
  <cols>
    <col min="1" max="1" width="10.140625" style="72" customWidth="1"/>
    <col min="2" max="2" width="7.140625" style="73" customWidth="1"/>
    <col min="3" max="4" width="8.42578125" style="73" customWidth="1"/>
    <col min="5" max="5" width="22" style="73" customWidth="1"/>
    <col min="6" max="6" width="11.7109375" style="73" customWidth="1"/>
    <col min="7" max="7" width="18.28515625" style="73" customWidth="1"/>
    <col min="8" max="8" width="17.85546875" style="73" customWidth="1"/>
    <col min="9" max="9" width="38.5703125" style="73" customWidth="1"/>
    <col min="10" max="10" width="28" style="73" customWidth="1"/>
    <col min="11" max="11" width="61.85546875" style="73" customWidth="1"/>
    <col min="12" max="12" width="20.7109375" style="73" customWidth="1"/>
    <col min="13" max="13" width="28.42578125" style="73" customWidth="1"/>
    <col min="14" max="14" width="28.7109375" style="73" bestFit="1" customWidth="1"/>
    <col min="15" max="15" width="9.140625" style="73" customWidth="1"/>
    <col min="16" max="17" width="13" style="73" customWidth="1"/>
    <col min="18" max="19" width="8.85546875" style="73" customWidth="1"/>
    <col min="20" max="20" width="8.85546875" style="79" customWidth="1"/>
    <col min="21" max="21" width="8.5703125" style="79" customWidth="1"/>
    <col min="22" max="22" width="9.42578125" style="73" customWidth="1"/>
    <col min="23" max="23" width="8.140625" style="125" customWidth="1"/>
    <col min="24" max="24" width="8.7109375" style="125" customWidth="1"/>
    <col min="25" max="25" width="7.140625" style="125" customWidth="1"/>
    <col min="26" max="26" width="9" style="117" customWidth="1"/>
    <col min="27" max="27" width="6.28515625" style="118" customWidth="1"/>
    <col min="28" max="28" width="10" style="133" customWidth="1"/>
    <col min="29" max="29" width="10" style="117" customWidth="1"/>
    <col min="30" max="30" width="9.85546875" style="118" customWidth="1"/>
    <col min="31" max="31" width="7.85546875" style="73" customWidth="1"/>
    <col min="32" max="32" width="8.85546875" style="79" customWidth="1"/>
    <col min="33" max="33" width="13.140625" style="73" customWidth="1"/>
    <col min="34" max="34" width="8.42578125" style="78" customWidth="1"/>
    <col min="35" max="35" width="9" style="79" customWidth="1"/>
    <col min="36" max="36" width="8.42578125" style="79" customWidth="1"/>
    <col min="37" max="37" width="7.85546875" style="78" customWidth="1"/>
    <col min="38" max="38" width="8.28515625" style="79" customWidth="1"/>
    <col min="39" max="39" width="11.5703125" style="78" customWidth="1"/>
    <col min="40" max="40" width="10.85546875" style="79" customWidth="1"/>
    <col min="41" max="41" width="8.140625" style="78" customWidth="1"/>
    <col min="42" max="42" width="9.28515625" style="79" customWidth="1"/>
    <col min="43" max="43" width="8.140625" style="78" customWidth="1"/>
    <col min="44" max="45" width="9.28515625" style="79" customWidth="1"/>
    <col min="46" max="46" width="8.140625" style="78" customWidth="1"/>
    <col min="47" max="47" width="9.28515625" style="79" customWidth="1"/>
    <col min="48" max="48" width="7.85546875" style="79" customWidth="1"/>
    <col min="49" max="49" width="9.5703125" style="79" customWidth="1"/>
    <col min="50" max="50" width="7.7109375" style="79" customWidth="1"/>
    <col min="51" max="51" width="12.140625" style="79" customWidth="1"/>
    <col min="52" max="52" width="9.140625" style="73"/>
    <col min="53" max="53" width="11.5703125" style="79" customWidth="1"/>
    <col min="54" max="54" width="15" style="79" customWidth="1"/>
    <col min="55" max="16384" width="9.140625" style="73"/>
  </cols>
  <sheetData>
    <row r="1" spans="1:54" x14ac:dyDescent="0.25">
      <c r="E1" s="74"/>
      <c r="F1" s="74"/>
      <c r="G1" s="75"/>
      <c r="U1" s="76"/>
      <c r="V1" s="77"/>
      <c r="W1" s="122"/>
      <c r="X1" s="122"/>
      <c r="Y1" s="122"/>
      <c r="Z1" s="126"/>
      <c r="AA1" s="77"/>
      <c r="AB1" s="130"/>
      <c r="AC1" s="77"/>
      <c r="AD1" s="77"/>
      <c r="AE1" s="77"/>
      <c r="AF1" s="77"/>
      <c r="AS1" s="79" t="s">
        <v>683</v>
      </c>
      <c r="AY1" s="76"/>
    </row>
    <row r="2" spans="1:54" x14ac:dyDescent="0.25">
      <c r="G2" s="74" t="s">
        <v>610</v>
      </c>
      <c r="I2" s="74" t="s">
        <v>610</v>
      </c>
      <c r="J2" s="74" t="s">
        <v>610</v>
      </c>
      <c r="K2" s="74" t="s">
        <v>610</v>
      </c>
      <c r="L2" s="74" t="s">
        <v>610</v>
      </c>
      <c r="M2" s="74" t="s">
        <v>610</v>
      </c>
      <c r="N2" s="74" t="s">
        <v>610</v>
      </c>
      <c r="O2" s="74"/>
      <c r="S2" s="74" t="s">
        <v>610</v>
      </c>
      <c r="T2" s="323" t="s">
        <v>673</v>
      </c>
      <c r="U2" s="324"/>
      <c r="V2" s="314" t="s">
        <v>611</v>
      </c>
      <c r="W2" s="315"/>
      <c r="X2" s="315"/>
      <c r="Y2" s="315"/>
      <c r="Z2" s="315"/>
      <c r="AA2" s="315"/>
      <c r="AB2" s="315"/>
      <c r="AC2" s="315"/>
      <c r="AD2" s="315"/>
      <c r="AE2" s="315"/>
      <c r="AF2" s="316"/>
      <c r="AG2" s="317" t="s">
        <v>612</v>
      </c>
      <c r="AH2" s="317"/>
      <c r="AI2" s="317"/>
      <c r="AK2" s="318" t="s">
        <v>613</v>
      </c>
      <c r="AL2" s="319"/>
      <c r="AM2" s="319"/>
      <c r="AN2" s="319"/>
      <c r="AO2" s="319"/>
      <c r="AP2" s="319"/>
      <c r="AQ2" s="319"/>
      <c r="AR2" s="319"/>
      <c r="AS2" s="319"/>
      <c r="AT2" s="319"/>
      <c r="AU2" s="319"/>
      <c r="AV2" s="320"/>
      <c r="AW2" s="321" t="s">
        <v>614</v>
      </c>
      <c r="AX2" s="322"/>
      <c r="AY2" s="322"/>
      <c r="AZ2" s="80"/>
      <c r="BA2" s="81"/>
      <c r="BB2" s="81"/>
    </row>
    <row r="3" spans="1:54" ht="68.099999999999994" customHeight="1" x14ac:dyDescent="0.25">
      <c r="A3" s="82" t="s">
        <v>615</v>
      </c>
      <c r="B3" s="82" t="s">
        <v>616</v>
      </c>
      <c r="C3" s="83" t="s">
        <v>617</v>
      </c>
      <c r="D3" s="83" t="s">
        <v>685</v>
      </c>
      <c r="E3" s="84" t="s">
        <v>3</v>
      </c>
      <c r="F3" s="84" t="s">
        <v>20</v>
      </c>
      <c r="G3" s="85" t="s">
        <v>618</v>
      </c>
      <c r="H3" s="83" t="s">
        <v>619</v>
      </c>
      <c r="I3" s="86" t="s">
        <v>620</v>
      </c>
      <c r="J3" s="86" t="s">
        <v>621</v>
      </c>
      <c r="K3" s="86" t="s">
        <v>622</v>
      </c>
      <c r="L3" s="86" t="s">
        <v>688</v>
      </c>
      <c r="M3" s="86" t="s">
        <v>623</v>
      </c>
      <c r="N3" s="86" t="s">
        <v>624</v>
      </c>
      <c r="O3" s="83" t="s">
        <v>686</v>
      </c>
      <c r="P3" s="83" t="s">
        <v>625</v>
      </c>
      <c r="Q3" s="83" t="s">
        <v>626</v>
      </c>
      <c r="R3" s="83" t="s">
        <v>684</v>
      </c>
      <c r="S3" s="86" t="s">
        <v>627</v>
      </c>
      <c r="T3" s="128" t="s">
        <v>674</v>
      </c>
      <c r="U3" s="87" t="s">
        <v>628</v>
      </c>
      <c r="V3" s="88" t="s">
        <v>4</v>
      </c>
      <c r="W3" s="123" t="s">
        <v>629</v>
      </c>
      <c r="X3" s="123" t="s">
        <v>630</v>
      </c>
      <c r="Y3" s="123" t="s">
        <v>631</v>
      </c>
      <c r="Z3" s="89" t="s">
        <v>632</v>
      </c>
      <c r="AA3" s="90" t="s">
        <v>633</v>
      </c>
      <c r="AB3" s="131" t="s">
        <v>634</v>
      </c>
      <c r="AC3" s="91" t="s">
        <v>635</v>
      </c>
      <c r="AD3" s="92" t="s">
        <v>636</v>
      </c>
      <c r="AE3" s="82" t="s">
        <v>637</v>
      </c>
      <c r="AF3" s="93" t="s">
        <v>638</v>
      </c>
      <c r="AG3" s="82" t="s">
        <v>639</v>
      </c>
      <c r="AH3" s="94" t="s">
        <v>640</v>
      </c>
      <c r="AI3" s="95" t="s">
        <v>641</v>
      </c>
      <c r="AJ3" s="93" t="s">
        <v>642</v>
      </c>
      <c r="AK3" s="94" t="s">
        <v>643</v>
      </c>
      <c r="AL3" s="93" t="s">
        <v>644</v>
      </c>
      <c r="AM3" s="94" t="s">
        <v>645</v>
      </c>
      <c r="AN3" s="93" t="s">
        <v>646</v>
      </c>
      <c r="AO3" s="94" t="s">
        <v>647</v>
      </c>
      <c r="AP3" s="93" t="s">
        <v>648</v>
      </c>
      <c r="AQ3" s="94" t="s">
        <v>649</v>
      </c>
      <c r="AR3" s="93" t="s">
        <v>650</v>
      </c>
      <c r="AS3" s="129" t="s">
        <v>682</v>
      </c>
      <c r="AT3" s="94" t="s">
        <v>675</v>
      </c>
      <c r="AU3" s="93" t="s">
        <v>676</v>
      </c>
      <c r="AV3" s="93" t="s">
        <v>651</v>
      </c>
      <c r="AW3" s="96" t="s">
        <v>652</v>
      </c>
      <c r="AX3" s="97" t="s">
        <v>656</v>
      </c>
      <c r="AY3" s="98" t="s">
        <v>657</v>
      </c>
      <c r="AZ3" s="82" t="s">
        <v>653</v>
      </c>
      <c r="BA3" s="93" t="s">
        <v>654</v>
      </c>
      <c r="BB3" s="93" t="s">
        <v>655</v>
      </c>
    </row>
    <row r="4" spans="1:54" s="111" customFormat="1" x14ac:dyDescent="0.25">
      <c r="A4" s="99">
        <v>1</v>
      </c>
      <c r="B4" s="100"/>
      <c r="C4" s="100"/>
      <c r="D4" s="100"/>
      <c r="E4" s="100" t="s">
        <v>693</v>
      </c>
      <c r="F4" s="100"/>
      <c r="G4" s="100" t="s">
        <v>664</v>
      </c>
      <c r="H4" s="100" t="s">
        <v>905</v>
      </c>
      <c r="I4" s="100" t="s">
        <v>906</v>
      </c>
      <c r="J4" s="100" t="s">
        <v>907</v>
      </c>
      <c r="K4" s="100" t="s">
        <v>690</v>
      </c>
      <c r="L4" s="112" t="s">
        <v>908</v>
      </c>
      <c r="M4" s="100" t="s">
        <v>691</v>
      </c>
      <c r="N4" s="100" t="s">
        <v>939</v>
      </c>
      <c r="O4" s="100"/>
      <c r="P4" s="310" t="s">
        <v>950</v>
      </c>
      <c r="Q4" s="310" t="s">
        <v>951</v>
      </c>
      <c r="R4" s="100"/>
      <c r="S4" s="100" t="s">
        <v>505</v>
      </c>
      <c r="T4" s="127"/>
      <c r="U4" s="119">
        <f>'Internal Commitment'!J13</f>
        <v>8.5299999999999994</v>
      </c>
      <c r="V4" s="100" t="s">
        <v>101</v>
      </c>
      <c r="W4" s="101">
        <v>35</v>
      </c>
      <c r="X4" s="101">
        <v>27</v>
      </c>
      <c r="Y4" s="101">
        <v>20</v>
      </c>
      <c r="Z4" s="102">
        <v>5.0999999999999996</v>
      </c>
      <c r="AA4" s="101">
        <v>4</v>
      </c>
      <c r="AB4" s="254">
        <f>IF(W4="","",W4*X4*Y4/1000000)</f>
        <v>1.89E-2</v>
      </c>
      <c r="AC4" s="102">
        <v>56</v>
      </c>
      <c r="AD4" s="103">
        <f>IF(AA4="","",AC4/AB4*AA4)</f>
        <v>11852</v>
      </c>
      <c r="AE4" s="104">
        <v>3500</v>
      </c>
      <c r="AF4" s="105">
        <f>IF(ISERROR(AE4/AD4),"",AE4/AD4)</f>
        <v>0.3</v>
      </c>
      <c r="AG4" s="100" t="s">
        <v>904</v>
      </c>
      <c r="AH4" s="106">
        <v>0.25700000000000001</v>
      </c>
      <c r="AI4" s="105">
        <f>IF(ISERROR(U4*AH4),"",U4*AH4)</f>
        <v>2.19</v>
      </c>
      <c r="AJ4" s="105">
        <f>IF(ISERROR(U4+AF4+AI4),"",U4+AF4+AI4)</f>
        <v>11.02</v>
      </c>
      <c r="AK4" s="107">
        <v>0</v>
      </c>
      <c r="AL4" s="105">
        <f t="shared" ref="AL4:AL20" si="0">IF(ISERROR(AY4*AK4),"",AY4*AK4)</f>
        <v>0</v>
      </c>
      <c r="AM4" s="107">
        <v>0</v>
      </c>
      <c r="AN4" s="105">
        <f t="shared" ref="AN4:AN20" si="1">IF(ISERROR(AY4*AM4),"",AY4*AM4)</f>
        <v>0</v>
      </c>
      <c r="AO4" s="107">
        <v>0</v>
      </c>
      <c r="AP4" s="105">
        <f>IF(ISERROR(AY4*AO4),"",AY4*AO4)</f>
        <v>0</v>
      </c>
      <c r="AQ4" s="107">
        <v>0</v>
      </c>
      <c r="AR4" s="105">
        <f>IF(ISERROR(U4*AQ4),"",U4*AQ4)</f>
        <v>0</v>
      </c>
      <c r="AS4" s="110">
        <v>0</v>
      </c>
      <c r="AT4" s="107">
        <v>0</v>
      </c>
      <c r="AU4" s="105">
        <f>IF(ISERROR(AY4*AT4),"",AY4*AT4)</f>
        <v>0</v>
      </c>
      <c r="AV4" s="105">
        <f>IF(ISERROR(AL4+AN4+AP4+AR4+AU4),"",AL4+AN4+AP4+AR4+AU4)</f>
        <v>0</v>
      </c>
      <c r="AW4" s="105">
        <f t="shared" ref="AW4:AW20" si="2">IF(ISERROR(AJ4+AV4),"",AJ4+AV4)</f>
        <v>11.02</v>
      </c>
      <c r="AX4" s="109">
        <f t="shared" ref="AX4:AX38" si="3">IF(ISERROR((AY4-AW4)/AY4),"",(AY4-AW4)/AY4)</f>
        <v>0.1041</v>
      </c>
      <c r="AY4" s="110">
        <v>12.3</v>
      </c>
      <c r="AZ4" s="146">
        <v>1600</v>
      </c>
      <c r="BA4" s="105">
        <f>IF(ISERROR(AW4*AZ4),"",AW4*AZ4)</f>
        <v>17632</v>
      </c>
      <c r="BB4" s="105">
        <f>IF(ISERROR(AY4*AZ4),"",AY4*AZ4)</f>
        <v>19680</v>
      </c>
    </row>
    <row r="5" spans="1:54" s="111" customFormat="1" x14ac:dyDescent="0.25">
      <c r="A5" s="99">
        <v>2</v>
      </c>
      <c r="B5" s="100"/>
      <c r="C5" s="100"/>
      <c r="D5" s="100"/>
      <c r="E5" s="100" t="s">
        <v>693</v>
      </c>
      <c r="F5" s="100"/>
      <c r="G5" s="100" t="s">
        <v>664</v>
      </c>
      <c r="H5" s="100" t="s">
        <v>905</v>
      </c>
      <c r="I5" s="100" t="s">
        <v>906</v>
      </c>
      <c r="J5" s="100" t="s">
        <v>907</v>
      </c>
      <c r="K5" s="100" t="s">
        <v>690</v>
      </c>
      <c r="L5" s="112" t="s">
        <v>908</v>
      </c>
      <c r="M5" s="100" t="s">
        <v>691</v>
      </c>
      <c r="N5" s="100" t="s">
        <v>940</v>
      </c>
      <c r="O5" s="100"/>
      <c r="P5" s="310" t="s">
        <v>952</v>
      </c>
      <c r="Q5" s="310" t="s">
        <v>953</v>
      </c>
      <c r="R5" s="100"/>
      <c r="S5" s="100" t="s">
        <v>505</v>
      </c>
      <c r="T5" s="127"/>
      <c r="U5" s="119">
        <f>'Internal Commitment'!J14</f>
        <v>8.5299999999999994</v>
      </c>
      <c r="V5" s="100" t="s">
        <v>101</v>
      </c>
      <c r="W5" s="101">
        <v>35</v>
      </c>
      <c r="X5" s="101">
        <v>27</v>
      </c>
      <c r="Y5" s="101">
        <v>20</v>
      </c>
      <c r="Z5" s="102">
        <v>5.0999999999999996</v>
      </c>
      <c r="AA5" s="101">
        <v>4</v>
      </c>
      <c r="AB5" s="254">
        <f t="shared" ref="AB5:AB38" si="4">IF(W5="","",W5*X5*Y5/1000000)</f>
        <v>1.89E-2</v>
      </c>
      <c r="AC5" s="102">
        <v>56</v>
      </c>
      <c r="AD5" s="103">
        <f t="shared" ref="AD5:AD38" si="5">IF(AA5="","",AC5/AB5*AA5)</f>
        <v>11852</v>
      </c>
      <c r="AE5" s="104">
        <v>3500</v>
      </c>
      <c r="AF5" s="105">
        <f t="shared" ref="AF5:AF38" si="6">IF(ISERROR(AE5/AD5),"",AE5/AD5)</f>
        <v>0.3</v>
      </c>
      <c r="AG5" s="100" t="s">
        <v>904</v>
      </c>
      <c r="AH5" s="106">
        <v>0.25700000000000001</v>
      </c>
      <c r="AI5" s="105">
        <f t="shared" ref="AI5:AI38" si="7">IF(ISERROR(U5*AH5),"",U5*AH5)</f>
        <v>2.19</v>
      </c>
      <c r="AJ5" s="105">
        <f t="shared" ref="AJ5:AJ38" si="8">IF(ISERROR(U5+AF5+AI5),"",U5+AF5+AI5)</f>
        <v>11.02</v>
      </c>
      <c r="AK5" s="107">
        <v>0</v>
      </c>
      <c r="AL5" s="105">
        <f t="shared" si="0"/>
        <v>0</v>
      </c>
      <c r="AM5" s="107">
        <v>0</v>
      </c>
      <c r="AN5" s="105">
        <f t="shared" si="1"/>
        <v>0</v>
      </c>
      <c r="AO5" s="107">
        <v>0</v>
      </c>
      <c r="AP5" s="105">
        <f t="shared" ref="AP5:AP38" si="9">IF(ISERROR(AY5*AO5),"",AY5*AO5)</f>
        <v>0</v>
      </c>
      <c r="AQ5" s="107">
        <v>0</v>
      </c>
      <c r="AR5" s="105">
        <f t="shared" ref="AR5:AR38" si="10">IF(ISERROR(U5*AQ5),"",U5*AQ5)</f>
        <v>0</v>
      </c>
      <c r="AS5" s="110">
        <v>0</v>
      </c>
      <c r="AT5" s="107">
        <v>0</v>
      </c>
      <c r="AU5" s="105">
        <f t="shared" ref="AU5:AU38" si="11">IF(ISERROR(AY5*AT5),"",AY5*AT5)</f>
        <v>0</v>
      </c>
      <c r="AV5" s="105">
        <f t="shared" ref="AV5:AV38" si="12">IF(ISERROR(AL5+AN5+AP5+AR5+AU5),"",AL5+AN5+AP5+AR5+AU5)</f>
        <v>0</v>
      </c>
      <c r="AW5" s="105">
        <f t="shared" si="2"/>
        <v>11.02</v>
      </c>
      <c r="AX5" s="109">
        <f t="shared" si="3"/>
        <v>0.1041</v>
      </c>
      <c r="AY5" s="110">
        <v>12.3</v>
      </c>
      <c r="AZ5" s="146">
        <v>1600</v>
      </c>
      <c r="BA5" s="105">
        <f t="shared" ref="BA5:BA38" si="13">IF(ISERROR(AW5*AZ5),"",AW5*AZ5)</f>
        <v>17632</v>
      </c>
      <c r="BB5" s="105">
        <f>IF(ISERROR(AY5*AZ5),"",AY5*AZ5)</f>
        <v>19680</v>
      </c>
    </row>
    <row r="6" spans="1:54" s="111" customFormat="1" x14ac:dyDescent="0.25">
      <c r="A6" s="99">
        <v>3</v>
      </c>
      <c r="B6" s="100"/>
      <c r="C6" s="100"/>
      <c r="D6" s="100"/>
      <c r="E6" s="100" t="s">
        <v>693</v>
      </c>
      <c r="F6" s="100"/>
      <c r="G6" s="100" t="s">
        <v>664</v>
      </c>
      <c r="H6" s="100" t="s">
        <v>905</v>
      </c>
      <c r="I6" s="100" t="s">
        <v>906</v>
      </c>
      <c r="J6" s="100" t="s">
        <v>907</v>
      </c>
      <c r="K6" s="100" t="s">
        <v>690</v>
      </c>
      <c r="L6" s="112" t="s">
        <v>908</v>
      </c>
      <c r="M6" s="100" t="s">
        <v>691</v>
      </c>
      <c r="N6" s="100" t="s">
        <v>941</v>
      </c>
      <c r="O6" s="100"/>
      <c r="P6" s="290" t="s">
        <v>958</v>
      </c>
      <c r="Q6" s="312" t="s">
        <v>954</v>
      </c>
      <c r="R6" s="100"/>
      <c r="S6" s="100" t="s">
        <v>505</v>
      </c>
      <c r="T6" s="127"/>
      <c r="U6" s="119">
        <f>'Internal Commitment'!J15</f>
        <v>8.5299999999999994</v>
      </c>
      <c r="V6" s="100" t="s">
        <v>101</v>
      </c>
      <c r="W6" s="101">
        <v>35</v>
      </c>
      <c r="X6" s="101">
        <v>27</v>
      </c>
      <c r="Y6" s="101">
        <v>20</v>
      </c>
      <c r="Z6" s="102">
        <v>5.0999999999999996</v>
      </c>
      <c r="AA6" s="101">
        <v>4</v>
      </c>
      <c r="AB6" s="254">
        <f t="shared" si="4"/>
        <v>1.89E-2</v>
      </c>
      <c r="AC6" s="102">
        <v>56</v>
      </c>
      <c r="AD6" s="103">
        <f t="shared" si="5"/>
        <v>11852</v>
      </c>
      <c r="AE6" s="104">
        <v>3500</v>
      </c>
      <c r="AF6" s="105">
        <f t="shared" si="6"/>
        <v>0.3</v>
      </c>
      <c r="AG6" s="100" t="s">
        <v>904</v>
      </c>
      <c r="AH6" s="106">
        <v>0.25700000000000001</v>
      </c>
      <c r="AI6" s="105">
        <f t="shared" si="7"/>
        <v>2.19</v>
      </c>
      <c r="AJ6" s="105">
        <f t="shared" si="8"/>
        <v>11.02</v>
      </c>
      <c r="AK6" s="107">
        <v>0</v>
      </c>
      <c r="AL6" s="105">
        <f t="shared" si="0"/>
        <v>0</v>
      </c>
      <c r="AM6" s="107">
        <v>0</v>
      </c>
      <c r="AN6" s="105">
        <f t="shared" si="1"/>
        <v>0</v>
      </c>
      <c r="AO6" s="107">
        <v>0</v>
      </c>
      <c r="AP6" s="105">
        <f t="shared" si="9"/>
        <v>0</v>
      </c>
      <c r="AQ6" s="107">
        <v>0</v>
      </c>
      <c r="AR6" s="105">
        <f t="shared" si="10"/>
        <v>0</v>
      </c>
      <c r="AS6" s="110">
        <v>0</v>
      </c>
      <c r="AT6" s="107">
        <v>0</v>
      </c>
      <c r="AU6" s="105">
        <f t="shared" si="11"/>
        <v>0</v>
      </c>
      <c r="AV6" s="105">
        <f t="shared" si="12"/>
        <v>0</v>
      </c>
      <c r="AW6" s="105">
        <f t="shared" si="2"/>
        <v>11.02</v>
      </c>
      <c r="AX6" s="109">
        <f t="shared" si="3"/>
        <v>0.1041</v>
      </c>
      <c r="AY6" s="110">
        <v>12.3</v>
      </c>
      <c r="AZ6" s="146">
        <v>1600</v>
      </c>
      <c r="BA6" s="105">
        <f t="shared" si="13"/>
        <v>17632</v>
      </c>
      <c r="BB6" s="105">
        <f t="shared" ref="BB6:BB38" si="14">IF(ISERROR(AY6*AZ6),"",AY6*AZ6)</f>
        <v>19680</v>
      </c>
    </row>
    <row r="7" spans="1:54" s="111" customFormat="1" x14ac:dyDescent="0.25">
      <c r="A7" s="99">
        <v>4</v>
      </c>
      <c r="B7" s="100"/>
      <c r="C7" s="100"/>
      <c r="D7" s="100"/>
      <c r="E7" s="100" t="s">
        <v>693</v>
      </c>
      <c r="F7" s="100"/>
      <c r="G7" s="100" t="s">
        <v>664</v>
      </c>
      <c r="H7" s="100" t="s">
        <v>905</v>
      </c>
      <c r="I7" s="100" t="s">
        <v>906</v>
      </c>
      <c r="J7" s="100" t="s">
        <v>907</v>
      </c>
      <c r="K7" s="100" t="s">
        <v>690</v>
      </c>
      <c r="L7" s="112" t="s">
        <v>908</v>
      </c>
      <c r="M7" s="100" t="s">
        <v>691</v>
      </c>
      <c r="N7" s="100" t="s">
        <v>942</v>
      </c>
      <c r="O7" s="100"/>
      <c r="P7" s="290" t="s">
        <v>959</v>
      </c>
      <c r="Q7" s="312" t="s">
        <v>955</v>
      </c>
      <c r="R7" s="100"/>
      <c r="S7" s="100" t="s">
        <v>505</v>
      </c>
      <c r="T7" s="127"/>
      <c r="U7" s="119">
        <f>'Internal Commitment'!J16</f>
        <v>8.5299999999999994</v>
      </c>
      <c r="V7" s="100" t="s">
        <v>101</v>
      </c>
      <c r="W7" s="101">
        <v>35</v>
      </c>
      <c r="X7" s="101">
        <v>27</v>
      </c>
      <c r="Y7" s="101">
        <v>20</v>
      </c>
      <c r="Z7" s="102">
        <v>5.0999999999999996</v>
      </c>
      <c r="AA7" s="101">
        <v>4</v>
      </c>
      <c r="AB7" s="254">
        <f t="shared" si="4"/>
        <v>1.89E-2</v>
      </c>
      <c r="AC7" s="102">
        <v>56</v>
      </c>
      <c r="AD7" s="103">
        <f t="shared" si="5"/>
        <v>11852</v>
      </c>
      <c r="AE7" s="104">
        <v>3500</v>
      </c>
      <c r="AF7" s="105">
        <f t="shared" si="6"/>
        <v>0.3</v>
      </c>
      <c r="AG7" s="100" t="s">
        <v>904</v>
      </c>
      <c r="AH7" s="106">
        <v>0.25700000000000001</v>
      </c>
      <c r="AI7" s="105">
        <f t="shared" si="7"/>
        <v>2.19</v>
      </c>
      <c r="AJ7" s="105">
        <f t="shared" si="8"/>
        <v>11.02</v>
      </c>
      <c r="AK7" s="107">
        <v>0</v>
      </c>
      <c r="AL7" s="105">
        <f t="shared" si="0"/>
        <v>0</v>
      </c>
      <c r="AM7" s="107">
        <v>0</v>
      </c>
      <c r="AN7" s="105">
        <f t="shared" si="1"/>
        <v>0</v>
      </c>
      <c r="AO7" s="107">
        <v>0</v>
      </c>
      <c r="AP7" s="105">
        <f t="shared" si="9"/>
        <v>0</v>
      </c>
      <c r="AQ7" s="107">
        <v>0</v>
      </c>
      <c r="AR7" s="105">
        <f t="shared" si="10"/>
        <v>0</v>
      </c>
      <c r="AS7" s="110">
        <v>0</v>
      </c>
      <c r="AT7" s="107">
        <v>0</v>
      </c>
      <c r="AU7" s="105">
        <f t="shared" si="11"/>
        <v>0</v>
      </c>
      <c r="AV7" s="105">
        <f t="shared" si="12"/>
        <v>0</v>
      </c>
      <c r="AW7" s="105">
        <f t="shared" si="2"/>
        <v>11.02</v>
      </c>
      <c r="AX7" s="109">
        <f t="shared" si="3"/>
        <v>0.1041</v>
      </c>
      <c r="AY7" s="110">
        <v>12.3</v>
      </c>
      <c r="AZ7" s="146">
        <v>1600</v>
      </c>
      <c r="BA7" s="105">
        <f>IF(ISERROR(AW7*AZ7),"",AW7*AZ7)</f>
        <v>17632</v>
      </c>
      <c r="BB7" s="105">
        <f t="shared" si="14"/>
        <v>19680</v>
      </c>
    </row>
    <row r="8" spans="1:54" s="111" customFormat="1" x14ac:dyDescent="0.25">
      <c r="A8" s="99">
        <v>5</v>
      </c>
      <c r="B8" s="100"/>
      <c r="C8" s="100"/>
      <c r="D8" s="100"/>
      <c r="E8" s="100" t="s">
        <v>693</v>
      </c>
      <c r="F8" s="100"/>
      <c r="G8" s="100" t="s">
        <v>664</v>
      </c>
      <c r="H8" s="100" t="s">
        <v>905</v>
      </c>
      <c r="I8" s="100" t="s">
        <v>906</v>
      </c>
      <c r="J8" s="100" t="s">
        <v>907</v>
      </c>
      <c r="K8" s="100" t="s">
        <v>690</v>
      </c>
      <c r="L8" s="112" t="s">
        <v>908</v>
      </c>
      <c r="M8" s="100" t="s">
        <v>691</v>
      </c>
      <c r="N8" s="100" t="s">
        <v>943</v>
      </c>
      <c r="O8" s="100"/>
      <c r="P8" s="290" t="s">
        <v>960</v>
      </c>
      <c r="Q8" s="312" t="s">
        <v>956</v>
      </c>
      <c r="R8" s="100"/>
      <c r="S8" s="100" t="s">
        <v>505</v>
      </c>
      <c r="T8" s="127"/>
      <c r="U8" s="119">
        <f>'Internal Commitment'!J17</f>
        <v>8.5299999999999994</v>
      </c>
      <c r="V8" s="100" t="s">
        <v>101</v>
      </c>
      <c r="W8" s="101">
        <v>35</v>
      </c>
      <c r="X8" s="101">
        <v>27</v>
      </c>
      <c r="Y8" s="101">
        <v>20</v>
      </c>
      <c r="Z8" s="102">
        <v>5.0999999999999996</v>
      </c>
      <c r="AA8" s="101">
        <v>4</v>
      </c>
      <c r="AB8" s="254">
        <f t="shared" si="4"/>
        <v>1.89E-2</v>
      </c>
      <c r="AC8" s="102">
        <v>56</v>
      </c>
      <c r="AD8" s="103">
        <f t="shared" si="5"/>
        <v>11852</v>
      </c>
      <c r="AE8" s="104">
        <v>3500</v>
      </c>
      <c r="AF8" s="105">
        <f t="shared" si="6"/>
        <v>0.3</v>
      </c>
      <c r="AG8" s="100" t="s">
        <v>904</v>
      </c>
      <c r="AH8" s="106">
        <v>0.25700000000000001</v>
      </c>
      <c r="AI8" s="105">
        <f t="shared" si="7"/>
        <v>2.19</v>
      </c>
      <c r="AJ8" s="105">
        <f t="shared" si="8"/>
        <v>11.02</v>
      </c>
      <c r="AK8" s="107">
        <v>0</v>
      </c>
      <c r="AL8" s="105">
        <f t="shared" si="0"/>
        <v>0</v>
      </c>
      <c r="AM8" s="107">
        <v>0</v>
      </c>
      <c r="AN8" s="105">
        <f t="shared" si="1"/>
        <v>0</v>
      </c>
      <c r="AO8" s="107">
        <v>0</v>
      </c>
      <c r="AP8" s="105">
        <f t="shared" si="9"/>
        <v>0</v>
      </c>
      <c r="AQ8" s="107">
        <v>0</v>
      </c>
      <c r="AR8" s="105">
        <f t="shared" si="10"/>
        <v>0</v>
      </c>
      <c r="AS8" s="110">
        <v>0</v>
      </c>
      <c r="AT8" s="107">
        <v>0</v>
      </c>
      <c r="AU8" s="105">
        <f t="shared" si="11"/>
        <v>0</v>
      </c>
      <c r="AV8" s="105">
        <f t="shared" si="12"/>
        <v>0</v>
      </c>
      <c r="AW8" s="105">
        <f t="shared" si="2"/>
        <v>11.02</v>
      </c>
      <c r="AX8" s="109">
        <f t="shared" si="3"/>
        <v>0.1041</v>
      </c>
      <c r="AY8" s="110">
        <v>12.3</v>
      </c>
      <c r="AZ8" s="146">
        <v>1600</v>
      </c>
      <c r="BA8" s="105">
        <f t="shared" si="13"/>
        <v>17632</v>
      </c>
      <c r="BB8" s="105">
        <f t="shared" si="14"/>
        <v>19680</v>
      </c>
    </row>
    <row r="9" spans="1:54" s="111" customFormat="1" x14ac:dyDescent="0.25">
      <c r="A9" s="99">
        <v>6</v>
      </c>
      <c r="B9" s="100"/>
      <c r="C9" s="100"/>
      <c r="D9" s="100"/>
      <c r="E9" s="100" t="s">
        <v>694</v>
      </c>
      <c r="F9" s="100"/>
      <c r="G9" s="100" t="s">
        <v>664</v>
      </c>
      <c r="H9" s="100" t="s">
        <v>905</v>
      </c>
      <c r="I9" s="100" t="s">
        <v>906</v>
      </c>
      <c r="J9" s="100" t="s">
        <v>907</v>
      </c>
      <c r="K9" s="100" t="s">
        <v>690</v>
      </c>
      <c r="L9" s="112" t="s">
        <v>908</v>
      </c>
      <c r="M9" s="100" t="s">
        <v>691</v>
      </c>
      <c r="N9" s="100" t="s">
        <v>944</v>
      </c>
      <c r="O9" s="100"/>
      <c r="P9" s="310" t="s">
        <v>948</v>
      </c>
      <c r="Q9" s="311" t="s">
        <v>949</v>
      </c>
      <c r="R9" s="100"/>
      <c r="S9" s="100" t="s">
        <v>505</v>
      </c>
      <c r="T9" s="127"/>
      <c r="U9" s="119">
        <f>'Internal Commitment'!J18</f>
        <v>8.5299999999999994</v>
      </c>
      <c r="V9" s="100" t="s">
        <v>101</v>
      </c>
      <c r="W9" s="101">
        <v>35</v>
      </c>
      <c r="X9" s="101">
        <v>27</v>
      </c>
      <c r="Y9" s="101">
        <v>20</v>
      </c>
      <c r="Z9" s="102">
        <v>5.0999999999999996</v>
      </c>
      <c r="AA9" s="101">
        <v>4</v>
      </c>
      <c r="AB9" s="254">
        <f t="shared" ref="AB9:AB11" si="15">IF(W9="","",W9*X9*Y9/1000000)</f>
        <v>1.89E-2</v>
      </c>
      <c r="AC9" s="102">
        <v>56</v>
      </c>
      <c r="AD9" s="103">
        <f t="shared" ref="AD9:AD11" si="16">IF(AA9="","",AC9/AB9*AA9)</f>
        <v>11852</v>
      </c>
      <c r="AE9" s="104">
        <v>3500</v>
      </c>
      <c r="AF9" s="105">
        <f t="shared" ref="AF9:AF11" si="17">IF(ISERROR(AE9/AD9),"",AE9/AD9)</f>
        <v>0.3</v>
      </c>
      <c r="AG9" s="100" t="s">
        <v>904</v>
      </c>
      <c r="AH9" s="106">
        <v>0.25700000000000001</v>
      </c>
      <c r="AI9" s="105">
        <f t="shared" ref="AI9:AI11" si="18">IF(ISERROR(U9*AH9),"",U9*AH9)</f>
        <v>2.19</v>
      </c>
      <c r="AJ9" s="105">
        <f t="shared" ref="AJ9:AJ11" si="19">IF(ISERROR(U9+AF9+AI9),"",U9+AF9+AI9)</f>
        <v>11.02</v>
      </c>
      <c r="AK9" s="107">
        <v>0</v>
      </c>
      <c r="AL9" s="105">
        <f t="shared" ref="AL9:AL11" si="20">IF(ISERROR(AY9*AK9),"",AY9*AK9)</f>
        <v>0</v>
      </c>
      <c r="AM9" s="107">
        <v>0</v>
      </c>
      <c r="AN9" s="105">
        <f t="shared" ref="AN9:AN11" si="21">IF(ISERROR(AY9*AM9),"",AY9*AM9)</f>
        <v>0</v>
      </c>
      <c r="AO9" s="107">
        <v>0</v>
      </c>
      <c r="AP9" s="105">
        <f t="shared" ref="AP9:AP11" si="22">IF(ISERROR(AY9*AO9),"",AY9*AO9)</f>
        <v>0</v>
      </c>
      <c r="AQ9" s="107">
        <v>0</v>
      </c>
      <c r="AR9" s="105">
        <f t="shared" ref="AR9:AR11" si="23">IF(ISERROR(U9*AQ9),"",U9*AQ9)</f>
        <v>0</v>
      </c>
      <c r="AS9" s="110">
        <v>0</v>
      </c>
      <c r="AT9" s="107">
        <v>0</v>
      </c>
      <c r="AU9" s="105">
        <f t="shared" ref="AU9:AU11" si="24">IF(ISERROR(AY9*AT9),"",AY9*AT9)</f>
        <v>0</v>
      </c>
      <c r="AV9" s="105">
        <f t="shared" ref="AV9:AV11" si="25">IF(ISERROR(AL9+AN9+AP9+AR9+AU9),"",AL9+AN9+AP9+AR9+AU9)</f>
        <v>0</v>
      </c>
      <c r="AW9" s="105">
        <f t="shared" ref="AW9:AW11" si="26">IF(ISERROR(AJ9+AV9),"",AJ9+AV9)</f>
        <v>11.02</v>
      </c>
      <c r="AX9" s="109">
        <f t="shared" ref="AX9:AX11" si="27">IF(ISERROR((AY9-AW9)/AY9),"",(AY9-AW9)/AY9)</f>
        <v>0.1041</v>
      </c>
      <c r="AY9" s="110">
        <v>12.3</v>
      </c>
      <c r="AZ9" s="146">
        <v>1600</v>
      </c>
      <c r="BA9" s="105">
        <f t="shared" ref="BA9" si="28">IF(ISERROR(AW9*AZ9),"",AW9*AZ9)</f>
        <v>17632</v>
      </c>
      <c r="BB9" s="105">
        <f t="shared" ref="BB9:BB11" si="29">IF(ISERROR(AY9*AZ9),"",AY9*AZ9)</f>
        <v>19680</v>
      </c>
    </row>
    <row r="10" spans="1:54" s="111" customFormat="1" x14ac:dyDescent="0.25">
      <c r="A10" s="99">
        <v>7</v>
      </c>
      <c r="B10" s="100"/>
      <c r="C10" s="100"/>
      <c r="D10" s="100"/>
      <c r="E10" s="100" t="s">
        <v>694</v>
      </c>
      <c r="F10" s="100"/>
      <c r="G10" s="100" t="s">
        <v>664</v>
      </c>
      <c r="H10" s="100" t="s">
        <v>905</v>
      </c>
      <c r="I10" s="100" t="s">
        <v>906</v>
      </c>
      <c r="J10" s="100" t="s">
        <v>907</v>
      </c>
      <c r="K10" s="100" t="s">
        <v>690</v>
      </c>
      <c r="L10" s="112" t="s">
        <v>908</v>
      </c>
      <c r="M10" s="100" t="s">
        <v>691</v>
      </c>
      <c r="N10" s="100" t="s">
        <v>962</v>
      </c>
      <c r="O10" s="100"/>
      <c r="P10" s="290" t="s">
        <v>964</v>
      </c>
      <c r="Q10" s="387" t="s">
        <v>965</v>
      </c>
      <c r="R10" s="100"/>
      <c r="S10" s="100" t="s">
        <v>505</v>
      </c>
      <c r="T10" s="127"/>
      <c r="U10" s="119">
        <f>'Internal Commitment'!J19</f>
        <v>8.5299999999999994</v>
      </c>
      <c r="V10" s="100" t="s">
        <v>101</v>
      </c>
      <c r="W10" s="101">
        <v>35</v>
      </c>
      <c r="X10" s="101">
        <v>27</v>
      </c>
      <c r="Y10" s="101">
        <v>20</v>
      </c>
      <c r="Z10" s="102">
        <v>5.0999999999999996</v>
      </c>
      <c r="AA10" s="101">
        <v>4</v>
      </c>
      <c r="AB10" s="254">
        <f t="shared" si="15"/>
        <v>1.89E-2</v>
      </c>
      <c r="AC10" s="102">
        <v>56</v>
      </c>
      <c r="AD10" s="103">
        <f t="shared" si="16"/>
        <v>11852</v>
      </c>
      <c r="AE10" s="104">
        <v>3500</v>
      </c>
      <c r="AF10" s="105">
        <f t="shared" si="17"/>
        <v>0.3</v>
      </c>
      <c r="AG10" s="100" t="s">
        <v>904</v>
      </c>
      <c r="AH10" s="106">
        <v>0.25700000000000001</v>
      </c>
      <c r="AI10" s="105">
        <f t="shared" si="18"/>
        <v>2.19</v>
      </c>
      <c r="AJ10" s="105">
        <f t="shared" si="19"/>
        <v>11.02</v>
      </c>
      <c r="AK10" s="107">
        <v>0</v>
      </c>
      <c r="AL10" s="105">
        <f t="shared" si="20"/>
        <v>0</v>
      </c>
      <c r="AM10" s="107">
        <v>0</v>
      </c>
      <c r="AN10" s="105">
        <f t="shared" si="21"/>
        <v>0</v>
      </c>
      <c r="AO10" s="107">
        <v>0</v>
      </c>
      <c r="AP10" s="105">
        <f t="shared" si="22"/>
        <v>0</v>
      </c>
      <c r="AQ10" s="107">
        <v>0</v>
      </c>
      <c r="AR10" s="105">
        <f t="shared" si="23"/>
        <v>0</v>
      </c>
      <c r="AS10" s="110">
        <v>0</v>
      </c>
      <c r="AT10" s="107">
        <v>0</v>
      </c>
      <c r="AU10" s="105">
        <f t="shared" si="24"/>
        <v>0</v>
      </c>
      <c r="AV10" s="105">
        <f t="shared" si="25"/>
        <v>0</v>
      </c>
      <c r="AW10" s="105">
        <f t="shared" si="26"/>
        <v>11.02</v>
      </c>
      <c r="AX10" s="109">
        <f t="shared" si="27"/>
        <v>0.1041</v>
      </c>
      <c r="AY10" s="110">
        <v>12.3</v>
      </c>
      <c r="AZ10" s="146">
        <v>1600</v>
      </c>
      <c r="BA10" s="105">
        <f>IF(ISERROR(AW10*AZ10),"",AW10*AZ10)</f>
        <v>17632</v>
      </c>
      <c r="BB10" s="105">
        <f t="shared" si="29"/>
        <v>19680</v>
      </c>
    </row>
    <row r="11" spans="1:54" s="111" customFormat="1" x14ac:dyDescent="0.25">
      <c r="A11" s="99">
        <v>8</v>
      </c>
      <c r="B11" s="100"/>
      <c r="C11" s="100"/>
      <c r="D11" s="100"/>
      <c r="E11" s="100" t="s">
        <v>694</v>
      </c>
      <c r="F11" s="100"/>
      <c r="G11" s="100" t="s">
        <v>664</v>
      </c>
      <c r="H11" s="100" t="s">
        <v>905</v>
      </c>
      <c r="I11" s="100" t="s">
        <v>906</v>
      </c>
      <c r="J11" s="100" t="s">
        <v>907</v>
      </c>
      <c r="K11" s="100" t="s">
        <v>690</v>
      </c>
      <c r="L11" s="112" t="s">
        <v>908</v>
      </c>
      <c r="M11" s="100" t="s">
        <v>691</v>
      </c>
      <c r="N11" s="100" t="s">
        <v>945</v>
      </c>
      <c r="O11" s="100"/>
      <c r="P11" s="290" t="s">
        <v>961</v>
      </c>
      <c r="Q11" s="312" t="s">
        <v>957</v>
      </c>
      <c r="R11" s="100"/>
      <c r="S11" s="100" t="s">
        <v>505</v>
      </c>
      <c r="T11" s="127"/>
      <c r="U11" s="119">
        <f>'Internal Commitment'!J20</f>
        <v>8.5299999999999994</v>
      </c>
      <c r="V11" s="100" t="s">
        <v>101</v>
      </c>
      <c r="W11" s="101">
        <v>35</v>
      </c>
      <c r="X11" s="101">
        <v>27</v>
      </c>
      <c r="Y11" s="101">
        <v>20</v>
      </c>
      <c r="Z11" s="102">
        <v>5.0999999999999996</v>
      </c>
      <c r="AA11" s="101">
        <v>4</v>
      </c>
      <c r="AB11" s="254">
        <f t="shared" si="15"/>
        <v>1.89E-2</v>
      </c>
      <c r="AC11" s="102">
        <v>56</v>
      </c>
      <c r="AD11" s="103">
        <f t="shared" si="16"/>
        <v>11852</v>
      </c>
      <c r="AE11" s="104">
        <v>3500</v>
      </c>
      <c r="AF11" s="105">
        <f t="shared" si="17"/>
        <v>0.3</v>
      </c>
      <c r="AG11" s="100" t="s">
        <v>904</v>
      </c>
      <c r="AH11" s="106">
        <v>0.25700000000000001</v>
      </c>
      <c r="AI11" s="105">
        <f t="shared" si="18"/>
        <v>2.19</v>
      </c>
      <c r="AJ11" s="105">
        <f t="shared" si="19"/>
        <v>11.02</v>
      </c>
      <c r="AK11" s="107">
        <v>0</v>
      </c>
      <c r="AL11" s="105">
        <f t="shared" si="20"/>
        <v>0</v>
      </c>
      <c r="AM11" s="107">
        <v>0</v>
      </c>
      <c r="AN11" s="105">
        <f t="shared" si="21"/>
        <v>0</v>
      </c>
      <c r="AO11" s="107">
        <v>0</v>
      </c>
      <c r="AP11" s="105">
        <f t="shared" si="22"/>
        <v>0</v>
      </c>
      <c r="AQ11" s="107">
        <v>0</v>
      </c>
      <c r="AR11" s="105">
        <f t="shared" si="23"/>
        <v>0</v>
      </c>
      <c r="AS11" s="110">
        <v>0</v>
      </c>
      <c r="AT11" s="107">
        <v>0</v>
      </c>
      <c r="AU11" s="105">
        <f t="shared" si="24"/>
        <v>0</v>
      </c>
      <c r="AV11" s="105">
        <f t="shared" si="25"/>
        <v>0</v>
      </c>
      <c r="AW11" s="105">
        <f t="shared" si="26"/>
        <v>11.02</v>
      </c>
      <c r="AX11" s="109">
        <f t="shared" si="27"/>
        <v>0.1041</v>
      </c>
      <c r="AY11" s="110">
        <v>12.3</v>
      </c>
      <c r="AZ11" s="146">
        <v>1600</v>
      </c>
      <c r="BA11" s="105">
        <f t="shared" ref="BA11" si="30">IF(ISERROR(AW11*AZ11),"",AW11*AZ11)</f>
        <v>17632</v>
      </c>
      <c r="BB11" s="105">
        <f t="shared" si="29"/>
        <v>19680</v>
      </c>
    </row>
    <row r="12" spans="1:54" ht="15" customHeight="1" x14ac:dyDescent="0.25">
      <c r="A12" s="99">
        <v>9</v>
      </c>
      <c r="B12" s="112"/>
      <c r="C12" s="112"/>
      <c r="D12" s="112"/>
      <c r="E12" s="100"/>
      <c r="F12" s="100"/>
      <c r="G12" s="100"/>
      <c r="H12" s="112"/>
      <c r="I12" s="112"/>
      <c r="J12" s="112"/>
      <c r="K12" s="112"/>
      <c r="L12" s="112"/>
      <c r="M12" s="112"/>
      <c r="N12" s="112"/>
      <c r="O12" s="112"/>
      <c r="P12" s="112"/>
      <c r="Q12" s="112"/>
      <c r="R12" s="112"/>
      <c r="S12" s="100"/>
      <c r="T12" s="127"/>
      <c r="U12" s="113"/>
      <c r="V12" s="100"/>
      <c r="W12" s="124"/>
      <c r="X12" s="124"/>
      <c r="Y12" s="124"/>
      <c r="Z12" s="114"/>
      <c r="AA12" s="80"/>
      <c r="AB12" s="132" t="str">
        <f t="shared" si="4"/>
        <v/>
      </c>
      <c r="AC12" s="114"/>
      <c r="AD12" s="103" t="str">
        <f t="shared" si="5"/>
        <v/>
      </c>
      <c r="AE12" s="112"/>
      <c r="AF12" s="108" t="str">
        <f t="shared" si="6"/>
        <v/>
      </c>
      <c r="AG12" s="112"/>
      <c r="AH12" s="115"/>
      <c r="AI12" s="105">
        <f t="shared" si="7"/>
        <v>0</v>
      </c>
      <c r="AJ12" s="105" t="str">
        <f t="shared" si="8"/>
        <v/>
      </c>
      <c r="AK12" s="107"/>
      <c r="AL12" s="108">
        <f t="shared" si="0"/>
        <v>0</v>
      </c>
      <c r="AM12" s="115"/>
      <c r="AN12" s="108">
        <f t="shared" si="1"/>
        <v>0</v>
      </c>
      <c r="AO12" s="115"/>
      <c r="AP12" s="105">
        <f t="shared" si="9"/>
        <v>0</v>
      </c>
      <c r="AQ12" s="115"/>
      <c r="AR12" s="105">
        <f t="shared" si="10"/>
        <v>0</v>
      </c>
      <c r="AS12" s="110"/>
      <c r="AT12" s="115"/>
      <c r="AU12" s="105">
        <f t="shared" si="11"/>
        <v>0</v>
      </c>
      <c r="AV12" s="105">
        <f t="shared" si="12"/>
        <v>0</v>
      </c>
      <c r="AW12" s="108" t="str">
        <f t="shared" si="2"/>
        <v/>
      </c>
      <c r="AX12" s="116" t="str">
        <f t="shared" si="3"/>
        <v/>
      </c>
      <c r="AY12" s="81"/>
      <c r="AZ12" s="80"/>
      <c r="BA12" s="105" t="str">
        <f t="shared" si="13"/>
        <v/>
      </c>
      <c r="BB12" s="105">
        <f t="shared" si="14"/>
        <v>0</v>
      </c>
    </row>
    <row r="13" spans="1:54" ht="15" customHeight="1" x14ac:dyDescent="0.25">
      <c r="A13" s="99">
        <v>10</v>
      </c>
      <c r="B13" s="112"/>
      <c r="C13" s="112"/>
      <c r="D13" s="112"/>
      <c r="E13" s="100"/>
      <c r="F13" s="100"/>
      <c r="G13" s="100"/>
      <c r="H13" s="112"/>
      <c r="I13" s="112"/>
      <c r="J13" s="112"/>
      <c r="K13" s="112"/>
      <c r="L13" s="112"/>
      <c r="M13" s="112"/>
      <c r="N13" s="112"/>
      <c r="O13" s="112"/>
      <c r="P13" s="112"/>
      <c r="Q13" s="112"/>
      <c r="R13" s="112"/>
      <c r="S13" s="100"/>
      <c r="T13" s="127"/>
      <c r="U13" s="113"/>
      <c r="V13" s="100"/>
      <c r="W13" s="124"/>
      <c r="X13" s="124"/>
      <c r="Y13" s="124"/>
      <c r="Z13" s="114"/>
      <c r="AA13" s="80"/>
      <c r="AB13" s="132" t="str">
        <f t="shared" si="4"/>
        <v/>
      </c>
      <c r="AC13" s="114"/>
      <c r="AD13" s="103" t="str">
        <f t="shared" si="5"/>
        <v/>
      </c>
      <c r="AE13" s="112"/>
      <c r="AF13" s="108" t="str">
        <f t="shared" si="6"/>
        <v/>
      </c>
      <c r="AG13" s="112"/>
      <c r="AH13" s="115"/>
      <c r="AI13" s="105">
        <f t="shared" si="7"/>
        <v>0</v>
      </c>
      <c r="AJ13" s="105" t="str">
        <f t="shared" si="8"/>
        <v/>
      </c>
      <c r="AK13" s="107"/>
      <c r="AL13" s="108">
        <f t="shared" si="0"/>
        <v>0</v>
      </c>
      <c r="AM13" s="115"/>
      <c r="AN13" s="108">
        <f t="shared" si="1"/>
        <v>0</v>
      </c>
      <c r="AO13" s="115"/>
      <c r="AP13" s="105">
        <f t="shared" si="9"/>
        <v>0</v>
      </c>
      <c r="AQ13" s="115"/>
      <c r="AR13" s="105">
        <f t="shared" si="10"/>
        <v>0</v>
      </c>
      <c r="AS13" s="110"/>
      <c r="AT13" s="115"/>
      <c r="AU13" s="105">
        <f t="shared" si="11"/>
        <v>0</v>
      </c>
      <c r="AV13" s="105">
        <f t="shared" si="12"/>
        <v>0</v>
      </c>
      <c r="AW13" s="108" t="str">
        <f t="shared" si="2"/>
        <v/>
      </c>
      <c r="AX13" s="116" t="str">
        <f t="shared" si="3"/>
        <v/>
      </c>
      <c r="AY13" s="81"/>
      <c r="AZ13" s="80"/>
      <c r="BA13" s="105" t="str">
        <f t="shared" si="13"/>
        <v/>
      </c>
      <c r="BB13" s="105">
        <f t="shared" si="14"/>
        <v>0</v>
      </c>
    </row>
    <row r="14" spans="1:54" ht="15" customHeight="1" x14ac:dyDescent="0.25">
      <c r="A14" s="99">
        <v>11</v>
      </c>
      <c r="B14" s="112"/>
      <c r="C14" s="112"/>
      <c r="D14" s="112"/>
      <c r="E14" s="100"/>
      <c r="F14" s="100"/>
      <c r="G14" s="100"/>
      <c r="H14" s="112"/>
      <c r="I14" s="112"/>
      <c r="J14" s="112"/>
      <c r="K14" s="112"/>
      <c r="L14" s="112"/>
      <c r="M14" s="112"/>
      <c r="N14" s="112"/>
      <c r="O14" s="112"/>
      <c r="P14" s="112"/>
      <c r="Q14" s="112"/>
      <c r="R14" s="112"/>
      <c r="S14" s="100"/>
      <c r="T14" s="127"/>
      <c r="U14" s="113"/>
      <c r="V14" s="100"/>
      <c r="W14" s="124"/>
      <c r="X14" s="124"/>
      <c r="Y14" s="124"/>
      <c r="Z14" s="114"/>
      <c r="AA14" s="80"/>
      <c r="AB14" s="132" t="str">
        <f t="shared" si="4"/>
        <v/>
      </c>
      <c r="AC14" s="114"/>
      <c r="AD14" s="103" t="str">
        <f t="shared" si="5"/>
        <v/>
      </c>
      <c r="AE14" s="112"/>
      <c r="AF14" s="108" t="str">
        <f t="shared" si="6"/>
        <v/>
      </c>
      <c r="AG14" s="112"/>
      <c r="AH14" s="115"/>
      <c r="AI14" s="105">
        <f t="shared" si="7"/>
        <v>0</v>
      </c>
      <c r="AJ14" s="105" t="str">
        <f t="shared" si="8"/>
        <v/>
      </c>
      <c r="AK14" s="107"/>
      <c r="AL14" s="108">
        <f t="shared" si="0"/>
        <v>0</v>
      </c>
      <c r="AM14" s="115"/>
      <c r="AN14" s="108">
        <f t="shared" si="1"/>
        <v>0</v>
      </c>
      <c r="AO14" s="115"/>
      <c r="AP14" s="105">
        <f t="shared" si="9"/>
        <v>0</v>
      </c>
      <c r="AQ14" s="115"/>
      <c r="AR14" s="105">
        <f t="shared" si="10"/>
        <v>0</v>
      </c>
      <c r="AS14" s="110"/>
      <c r="AT14" s="115"/>
      <c r="AU14" s="105">
        <f t="shared" si="11"/>
        <v>0</v>
      </c>
      <c r="AV14" s="105">
        <f t="shared" si="12"/>
        <v>0</v>
      </c>
      <c r="AW14" s="108" t="str">
        <f t="shared" si="2"/>
        <v/>
      </c>
      <c r="AX14" s="116" t="str">
        <f t="shared" si="3"/>
        <v/>
      </c>
      <c r="AY14" s="81"/>
      <c r="AZ14" s="80"/>
      <c r="BA14" s="105" t="str">
        <f t="shared" si="13"/>
        <v/>
      </c>
      <c r="BB14" s="105">
        <f t="shared" si="14"/>
        <v>0</v>
      </c>
    </row>
    <row r="15" spans="1:54" x14ac:dyDescent="0.25">
      <c r="A15" s="99">
        <v>12</v>
      </c>
      <c r="B15" s="112"/>
      <c r="C15" s="112"/>
      <c r="D15" s="112"/>
      <c r="E15" s="100"/>
      <c r="F15" s="100"/>
      <c r="G15" s="100"/>
      <c r="H15" s="112"/>
      <c r="I15" s="112"/>
      <c r="J15" s="112"/>
      <c r="K15" s="112"/>
      <c r="L15" s="112"/>
      <c r="M15" s="112"/>
      <c r="N15" s="112"/>
      <c r="O15" s="112"/>
      <c r="P15" s="112"/>
      <c r="Q15" s="112"/>
      <c r="R15" s="112"/>
      <c r="S15" s="100"/>
      <c r="T15" s="127"/>
      <c r="U15" s="113"/>
      <c r="V15" s="100"/>
      <c r="W15" s="124"/>
      <c r="X15" s="124"/>
      <c r="Y15" s="124"/>
      <c r="Z15" s="114"/>
      <c r="AA15" s="80"/>
      <c r="AB15" s="132" t="str">
        <f t="shared" si="4"/>
        <v/>
      </c>
      <c r="AC15" s="114"/>
      <c r="AD15" s="103" t="str">
        <f t="shared" si="5"/>
        <v/>
      </c>
      <c r="AE15" s="112"/>
      <c r="AF15" s="108" t="str">
        <f t="shared" si="6"/>
        <v/>
      </c>
      <c r="AG15" s="112"/>
      <c r="AH15" s="115"/>
      <c r="AI15" s="105">
        <f t="shared" si="7"/>
        <v>0</v>
      </c>
      <c r="AJ15" s="105" t="str">
        <f t="shared" si="8"/>
        <v/>
      </c>
      <c r="AK15" s="107"/>
      <c r="AL15" s="108">
        <f t="shared" si="0"/>
        <v>0</v>
      </c>
      <c r="AM15" s="115"/>
      <c r="AN15" s="108">
        <f t="shared" si="1"/>
        <v>0</v>
      </c>
      <c r="AO15" s="115"/>
      <c r="AP15" s="105">
        <f t="shared" si="9"/>
        <v>0</v>
      </c>
      <c r="AQ15" s="115"/>
      <c r="AR15" s="105">
        <f t="shared" si="10"/>
        <v>0</v>
      </c>
      <c r="AS15" s="110"/>
      <c r="AT15" s="115"/>
      <c r="AU15" s="105">
        <f t="shared" si="11"/>
        <v>0</v>
      </c>
      <c r="AV15" s="105">
        <f t="shared" si="12"/>
        <v>0</v>
      </c>
      <c r="AW15" s="108" t="str">
        <f t="shared" si="2"/>
        <v/>
      </c>
      <c r="AX15" s="116" t="str">
        <f t="shared" si="3"/>
        <v/>
      </c>
      <c r="AY15" s="81"/>
      <c r="AZ15" s="80"/>
      <c r="BA15" s="105" t="str">
        <f t="shared" si="13"/>
        <v/>
      </c>
      <c r="BB15" s="105">
        <f t="shared" si="14"/>
        <v>0</v>
      </c>
    </row>
    <row r="16" spans="1:54" x14ac:dyDescent="0.25">
      <c r="A16" s="99">
        <v>13</v>
      </c>
      <c r="B16" s="112"/>
      <c r="C16" s="112"/>
      <c r="D16" s="112"/>
      <c r="E16" s="100"/>
      <c r="F16" s="100"/>
      <c r="G16" s="100"/>
      <c r="H16" s="112"/>
      <c r="I16" s="112"/>
      <c r="J16" s="112"/>
      <c r="K16" s="112"/>
      <c r="L16" s="112"/>
      <c r="M16" s="112"/>
      <c r="N16" s="112"/>
      <c r="O16" s="112"/>
      <c r="P16" s="112"/>
      <c r="Q16" s="112"/>
      <c r="R16" s="112"/>
      <c r="S16" s="100"/>
      <c r="T16" s="127"/>
      <c r="U16" s="113"/>
      <c r="V16" s="100"/>
      <c r="W16" s="124"/>
      <c r="X16" s="124"/>
      <c r="Y16" s="124"/>
      <c r="Z16" s="114"/>
      <c r="AA16" s="80"/>
      <c r="AB16" s="132" t="str">
        <f t="shared" si="4"/>
        <v/>
      </c>
      <c r="AC16" s="114"/>
      <c r="AD16" s="103" t="str">
        <f t="shared" si="5"/>
        <v/>
      </c>
      <c r="AE16" s="112"/>
      <c r="AF16" s="108" t="str">
        <f t="shared" si="6"/>
        <v/>
      </c>
      <c r="AG16" s="112"/>
      <c r="AH16" s="115"/>
      <c r="AI16" s="105">
        <f t="shared" si="7"/>
        <v>0</v>
      </c>
      <c r="AJ16" s="105" t="str">
        <f t="shared" si="8"/>
        <v/>
      </c>
      <c r="AK16" s="107"/>
      <c r="AL16" s="108">
        <f t="shared" si="0"/>
        <v>0</v>
      </c>
      <c r="AM16" s="115"/>
      <c r="AN16" s="108">
        <f t="shared" si="1"/>
        <v>0</v>
      </c>
      <c r="AO16" s="115"/>
      <c r="AP16" s="105">
        <f t="shared" si="9"/>
        <v>0</v>
      </c>
      <c r="AQ16" s="115"/>
      <c r="AR16" s="105">
        <f t="shared" si="10"/>
        <v>0</v>
      </c>
      <c r="AS16" s="110"/>
      <c r="AT16" s="115"/>
      <c r="AU16" s="105">
        <f t="shared" si="11"/>
        <v>0</v>
      </c>
      <c r="AV16" s="105">
        <f t="shared" si="12"/>
        <v>0</v>
      </c>
      <c r="AW16" s="108" t="str">
        <f t="shared" si="2"/>
        <v/>
      </c>
      <c r="AX16" s="116" t="str">
        <f t="shared" si="3"/>
        <v/>
      </c>
      <c r="AY16" s="81"/>
      <c r="AZ16" s="80"/>
      <c r="BA16" s="105" t="str">
        <f t="shared" si="13"/>
        <v/>
      </c>
      <c r="BB16" s="105">
        <f t="shared" si="14"/>
        <v>0</v>
      </c>
    </row>
    <row r="17" spans="1:54" x14ac:dyDescent="0.25">
      <c r="A17" s="99">
        <v>14</v>
      </c>
      <c r="B17" s="112"/>
      <c r="C17" s="112"/>
      <c r="D17" s="112"/>
      <c r="E17" s="100"/>
      <c r="F17" s="100"/>
      <c r="G17" s="100"/>
      <c r="H17" s="112"/>
      <c r="I17" s="112"/>
      <c r="J17" s="112"/>
      <c r="K17" s="112"/>
      <c r="L17" s="112"/>
      <c r="M17" s="112"/>
      <c r="N17" s="112"/>
      <c r="O17" s="112"/>
      <c r="P17" s="112"/>
      <c r="Q17" s="112"/>
      <c r="R17" s="112"/>
      <c r="S17" s="100"/>
      <c r="T17" s="127"/>
      <c r="U17" s="113"/>
      <c r="V17" s="100"/>
      <c r="W17" s="124"/>
      <c r="X17" s="124"/>
      <c r="Y17" s="124"/>
      <c r="Z17" s="114"/>
      <c r="AA17" s="80"/>
      <c r="AB17" s="132" t="str">
        <f t="shared" si="4"/>
        <v/>
      </c>
      <c r="AC17" s="114"/>
      <c r="AD17" s="103" t="str">
        <f t="shared" si="5"/>
        <v/>
      </c>
      <c r="AE17" s="112"/>
      <c r="AF17" s="108" t="str">
        <f t="shared" si="6"/>
        <v/>
      </c>
      <c r="AG17" s="112"/>
      <c r="AH17" s="115"/>
      <c r="AI17" s="105">
        <f t="shared" si="7"/>
        <v>0</v>
      </c>
      <c r="AJ17" s="105" t="str">
        <f t="shared" si="8"/>
        <v/>
      </c>
      <c r="AK17" s="107"/>
      <c r="AL17" s="108">
        <f t="shared" si="0"/>
        <v>0</v>
      </c>
      <c r="AM17" s="115"/>
      <c r="AN17" s="108">
        <f t="shared" si="1"/>
        <v>0</v>
      </c>
      <c r="AO17" s="115"/>
      <c r="AP17" s="105">
        <f t="shared" si="9"/>
        <v>0</v>
      </c>
      <c r="AQ17" s="115"/>
      <c r="AR17" s="105">
        <f t="shared" si="10"/>
        <v>0</v>
      </c>
      <c r="AS17" s="110"/>
      <c r="AT17" s="115"/>
      <c r="AU17" s="105">
        <f t="shared" si="11"/>
        <v>0</v>
      </c>
      <c r="AV17" s="105">
        <f t="shared" si="12"/>
        <v>0</v>
      </c>
      <c r="AW17" s="108" t="str">
        <f t="shared" si="2"/>
        <v/>
      </c>
      <c r="AX17" s="116" t="str">
        <f t="shared" si="3"/>
        <v/>
      </c>
      <c r="AY17" s="81"/>
      <c r="AZ17" s="80"/>
      <c r="BA17" s="105" t="str">
        <f t="shared" si="13"/>
        <v/>
      </c>
      <c r="BB17" s="105">
        <f t="shared" si="14"/>
        <v>0</v>
      </c>
    </row>
    <row r="18" spans="1:54" x14ac:dyDescent="0.25">
      <c r="A18" s="99">
        <v>15</v>
      </c>
      <c r="B18" s="112"/>
      <c r="C18" s="112"/>
      <c r="D18" s="112"/>
      <c r="E18" s="100"/>
      <c r="F18" s="100"/>
      <c r="G18" s="100"/>
      <c r="H18" s="112"/>
      <c r="I18" s="112"/>
      <c r="J18" s="112"/>
      <c r="K18" s="112"/>
      <c r="L18" s="112"/>
      <c r="M18" s="112"/>
      <c r="N18" s="112"/>
      <c r="O18" s="112"/>
      <c r="P18" s="112"/>
      <c r="Q18" s="112"/>
      <c r="R18" s="112"/>
      <c r="S18" s="100"/>
      <c r="T18" s="127"/>
      <c r="U18" s="113"/>
      <c r="V18" s="100"/>
      <c r="W18" s="124"/>
      <c r="X18" s="124"/>
      <c r="Y18" s="124"/>
      <c r="Z18" s="114"/>
      <c r="AA18" s="80"/>
      <c r="AB18" s="132" t="str">
        <f t="shared" si="4"/>
        <v/>
      </c>
      <c r="AC18" s="114"/>
      <c r="AD18" s="103" t="str">
        <f t="shared" si="5"/>
        <v/>
      </c>
      <c r="AE18" s="112"/>
      <c r="AF18" s="108" t="str">
        <f t="shared" si="6"/>
        <v/>
      </c>
      <c r="AG18" s="112"/>
      <c r="AH18" s="115"/>
      <c r="AI18" s="105">
        <f t="shared" si="7"/>
        <v>0</v>
      </c>
      <c r="AJ18" s="105" t="str">
        <f t="shared" si="8"/>
        <v/>
      </c>
      <c r="AK18" s="107"/>
      <c r="AL18" s="108">
        <f t="shared" si="0"/>
        <v>0</v>
      </c>
      <c r="AM18" s="115"/>
      <c r="AN18" s="108">
        <f t="shared" si="1"/>
        <v>0</v>
      </c>
      <c r="AO18" s="115"/>
      <c r="AP18" s="105">
        <f t="shared" si="9"/>
        <v>0</v>
      </c>
      <c r="AQ18" s="115"/>
      <c r="AR18" s="105">
        <f t="shared" si="10"/>
        <v>0</v>
      </c>
      <c r="AS18" s="110"/>
      <c r="AT18" s="115"/>
      <c r="AU18" s="105">
        <f t="shared" si="11"/>
        <v>0</v>
      </c>
      <c r="AV18" s="105">
        <f t="shared" si="12"/>
        <v>0</v>
      </c>
      <c r="AW18" s="108" t="str">
        <f t="shared" si="2"/>
        <v/>
      </c>
      <c r="AX18" s="116" t="str">
        <f t="shared" si="3"/>
        <v/>
      </c>
      <c r="AY18" s="81"/>
      <c r="AZ18" s="80"/>
      <c r="BA18" s="105" t="str">
        <f t="shared" si="13"/>
        <v/>
      </c>
      <c r="BB18" s="105">
        <f t="shared" si="14"/>
        <v>0</v>
      </c>
    </row>
    <row r="19" spans="1:54" x14ac:dyDescent="0.25">
      <c r="A19" s="99">
        <v>16</v>
      </c>
      <c r="B19" s="112"/>
      <c r="C19" s="112"/>
      <c r="D19" s="112"/>
      <c r="E19" s="100"/>
      <c r="F19" s="100"/>
      <c r="G19" s="100"/>
      <c r="H19" s="112"/>
      <c r="I19" s="112"/>
      <c r="J19" s="112"/>
      <c r="K19" s="112"/>
      <c r="L19" s="112"/>
      <c r="M19" s="112"/>
      <c r="N19" s="112"/>
      <c r="O19" s="112"/>
      <c r="P19" s="112"/>
      <c r="Q19" s="112"/>
      <c r="R19" s="112"/>
      <c r="S19" s="100"/>
      <c r="T19" s="127"/>
      <c r="U19" s="113"/>
      <c r="V19" s="100"/>
      <c r="W19" s="124"/>
      <c r="X19" s="124"/>
      <c r="Y19" s="124"/>
      <c r="Z19" s="114"/>
      <c r="AA19" s="80"/>
      <c r="AB19" s="132" t="str">
        <f t="shared" si="4"/>
        <v/>
      </c>
      <c r="AC19" s="114"/>
      <c r="AD19" s="103" t="str">
        <f t="shared" si="5"/>
        <v/>
      </c>
      <c r="AE19" s="112"/>
      <c r="AF19" s="108" t="str">
        <f t="shared" si="6"/>
        <v/>
      </c>
      <c r="AG19" s="112"/>
      <c r="AH19" s="115"/>
      <c r="AI19" s="105">
        <f t="shared" si="7"/>
        <v>0</v>
      </c>
      <c r="AJ19" s="105" t="str">
        <f t="shared" si="8"/>
        <v/>
      </c>
      <c r="AK19" s="107"/>
      <c r="AL19" s="108">
        <f t="shared" si="0"/>
        <v>0</v>
      </c>
      <c r="AM19" s="115"/>
      <c r="AN19" s="108">
        <f t="shared" si="1"/>
        <v>0</v>
      </c>
      <c r="AO19" s="115"/>
      <c r="AP19" s="105">
        <f t="shared" si="9"/>
        <v>0</v>
      </c>
      <c r="AQ19" s="115"/>
      <c r="AR19" s="105">
        <f t="shared" si="10"/>
        <v>0</v>
      </c>
      <c r="AS19" s="110"/>
      <c r="AT19" s="115"/>
      <c r="AU19" s="105">
        <f t="shared" si="11"/>
        <v>0</v>
      </c>
      <c r="AV19" s="105">
        <f t="shared" si="12"/>
        <v>0</v>
      </c>
      <c r="AW19" s="108" t="str">
        <f t="shared" si="2"/>
        <v/>
      </c>
      <c r="AX19" s="116" t="str">
        <f t="shared" si="3"/>
        <v/>
      </c>
      <c r="AY19" s="81"/>
      <c r="AZ19" s="80"/>
      <c r="BA19" s="105" t="str">
        <f t="shared" si="13"/>
        <v/>
      </c>
      <c r="BB19" s="105">
        <f t="shared" si="14"/>
        <v>0</v>
      </c>
    </row>
    <row r="20" spans="1:54" x14ac:dyDescent="0.25">
      <c r="A20" s="99">
        <v>17</v>
      </c>
      <c r="B20" s="112"/>
      <c r="C20" s="112"/>
      <c r="D20" s="112"/>
      <c r="E20" s="100"/>
      <c r="F20" s="100"/>
      <c r="G20" s="100"/>
      <c r="H20" s="112"/>
      <c r="I20" s="112"/>
      <c r="J20" s="112"/>
      <c r="K20" s="112"/>
      <c r="L20" s="112"/>
      <c r="M20" s="112"/>
      <c r="N20" s="112"/>
      <c r="O20" s="112"/>
      <c r="P20" s="112"/>
      <c r="Q20" s="112"/>
      <c r="R20" s="112"/>
      <c r="S20" s="100"/>
      <c r="T20" s="127"/>
      <c r="U20" s="113"/>
      <c r="V20" s="100"/>
      <c r="W20" s="124"/>
      <c r="X20" s="124"/>
      <c r="Y20" s="124"/>
      <c r="Z20" s="114"/>
      <c r="AA20" s="80"/>
      <c r="AB20" s="132" t="str">
        <f t="shared" si="4"/>
        <v/>
      </c>
      <c r="AC20" s="114"/>
      <c r="AD20" s="103" t="str">
        <f t="shared" si="5"/>
        <v/>
      </c>
      <c r="AE20" s="112"/>
      <c r="AF20" s="108" t="str">
        <f t="shared" si="6"/>
        <v/>
      </c>
      <c r="AG20" s="112"/>
      <c r="AH20" s="115"/>
      <c r="AI20" s="105">
        <f t="shared" si="7"/>
        <v>0</v>
      </c>
      <c r="AJ20" s="105" t="str">
        <f t="shared" si="8"/>
        <v/>
      </c>
      <c r="AK20" s="107"/>
      <c r="AL20" s="108">
        <f t="shared" si="0"/>
        <v>0</v>
      </c>
      <c r="AM20" s="115"/>
      <c r="AN20" s="108">
        <f t="shared" si="1"/>
        <v>0</v>
      </c>
      <c r="AO20" s="115"/>
      <c r="AP20" s="105">
        <f t="shared" si="9"/>
        <v>0</v>
      </c>
      <c r="AQ20" s="115"/>
      <c r="AR20" s="105">
        <f t="shared" si="10"/>
        <v>0</v>
      </c>
      <c r="AS20" s="110"/>
      <c r="AT20" s="115"/>
      <c r="AU20" s="105">
        <f t="shared" si="11"/>
        <v>0</v>
      </c>
      <c r="AV20" s="105">
        <f t="shared" si="12"/>
        <v>0</v>
      </c>
      <c r="AW20" s="108" t="str">
        <f t="shared" si="2"/>
        <v/>
      </c>
      <c r="AX20" s="116" t="str">
        <f t="shared" si="3"/>
        <v/>
      </c>
      <c r="AY20" s="81"/>
      <c r="AZ20" s="80"/>
      <c r="BA20" s="105" t="str">
        <f t="shared" si="13"/>
        <v/>
      </c>
      <c r="BB20" s="105">
        <f t="shared" si="14"/>
        <v>0</v>
      </c>
    </row>
    <row r="21" spans="1:54" x14ac:dyDescent="0.25">
      <c r="A21" s="99">
        <v>18</v>
      </c>
      <c r="B21" s="112"/>
      <c r="C21" s="112"/>
      <c r="D21" s="112"/>
      <c r="E21" s="100"/>
      <c r="F21" s="100"/>
      <c r="G21" s="100"/>
      <c r="H21" s="112"/>
      <c r="I21" s="112"/>
      <c r="J21" s="112"/>
      <c r="K21" s="112"/>
      <c r="L21" s="112"/>
      <c r="M21" s="112"/>
      <c r="N21" s="112"/>
      <c r="O21" s="112"/>
      <c r="P21" s="112"/>
      <c r="Q21" s="112"/>
      <c r="R21" s="112"/>
      <c r="S21" s="100"/>
      <c r="T21" s="127"/>
      <c r="U21" s="113"/>
      <c r="V21" s="100"/>
      <c r="W21" s="124"/>
      <c r="X21" s="124"/>
      <c r="Y21" s="124"/>
      <c r="Z21" s="114"/>
      <c r="AA21" s="80"/>
      <c r="AB21" s="132" t="str">
        <f t="shared" si="4"/>
        <v/>
      </c>
      <c r="AC21" s="114"/>
      <c r="AD21" s="103" t="str">
        <f t="shared" si="5"/>
        <v/>
      </c>
      <c r="AE21" s="112"/>
      <c r="AF21" s="108" t="str">
        <f t="shared" si="6"/>
        <v/>
      </c>
      <c r="AG21" s="112"/>
      <c r="AH21" s="115"/>
      <c r="AI21" s="105">
        <f t="shared" si="7"/>
        <v>0</v>
      </c>
      <c r="AJ21" s="105" t="str">
        <f t="shared" si="8"/>
        <v/>
      </c>
      <c r="AK21" s="107"/>
      <c r="AL21" s="108">
        <f t="shared" ref="AL21:AL38" si="31">IF(ISERROR(AY21*AK21),"",AY21*AK21)</f>
        <v>0</v>
      </c>
      <c r="AM21" s="115"/>
      <c r="AN21" s="108">
        <f t="shared" ref="AN21:AN38" si="32">IF(ISERROR(AY21*AM21),"",AY21*AM21)</f>
        <v>0</v>
      </c>
      <c r="AO21" s="115"/>
      <c r="AP21" s="105">
        <f t="shared" si="9"/>
        <v>0</v>
      </c>
      <c r="AQ21" s="115"/>
      <c r="AR21" s="105">
        <f t="shared" si="10"/>
        <v>0</v>
      </c>
      <c r="AS21" s="110"/>
      <c r="AT21" s="115"/>
      <c r="AU21" s="105">
        <f t="shared" si="11"/>
        <v>0</v>
      </c>
      <c r="AV21" s="105">
        <f t="shared" si="12"/>
        <v>0</v>
      </c>
      <c r="AW21" s="108" t="str">
        <f t="shared" ref="AW21:AW38" si="33">IF(ISERROR(AJ21+AV21),"",AJ21+AV21)</f>
        <v/>
      </c>
      <c r="AX21" s="116" t="str">
        <f t="shared" si="3"/>
        <v/>
      </c>
      <c r="AY21" s="81"/>
      <c r="AZ21" s="80"/>
      <c r="BA21" s="105" t="str">
        <f t="shared" si="13"/>
        <v/>
      </c>
      <c r="BB21" s="105">
        <f t="shared" si="14"/>
        <v>0</v>
      </c>
    </row>
    <row r="22" spans="1:54" x14ac:dyDescent="0.25">
      <c r="A22" s="99">
        <v>19</v>
      </c>
      <c r="B22" s="112"/>
      <c r="C22" s="112"/>
      <c r="D22" s="112"/>
      <c r="E22" s="100"/>
      <c r="F22" s="100"/>
      <c r="G22" s="100"/>
      <c r="H22" s="112"/>
      <c r="I22" s="112"/>
      <c r="J22" s="112"/>
      <c r="K22" s="112"/>
      <c r="L22" s="112"/>
      <c r="M22" s="112"/>
      <c r="N22" s="112"/>
      <c r="O22" s="112"/>
      <c r="P22" s="112"/>
      <c r="Q22" s="112"/>
      <c r="R22" s="112"/>
      <c r="S22" s="100"/>
      <c r="T22" s="127"/>
      <c r="U22" s="113"/>
      <c r="V22" s="100"/>
      <c r="W22" s="124"/>
      <c r="X22" s="124"/>
      <c r="Y22" s="124"/>
      <c r="Z22" s="114"/>
      <c r="AA22" s="80"/>
      <c r="AB22" s="132" t="str">
        <f t="shared" si="4"/>
        <v/>
      </c>
      <c r="AC22" s="114"/>
      <c r="AD22" s="103" t="str">
        <f t="shared" si="5"/>
        <v/>
      </c>
      <c r="AE22" s="112"/>
      <c r="AF22" s="108" t="str">
        <f t="shared" si="6"/>
        <v/>
      </c>
      <c r="AG22" s="112"/>
      <c r="AH22" s="115"/>
      <c r="AI22" s="105">
        <f t="shared" si="7"/>
        <v>0</v>
      </c>
      <c r="AJ22" s="105" t="str">
        <f t="shared" si="8"/>
        <v/>
      </c>
      <c r="AK22" s="107"/>
      <c r="AL22" s="108">
        <f t="shared" si="31"/>
        <v>0</v>
      </c>
      <c r="AM22" s="115"/>
      <c r="AN22" s="108">
        <f t="shared" si="32"/>
        <v>0</v>
      </c>
      <c r="AO22" s="115"/>
      <c r="AP22" s="105">
        <f t="shared" si="9"/>
        <v>0</v>
      </c>
      <c r="AQ22" s="115"/>
      <c r="AR22" s="105">
        <f t="shared" si="10"/>
        <v>0</v>
      </c>
      <c r="AS22" s="110"/>
      <c r="AT22" s="115"/>
      <c r="AU22" s="105">
        <f t="shared" si="11"/>
        <v>0</v>
      </c>
      <c r="AV22" s="105">
        <f t="shared" si="12"/>
        <v>0</v>
      </c>
      <c r="AW22" s="108" t="str">
        <f t="shared" si="33"/>
        <v/>
      </c>
      <c r="AX22" s="116" t="str">
        <f t="shared" si="3"/>
        <v/>
      </c>
      <c r="AY22" s="81"/>
      <c r="AZ22" s="80"/>
      <c r="BA22" s="105" t="str">
        <f t="shared" si="13"/>
        <v/>
      </c>
      <c r="BB22" s="105">
        <f t="shared" si="14"/>
        <v>0</v>
      </c>
    </row>
    <row r="23" spans="1:54" x14ac:dyDescent="0.25">
      <c r="A23" s="99">
        <v>20</v>
      </c>
      <c r="B23" s="112"/>
      <c r="C23" s="112"/>
      <c r="D23" s="112"/>
      <c r="E23" s="100"/>
      <c r="F23" s="100"/>
      <c r="G23" s="100"/>
      <c r="H23" s="112"/>
      <c r="I23" s="112"/>
      <c r="J23" s="112"/>
      <c r="K23" s="112"/>
      <c r="L23" s="112"/>
      <c r="M23" s="112"/>
      <c r="N23" s="112"/>
      <c r="O23" s="112"/>
      <c r="P23" s="112"/>
      <c r="Q23" s="112"/>
      <c r="R23" s="112"/>
      <c r="S23" s="100"/>
      <c r="T23" s="127"/>
      <c r="U23" s="113"/>
      <c r="V23" s="100"/>
      <c r="W23" s="124"/>
      <c r="X23" s="124"/>
      <c r="Y23" s="124"/>
      <c r="Z23" s="114"/>
      <c r="AA23" s="80"/>
      <c r="AB23" s="132" t="str">
        <f t="shared" si="4"/>
        <v/>
      </c>
      <c r="AC23" s="114"/>
      <c r="AD23" s="103" t="str">
        <f t="shared" si="5"/>
        <v/>
      </c>
      <c r="AE23" s="112"/>
      <c r="AF23" s="108" t="str">
        <f t="shared" si="6"/>
        <v/>
      </c>
      <c r="AG23" s="112"/>
      <c r="AH23" s="115"/>
      <c r="AI23" s="105">
        <f t="shared" si="7"/>
        <v>0</v>
      </c>
      <c r="AJ23" s="105" t="str">
        <f t="shared" si="8"/>
        <v/>
      </c>
      <c r="AK23" s="107"/>
      <c r="AL23" s="108">
        <f t="shared" si="31"/>
        <v>0</v>
      </c>
      <c r="AM23" s="115"/>
      <c r="AN23" s="108">
        <f t="shared" si="32"/>
        <v>0</v>
      </c>
      <c r="AO23" s="115"/>
      <c r="AP23" s="105">
        <f t="shared" si="9"/>
        <v>0</v>
      </c>
      <c r="AQ23" s="115"/>
      <c r="AR23" s="105">
        <f t="shared" si="10"/>
        <v>0</v>
      </c>
      <c r="AS23" s="110"/>
      <c r="AT23" s="115"/>
      <c r="AU23" s="105">
        <f t="shared" si="11"/>
        <v>0</v>
      </c>
      <c r="AV23" s="105">
        <f t="shared" si="12"/>
        <v>0</v>
      </c>
      <c r="AW23" s="108" t="str">
        <f t="shared" si="33"/>
        <v/>
      </c>
      <c r="AX23" s="116" t="str">
        <f t="shared" si="3"/>
        <v/>
      </c>
      <c r="AY23" s="81"/>
      <c r="AZ23" s="80"/>
      <c r="BA23" s="105" t="str">
        <f t="shared" si="13"/>
        <v/>
      </c>
      <c r="BB23" s="105">
        <f t="shared" si="14"/>
        <v>0</v>
      </c>
    </row>
    <row r="24" spans="1:54" x14ac:dyDescent="0.25">
      <c r="A24" s="99">
        <v>21</v>
      </c>
      <c r="B24" s="112"/>
      <c r="C24" s="112"/>
      <c r="D24" s="112"/>
      <c r="E24" s="100"/>
      <c r="F24" s="100"/>
      <c r="G24" s="100"/>
      <c r="H24" s="112"/>
      <c r="I24" s="112"/>
      <c r="J24" s="112"/>
      <c r="K24" s="112"/>
      <c r="L24" s="112"/>
      <c r="M24" s="112"/>
      <c r="N24" s="112"/>
      <c r="O24" s="112"/>
      <c r="P24" s="112"/>
      <c r="Q24" s="112"/>
      <c r="R24" s="112"/>
      <c r="S24" s="100"/>
      <c r="T24" s="127"/>
      <c r="U24" s="113"/>
      <c r="V24" s="100"/>
      <c r="W24" s="124"/>
      <c r="X24" s="124"/>
      <c r="Y24" s="124"/>
      <c r="Z24" s="114"/>
      <c r="AA24" s="80"/>
      <c r="AB24" s="132" t="str">
        <f t="shared" si="4"/>
        <v/>
      </c>
      <c r="AC24" s="114"/>
      <c r="AD24" s="103" t="str">
        <f t="shared" si="5"/>
        <v/>
      </c>
      <c r="AE24" s="112"/>
      <c r="AF24" s="108" t="str">
        <f t="shared" si="6"/>
        <v/>
      </c>
      <c r="AG24" s="112"/>
      <c r="AH24" s="115"/>
      <c r="AI24" s="105">
        <f t="shared" si="7"/>
        <v>0</v>
      </c>
      <c r="AJ24" s="105" t="str">
        <f t="shared" si="8"/>
        <v/>
      </c>
      <c r="AK24" s="107"/>
      <c r="AL24" s="108">
        <f t="shared" si="31"/>
        <v>0</v>
      </c>
      <c r="AM24" s="115"/>
      <c r="AN24" s="108">
        <f t="shared" si="32"/>
        <v>0</v>
      </c>
      <c r="AO24" s="115"/>
      <c r="AP24" s="105">
        <f t="shared" si="9"/>
        <v>0</v>
      </c>
      <c r="AQ24" s="115"/>
      <c r="AR24" s="105">
        <f t="shared" si="10"/>
        <v>0</v>
      </c>
      <c r="AS24" s="110"/>
      <c r="AT24" s="115"/>
      <c r="AU24" s="105">
        <f t="shared" si="11"/>
        <v>0</v>
      </c>
      <c r="AV24" s="105">
        <f t="shared" si="12"/>
        <v>0</v>
      </c>
      <c r="AW24" s="108" t="str">
        <f t="shared" si="33"/>
        <v/>
      </c>
      <c r="AX24" s="116" t="str">
        <f t="shared" si="3"/>
        <v/>
      </c>
      <c r="AY24" s="81"/>
      <c r="AZ24" s="80"/>
      <c r="BA24" s="105" t="str">
        <f t="shared" si="13"/>
        <v/>
      </c>
      <c r="BB24" s="105">
        <f t="shared" si="14"/>
        <v>0</v>
      </c>
    </row>
    <row r="25" spans="1:54" x14ac:dyDescent="0.25">
      <c r="A25" s="99">
        <v>22</v>
      </c>
      <c r="B25" s="112"/>
      <c r="C25" s="112"/>
      <c r="D25" s="112"/>
      <c r="E25" s="100"/>
      <c r="F25" s="100"/>
      <c r="G25" s="100"/>
      <c r="H25" s="112"/>
      <c r="I25" s="112"/>
      <c r="J25" s="112"/>
      <c r="K25" s="112"/>
      <c r="L25" s="112"/>
      <c r="M25" s="112"/>
      <c r="N25" s="112"/>
      <c r="O25" s="112"/>
      <c r="P25" s="112"/>
      <c r="Q25" s="112"/>
      <c r="R25" s="112"/>
      <c r="S25" s="100"/>
      <c r="T25" s="127"/>
      <c r="U25" s="113"/>
      <c r="V25" s="100"/>
      <c r="W25" s="124"/>
      <c r="X25" s="124"/>
      <c r="Y25" s="124"/>
      <c r="Z25" s="114"/>
      <c r="AA25" s="80"/>
      <c r="AB25" s="132" t="str">
        <f t="shared" si="4"/>
        <v/>
      </c>
      <c r="AC25" s="114"/>
      <c r="AD25" s="103" t="str">
        <f t="shared" si="5"/>
        <v/>
      </c>
      <c r="AE25" s="112"/>
      <c r="AF25" s="108" t="str">
        <f t="shared" si="6"/>
        <v/>
      </c>
      <c r="AG25" s="112"/>
      <c r="AH25" s="115"/>
      <c r="AI25" s="105">
        <f t="shared" si="7"/>
        <v>0</v>
      </c>
      <c r="AJ25" s="105" t="str">
        <f t="shared" si="8"/>
        <v/>
      </c>
      <c r="AK25" s="107"/>
      <c r="AL25" s="108">
        <f t="shared" si="31"/>
        <v>0</v>
      </c>
      <c r="AM25" s="115"/>
      <c r="AN25" s="108">
        <f t="shared" si="32"/>
        <v>0</v>
      </c>
      <c r="AO25" s="115"/>
      <c r="AP25" s="105">
        <f t="shared" si="9"/>
        <v>0</v>
      </c>
      <c r="AQ25" s="115"/>
      <c r="AR25" s="105">
        <f t="shared" si="10"/>
        <v>0</v>
      </c>
      <c r="AS25" s="110"/>
      <c r="AT25" s="115"/>
      <c r="AU25" s="105">
        <f t="shared" si="11"/>
        <v>0</v>
      </c>
      <c r="AV25" s="105">
        <f t="shared" si="12"/>
        <v>0</v>
      </c>
      <c r="AW25" s="108" t="str">
        <f t="shared" si="33"/>
        <v/>
      </c>
      <c r="AX25" s="116" t="str">
        <f t="shared" si="3"/>
        <v/>
      </c>
      <c r="AY25" s="81"/>
      <c r="AZ25" s="80"/>
      <c r="BA25" s="105" t="str">
        <f t="shared" si="13"/>
        <v/>
      </c>
      <c r="BB25" s="105">
        <f t="shared" si="14"/>
        <v>0</v>
      </c>
    </row>
    <row r="26" spans="1:54" x14ac:dyDescent="0.25">
      <c r="A26" s="99">
        <v>23</v>
      </c>
      <c r="B26" s="112"/>
      <c r="C26" s="112"/>
      <c r="D26" s="112"/>
      <c r="E26" s="100"/>
      <c r="F26" s="100"/>
      <c r="G26" s="100"/>
      <c r="H26" s="112"/>
      <c r="I26" s="112"/>
      <c r="J26" s="112"/>
      <c r="K26" s="112"/>
      <c r="L26" s="112"/>
      <c r="M26" s="112"/>
      <c r="N26" s="112"/>
      <c r="O26" s="112"/>
      <c r="P26" s="112"/>
      <c r="Q26" s="112"/>
      <c r="R26" s="112"/>
      <c r="S26" s="100"/>
      <c r="T26" s="127"/>
      <c r="U26" s="113"/>
      <c r="V26" s="100"/>
      <c r="W26" s="124"/>
      <c r="X26" s="124"/>
      <c r="Y26" s="124"/>
      <c r="Z26" s="114"/>
      <c r="AA26" s="80"/>
      <c r="AB26" s="132" t="str">
        <f t="shared" si="4"/>
        <v/>
      </c>
      <c r="AC26" s="114"/>
      <c r="AD26" s="103" t="str">
        <f t="shared" si="5"/>
        <v/>
      </c>
      <c r="AE26" s="112"/>
      <c r="AF26" s="108" t="str">
        <f t="shared" si="6"/>
        <v/>
      </c>
      <c r="AG26" s="112"/>
      <c r="AH26" s="115"/>
      <c r="AI26" s="105">
        <f t="shared" si="7"/>
        <v>0</v>
      </c>
      <c r="AJ26" s="105" t="str">
        <f t="shared" si="8"/>
        <v/>
      </c>
      <c r="AK26" s="107"/>
      <c r="AL26" s="108">
        <f t="shared" si="31"/>
        <v>0</v>
      </c>
      <c r="AM26" s="115"/>
      <c r="AN26" s="108">
        <f t="shared" si="32"/>
        <v>0</v>
      </c>
      <c r="AO26" s="115"/>
      <c r="AP26" s="105">
        <f t="shared" si="9"/>
        <v>0</v>
      </c>
      <c r="AQ26" s="115"/>
      <c r="AR26" s="105">
        <f t="shared" si="10"/>
        <v>0</v>
      </c>
      <c r="AS26" s="110"/>
      <c r="AT26" s="115"/>
      <c r="AU26" s="105">
        <f t="shared" si="11"/>
        <v>0</v>
      </c>
      <c r="AV26" s="105">
        <f t="shared" si="12"/>
        <v>0</v>
      </c>
      <c r="AW26" s="108" t="str">
        <f t="shared" si="33"/>
        <v/>
      </c>
      <c r="AX26" s="116" t="str">
        <f t="shared" si="3"/>
        <v/>
      </c>
      <c r="AY26" s="81"/>
      <c r="AZ26" s="80"/>
      <c r="BA26" s="105" t="str">
        <f t="shared" si="13"/>
        <v/>
      </c>
      <c r="BB26" s="105">
        <f t="shared" si="14"/>
        <v>0</v>
      </c>
    </row>
    <row r="27" spans="1:54" x14ac:dyDescent="0.25">
      <c r="A27" s="99">
        <v>24</v>
      </c>
      <c r="B27" s="112"/>
      <c r="C27" s="112"/>
      <c r="D27" s="112"/>
      <c r="E27" s="100"/>
      <c r="F27" s="100"/>
      <c r="G27" s="100"/>
      <c r="H27" s="112"/>
      <c r="I27" s="112"/>
      <c r="J27" s="112"/>
      <c r="K27" s="112"/>
      <c r="L27" s="112"/>
      <c r="M27" s="112"/>
      <c r="N27" s="112"/>
      <c r="O27" s="112"/>
      <c r="P27" s="112"/>
      <c r="Q27" s="112"/>
      <c r="R27" s="112"/>
      <c r="S27" s="100"/>
      <c r="T27" s="127"/>
      <c r="U27" s="113"/>
      <c r="V27" s="100"/>
      <c r="W27" s="124"/>
      <c r="X27" s="124"/>
      <c r="Y27" s="124"/>
      <c r="Z27" s="114"/>
      <c r="AA27" s="80"/>
      <c r="AB27" s="132" t="str">
        <f t="shared" si="4"/>
        <v/>
      </c>
      <c r="AC27" s="114"/>
      <c r="AD27" s="103" t="str">
        <f t="shared" si="5"/>
        <v/>
      </c>
      <c r="AE27" s="112"/>
      <c r="AF27" s="108" t="str">
        <f t="shared" si="6"/>
        <v/>
      </c>
      <c r="AG27" s="112"/>
      <c r="AH27" s="115"/>
      <c r="AI27" s="105">
        <f t="shared" si="7"/>
        <v>0</v>
      </c>
      <c r="AJ27" s="105" t="str">
        <f t="shared" si="8"/>
        <v/>
      </c>
      <c r="AK27" s="107"/>
      <c r="AL27" s="108">
        <f t="shared" si="31"/>
        <v>0</v>
      </c>
      <c r="AM27" s="115"/>
      <c r="AN27" s="108">
        <f t="shared" si="32"/>
        <v>0</v>
      </c>
      <c r="AO27" s="115"/>
      <c r="AP27" s="105">
        <f t="shared" si="9"/>
        <v>0</v>
      </c>
      <c r="AQ27" s="115"/>
      <c r="AR27" s="105">
        <f t="shared" si="10"/>
        <v>0</v>
      </c>
      <c r="AS27" s="110"/>
      <c r="AT27" s="115"/>
      <c r="AU27" s="105">
        <f t="shared" si="11"/>
        <v>0</v>
      </c>
      <c r="AV27" s="105">
        <f t="shared" si="12"/>
        <v>0</v>
      </c>
      <c r="AW27" s="108" t="str">
        <f t="shared" si="33"/>
        <v/>
      </c>
      <c r="AX27" s="116" t="str">
        <f t="shared" si="3"/>
        <v/>
      </c>
      <c r="AY27" s="81"/>
      <c r="AZ27" s="80"/>
      <c r="BA27" s="105" t="str">
        <f t="shared" si="13"/>
        <v/>
      </c>
      <c r="BB27" s="105">
        <f t="shared" si="14"/>
        <v>0</v>
      </c>
    </row>
    <row r="28" spans="1:54" x14ac:dyDescent="0.25">
      <c r="A28" s="99">
        <v>25</v>
      </c>
      <c r="B28" s="112"/>
      <c r="C28" s="112"/>
      <c r="D28" s="112"/>
      <c r="E28" s="100"/>
      <c r="F28" s="100"/>
      <c r="G28" s="100"/>
      <c r="H28" s="112"/>
      <c r="I28" s="112"/>
      <c r="J28" s="112"/>
      <c r="K28" s="112"/>
      <c r="L28" s="112"/>
      <c r="M28" s="112"/>
      <c r="N28" s="112"/>
      <c r="O28" s="112"/>
      <c r="P28" s="112"/>
      <c r="Q28" s="112"/>
      <c r="R28" s="112"/>
      <c r="S28" s="100"/>
      <c r="T28" s="127"/>
      <c r="U28" s="113"/>
      <c r="V28" s="100"/>
      <c r="W28" s="124"/>
      <c r="X28" s="124"/>
      <c r="Y28" s="124"/>
      <c r="Z28" s="114"/>
      <c r="AA28" s="80"/>
      <c r="AB28" s="132" t="str">
        <f t="shared" si="4"/>
        <v/>
      </c>
      <c r="AC28" s="114"/>
      <c r="AD28" s="103" t="str">
        <f t="shared" si="5"/>
        <v/>
      </c>
      <c r="AE28" s="112"/>
      <c r="AF28" s="108" t="str">
        <f t="shared" si="6"/>
        <v/>
      </c>
      <c r="AG28" s="112"/>
      <c r="AH28" s="115"/>
      <c r="AI28" s="105">
        <f t="shared" si="7"/>
        <v>0</v>
      </c>
      <c r="AJ28" s="105" t="str">
        <f t="shared" si="8"/>
        <v/>
      </c>
      <c r="AK28" s="107"/>
      <c r="AL28" s="108">
        <f t="shared" si="31"/>
        <v>0</v>
      </c>
      <c r="AM28" s="115"/>
      <c r="AN28" s="108">
        <f t="shared" si="32"/>
        <v>0</v>
      </c>
      <c r="AO28" s="115"/>
      <c r="AP28" s="105">
        <f t="shared" si="9"/>
        <v>0</v>
      </c>
      <c r="AQ28" s="115"/>
      <c r="AR28" s="105">
        <f t="shared" si="10"/>
        <v>0</v>
      </c>
      <c r="AS28" s="110"/>
      <c r="AT28" s="115"/>
      <c r="AU28" s="105">
        <f t="shared" si="11"/>
        <v>0</v>
      </c>
      <c r="AV28" s="105">
        <f t="shared" si="12"/>
        <v>0</v>
      </c>
      <c r="AW28" s="108" t="str">
        <f t="shared" si="33"/>
        <v/>
      </c>
      <c r="AX28" s="116" t="str">
        <f t="shared" si="3"/>
        <v/>
      </c>
      <c r="AY28" s="81"/>
      <c r="AZ28" s="80"/>
      <c r="BA28" s="105" t="str">
        <f t="shared" si="13"/>
        <v/>
      </c>
      <c r="BB28" s="105">
        <f t="shared" si="14"/>
        <v>0</v>
      </c>
    </row>
    <row r="29" spans="1:54" x14ac:dyDescent="0.25">
      <c r="A29" s="99">
        <v>26</v>
      </c>
      <c r="B29" s="112"/>
      <c r="C29" s="112"/>
      <c r="D29" s="112"/>
      <c r="E29" s="100"/>
      <c r="F29" s="100"/>
      <c r="G29" s="100"/>
      <c r="H29" s="112"/>
      <c r="I29" s="112"/>
      <c r="J29" s="112"/>
      <c r="K29" s="112"/>
      <c r="L29" s="112"/>
      <c r="M29" s="112"/>
      <c r="N29" s="112"/>
      <c r="O29" s="112"/>
      <c r="P29" s="112"/>
      <c r="Q29" s="112"/>
      <c r="R29" s="112"/>
      <c r="S29" s="100"/>
      <c r="T29" s="127"/>
      <c r="U29" s="113"/>
      <c r="V29" s="100"/>
      <c r="W29" s="124"/>
      <c r="X29" s="124"/>
      <c r="Y29" s="124"/>
      <c r="Z29" s="114"/>
      <c r="AA29" s="80"/>
      <c r="AB29" s="132" t="str">
        <f t="shared" si="4"/>
        <v/>
      </c>
      <c r="AC29" s="114"/>
      <c r="AD29" s="103" t="str">
        <f t="shared" si="5"/>
        <v/>
      </c>
      <c r="AE29" s="112"/>
      <c r="AF29" s="108" t="str">
        <f t="shared" si="6"/>
        <v/>
      </c>
      <c r="AG29" s="112"/>
      <c r="AH29" s="115"/>
      <c r="AI29" s="105">
        <f t="shared" si="7"/>
        <v>0</v>
      </c>
      <c r="AJ29" s="105" t="str">
        <f t="shared" si="8"/>
        <v/>
      </c>
      <c r="AK29" s="107"/>
      <c r="AL29" s="108">
        <f t="shared" si="31"/>
        <v>0</v>
      </c>
      <c r="AM29" s="115"/>
      <c r="AN29" s="108">
        <f t="shared" si="32"/>
        <v>0</v>
      </c>
      <c r="AO29" s="115"/>
      <c r="AP29" s="105">
        <f t="shared" si="9"/>
        <v>0</v>
      </c>
      <c r="AQ29" s="115"/>
      <c r="AR29" s="105">
        <f t="shared" si="10"/>
        <v>0</v>
      </c>
      <c r="AS29" s="110"/>
      <c r="AT29" s="115"/>
      <c r="AU29" s="105">
        <f t="shared" si="11"/>
        <v>0</v>
      </c>
      <c r="AV29" s="105">
        <f t="shared" si="12"/>
        <v>0</v>
      </c>
      <c r="AW29" s="108" t="str">
        <f t="shared" si="33"/>
        <v/>
      </c>
      <c r="AX29" s="116" t="str">
        <f t="shared" si="3"/>
        <v/>
      </c>
      <c r="AY29" s="81"/>
      <c r="AZ29" s="80"/>
      <c r="BA29" s="105" t="str">
        <f t="shared" si="13"/>
        <v/>
      </c>
      <c r="BB29" s="105">
        <f t="shared" si="14"/>
        <v>0</v>
      </c>
    </row>
    <row r="30" spans="1:54" x14ac:dyDescent="0.25">
      <c r="A30" s="99">
        <v>27</v>
      </c>
      <c r="B30" s="112"/>
      <c r="C30" s="112"/>
      <c r="D30" s="112"/>
      <c r="E30" s="100"/>
      <c r="F30" s="100"/>
      <c r="G30" s="100"/>
      <c r="H30" s="112"/>
      <c r="I30" s="112"/>
      <c r="J30" s="112"/>
      <c r="K30" s="112"/>
      <c r="L30" s="112"/>
      <c r="M30" s="112"/>
      <c r="N30" s="112"/>
      <c r="O30" s="112"/>
      <c r="P30" s="112"/>
      <c r="Q30" s="112"/>
      <c r="R30" s="112"/>
      <c r="S30" s="100"/>
      <c r="T30" s="127"/>
      <c r="U30" s="113"/>
      <c r="V30" s="100"/>
      <c r="W30" s="124"/>
      <c r="X30" s="124"/>
      <c r="Y30" s="124"/>
      <c r="Z30" s="114"/>
      <c r="AA30" s="80"/>
      <c r="AB30" s="132" t="str">
        <f t="shared" si="4"/>
        <v/>
      </c>
      <c r="AC30" s="114"/>
      <c r="AD30" s="103" t="str">
        <f t="shared" si="5"/>
        <v/>
      </c>
      <c r="AE30" s="112"/>
      <c r="AF30" s="108" t="str">
        <f t="shared" si="6"/>
        <v/>
      </c>
      <c r="AG30" s="112"/>
      <c r="AH30" s="115"/>
      <c r="AI30" s="105">
        <f t="shared" si="7"/>
        <v>0</v>
      </c>
      <c r="AJ30" s="105" t="str">
        <f t="shared" si="8"/>
        <v/>
      </c>
      <c r="AK30" s="107"/>
      <c r="AL30" s="108">
        <f t="shared" si="31"/>
        <v>0</v>
      </c>
      <c r="AM30" s="115"/>
      <c r="AN30" s="108">
        <f t="shared" si="32"/>
        <v>0</v>
      </c>
      <c r="AO30" s="115"/>
      <c r="AP30" s="105">
        <f t="shared" si="9"/>
        <v>0</v>
      </c>
      <c r="AQ30" s="115"/>
      <c r="AR30" s="105">
        <f t="shared" si="10"/>
        <v>0</v>
      </c>
      <c r="AS30" s="110"/>
      <c r="AT30" s="115"/>
      <c r="AU30" s="105">
        <f t="shared" si="11"/>
        <v>0</v>
      </c>
      <c r="AV30" s="105">
        <f t="shared" si="12"/>
        <v>0</v>
      </c>
      <c r="AW30" s="108" t="str">
        <f t="shared" si="33"/>
        <v/>
      </c>
      <c r="AX30" s="116" t="str">
        <f t="shared" si="3"/>
        <v/>
      </c>
      <c r="AY30" s="81"/>
      <c r="AZ30" s="80"/>
      <c r="BA30" s="105" t="str">
        <f t="shared" si="13"/>
        <v/>
      </c>
      <c r="BB30" s="105">
        <f t="shared" si="14"/>
        <v>0</v>
      </c>
    </row>
    <row r="31" spans="1:54" x14ac:dyDescent="0.25">
      <c r="A31" s="99">
        <v>28</v>
      </c>
      <c r="B31" s="112"/>
      <c r="C31" s="112"/>
      <c r="D31" s="112"/>
      <c r="E31" s="100"/>
      <c r="F31" s="100"/>
      <c r="G31" s="100"/>
      <c r="H31" s="112"/>
      <c r="I31" s="112"/>
      <c r="J31" s="112"/>
      <c r="K31" s="112"/>
      <c r="L31" s="112"/>
      <c r="M31" s="112"/>
      <c r="N31" s="112"/>
      <c r="O31" s="112"/>
      <c r="P31" s="112"/>
      <c r="Q31" s="112"/>
      <c r="R31" s="112"/>
      <c r="S31" s="100"/>
      <c r="T31" s="127"/>
      <c r="U31" s="113"/>
      <c r="V31" s="100"/>
      <c r="W31" s="124"/>
      <c r="X31" s="124"/>
      <c r="Y31" s="124"/>
      <c r="Z31" s="114"/>
      <c r="AA31" s="80"/>
      <c r="AB31" s="132" t="str">
        <f t="shared" si="4"/>
        <v/>
      </c>
      <c r="AC31" s="114"/>
      <c r="AD31" s="103" t="str">
        <f t="shared" si="5"/>
        <v/>
      </c>
      <c r="AE31" s="112"/>
      <c r="AF31" s="108" t="str">
        <f t="shared" si="6"/>
        <v/>
      </c>
      <c r="AG31" s="112"/>
      <c r="AH31" s="115"/>
      <c r="AI31" s="105">
        <f t="shared" si="7"/>
        <v>0</v>
      </c>
      <c r="AJ31" s="105" t="str">
        <f t="shared" si="8"/>
        <v/>
      </c>
      <c r="AK31" s="107"/>
      <c r="AL31" s="108">
        <f t="shared" si="31"/>
        <v>0</v>
      </c>
      <c r="AM31" s="115"/>
      <c r="AN31" s="108">
        <f t="shared" si="32"/>
        <v>0</v>
      </c>
      <c r="AO31" s="115"/>
      <c r="AP31" s="105">
        <f t="shared" si="9"/>
        <v>0</v>
      </c>
      <c r="AQ31" s="115"/>
      <c r="AR31" s="105">
        <f t="shared" si="10"/>
        <v>0</v>
      </c>
      <c r="AS31" s="110"/>
      <c r="AT31" s="115"/>
      <c r="AU31" s="105">
        <f t="shared" si="11"/>
        <v>0</v>
      </c>
      <c r="AV31" s="105">
        <f t="shared" si="12"/>
        <v>0</v>
      </c>
      <c r="AW31" s="108" t="str">
        <f t="shared" si="33"/>
        <v/>
      </c>
      <c r="AX31" s="116" t="str">
        <f t="shared" si="3"/>
        <v/>
      </c>
      <c r="AY31" s="81"/>
      <c r="AZ31" s="80"/>
      <c r="BA31" s="105" t="str">
        <f t="shared" si="13"/>
        <v/>
      </c>
      <c r="BB31" s="105">
        <f t="shared" si="14"/>
        <v>0</v>
      </c>
    </row>
    <row r="32" spans="1:54" x14ac:dyDescent="0.25">
      <c r="A32" s="99">
        <v>29</v>
      </c>
      <c r="B32" s="112"/>
      <c r="C32" s="112"/>
      <c r="D32" s="112"/>
      <c r="E32" s="100"/>
      <c r="F32" s="100"/>
      <c r="G32" s="100"/>
      <c r="H32" s="112"/>
      <c r="I32" s="112"/>
      <c r="J32" s="112"/>
      <c r="K32" s="112"/>
      <c r="L32" s="112"/>
      <c r="M32" s="112"/>
      <c r="N32" s="112"/>
      <c r="O32" s="112"/>
      <c r="P32" s="112"/>
      <c r="Q32" s="112"/>
      <c r="R32" s="112"/>
      <c r="S32" s="100"/>
      <c r="T32" s="127"/>
      <c r="U32" s="113"/>
      <c r="V32" s="100"/>
      <c r="W32" s="124"/>
      <c r="X32" s="124"/>
      <c r="Y32" s="124"/>
      <c r="Z32" s="114"/>
      <c r="AA32" s="80"/>
      <c r="AB32" s="132" t="str">
        <f t="shared" si="4"/>
        <v/>
      </c>
      <c r="AC32" s="114"/>
      <c r="AD32" s="103" t="str">
        <f t="shared" si="5"/>
        <v/>
      </c>
      <c r="AE32" s="112"/>
      <c r="AF32" s="108" t="str">
        <f t="shared" si="6"/>
        <v/>
      </c>
      <c r="AG32" s="112"/>
      <c r="AH32" s="115"/>
      <c r="AI32" s="105">
        <f t="shared" si="7"/>
        <v>0</v>
      </c>
      <c r="AJ32" s="105" t="str">
        <f t="shared" si="8"/>
        <v/>
      </c>
      <c r="AK32" s="107"/>
      <c r="AL32" s="108">
        <f t="shared" si="31"/>
        <v>0</v>
      </c>
      <c r="AM32" s="115"/>
      <c r="AN32" s="108">
        <f t="shared" si="32"/>
        <v>0</v>
      </c>
      <c r="AO32" s="115"/>
      <c r="AP32" s="105">
        <f t="shared" si="9"/>
        <v>0</v>
      </c>
      <c r="AQ32" s="115"/>
      <c r="AR32" s="105">
        <f t="shared" si="10"/>
        <v>0</v>
      </c>
      <c r="AS32" s="110"/>
      <c r="AT32" s="115"/>
      <c r="AU32" s="105">
        <f t="shared" si="11"/>
        <v>0</v>
      </c>
      <c r="AV32" s="105">
        <f t="shared" si="12"/>
        <v>0</v>
      </c>
      <c r="AW32" s="108" t="str">
        <f t="shared" si="33"/>
        <v/>
      </c>
      <c r="AX32" s="116" t="str">
        <f t="shared" si="3"/>
        <v/>
      </c>
      <c r="AY32" s="81"/>
      <c r="AZ32" s="80"/>
      <c r="BA32" s="105" t="str">
        <f t="shared" si="13"/>
        <v/>
      </c>
      <c r="BB32" s="105">
        <f t="shared" si="14"/>
        <v>0</v>
      </c>
    </row>
    <row r="33" spans="1:54" x14ac:dyDescent="0.25">
      <c r="A33" s="99">
        <v>30</v>
      </c>
      <c r="B33" s="112"/>
      <c r="C33" s="112"/>
      <c r="D33" s="112"/>
      <c r="E33" s="100"/>
      <c r="F33" s="100"/>
      <c r="G33" s="100"/>
      <c r="H33" s="112"/>
      <c r="I33" s="112"/>
      <c r="J33" s="112"/>
      <c r="K33" s="112"/>
      <c r="L33" s="112"/>
      <c r="M33" s="112"/>
      <c r="N33" s="112"/>
      <c r="O33" s="112"/>
      <c r="P33" s="112"/>
      <c r="Q33" s="112"/>
      <c r="R33" s="112"/>
      <c r="S33" s="100"/>
      <c r="T33" s="127"/>
      <c r="U33" s="113"/>
      <c r="V33" s="100"/>
      <c r="W33" s="124"/>
      <c r="X33" s="124"/>
      <c r="Y33" s="124"/>
      <c r="Z33" s="114"/>
      <c r="AA33" s="80"/>
      <c r="AB33" s="132" t="str">
        <f t="shared" si="4"/>
        <v/>
      </c>
      <c r="AC33" s="114"/>
      <c r="AD33" s="103" t="str">
        <f t="shared" si="5"/>
        <v/>
      </c>
      <c r="AE33" s="112"/>
      <c r="AF33" s="108" t="str">
        <f t="shared" si="6"/>
        <v/>
      </c>
      <c r="AG33" s="112"/>
      <c r="AH33" s="115"/>
      <c r="AI33" s="105">
        <f t="shared" si="7"/>
        <v>0</v>
      </c>
      <c r="AJ33" s="105" t="str">
        <f t="shared" si="8"/>
        <v/>
      </c>
      <c r="AK33" s="107"/>
      <c r="AL33" s="108">
        <f t="shared" si="31"/>
        <v>0</v>
      </c>
      <c r="AM33" s="115"/>
      <c r="AN33" s="108">
        <f t="shared" si="32"/>
        <v>0</v>
      </c>
      <c r="AO33" s="115"/>
      <c r="AP33" s="105">
        <f t="shared" si="9"/>
        <v>0</v>
      </c>
      <c r="AQ33" s="115"/>
      <c r="AR33" s="105">
        <f t="shared" si="10"/>
        <v>0</v>
      </c>
      <c r="AS33" s="110"/>
      <c r="AT33" s="115"/>
      <c r="AU33" s="105">
        <f t="shared" si="11"/>
        <v>0</v>
      </c>
      <c r="AV33" s="105">
        <f t="shared" si="12"/>
        <v>0</v>
      </c>
      <c r="AW33" s="108" t="str">
        <f t="shared" si="33"/>
        <v/>
      </c>
      <c r="AX33" s="116" t="str">
        <f t="shared" si="3"/>
        <v/>
      </c>
      <c r="AY33" s="81"/>
      <c r="AZ33" s="80"/>
      <c r="BA33" s="105" t="str">
        <f t="shared" si="13"/>
        <v/>
      </c>
      <c r="BB33" s="105">
        <f t="shared" si="14"/>
        <v>0</v>
      </c>
    </row>
    <row r="34" spans="1:54" x14ac:dyDescent="0.25">
      <c r="A34" s="99">
        <v>31</v>
      </c>
      <c r="B34" s="112"/>
      <c r="C34" s="112"/>
      <c r="D34" s="112"/>
      <c r="E34" s="100"/>
      <c r="F34" s="100"/>
      <c r="G34" s="100"/>
      <c r="H34" s="112"/>
      <c r="I34" s="112"/>
      <c r="J34" s="112"/>
      <c r="K34" s="112"/>
      <c r="L34" s="112"/>
      <c r="M34" s="112"/>
      <c r="N34" s="112"/>
      <c r="O34" s="112"/>
      <c r="P34" s="112"/>
      <c r="Q34" s="112"/>
      <c r="R34" s="112"/>
      <c r="S34" s="100"/>
      <c r="T34" s="127"/>
      <c r="U34" s="113"/>
      <c r="V34" s="100"/>
      <c r="W34" s="124"/>
      <c r="X34" s="124"/>
      <c r="Y34" s="124"/>
      <c r="Z34" s="114"/>
      <c r="AA34" s="80"/>
      <c r="AB34" s="132" t="str">
        <f t="shared" si="4"/>
        <v/>
      </c>
      <c r="AC34" s="114"/>
      <c r="AD34" s="103" t="str">
        <f t="shared" si="5"/>
        <v/>
      </c>
      <c r="AE34" s="112"/>
      <c r="AF34" s="108" t="str">
        <f t="shared" si="6"/>
        <v/>
      </c>
      <c r="AG34" s="112"/>
      <c r="AH34" s="115"/>
      <c r="AI34" s="105">
        <f t="shared" si="7"/>
        <v>0</v>
      </c>
      <c r="AJ34" s="105" t="str">
        <f t="shared" si="8"/>
        <v/>
      </c>
      <c r="AK34" s="107"/>
      <c r="AL34" s="108">
        <f t="shared" si="31"/>
        <v>0</v>
      </c>
      <c r="AM34" s="115"/>
      <c r="AN34" s="108">
        <f t="shared" si="32"/>
        <v>0</v>
      </c>
      <c r="AO34" s="115"/>
      <c r="AP34" s="105">
        <f t="shared" si="9"/>
        <v>0</v>
      </c>
      <c r="AQ34" s="115"/>
      <c r="AR34" s="105">
        <f t="shared" si="10"/>
        <v>0</v>
      </c>
      <c r="AS34" s="110"/>
      <c r="AT34" s="115"/>
      <c r="AU34" s="105">
        <f t="shared" si="11"/>
        <v>0</v>
      </c>
      <c r="AV34" s="105">
        <f t="shared" si="12"/>
        <v>0</v>
      </c>
      <c r="AW34" s="108" t="str">
        <f t="shared" si="33"/>
        <v/>
      </c>
      <c r="AX34" s="116" t="str">
        <f t="shared" si="3"/>
        <v/>
      </c>
      <c r="AY34" s="81"/>
      <c r="AZ34" s="80"/>
      <c r="BA34" s="105" t="str">
        <f t="shared" si="13"/>
        <v/>
      </c>
      <c r="BB34" s="105">
        <f t="shared" si="14"/>
        <v>0</v>
      </c>
    </row>
    <row r="35" spans="1:54" x14ac:dyDescent="0.25">
      <c r="A35" s="99">
        <v>32</v>
      </c>
      <c r="B35" s="112"/>
      <c r="C35" s="112"/>
      <c r="D35" s="112"/>
      <c r="E35" s="100"/>
      <c r="F35" s="100"/>
      <c r="G35" s="100"/>
      <c r="H35" s="112"/>
      <c r="I35" s="112"/>
      <c r="J35" s="112"/>
      <c r="K35" s="112"/>
      <c r="L35" s="112"/>
      <c r="M35" s="112"/>
      <c r="N35" s="112"/>
      <c r="O35" s="112"/>
      <c r="P35" s="112"/>
      <c r="Q35" s="112"/>
      <c r="R35" s="112"/>
      <c r="S35" s="100"/>
      <c r="T35" s="127"/>
      <c r="U35" s="113"/>
      <c r="V35" s="100"/>
      <c r="W35" s="124"/>
      <c r="X35" s="124"/>
      <c r="Y35" s="124"/>
      <c r="Z35" s="114"/>
      <c r="AA35" s="80"/>
      <c r="AB35" s="132" t="str">
        <f t="shared" si="4"/>
        <v/>
      </c>
      <c r="AC35" s="114"/>
      <c r="AD35" s="103" t="str">
        <f t="shared" si="5"/>
        <v/>
      </c>
      <c r="AE35" s="112"/>
      <c r="AF35" s="108" t="str">
        <f t="shared" si="6"/>
        <v/>
      </c>
      <c r="AG35" s="112"/>
      <c r="AH35" s="115"/>
      <c r="AI35" s="105">
        <f t="shared" si="7"/>
        <v>0</v>
      </c>
      <c r="AJ35" s="105" t="str">
        <f t="shared" si="8"/>
        <v/>
      </c>
      <c r="AK35" s="107"/>
      <c r="AL35" s="108">
        <f t="shared" si="31"/>
        <v>0</v>
      </c>
      <c r="AM35" s="115"/>
      <c r="AN35" s="108">
        <f t="shared" si="32"/>
        <v>0</v>
      </c>
      <c r="AO35" s="115"/>
      <c r="AP35" s="105">
        <f t="shared" si="9"/>
        <v>0</v>
      </c>
      <c r="AQ35" s="115"/>
      <c r="AR35" s="105">
        <f t="shared" si="10"/>
        <v>0</v>
      </c>
      <c r="AS35" s="110"/>
      <c r="AT35" s="115"/>
      <c r="AU35" s="105">
        <f t="shared" si="11"/>
        <v>0</v>
      </c>
      <c r="AV35" s="105">
        <f t="shared" si="12"/>
        <v>0</v>
      </c>
      <c r="AW35" s="108" t="str">
        <f t="shared" si="33"/>
        <v/>
      </c>
      <c r="AX35" s="116" t="str">
        <f t="shared" si="3"/>
        <v/>
      </c>
      <c r="AY35" s="81"/>
      <c r="AZ35" s="80"/>
      <c r="BA35" s="105" t="str">
        <f t="shared" si="13"/>
        <v/>
      </c>
      <c r="BB35" s="105">
        <f t="shared" si="14"/>
        <v>0</v>
      </c>
    </row>
    <row r="36" spans="1:54" x14ac:dyDescent="0.25">
      <c r="A36" s="99">
        <v>33</v>
      </c>
      <c r="B36" s="112"/>
      <c r="C36" s="112"/>
      <c r="D36" s="112"/>
      <c r="E36" s="100"/>
      <c r="F36" s="100"/>
      <c r="G36" s="100"/>
      <c r="H36" s="112"/>
      <c r="I36" s="112"/>
      <c r="J36" s="112"/>
      <c r="K36" s="112"/>
      <c r="L36" s="112"/>
      <c r="M36" s="112"/>
      <c r="N36" s="112"/>
      <c r="O36" s="112"/>
      <c r="P36" s="112"/>
      <c r="Q36" s="112"/>
      <c r="R36" s="112"/>
      <c r="S36" s="100"/>
      <c r="T36" s="127"/>
      <c r="U36" s="113"/>
      <c r="V36" s="100"/>
      <c r="W36" s="124"/>
      <c r="X36" s="124"/>
      <c r="Y36" s="124"/>
      <c r="Z36" s="114"/>
      <c r="AA36" s="80"/>
      <c r="AB36" s="132" t="str">
        <f t="shared" si="4"/>
        <v/>
      </c>
      <c r="AC36" s="114"/>
      <c r="AD36" s="103" t="str">
        <f t="shared" si="5"/>
        <v/>
      </c>
      <c r="AE36" s="112"/>
      <c r="AF36" s="108" t="str">
        <f t="shared" si="6"/>
        <v/>
      </c>
      <c r="AG36" s="112"/>
      <c r="AH36" s="115"/>
      <c r="AI36" s="105">
        <f t="shared" si="7"/>
        <v>0</v>
      </c>
      <c r="AJ36" s="105" t="str">
        <f t="shared" si="8"/>
        <v/>
      </c>
      <c r="AK36" s="107"/>
      <c r="AL36" s="108">
        <f t="shared" si="31"/>
        <v>0</v>
      </c>
      <c r="AM36" s="115"/>
      <c r="AN36" s="108">
        <f t="shared" si="32"/>
        <v>0</v>
      </c>
      <c r="AO36" s="115"/>
      <c r="AP36" s="105">
        <f t="shared" si="9"/>
        <v>0</v>
      </c>
      <c r="AQ36" s="115"/>
      <c r="AR36" s="105">
        <f t="shared" si="10"/>
        <v>0</v>
      </c>
      <c r="AS36" s="110"/>
      <c r="AT36" s="115"/>
      <c r="AU36" s="105">
        <f t="shared" si="11"/>
        <v>0</v>
      </c>
      <c r="AV36" s="105">
        <f t="shared" si="12"/>
        <v>0</v>
      </c>
      <c r="AW36" s="108" t="str">
        <f t="shared" si="33"/>
        <v/>
      </c>
      <c r="AX36" s="116" t="str">
        <f t="shared" si="3"/>
        <v/>
      </c>
      <c r="AY36" s="81"/>
      <c r="AZ36" s="80"/>
      <c r="BA36" s="105" t="str">
        <f t="shared" si="13"/>
        <v/>
      </c>
      <c r="BB36" s="105">
        <f t="shared" si="14"/>
        <v>0</v>
      </c>
    </row>
    <row r="37" spans="1:54" x14ac:dyDescent="0.25">
      <c r="A37" s="99">
        <v>34</v>
      </c>
      <c r="B37" s="112"/>
      <c r="C37" s="112"/>
      <c r="D37" s="112"/>
      <c r="E37" s="100"/>
      <c r="F37" s="100"/>
      <c r="G37" s="100"/>
      <c r="H37" s="112"/>
      <c r="I37" s="112"/>
      <c r="J37" s="112"/>
      <c r="K37" s="112"/>
      <c r="L37" s="112"/>
      <c r="M37" s="112"/>
      <c r="N37" s="112"/>
      <c r="O37" s="112"/>
      <c r="P37" s="112"/>
      <c r="Q37" s="112"/>
      <c r="R37" s="112"/>
      <c r="S37" s="100"/>
      <c r="T37" s="127"/>
      <c r="U37" s="113"/>
      <c r="V37" s="100"/>
      <c r="W37" s="124"/>
      <c r="X37" s="124"/>
      <c r="Y37" s="124"/>
      <c r="Z37" s="114"/>
      <c r="AA37" s="80"/>
      <c r="AB37" s="132" t="str">
        <f t="shared" si="4"/>
        <v/>
      </c>
      <c r="AC37" s="114"/>
      <c r="AD37" s="103" t="str">
        <f t="shared" si="5"/>
        <v/>
      </c>
      <c r="AE37" s="112"/>
      <c r="AF37" s="108" t="str">
        <f t="shared" si="6"/>
        <v/>
      </c>
      <c r="AG37" s="112"/>
      <c r="AH37" s="115"/>
      <c r="AI37" s="105">
        <f t="shared" si="7"/>
        <v>0</v>
      </c>
      <c r="AJ37" s="105" t="str">
        <f t="shared" si="8"/>
        <v/>
      </c>
      <c r="AK37" s="107"/>
      <c r="AL37" s="108">
        <f t="shared" si="31"/>
        <v>0</v>
      </c>
      <c r="AM37" s="115"/>
      <c r="AN37" s="108">
        <f t="shared" si="32"/>
        <v>0</v>
      </c>
      <c r="AO37" s="115"/>
      <c r="AP37" s="105">
        <f t="shared" si="9"/>
        <v>0</v>
      </c>
      <c r="AQ37" s="115"/>
      <c r="AR37" s="105">
        <f t="shared" si="10"/>
        <v>0</v>
      </c>
      <c r="AS37" s="110"/>
      <c r="AT37" s="115"/>
      <c r="AU37" s="105">
        <f t="shared" si="11"/>
        <v>0</v>
      </c>
      <c r="AV37" s="105">
        <f t="shared" si="12"/>
        <v>0</v>
      </c>
      <c r="AW37" s="108" t="str">
        <f t="shared" si="33"/>
        <v/>
      </c>
      <c r="AX37" s="116" t="str">
        <f t="shared" si="3"/>
        <v/>
      </c>
      <c r="AY37" s="81"/>
      <c r="AZ37" s="80"/>
      <c r="BA37" s="105" t="str">
        <f t="shared" si="13"/>
        <v/>
      </c>
      <c r="BB37" s="105">
        <f t="shared" si="14"/>
        <v>0</v>
      </c>
    </row>
    <row r="38" spans="1:54" x14ac:dyDescent="0.25">
      <c r="A38" s="99">
        <v>35</v>
      </c>
      <c r="B38" s="112"/>
      <c r="C38" s="112"/>
      <c r="D38" s="112"/>
      <c r="E38" s="100"/>
      <c r="F38" s="100"/>
      <c r="G38" s="100"/>
      <c r="H38" s="112"/>
      <c r="I38" s="112"/>
      <c r="J38" s="112"/>
      <c r="K38" s="112"/>
      <c r="L38" s="112"/>
      <c r="M38" s="112"/>
      <c r="N38" s="112"/>
      <c r="O38" s="112"/>
      <c r="P38" s="112"/>
      <c r="Q38" s="112"/>
      <c r="R38" s="112"/>
      <c r="S38" s="100"/>
      <c r="T38" s="127"/>
      <c r="U38" s="113"/>
      <c r="V38" s="100"/>
      <c r="W38" s="124"/>
      <c r="X38" s="124"/>
      <c r="Y38" s="124"/>
      <c r="Z38" s="114"/>
      <c r="AA38" s="80"/>
      <c r="AB38" s="132" t="str">
        <f t="shared" si="4"/>
        <v/>
      </c>
      <c r="AC38" s="114"/>
      <c r="AD38" s="103" t="str">
        <f t="shared" si="5"/>
        <v/>
      </c>
      <c r="AE38" s="112"/>
      <c r="AF38" s="108" t="str">
        <f t="shared" si="6"/>
        <v/>
      </c>
      <c r="AG38" s="112"/>
      <c r="AH38" s="115"/>
      <c r="AI38" s="105">
        <f t="shared" si="7"/>
        <v>0</v>
      </c>
      <c r="AJ38" s="105" t="str">
        <f t="shared" si="8"/>
        <v/>
      </c>
      <c r="AK38" s="107"/>
      <c r="AL38" s="108">
        <f t="shared" si="31"/>
        <v>0</v>
      </c>
      <c r="AM38" s="115"/>
      <c r="AN38" s="108">
        <f t="shared" si="32"/>
        <v>0</v>
      </c>
      <c r="AO38" s="115"/>
      <c r="AP38" s="105">
        <f t="shared" si="9"/>
        <v>0</v>
      </c>
      <c r="AQ38" s="115"/>
      <c r="AR38" s="105">
        <f t="shared" si="10"/>
        <v>0</v>
      </c>
      <c r="AS38" s="110"/>
      <c r="AT38" s="115"/>
      <c r="AU38" s="105">
        <f t="shared" si="11"/>
        <v>0</v>
      </c>
      <c r="AV38" s="105">
        <f t="shared" si="12"/>
        <v>0</v>
      </c>
      <c r="AW38" s="108" t="str">
        <f t="shared" si="33"/>
        <v/>
      </c>
      <c r="AX38" s="116" t="str">
        <f t="shared" si="3"/>
        <v/>
      </c>
      <c r="AY38" s="81"/>
      <c r="AZ38" s="80"/>
      <c r="BA38" s="105" t="str">
        <f t="shared" si="13"/>
        <v/>
      </c>
      <c r="BB38" s="105">
        <f t="shared" si="14"/>
        <v>0</v>
      </c>
    </row>
    <row r="39" spans="1:54" x14ac:dyDescent="0.25">
      <c r="AX39" s="78"/>
      <c r="AZ39" s="118"/>
    </row>
  </sheetData>
  <sheetProtection insertRows="0" deleteRows="0" sort="0"/>
  <protectedRanges>
    <protectedRange sqref="T39:T248 AV40:AY248 AV12:AX39 W12:AU248 W8:Z8 M12:S248 AZ12:AZ39 AI4:AX11 AF4:AF11 W11:Z11 AB4:AD11 I4:K11 M4:M11 Q4:S8 U4:V248 O4:O11 A4:G8 B12:K13 B9:G11 A9:A13 A14:K248 Q10:S11 R9:S9" name="Range1"/>
    <protectedRange sqref="W4:Z7 W9:Z10" name="Range1_2"/>
    <protectedRange sqref="AE4:AE11" name="Range1_3"/>
    <protectedRange sqref="L4:L284" name="Range1_1"/>
    <protectedRange sqref="H4:H11" name="Range1_5"/>
  </protectedRanges>
  <mergeCells count="5">
    <mergeCell ref="V2:AF2"/>
    <mergeCell ref="AG2:AI2"/>
    <mergeCell ref="AK2:AV2"/>
    <mergeCell ref="AW2:AY2"/>
    <mergeCell ref="T2:U2"/>
  </mergeCells>
  <phoneticPr fontId="25"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ValueSelect!$D$2:$D$296</xm:f>
          </x14:formula1>
          <xm:sqref>E4:E38</xm:sqref>
        </x14:dataValidation>
        <x14:dataValidation type="list" allowBlank="1" showInputMessage="1" showErrorMessage="1">
          <x14:formula1>
            <xm:f>Data!$L$2:$L$6</xm:f>
          </x14:formula1>
          <xm:sqref>S4:S38</xm:sqref>
        </x14:dataValidation>
        <x14:dataValidation type="list" allowBlank="1" showInputMessage="1" showErrorMessage="1">
          <x14:formula1>
            <xm:f>Data!$S$2:$S$6</xm:f>
          </x14:formula1>
          <xm:sqref>V4:V38</xm:sqref>
        </x14:dataValidation>
        <x14:dataValidation type="list" allowBlank="1" showInputMessage="1" showErrorMessage="1">
          <x14:formula1>
            <xm:f>ValueSelect!$E$2:$E$26</xm:f>
          </x14:formula1>
          <xm:sqref>F4:F38</xm:sqref>
        </x14:dataValidation>
        <x14:dataValidation type="list" allowBlank="1" showInputMessage="1" showErrorMessage="1">
          <x14:formula1>
            <xm:f>ValueSelect!$F$2:$F$10</xm:f>
          </x14:formula1>
          <xm:sqref>G4:G38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U27"/>
  <sheetViews>
    <sheetView topLeftCell="A7" zoomScale="85" zoomScaleNormal="85" workbookViewId="0">
      <selection activeCell="I18" sqref="I18"/>
    </sheetView>
  </sheetViews>
  <sheetFormatPr defaultColWidth="9.42578125" defaultRowHeight="12.75" outlineLevelCol="2" x14ac:dyDescent="0.2"/>
  <cols>
    <col min="1" max="1" width="19.42578125" style="134" customWidth="1"/>
    <col min="2" max="2" width="29.42578125" style="134" customWidth="1"/>
    <col min="3" max="3" width="16.5703125" style="138" customWidth="1"/>
    <col min="4" max="4" width="41.85546875" style="134" customWidth="1"/>
    <col min="5" max="5" width="21.5703125" style="134" customWidth="1"/>
    <col min="6" max="6" width="23.7109375" style="134" bestFit="1" customWidth="1"/>
    <col min="7" max="7" width="16.85546875" style="134" customWidth="1"/>
    <col min="8" max="8" width="14" style="134" customWidth="1"/>
    <col min="9" max="9" width="18.42578125" style="134" customWidth="1"/>
    <col min="10" max="10" width="12.42578125" style="134" customWidth="1" outlineLevel="1"/>
    <col min="11" max="11" width="6.42578125" style="137" customWidth="1" outlineLevel="1" collapsed="1"/>
    <col min="12" max="12" width="6" style="136" customWidth="1" outlineLevel="2"/>
    <col min="13" max="13" width="6.5703125" style="136" customWidth="1" outlineLevel="2"/>
    <col min="14" max="14" width="6.5703125" style="134" customWidth="1" outlineLevel="2"/>
    <col min="15" max="15" width="10.85546875" style="134" customWidth="1" outlineLevel="2"/>
    <col min="16" max="16" width="11.85546875" style="134" customWidth="1" outlineLevel="2"/>
    <col min="17" max="17" width="8.42578125" style="135" customWidth="1" outlineLevel="2"/>
    <col min="18" max="18" width="9.42578125" style="135" customWidth="1" outlineLevel="2"/>
    <col min="19" max="19" width="8.42578125" style="134" customWidth="1" outlineLevel="2"/>
    <col min="20" max="20" width="13.5703125" style="135" customWidth="1" outlineLevel="1"/>
    <col min="21" max="21" width="12.85546875" style="134" customWidth="1" outlineLevel="2"/>
    <col min="22" max="22" width="9.5703125" style="134" customWidth="1" outlineLevel="2"/>
    <col min="23" max="23" width="9.42578125" style="135" customWidth="1" outlineLevel="1"/>
    <col min="24" max="25" width="7.42578125" style="135" customWidth="1" outlineLevel="1"/>
    <col min="26" max="28" width="7.42578125" style="134" customWidth="1" outlineLevel="2"/>
    <col min="29" max="29" width="9.5703125" style="134" customWidth="1" outlineLevel="2"/>
    <col min="30" max="30" width="7.5703125" style="134" customWidth="1" outlineLevel="2"/>
    <col min="31" max="32" width="9.42578125" style="135" customWidth="1" outlineLevel="1"/>
    <col min="33" max="33" width="14.5703125" style="135" bestFit="1" customWidth="1" outlineLevel="1"/>
    <col min="34" max="34" width="10.42578125" style="135" bestFit="1" customWidth="1" outlineLevel="1"/>
    <col min="35" max="36" width="12.42578125" style="135" bestFit="1" customWidth="1" outlineLevel="1"/>
    <col min="37" max="37" width="11.28515625" style="134" customWidth="1"/>
    <col min="38" max="16384" width="9.42578125" style="134"/>
  </cols>
  <sheetData>
    <row r="1" spans="1:229" s="192" customFormat="1" ht="31.5" customHeight="1" thickBot="1" x14ac:dyDescent="0.35">
      <c r="A1" s="224" t="s">
        <v>874</v>
      </c>
      <c r="B1" s="224"/>
      <c r="C1" s="224"/>
      <c r="D1" s="224"/>
      <c r="E1" s="224"/>
      <c r="F1" s="224"/>
      <c r="G1" s="224"/>
      <c r="H1" s="224"/>
      <c r="I1" s="224"/>
      <c r="J1" s="224"/>
      <c r="K1" s="224"/>
      <c r="L1" s="223"/>
      <c r="V1" s="198"/>
      <c r="AN1" s="194"/>
      <c r="AO1" s="194"/>
      <c r="AP1" s="194"/>
      <c r="GD1" s="193"/>
      <c r="HU1" s="222"/>
    </row>
    <row r="2" spans="1:229" s="192" customFormat="1" ht="22.5" customHeight="1" x14ac:dyDescent="0.25">
      <c r="A2" s="221" t="s">
        <v>18</v>
      </c>
      <c r="B2" s="220" t="s">
        <v>117</v>
      </c>
      <c r="C2" s="219" t="s">
        <v>19</v>
      </c>
      <c r="D2" s="220" t="s">
        <v>510</v>
      </c>
      <c r="E2" s="345" t="s">
        <v>23</v>
      </c>
      <c r="F2" s="345"/>
      <c r="G2" s="345"/>
      <c r="H2" s="347" t="s">
        <v>36</v>
      </c>
      <c r="I2" s="347"/>
      <c r="J2" s="345" t="s">
        <v>24</v>
      </c>
      <c r="K2" s="345"/>
      <c r="L2" s="348" t="s">
        <v>512</v>
      </c>
      <c r="M2" s="349"/>
      <c r="O2" s="211" t="s">
        <v>810</v>
      </c>
      <c r="P2" s="199"/>
      <c r="V2" s="198"/>
      <c r="Z2" s="194"/>
      <c r="AA2" s="194"/>
      <c r="AB2" s="209"/>
      <c r="AE2" s="196"/>
      <c r="AN2" s="194"/>
      <c r="AO2" s="194"/>
      <c r="AP2" s="194"/>
      <c r="DN2" s="218" t="s">
        <v>873</v>
      </c>
      <c r="DO2" s="218" t="s">
        <v>872</v>
      </c>
      <c r="DP2" s="218" t="s">
        <v>871</v>
      </c>
      <c r="DQ2" s="218" t="s">
        <v>870</v>
      </c>
      <c r="DR2" s="218" t="s">
        <v>869</v>
      </c>
      <c r="DS2" s="218" t="s">
        <v>868</v>
      </c>
      <c r="DT2" s="218" t="s">
        <v>867</v>
      </c>
      <c r="DU2" s="218" t="s">
        <v>866</v>
      </c>
      <c r="DV2" s="218" t="s">
        <v>865</v>
      </c>
      <c r="DW2" s="218" t="s">
        <v>864</v>
      </c>
      <c r="DX2" s="218" t="s">
        <v>863</v>
      </c>
      <c r="DY2" s="218" t="s">
        <v>510</v>
      </c>
      <c r="DZ2" s="218" t="s">
        <v>862</v>
      </c>
      <c r="EA2" s="218" t="s">
        <v>861</v>
      </c>
      <c r="EB2" s="218" t="s">
        <v>860</v>
      </c>
      <c r="EC2" s="193" t="s">
        <v>859</v>
      </c>
      <c r="ED2" s="193" t="s">
        <v>858</v>
      </c>
      <c r="EE2" s="193" t="s">
        <v>857</v>
      </c>
      <c r="EF2" s="193" t="s">
        <v>856</v>
      </c>
      <c r="EG2" s="193" t="s">
        <v>855</v>
      </c>
      <c r="EH2" s="193" t="s">
        <v>854</v>
      </c>
      <c r="EI2" s="193" t="s">
        <v>853</v>
      </c>
      <c r="EJ2" s="193" t="s">
        <v>852</v>
      </c>
      <c r="EK2" s="193" t="s">
        <v>851</v>
      </c>
      <c r="EL2" s="193" t="s">
        <v>850</v>
      </c>
      <c r="EM2" s="193" t="s">
        <v>849</v>
      </c>
      <c r="EN2" s="193" t="s">
        <v>95</v>
      </c>
      <c r="EO2" s="193" t="s">
        <v>848</v>
      </c>
      <c r="EP2" s="193" t="s">
        <v>847</v>
      </c>
      <c r="EQ2" s="193" t="s">
        <v>846</v>
      </c>
      <c r="ER2" s="193" t="s">
        <v>845</v>
      </c>
      <c r="ES2" s="193" t="s">
        <v>844</v>
      </c>
      <c r="ET2" s="193" t="s">
        <v>843</v>
      </c>
      <c r="EU2" s="193" t="s">
        <v>842</v>
      </c>
      <c r="EV2" s="193" t="s">
        <v>96</v>
      </c>
      <c r="EW2" s="193" t="s">
        <v>841</v>
      </c>
      <c r="EX2" s="193" t="s">
        <v>840</v>
      </c>
      <c r="EY2" s="193" t="s">
        <v>839</v>
      </c>
      <c r="EZ2" s="193" t="s">
        <v>838</v>
      </c>
      <c r="FA2" s="193" t="s">
        <v>837</v>
      </c>
      <c r="FB2" s="193" t="s">
        <v>836</v>
      </c>
      <c r="FC2" s="193" t="s">
        <v>835</v>
      </c>
      <c r="FD2" s="193" t="s">
        <v>834</v>
      </c>
      <c r="FE2" s="193" t="s">
        <v>833</v>
      </c>
      <c r="FF2" s="193" t="s">
        <v>832</v>
      </c>
      <c r="FG2" s="193" t="s">
        <v>97</v>
      </c>
      <c r="FH2" s="193" t="s">
        <v>831</v>
      </c>
      <c r="FI2" s="193" t="s">
        <v>830</v>
      </c>
      <c r="FJ2" s="193" t="s">
        <v>829</v>
      </c>
      <c r="FK2" s="193" t="s">
        <v>828</v>
      </c>
      <c r="FL2" s="193" t="s">
        <v>790</v>
      </c>
      <c r="FM2" s="193" t="s">
        <v>827</v>
      </c>
      <c r="FN2" s="193" t="s">
        <v>826</v>
      </c>
      <c r="FO2" s="193" t="s">
        <v>825</v>
      </c>
      <c r="FP2" s="193" t="s">
        <v>824</v>
      </c>
      <c r="FQ2" s="193" t="s">
        <v>823</v>
      </c>
      <c r="FR2" s="193" t="s">
        <v>822</v>
      </c>
      <c r="FS2" s="193" t="s">
        <v>777</v>
      </c>
      <c r="FT2" s="193" t="s">
        <v>821</v>
      </c>
      <c r="FU2" s="193" t="s">
        <v>820</v>
      </c>
      <c r="FV2" s="193" t="s">
        <v>819</v>
      </c>
      <c r="FW2" s="193" t="s">
        <v>818</v>
      </c>
      <c r="FX2" s="193" t="s">
        <v>817</v>
      </c>
      <c r="FY2" s="193" t="s">
        <v>816</v>
      </c>
      <c r="FZ2" s="193" t="s">
        <v>581</v>
      </c>
      <c r="GA2" s="193" t="s">
        <v>815</v>
      </c>
      <c r="GB2" s="193" t="s">
        <v>814</v>
      </c>
      <c r="GC2" s="193" t="s">
        <v>813</v>
      </c>
    </row>
    <row r="3" spans="1:229" s="192" customFormat="1" ht="22.5" customHeight="1" x14ac:dyDescent="0.25">
      <c r="A3" s="215" t="s">
        <v>3</v>
      </c>
      <c r="B3" s="213"/>
      <c r="C3" s="212" t="s">
        <v>22</v>
      </c>
      <c r="D3" s="217" t="str">
        <f>B2&amp;" "&amp;B3&amp;" 200TC Cotton"&amp;" "&amp;"Sheet Set"</f>
        <v>Ross  200TC Cotton Sheet Set</v>
      </c>
      <c r="E3" s="346" t="s">
        <v>34</v>
      </c>
      <c r="F3" s="346"/>
      <c r="G3" s="346"/>
      <c r="H3" s="350" t="s">
        <v>75</v>
      </c>
      <c r="I3" s="350"/>
      <c r="J3" s="346" t="s">
        <v>35</v>
      </c>
      <c r="K3" s="346"/>
      <c r="L3" s="351" t="s">
        <v>513</v>
      </c>
      <c r="M3" s="352"/>
      <c r="O3" s="211" t="s">
        <v>763</v>
      </c>
      <c r="V3" s="198"/>
      <c r="Z3" s="194"/>
      <c r="AA3" s="194"/>
      <c r="AB3" s="209"/>
      <c r="AE3" s="196"/>
      <c r="AN3" s="194"/>
      <c r="AO3" s="194"/>
      <c r="AP3" s="194"/>
      <c r="DN3" s="192" t="s">
        <v>812</v>
      </c>
      <c r="DO3" s="192" t="s">
        <v>811</v>
      </c>
      <c r="DP3" s="192" t="s">
        <v>810</v>
      </c>
      <c r="DQ3" s="192" t="s">
        <v>810</v>
      </c>
      <c r="DR3" s="192" t="s">
        <v>811</v>
      </c>
      <c r="DS3" s="192" t="s">
        <v>810</v>
      </c>
      <c r="DT3" s="192" t="s">
        <v>812</v>
      </c>
      <c r="DU3" s="192" t="s">
        <v>811</v>
      </c>
      <c r="DV3" s="192" t="s">
        <v>811</v>
      </c>
      <c r="DW3" s="192" t="s">
        <v>810</v>
      </c>
      <c r="DX3" s="192" t="s">
        <v>811</v>
      </c>
      <c r="DY3" s="192" t="s">
        <v>810</v>
      </c>
      <c r="DZ3" s="192" t="s">
        <v>811</v>
      </c>
      <c r="EA3" s="192" t="s">
        <v>811</v>
      </c>
      <c r="EB3" s="192" t="s">
        <v>810</v>
      </c>
      <c r="EC3" s="193" t="s">
        <v>809</v>
      </c>
      <c r="ED3" s="193" t="s">
        <v>808</v>
      </c>
      <c r="EE3" s="193" t="s">
        <v>807</v>
      </c>
      <c r="EF3" s="193" t="s">
        <v>806</v>
      </c>
      <c r="EG3" s="193" t="s">
        <v>565</v>
      </c>
      <c r="EH3" s="193" t="s">
        <v>566</v>
      </c>
      <c r="EI3" s="193" t="s">
        <v>805</v>
      </c>
      <c r="EJ3" s="193" t="s">
        <v>567</v>
      </c>
      <c r="EK3" s="193" t="s">
        <v>804</v>
      </c>
      <c r="EL3" s="193" t="s">
        <v>803</v>
      </c>
      <c r="EM3" s="193" t="s">
        <v>802</v>
      </c>
      <c r="EN3" s="193" t="s">
        <v>801</v>
      </c>
      <c r="EO3" s="193" t="s">
        <v>800</v>
      </c>
      <c r="EP3" s="193" t="s">
        <v>799</v>
      </c>
      <c r="EQ3" s="193" t="s">
        <v>798</v>
      </c>
      <c r="ER3" s="193" t="s">
        <v>797</v>
      </c>
      <c r="ES3" s="193" t="s">
        <v>412</v>
      </c>
      <c r="ET3" s="193" t="s">
        <v>796</v>
      </c>
      <c r="EU3" s="193" t="s">
        <v>795</v>
      </c>
      <c r="EV3" s="193" t="s">
        <v>794</v>
      </c>
      <c r="EW3" s="193" t="s">
        <v>793</v>
      </c>
      <c r="EX3" s="193" t="s">
        <v>414</v>
      </c>
      <c r="EY3" s="193" t="s">
        <v>792</v>
      </c>
      <c r="EZ3" s="193" t="s">
        <v>791</v>
      </c>
      <c r="FA3" s="193" t="s">
        <v>790</v>
      </c>
      <c r="FB3" s="193" t="s">
        <v>789</v>
      </c>
      <c r="FC3" s="193" t="s">
        <v>788</v>
      </c>
      <c r="FD3" s="193" t="s">
        <v>787</v>
      </c>
      <c r="FE3" s="193" t="s">
        <v>786</v>
      </c>
      <c r="FF3" s="193" t="s">
        <v>785</v>
      </c>
      <c r="FG3" s="193" t="s">
        <v>784</v>
      </c>
      <c r="FH3" s="193" t="s">
        <v>783</v>
      </c>
      <c r="FI3" s="193" t="s">
        <v>782</v>
      </c>
      <c r="FJ3" s="193" t="s">
        <v>781</v>
      </c>
      <c r="FK3" s="193" t="s">
        <v>780</v>
      </c>
      <c r="FL3" s="193" t="s">
        <v>779</v>
      </c>
      <c r="FM3" s="192" t="s">
        <v>778</v>
      </c>
      <c r="FN3" s="193" t="s">
        <v>777</v>
      </c>
      <c r="FO3" s="193" t="s">
        <v>776</v>
      </c>
      <c r="FP3" s="193" t="s">
        <v>775</v>
      </c>
      <c r="FQ3" s="193" t="s">
        <v>568</v>
      </c>
      <c r="FR3" s="193" t="s">
        <v>774</v>
      </c>
      <c r="FS3" s="193" t="s">
        <v>773</v>
      </c>
      <c r="FT3" s="193" t="s">
        <v>772</v>
      </c>
      <c r="FU3" s="193" t="s">
        <v>771</v>
      </c>
      <c r="FV3" s="193" t="s">
        <v>770</v>
      </c>
      <c r="FW3" s="193" t="s">
        <v>769</v>
      </c>
      <c r="FX3" s="193" t="s">
        <v>768</v>
      </c>
      <c r="FY3" s="193" t="s">
        <v>767</v>
      </c>
      <c r="FZ3" s="193" t="s">
        <v>570</v>
      </c>
      <c r="GA3" s="193" t="s">
        <v>766</v>
      </c>
    </row>
    <row r="4" spans="1:229" s="192" customFormat="1" ht="22.5" customHeight="1" x14ac:dyDescent="0.25">
      <c r="A4" s="215" t="s">
        <v>20</v>
      </c>
      <c r="B4" s="213"/>
      <c r="C4" s="212" t="s">
        <v>64</v>
      </c>
      <c r="D4" s="213" t="s">
        <v>732</v>
      </c>
      <c r="E4" s="346" t="s">
        <v>43</v>
      </c>
      <c r="F4" s="346"/>
      <c r="G4" s="346"/>
      <c r="H4" s="350" t="s">
        <v>687</v>
      </c>
      <c r="I4" s="350"/>
      <c r="J4" s="346" t="s">
        <v>44</v>
      </c>
      <c r="K4" s="346"/>
      <c r="L4" s="359" t="s">
        <v>99</v>
      </c>
      <c r="M4" s="360"/>
      <c r="O4" s="211" t="s">
        <v>732</v>
      </c>
      <c r="P4" s="216"/>
      <c r="V4" s="198"/>
      <c r="Z4" s="197"/>
      <c r="AA4" s="197"/>
      <c r="AB4" s="196"/>
      <c r="AC4" s="196"/>
      <c r="AD4" s="196"/>
      <c r="AE4" s="195"/>
      <c r="AN4" s="194"/>
      <c r="AO4" s="194"/>
      <c r="AP4" s="194"/>
      <c r="DN4" s="192" t="s">
        <v>765</v>
      </c>
      <c r="DO4" s="192" t="s">
        <v>764</v>
      </c>
      <c r="DP4" s="192" t="s">
        <v>763</v>
      </c>
      <c r="DQ4" s="192" t="s">
        <v>763</v>
      </c>
      <c r="DR4" s="192" t="s">
        <v>764</v>
      </c>
      <c r="DS4" s="192" t="s">
        <v>763</v>
      </c>
      <c r="DT4" s="192" t="s">
        <v>765</v>
      </c>
      <c r="DU4" s="192" t="s">
        <v>764</v>
      </c>
      <c r="DV4" s="192" t="s">
        <v>764</v>
      </c>
      <c r="DW4" s="192" t="s">
        <v>763</v>
      </c>
      <c r="DX4" s="192" t="s">
        <v>764</v>
      </c>
      <c r="DY4" s="192" t="s">
        <v>763</v>
      </c>
      <c r="DZ4" s="192" t="s">
        <v>764</v>
      </c>
      <c r="EA4" s="192" t="s">
        <v>764</v>
      </c>
      <c r="EB4" s="192" t="s">
        <v>763</v>
      </c>
      <c r="EC4" s="193" t="s">
        <v>36</v>
      </c>
      <c r="ED4" s="193" t="s">
        <v>37</v>
      </c>
      <c r="EF4" s="192" t="s">
        <v>343</v>
      </c>
      <c r="EG4" s="192" t="s">
        <v>159</v>
      </c>
      <c r="EH4" s="192" t="s">
        <v>762</v>
      </c>
      <c r="EI4" s="192" t="s">
        <v>171</v>
      </c>
      <c r="EJ4" s="193" t="s">
        <v>761</v>
      </c>
      <c r="EK4" s="192" t="s">
        <v>760</v>
      </c>
      <c r="EL4" s="192" t="s">
        <v>170</v>
      </c>
      <c r="EM4" s="192" t="s">
        <v>198</v>
      </c>
      <c r="EN4" s="192" t="s">
        <v>759</v>
      </c>
      <c r="EO4" s="192" t="s">
        <v>758</v>
      </c>
      <c r="EP4" s="192" t="s">
        <v>757</v>
      </c>
      <c r="EQ4" s="192" t="s">
        <v>756</v>
      </c>
      <c r="ER4" s="192" t="s">
        <v>755</v>
      </c>
      <c r="ES4" s="192" t="s">
        <v>754</v>
      </c>
      <c r="ET4" s="192" t="s">
        <v>753</v>
      </c>
      <c r="EU4" s="192" t="s">
        <v>752</v>
      </c>
      <c r="EV4" s="192" t="s">
        <v>751</v>
      </c>
      <c r="EW4" s="192" t="s">
        <v>750</v>
      </c>
      <c r="EX4" s="192" t="s">
        <v>749</v>
      </c>
      <c r="EY4" s="192" t="s">
        <v>227</v>
      </c>
      <c r="EZ4" s="192" t="s">
        <v>509</v>
      </c>
      <c r="FA4" s="192" t="s">
        <v>748</v>
      </c>
      <c r="FB4" s="192" t="s">
        <v>747</v>
      </c>
      <c r="FC4" s="192" t="s">
        <v>746</v>
      </c>
      <c r="FD4" s="192" t="s">
        <v>263</v>
      </c>
      <c r="FE4" s="192" t="s">
        <v>114</v>
      </c>
      <c r="FF4" s="192" t="s">
        <v>745</v>
      </c>
      <c r="FG4" s="192" t="s">
        <v>271</v>
      </c>
      <c r="FH4" s="192" t="s">
        <v>744</v>
      </c>
      <c r="FI4" s="192" t="s">
        <v>743</v>
      </c>
      <c r="FJ4" s="192" t="s">
        <v>742</v>
      </c>
      <c r="FK4" s="192" t="s">
        <v>741</v>
      </c>
      <c r="FL4" s="192" t="s">
        <v>740</v>
      </c>
      <c r="FM4" s="192" t="s">
        <v>739</v>
      </c>
      <c r="FN4" s="192" t="s">
        <v>738</v>
      </c>
      <c r="FO4" s="192" t="s">
        <v>296</v>
      </c>
      <c r="FP4" s="192" t="s">
        <v>737</v>
      </c>
      <c r="FQ4" s="192" t="s">
        <v>736</v>
      </c>
      <c r="FR4" s="192" t="s">
        <v>735</v>
      </c>
      <c r="FS4" s="192" t="s">
        <v>311</v>
      </c>
      <c r="FT4" s="192" t="s">
        <v>340</v>
      </c>
    </row>
    <row r="5" spans="1:229" s="192" customFormat="1" ht="22.5" customHeight="1" x14ac:dyDescent="0.25">
      <c r="A5" s="215" t="s">
        <v>62</v>
      </c>
      <c r="B5" s="213"/>
      <c r="C5" s="212" t="s">
        <v>63</v>
      </c>
      <c r="D5" s="214">
        <f>AI22</f>
        <v>157440</v>
      </c>
      <c r="E5" s="346" t="s">
        <v>46</v>
      </c>
      <c r="F5" s="346"/>
      <c r="G5" s="346"/>
      <c r="H5" s="359" t="s">
        <v>97</v>
      </c>
      <c r="I5" s="359"/>
      <c r="J5" s="346" t="s">
        <v>47</v>
      </c>
      <c r="K5" s="346"/>
      <c r="L5" s="351" t="s">
        <v>1</v>
      </c>
      <c r="M5" s="352"/>
      <c r="O5" s="211" t="s">
        <v>728</v>
      </c>
      <c r="P5" s="210"/>
      <c r="V5" s="198"/>
      <c r="Z5" s="194"/>
      <c r="AA5" s="194"/>
      <c r="AB5" s="209"/>
      <c r="AE5" s="208"/>
      <c r="AN5" s="194"/>
      <c r="AO5" s="194"/>
      <c r="AP5" s="194"/>
      <c r="DN5" s="192" t="s">
        <v>734</v>
      </c>
      <c r="DO5" s="192" t="s">
        <v>733</v>
      </c>
      <c r="DP5" s="192" t="s">
        <v>732</v>
      </c>
      <c r="DQ5" s="192" t="s">
        <v>732</v>
      </c>
      <c r="DR5" s="192" t="s">
        <v>733</v>
      </c>
      <c r="DS5" s="192" t="s">
        <v>732</v>
      </c>
      <c r="DT5" s="192" t="s">
        <v>734</v>
      </c>
      <c r="DU5" s="192" t="s">
        <v>733</v>
      </c>
      <c r="DV5" s="192" t="s">
        <v>733</v>
      </c>
      <c r="DW5" s="192" t="s">
        <v>732</v>
      </c>
      <c r="DX5" s="192" t="s">
        <v>733</v>
      </c>
      <c r="DY5" s="192" t="s">
        <v>732</v>
      </c>
      <c r="DZ5" s="192" t="s">
        <v>733</v>
      </c>
      <c r="EA5" s="192" t="s">
        <v>733</v>
      </c>
      <c r="EB5" s="192" t="s">
        <v>732</v>
      </c>
      <c r="EC5" s="206" t="s">
        <v>48</v>
      </c>
      <c r="ED5" s="206" t="s">
        <v>49</v>
      </c>
      <c r="EE5" s="207" t="s">
        <v>2</v>
      </c>
      <c r="EF5" s="206" t="s">
        <v>731</v>
      </c>
      <c r="EG5" s="205"/>
      <c r="EH5" s="193" t="s">
        <v>0</v>
      </c>
      <c r="EI5" s="193" t="s">
        <v>1</v>
      </c>
      <c r="EJ5" s="192" t="s">
        <v>99</v>
      </c>
      <c r="EK5" s="192" t="s">
        <v>100</v>
      </c>
      <c r="EL5" s="192" t="s">
        <v>76</v>
      </c>
      <c r="EM5" s="192" t="s">
        <v>77</v>
      </c>
    </row>
    <row r="6" spans="1:229" s="192" customFormat="1" ht="22.5" customHeight="1" thickBot="1" x14ac:dyDescent="0.3">
      <c r="A6" s="204" t="s">
        <v>66</v>
      </c>
      <c r="B6" s="202" t="s">
        <v>1</v>
      </c>
      <c r="C6" s="201" t="s">
        <v>65</v>
      </c>
      <c r="D6" s="203">
        <v>45982</v>
      </c>
      <c r="E6" s="356" t="s">
        <v>52</v>
      </c>
      <c r="F6" s="356"/>
      <c r="G6" s="356"/>
      <c r="H6" s="361" t="s">
        <v>414</v>
      </c>
      <c r="I6" s="361"/>
      <c r="J6" s="362" t="s">
        <v>53</v>
      </c>
      <c r="K6" s="362"/>
      <c r="L6" s="357"/>
      <c r="M6" s="358"/>
      <c r="O6" s="200"/>
      <c r="P6" s="199"/>
      <c r="V6" s="198"/>
      <c r="Z6" s="197"/>
      <c r="AA6" s="197"/>
      <c r="AB6" s="196"/>
      <c r="AC6" s="196"/>
      <c r="AD6" s="196"/>
      <c r="AE6" s="195"/>
      <c r="AN6" s="194"/>
      <c r="AO6" s="194"/>
      <c r="AP6" s="194"/>
      <c r="DN6" s="192" t="s">
        <v>730</v>
      </c>
      <c r="DO6" s="192" t="s">
        <v>729</v>
      </c>
      <c r="DP6" s="192" t="s">
        <v>728</v>
      </c>
      <c r="DQ6" s="192" t="s">
        <v>728</v>
      </c>
      <c r="DR6" s="192" t="s">
        <v>729</v>
      </c>
      <c r="DS6" s="192" t="s">
        <v>728</v>
      </c>
      <c r="DT6" s="192" t="s">
        <v>730</v>
      </c>
      <c r="DU6" s="192" t="s">
        <v>729</v>
      </c>
      <c r="DV6" s="192" t="s">
        <v>729</v>
      </c>
      <c r="DW6" s="192" t="s">
        <v>728</v>
      </c>
      <c r="DX6" s="192" t="s">
        <v>729</v>
      </c>
      <c r="DY6" s="192" t="s">
        <v>728</v>
      </c>
      <c r="DZ6" s="192" t="s">
        <v>729</v>
      </c>
      <c r="EA6" s="192" t="s">
        <v>729</v>
      </c>
      <c r="EB6" s="192" t="s">
        <v>728</v>
      </c>
      <c r="EC6" s="193" t="s">
        <v>54</v>
      </c>
      <c r="ED6" s="193" t="s">
        <v>55</v>
      </c>
      <c r="EE6" s="193" t="s">
        <v>56</v>
      </c>
      <c r="EF6" s="193" t="s">
        <v>408</v>
      </c>
      <c r="EG6" s="193" t="s">
        <v>409</v>
      </c>
      <c r="EH6" s="192" t="s">
        <v>59</v>
      </c>
      <c r="EI6" s="193" t="s">
        <v>410</v>
      </c>
      <c r="EJ6" s="193" t="s">
        <v>411</v>
      </c>
    </row>
    <row r="8" spans="1:229" s="189" customFormat="1" ht="23.45" customHeight="1" x14ac:dyDescent="0.25">
      <c r="A8" s="334" t="s">
        <v>727</v>
      </c>
      <c r="B8" s="334" t="s">
        <v>620</v>
      </c>
      <c r="C8" s="334" t="s">
        <v>726</v>
      </c>
      <c r="D8" s="334" t="s">
        <v>725</v>
      </c>
      <c r="E8" s="334" t="s">
        <v>3</v>
      </c>
      <c r="F8" s="334" t="s">
        <v>724</v>
      </c>
      <c r="G8" s="334" t="s">
        <v>723</v>
      </c>
      <c r="H8" s="336" t="s">
        <v>722</v>
      </c>
      <c r="I8" s="336" t="s">
        <v>721</v>
      </c>
      <c r="J8" s="328" t="s">
        <v>720</v>
      </c>
      <c r="K8" s="333" t="s">
        <v>719</v>
      </c>
      <c r="L8" s="333"/>
      <c r="M8" s="333"/>
      <c r="N8" s="333"/>
      <c r="O8" s="333"/>
      <c r="P8" s="333"/>
      <c r="Q8" s="333"/>
      <c r="R8" s="333"/>
      <c r="S8" s="333"/>
      <c r="T8" s="333" t="s">
        <v>612</v>
      </c>
      <c r="U8" s="333"/>
      <c r="V8" s="333"/>
      <c r="W8" s="328" t="s">
        <v>642</v>
      </c>
      <c r="X8" s="329" t="s">
        <v>718</v>
      </c>
      <c r="Y8" s="330"/>
      <c r="Z8" s="330"/>
      <c r="AA8" s="330"/>
      <c r="AB8" s="330"/>
      <c r="AC8" s="331"/>
      <c r="AD8" s="328" t="s">
        <v>651</v>
      </c>
      <c r="AE8" s="328" t="s">
        <v>717</v>
      </c>
      <c r="AF8" s="328" t="s">
        <v>716</v>
      </c>
      <c r="AG8" s="335" t="s">
        <v>715</v>
      </c>
      <c r="AH8" s="328" t="s">
        <v>714</v>
      </c>
      <c r="AI8" s="328" t="s">
        <v>936</v>
      </c>
      <c r="AJ8" s="328" t="s">
        <v>937</v>
      </c>
    </row>
    <row r="9" spans="1:229" s="189" customFormat="1" ht="31.5" customHeight="1" x14ac:dyDescent="0.25">
      <c r="A9" s="334"/>
      <c r="B9" s="334"/>
      <c r="C9" s="334"/>
      <c r="D9" s="334"/>
      <c r="E9" s="334"/>
      <c r="F9" s="334"/>
      <c r="G9" s="334"/>
      <c r="H9" s="337"/>
      <c r="I9" s="337"/>
      <c r="J9" s="328"/>
      <c r="K9" s="332" t="s">
        <v>712</v>
      </c>
      <c r="L9" s="332"/>
      <c r="M9" s="332"/>
      <c r="N9" s="334" t="s">
        <v>711</v>
      </c>
      <c r="O9" s="334" t="s">
        <v>710</v>
      </c>
      <c r="P9" s="328" t="s">
        <v>709</v>
      </c>
      <c r="Q9" s="191" t="s">
        <v>708</v>
      </c>
      <c r="R9" s="186" t="s">
        <v>707</v>
      </c>
      <c r="S9" s="328" t="s">
        <v>706</v>
      </c>
      <c r="T9" s="334" t="s">
        <v>705</v>
      </c>
      <c r="U9" s="334" t="s">
        <v>640</v>
      </c>
      <c r="V9" s="328" t="s">
        <v>704</v>
      </c>
      <c r="W9" s="328"/>
      <c r="X9" s="186" t="s">
        <v>703</v>
      </c>
      <c r="Y9" s="186" t="s">
        <v>702</v>
      </c>
      <c r="Z9" s="190" t="s">
        <v>701</v>
      </c>
      <c r="AA9" s="190" t="s">
        <v>700</v>
      </c>
      <c r="AB9" s="186" t="s">
        <v>699</v>
      </c>
      <c r="AC9" s="186" t="s">
        <v>698</v>
      </c>
      <c r="AD9" s="328"/>
      <c r="AE9" s="328"/>
      <c r="AF9" s="328"/>
      <c r="AG9" s="335"/>
      <c r="AH9" s="328"/>
      <c r="AI9" s="328"/>
      <c r="AJ9" s="328"/>
    </row>
    <row r="10" spans="1:229" s="181" customFormat="1" ht="23.45" customHeight="1" x14ac:dyDescent="0.25">
      <c r="A10" s="334"/>
      <c r="B10" s="334"/>
      <c r="C10" s="334"/>
      <c r="D10" s="334"/>
      <c r="E10" s="334"/>
      <c r="F10" s="334"/>
      <c r="G10" s="334"/>
      <c r="H10" s="338"/>
      <c r="I10" s="338"/>
      <c r="J10" s="328"/>
      <c r="K10" s="188" t="s">
        <v>697</v>
      </c>
      <c r="L10" s="188" t="s">
        <v>696</v>
      </c>
      <c r="M10" s="188" t="s">
        <v>695</v>
      </c>
      <c r="N10" s="334"/>
      <c r="O10" s="334"/>
      <c r="P10" s="328"/>
      <c r="Q10" s="182">
        <v>56</v>
      </c>
      <c r="R10" s="187">
        <v>3500</v>
      </c>
      <c r="S10" s="328"/>
      <c r="T10" s="334"/>
      <c r="U10" s="334"/>
      <c r="V10" s="328"/>
      <c r="W10" s="328"/>
      <c r="X10" s="185">
        <v>0.03</v>
      </c>
      <c r="Y10" s="185"/>
      <c r="Z10" s="185"/>
      <c r="AA10" s="185">
        <v>0.05</v>
      </c>
      <c r="AB10" s="184"/>
      <c r="AC10" s="183">
        <v>0.08</v>
      </c>
      <c r="AD10" s="328"/>
      <c r="AE10" s="328"/>
      <c r="AF10" s="328"/>
      <c r="AG10" s="335"/>
      <c r="AH10" s="328"/>
      <c r="AI10" s="328"/>
      <c r="AJ10" s="328"/>
    </row>
    <row r="11" spans="1:229" s="167" customFormat="1" ht="26.1" customHeight="1" x14ac:dyDescent="0.25">
      <c r="A11" s="339" t="s">
        <v>966</v>
      </c>
      <c r="B11" s="340"/>
      <c r="C11" s="340"/>
      <c r="D11" s="341"/>
      <c r="E11" s="291"/>
      <c r="F11" s="291"/>
      <c r="G11" s="291"/>
      <c r="H11" s="291"/>
      <c r="I11" s="291"/>
      <c r="J11" s="292"/>
      <c r="K11" s="293"/>
      <c r="L11" s="293"/>
      <c r="M11" s="293"/>
      <c r="N11" s="294"/>
      <c r="O11" s="291"/>
      <c r="P11" s="304"/>
      <c r="Q11" s="295"/>
      <c r="R11" s="296"/>
      <c r="S11" s="297"/>
      <c r="T11" s="298"/>
      <c r="U11" s="299"/>
      <c r="V11" s="300"/>
      <c r="W11" s="300"/>
      <c r="X11" s="301"/>
      <c r="Y11" s="301"/>
      <c r="Z11" s="300"/>
      <c r="AA11" s="300"/>
      <c r="AB11" s="300"/>
      <c r="AC11" s="301"/>
      <c r="AD11" s="302"/>
      <c r="AE11" s="303"/>
      <c r="AF11" s="303"/>
      <c r="AG11" s="303"/>
      <c r="AH11" s="303"/>
      <c r="AI11" s="303"/>
      <c r="AJ11" s="303"/>
    </row>
    <row r="12" spans="1:229" s="167" customFormat="1" ht="26.1" customHeight="1" x14ac:dyDescent="0.25">
      <c r="A12" s="353" t="s">
        <v>692</v>
      </c>
      <c r="B12" s="354"/>
      <c r="C12" s="355"/>
      <c r="D12" s="177"/>
      <c r="E12" s="177"/>
      <c r="F12" s="177"/>
      <c r="G12" s="177"/>
      <c r="H12" s="177"/>
      <c r="I12" s="177"/>
      <c r="J12" s="179"/>
      <c r="K12" s="180"/>
      <c r="L12" s="180"/>
      <c r="M12" s="180"/>
      <c r="N12" s="178"/>
      <c r="O12" s="177"/>
      <c r="P12" s="176"/>
      <c r="Q12" s="175"/>
      <c r="R12" s="174"/>
      <c r="S12" s="173"/>
      <c r="T12" s="172"/>
      <c r="U12" s="171"/>
      <c r="V12" s="169"/>
      <c r="W12" s="169"/>
      <c r="X12" s="170"/>
      <c r="Y12" s="170"/>
      <c r="Z12" s="169"/>
      <c r="AA12" s="169"/>
      <c r="AB12" s="169"/>
      <c r="AC12" s="170"/>
      <c r="AD12" s="168"/>
      <c r="AE12" s="142"/>
      <c r="AF12" s="142"/>
      <c r="AG12" s="142"/>
      <c r="AH12" s="142"/>
      <c r="AI12" s="142"/>
      <c r="AJ12" s="142"/>
    </row>
    <row r="13" spans="1:229" s="144" customFormat="1" ht="38.25" customHeight="1" x14ac:dyDescent="0.25">
      <c r="A13" s="342" t="str">
        <f>A12</f>
        <v xml:space="preserve">3 piece set -- 200TC 100% Cotton Printed Sheet Set </v>
      </c>
      <c r="B13" s="342" t="s">
        <v>690</v>
      </c>
      <c r="C13" s="342" t="s">
        <v>689</v>
      </c>
      <c r="D13" s="165" t="s">
        <v>691</v>
      </c>
      <c r="E13" s="165" t="s">
        <v>693</v>
      </c>
      <c r="F13" s="165" t="s">
        <v>939</v>
      </c>
      <c r="G13" s="166"/>
      <c r="H13" s="310" t="s">
        <v>950</v>
      </c>
      <c r="I13" s="311" t="s">
        <v>951</v>
      </c>
      <c r="J13" s="163">
        <f>'PAK 08-21-25'!G6</f>
        <v>8.5299999999999994</v>
      </c>
      <c r="K13" s="161">
        <v>35</v>
      </c>
      <c r="L13" s="162">
        <v>27.3</v>
      </c>
      <c r="M13" s="161">
        <v>20</v>
      </c>
      <c r="N13" s="160">
        <v>4</v>
      </c>
      <c r="O13" s="159">
        <v>5.0999999999999996</v>
      </c>
      <c r="P13" s="255">
        <f t="shared" ref="P13:P20" si="0">K13*L13*M13/1000000/N13</f>
        <v>4.7780000000000001E-3</v>
      </c>
      <c r="Q13" s="158">
        <f t="shared" ref="Q13:Q20" si="1">$Q$10/P13</f>
        <v>11720</v>
      </c>
      <c r="R13" s="157">
        <f t="shared" ref="R13:R20" si="2">$R$10</f>
        <v>3500</v>
      </c>
      <c r="S13" s="156">
        <f t="shared" ref="S13:S20" si="3">R13/Q13</f>
        <v>0.3</v>
      </c>
      <c r="T13" s="155" t="s">
        <v>904</v>
      </c>
      <c r="U13" s="154">
        <v>0.25700000000000001</v>
      </c>
      <c r="V13" s="153">
        <f t="shared" ref="V13:V20" si="4">J13*U13</f>
        <v>2.19</v>
      </c>
      <c r="W13" s="153">
        <f t="shared" ref="W13:W20" si="5">V13+S13+J13</f>
        <v>11.02</v>
      </c>
      <c r="X13" s="150"/>
      <c r="Y13" s="150"/>
      <c r="Z13" s="152"/>
      <c r="AA13" s="152"/>
      <c r="AB13" s="151"/>
      <c r="AC13" s="150"/>
      <c r="AD13" s="149">
        <f t="shared" ref="AD13:AD20" si="6">SUM(X13:AC13)</f>
        <v>0</v>
      </c>
      <c r="AE13" s="145">
        <f t="shared" ref="AE13:AE20" si="7">W13</f>
        <v>11.02</v>
      </c>
      <c r="AF13" s="148">
        <f t="shared" ref="AF13:AF20" si="8">(AG13-AE13)/AG13</f>
        <v>0.104</v>
      </c>
      <c r="AG13" s="147">
        <v>12.3</v>
      </c>
      <c r="AH13" s="146">
        <v>1600</v>
      </c>
      <c r="AI13" s="145">
        <f t="shared" ref="AI13:AI20" si="9">AH13*AG13</f>
        <v>19680</v>
      </c>
      <c r="AJ13" s="145">
        <f t="shared" ref="AJ13:AJ20" si="10">AH13*AE13</f>
        <v>17632</v>
      </c>
    </row>
    <row r="14" spans="1:229" s="144" customFormat="1" ht="38.25" customHeight="1" x14ac:dyDescent="0.25">
      <c r="A14" s="343"/>
      <c r="B14" s="343"/>
      <c r="C14" s="343"/>
      <c r="D14" s="165" t="s">
        <v>691</v>
      </c>
      <c r="E14" s="165" t="s">
        <v>693</v>
      </c>
      <c r="F14" s="165" t="s">
        <v>940</v>
      </c>
      <c r="G14" s="166"/>
      <c r="H14" s="310" t="s">
        <v>952</v>
      </c>
      <c r="I14" s="311" t="s">
        <v>953</v>
      </c>
      <c r="J14" s="163">
        <f>J13</f>
        <v>8.5299999999999994</v>
      </c>
      <c r="K14" s="161">
        <v>35</v>
      </c>
      <c r="L14" s="162">
        <v>27.3</v>
      </c>
      <c r="M14" s="161">
        <v>20</v>
      </c>
      <c r="N14" s="160">
        <v>4</v>
      </c>
      <c r="O14" s="159">
        <v>5.0999999999999996</v>
      </c>
      <c r="P14" s="255">
        <f t="shared" si="0"/>
        <v>4.7780000000000001E-3</v>
      </c>
      <c r="Q14" s="158">
        <f t="shared" si="1"/>
        <v>11720</v>
      </c>
      <c r="R14" s="157">
        <f t="shared" si="2"/>
        <v>3500</v>
      </c>
      <c r="S14" s="156">
        <f t="shared" si="3"/>
        <v>0.3</v>
      </c>
      <c r="T14" s="155" t="s">
        <v>904</v>
      </c>
      <c r="U14" s="154">
        <v>0.25700000000000001</v>
      </c>
      <c r="V14" s="153">
        <f t="shared" si="4"/>
        <v>2.19</v>
      </c>
      <c r="W14" s="153">
        <f t="shared" si="5"/>
        <v>11.02</v>
      </c>
      <c r="X14" s="150"/>
      <c r="Y14" s="150"/>
      <c r="Z14" s="152"/>
      <c r="AA14" s="152"/>
      <c r="AB14" s="151"/>
      <c r="AC14" s="150"/>
      <c r="AD14" s="149">
        <f t="shared" si="6"/>
        <v>0</v>
      </c>
      <c r="AE14" s="145">
        <f t="shared" si="7"/>
        <v>11.02</v>
      </c>
      <c r="AF14" s="148">
        <f t="shared" si="8"/>
        <v>0.104</v>
      </c>
      <c r="AG14" s="147">
        <v>12.3</v>
      </c>
      <c r="AH14" s="146">
        <v>1600</v>
      </c>
      <c r="AI14" s="145">
        <f t="shared" si="9"/>
        <v>19680</v>
      </c>
      <c r="AJ14" s="145">
        <f t="shared" si="10"/>
        <v>17632</v>
      </c>
    </row>
    <row r="15" spans="1:229" s="144" customFormat="1" ht="38.25" customHeight="1" x14ac:dyDescent="0.25">
      <c r="A15" s="343"/>
      <c r="B15" s="343"/>
      <c r="C15" s="343"/>
      <c r="D15" s="165" t="s">
        <v>691</v>
      </c>
      <c r="E15" s="165" t="s">
        <v>693</v>
      </c>
      <c r="F15" s="165" t="s">
        <v>941</v>
      </c>
      <c r="G15" s="164"/>
      <c r="H15" s="290" t="s">
        <v>958</v>
      </c>
      <c r="I15" s="312" t="s">
        <v>954</v>
      </c>
      <c r="J15" s="163">
        <f>J13</f>
        <v>8.5299999999999994</v>
      </c>
      <c r="K15" s="161">
        <v>35</v>
      </c>
      <c r="L15" s="162">
        <v>27.3</v>
      </c>
      <c r="M15" s="161">
        <v>20</v>
      </c>
      <c r="N15" s="160">
        <v>4</v>
      </c>
      <c r="O15" s="159">
        <v>5.0999999999999996</v>
      </c>
      <c r="P15" s="255">
        <f t="shared" si="0"/>
        <v>4.7780000000000001E-3</v>
      </c>
      <c r="Q15" s="158">
        <f t="shared" si="1"/>
        <v>11720</v>
      </c>
      <c r="R15" s="157">
        <f t="shared" si="2"/>
        <v>3500</v>
      </c>
      <c r="S15" s="156">
        <f t="shared" si="3"/>
        <v>0.3</v>
      </c>
      <c r="T15" s="155" t="s">
        <v>904</v>
      </c>
      <c r="U15" s="154">
        <v>0.25700000000000001</v>
      </c>
      <c r="V15" s="153">
        <f t="shared" si="4"/>
        <v>2.19</v>
      </c>
      <c r="W15" s="153">
        <f t="shared" si="5"/>
        <v>11.02</v>
      </c>
      <c r="X15" s="150"/>
      <c r="Y15" s="150"/>
      <c r="Z15" s="152"/>
      <c r="AA15" s="152"/>
      <c r="AB15" s="151"/>
      <c r="AC15" s="150"/>
      <c r="AD15" s="149">
        <f t="shared" si="6"/>
        <v>0</v>
      </c>
      <c r="AE15" s="145">
        <f t="shared" si="7"/>
        <v>11.02</v>
      </c>
      <c r="AF15" s="148">
        <f t="shared" si="8"/>
        <v>0.104</v>
      </c>
      <c r="AG15" s="147">
        <v>12.3</v>
      </c>
      <c r="AH15" s="146">
        <v>1600</v>
      </c>
      <c r="AI15" s="145">
        <f t="shared" si="9"/>
        <v>19680</v>
      </c>
      <c r="AJ15" s="145">
        <f t="shared" si="10"/>
        <v>17632</v>
      </c>
    </row>
    <row r="16" spans="1:229" s="144" customFormat="1" ht="38.25" customHeight="1" x14ac:dyDescent="0.25">
      <c r="A16" s="343"/>
      <c r="B16" s="343"/>
      <c r="C16" s="343"/>
      <c r="D16" s="165" t="s">
        <v>691</v>
      </c>
      <c r="E16" s="165" t="s">
        <v>693</v>
      </c>
      <c r="F16" s="165" t="s">
        <v>942</v>
      </c>
      <c r="G16" s="164"/>
      <c r="H16" s="290" t="s">
        <v>959</v>
      </c>
      <c r="I16" s="312" t="s">
        <v>955</v>
      </c>
      <c r="J16" s="163">
        <f>J14</f>
        <v>8.5299999999999994</v>
      </c>
      <c r="K16" s="161">
        <v>35</v>
      </c>
      <c r="L16" s="162">
        <v>27.3</v>
      </c>
      <c r="M16" s="161">
        <v>20</v>
      </c>
      <c r="N16" s="160">
        <v>4</v>
      </c>
      <c r="O16" s="159">
        <v>5.0999999999999996</v>
      </c>
      <c r="P16" s="255">
        <f t="shared" si="0"/>
        <v>4.7780000000000001E-3</v>
      </c>
      <c r="Q16" s="158">
        <f t="shared" si="1"/>
        <v>11720</v>
      </c>
      <c r="R16" s="157">
        <f t="shared" si="2"/>
        <v>3500</v>
      </c>
      <c r="S16" s="156">
        <f t="shared" si="3"/>
        <v>0.3</v>
      </c>
      <c r="T16" s="155" t="s">
        <v>904</v>
      </c>
      <c r="U16" s="154">
        <v>0.25700000000000001</v>
      </c>
      <c r="V16" s="153">
        <f t="shared" si="4"/>
        <v>2.19</v>
      </c>
      <c r="W16" s="153">
        <f t="shared" si="5"/>
        <v>11.02</v>
      </c>
      <c r="X16" s="150"/>
      <c r="Y16" s="150"/>
      <c r="Z16" s="152"/>
      <c r="AA16" s="152"/>
      <c r="AB16" s="151"/>
      <c r="AC16" s="150"/>
      <c r="AD16" s="149">
        <f t="shared" si="6"/>
        <v>0</v>
      </c>
      <c r="AE16" s="145">
        <f t="shared" si="7"/>
        <v>11.02</v>
      </c>
      <c r="AF16" s="148">
        <f t="shared" si="8"/>
        <v>0.104</v>
      </c>
      <c r="AG16" s="147">
        <v>12.3</v>
      </c>
      <c r="AH16" s="146">
        <v>1600</v>
      </c>
      <c r="AI16" s="145">
        <f t="shared" si="9"/>
        <v>19680</v>
      </c>
      <c r="AJ16" s="145">
        <f t="shared" si="10"/>
        <v>17632</v>
      </c>
    </row>
    <row r="17" spans="1:37" s="144" customFormat="1" ht="38.25" customHeight="1" x14ac:dyDescent="0.25">
      <c r="A17" s="343"/>
      <c r="B17" s="343"/>
      <c r="C17" s="343"/>
      <c r="D17" s="165" t="s">
        <v>691</v>
      </c>
      <c r="E17" s="165" t="s">
        <v>693</v>
      </c>
      <c r="F17" s="165" t="s">
        <v>943</v>
      </c>
      <c r="G17" s="164"/>
      <c r="H17" s="290" t="s">
        <v>960</v>
      </c>
      <c r="I17" s="312" t="s">
        <v>956</v>
      </c>
      <c r="J17" s="163">
        <f>J15</f>
        <v>8.5299999999999994</v>
      </c>
      <c r="K17" s="161">
        <v>35</v>
      </c>
      <c r="L17" s="162">
        <v>27.3</v>
      </c>
      <c r="M17" s="161">
        <v>20</v>
      </c>
      <c r="N17" s="160">
        <v>4</v>
      </c>
      <c r="O17" s="159">
        <v>5.0999999999999996</v>
      </c>
      <c r="P17" s="255">
        <f t="shared" si="0"/>
        <v>4.7780000000000001E-3</v>
      </c>
      <c r="Q17" s="158">
        <f t="shared" si="1"/>
        <v>11720</v>
      </c>
      <c r="R17" s="157">
        <f t="shared" si="2"/>
        <v>3500</v>
      </c>
      <c r="S17" s="156">
        <f t="shared" si="3"/>
        <v>0.3</v>
      </c>
      <c r="T17" s="155" t="s">
        <v>904</v>
      </c>
      <c r="U17" s="154">
        <v>0.25700000000000001</v>
      </c>
      <c r="V17" s="153">
        <f t="shared" si="4"/>
        <v>2.19</v>
      </c>
      <c r="W17" s="153">
        <f t="shared" si="5"/>
        <v>11.02</v>
      </c>
      <c r="X17" s="150"/>
      <c r="Y17" s="150"/>
      <c r="Z17" s="152"/>
      <c r="AA17" s="152"/>
      <c r="AB17" s="151"/>
      <c r="AC17" s="150"/>
      <c r="AD17" s="149">
        <f t="shared" si="6"/>
        <v>0</v>
      </c>
      <c r="AE17" s="145">
        <f t="shared" si="7"/>
        <v>11.02</v>
      </c>
      <c r="AF17" s="148">
        <f t="shared" si="8"/>
        <v>0.104</v>
      </c>
      <c r="AG17" s="147">
        <v>12.3</v>
      </c>
      <c r="AH17" s="146">
        <v>1600</v>
      </c>
      <c r="AI17" s="145">
        <f t="shared" si="9"/>
        <v>19680</v>
      </c>
      <c r="AJ17" s="145">
        <f t="shared" si="10"/>
        <v>17632</v>
      </c>
    </row>
    <row r="18" spans="1:37" s="144" customFormat="1" ht="38.25" customHeight="1" x14ac:dyDescent="0.25">
      <c r="A18" s="343"/>
      <c r="B18" s="343"/>
      <c r="C18" s="343"/>
      <c r="D18" s="165" t="s">
        <v>691</v>
      </c>
      <c r="E18" s="165" t="s">
        <v>694</v>
      </c>
      <c r="F18" s="165" t="s">
        <v>944</v>
      </c>
      <c r="G18" s="164"/>
      <c r="H18" s="310" t="s">
        <v>948</v>
      </c>
      <c r="I18" s="311" t="s">
        <v>949</v>
      </c>
      <c r="J18" s="163">
        <f>J17</f>
        <v>8.5299999999999994</v>
      </c>
      <c r="K18" s="161">
        <v>35</v>
      </c>
      <c r="L18" s="162">
        <v>27.3</v>
      </c>
      <c r="M18" s="161">
        <v>20</v>
      </c>
      <c r="N18" s="160">
        <v>4</v>
      </c>
      <c r="O18" s="159">
        <v>5.0999999999999996</v>
      </c>
      <c r="P18" s="255">
        <f t="shared" si="0"/>
        <v>4.7780000000000001E-3</v>
      </c>
      <c r="Q18" s="158">
        <f t="shared" si="1"/>
        <v>11720</v>
      </c>
      <c r="R18" s="157">
        <f t="shared" si="2"/>
        <v>3500</v>
      </c>
      <c r="S18" s="156">
        <f t="shared" si="3"/>
        <v>0.3</v>
      </c>
      <c r="T18" s="155" t="s">
        <v>904</v>
      </c>
      <c r="U18" s="154">
        <v>0.25700000000000001</v>
      </c>
      <c r="V18" s="153">
        <f t="shared" si="4"/>
        <v>2.19</v>
      </c>
      <c r="W18" s="153">
        <f t="shared" si="5"/>
        <v>11.02</v>
      </c>
      <c r="X18" s="150"/>
      <c r="Y18" s="150"/>
      <c r="Z18" s="152"/>
      <c r="AA18" s="152"/>
      <c r="AB18" s="151"/>
      <c r="AC18" s="150"/>
      <c r="AD18" s="149">
        <f t="shared" si="6"/>
        <v>0</v>
      </c>
      <c r="AE18" s="145">
        <f t="shared" si="7"/>
        <v>11.02</v>
      </c>
      <c r="AF18" s="148">
        <f t="shared" si="8"/>
        <v>0.104</v>
      </c>
      <c r="AG18" s="147">
        <v>12.3</v>
      </c>
      <c r="AH18" s="146">
        <v>1600</v>
      </c>
      <c r="AI18" s="145">
        <f t="shared" si="9"/>
        <v>19680</v>
      </c>
      <c r="AJ18" s="145">
        <f t="shared" si="10"/>
        <v>17632</v>
      </c>
    </row>
    <row r="19" spans="1:37" s="144" customFormat="1" ht="38.25" customHeight="1" x14ac:dyDescent="0.25">
      <c r="A19" s="343"/>
      <c r="B19" s="343"/>
      <c r="C19" s="343"/>
      <c r="D19" s="165" t="s">
        <v>691</v>
      </c>
      <c r="E19" s="165" t="s">
        <v>694</v>
      </c>
      <c r="F19" s="313" t="s">
        <v>962</v>
      </c>
      <c r="G19" s="164"/>
      <c r="H19" s="290" t="s">
        <v>964</v>
      </c>
      <c r="I19" s="387" t="s">
        <v>965</v>
      </c>
      <c r="J19" s="163">
        <f>J18</f>
        <v>8.5299999999999994</v>
      </c>
      <c r="K19" s="161">
        <v>35</v>
      </c>
      <c r="L19" s="162">
        <v>27.3</v>
      </c>
      <c r="M19" s="161">
        <v>20</v>
      </c>
      <c r="N19" s="160">
        <v>4</v>
      </c>
      <c r="O19" s="159">
        <v>5.0999999999999996</v>
      </c>
      <c r="P19" s="255">
        <f t="shared" si="0"/>
        <v>4.7780000000000001E-3</v>
      </c>
      <c r="Q19" s="158">
        <f t="shared" si="1"/>
        <v>11720</v>
      </c>
      <c r="R19" s="157">
        <f t="shared" si="2"/>
        <v>3500</v>
      </c>
      <c r="S19" s="156">
        <f t="shared" si="3"/>
        <v>0.3</v>
      </c>
      <c r="T19" s="155" t="s">
        <v>904</v>
      </c>
      <c r="U19" s="154">
        <v>0.25700000000000001</v>
      </c>
      <c r="V19" s="153">
        <f t="shared" si="4"/>
        <v>2.19</v>
      </c>
      <c r="W19" s="153">
        <f t="shared" si="5"/>
        <v>11.02</v>
      </c>
      <c r="X19" s="150"/>
      <c r="Y19" s="150"/>
      <c r="Z19" s="152"/>
      <c r="AA19" s="152"/>
      <c r="AB19" s="151"/>
      <c r="AC19" s="150"/>
      <c r="AD19" s="149">
        <f t="shared" si="6"/>
        <v>0</v>
      </c>
      <c r="AE19" s="145">
        <f t="shared" si="7"/>
        <v>11.02</v>
      </c>
      <c r="AF19" s="148">
        <f t="shared" si="8"/>
        <v>0.104</v>
      </c>
      <c r="AG19" s="147">
        <v>12.3</v>
      </c>
      <c r="AH19" s="146">
        <v>1600</v>
      </c>
      <c r="AI19" s="145">
        <f t="shared" si="9"/>
        <v>19680</v>
      </c>
      <c r="AJ19" s="145">
        <f t="shared" si="10"/>
        <v>17632</v>
      </c>
    </row>
    <row r="20" spans="1:37" s="144" customFormat="1" ht="38.25" customHeight="1" x14ac:dyDescent="0.25">
      <c r="A20" s="344"/>
      <c r="B20" s="344"/>
      <c r="C20" s="344"/>
      <c r="D20" s="165" t="s">
        <v>691</v>
      </c>
      <c r="E20" s="165" t="s">
        <v>694</v>
      </c>
      <c r="F20" s="165" t="s">
        <v>945</v>
      </c>
      <c r="G20" s="164"/>
      <c r="H20" s="290" t="s">
        <v>961</v>
      </c>
      <c r="I20" s="312" t="s">
        <v>957</v>
      </c>
      <c r="J20" s="163">
        <f>J19</f>
        <v>8.5299999999999994</v>
      </c>
      <c r="K20" s="161">
        <v>35</v>
      </c>
      <c r="L20" s="162">
        <v>27.3</v>
      </c>
      <c r="M20" s="161">
        <v>20</v>
      </c>
      <c r="N20" s="160">
        <v>4</v>
      </c>
      <c r="O20" s="159">
        <v>5.0999999999999996</v>
      </c>
      <c r="P20" s="255">
        <f t="shared" si="0"/>
        <v>4.7780000000000001E-3</v>
      </c>
      <c r="Q20" s="158">
        <f t="shared" si="1"/>
        <v>11720</v>
      </c>
      <c r="R20" s="157">
        <f t="shared" si="2"/>
        <v>3500</v>
      </c>
      <c r="S20" s="156">
        <f t="shared" si="3"/>
        <v>0.3</v>
      </c>
      <c r="T20" s="155" t="s">
        <v>904</v>
      </c>
      <c r="U20" s="154">
        <v>0.25700000000000001</v>
      </c>
      <c r="V20" s="153">
        <f t="shared" si="4"/>
        <v>2.19</v>
      </c>
      <c r="W20" s="153">
        <f t="shared" si="5"/>
        <v>11.02</v>
      </c>
      <c r="X20" s="150"/>
      <c r="Y20" s="150"/>
      <c r="Z20" s="152"/>
      <c r="AA20" s="152"/>
      <c r="AB20" s="151"/>
      <c r="AC20" s="150"/>
      <c r="AD20" s="149">
        <f t="shared" si="6"/>
        <v>0</v>
      </c>
      <c r="AE20" s="145">
        <f t="shared" si="7"/>
        <v>11.02</v>
      </c>
      <c r="AF20" s="148">
        <f t="shared" si="8"/>
        <v>0.104</v>
      </c>
      <c r="AG20" s="147">
        <v>12.3</v>
      </c>
      <c r="AH20" s="146">
        <v>1600</v>
      </c>
      <c r="AI20" s="145">
        <f t="shared" si="9"/>
        <v>19680</v>
      </c>
      <c r="AJ20" s="145">
        <f t="shared" si="10"/>
        <v>17632</v>
      </c>
    </row>
    <row r="21" spans="1:37" s="144" customFormat="1" ht="15" customHeight="1" x14ac:dyDescent="0.2">
      <c r="A21" s="325"/>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7"/>
    </row>
    <row r="22" spans="1:37" ht="24" customHeight="1" x14ac:dyDescent="0.2">
      <c r="AH22" s="143">
        <f>SUM(AH13:AH20)</f>
        <v>12800</v>
      </c>
      <c r="AI22" s="142">
        <f>SUM(AI13:AI20)</f>
        <v>157440</v>
      </c>
      <c r="AJ22" s="142">
        <f>SUM(AJ13:AJ20)</f>
        <v>141056</v>
      </c>
    </row>
    <row r="23" spans="1:37" x14ac:dyDescent="0.2">
      <c r="A23" s="134" t="s">
        <v>933</v>
      </c>
      <c r="AH23" s="141"/>
      <c r="AI23" s="140"/>
      <c r="AJ23" s="140"/>
      <c r="AK23" s="139">
        <f>(AI22-AJ22)/AI22</f>
        <v>0.104</v>
      </c>
    </row>
    <row r="24" spans="1:37" x14ac:dyDescent="0.2">
      <c r="A24" s="305" t="s">
        <v>934</v>
      </c>
      <c r="AH24" s="135" t="s">
        <v>935</v>
      </c>
      <c r="AI24" s="307">
        <f>AH22</f>
        <v>12800</v>
      </c>
    </row>
    <row r="25" spans="1:37" x14ac:dyDescent="0.2">
      <c r="AH25" s="135" t="s">
        <v>936</v>
      </c>
      <c r="AI25" s="308">
        <f>AI22</f>
        <v>157440</v>
      </c>
    </row>
    <row r="26" spans="1:37" x14ac:dyDescent="0.2">
      <c r="AH26" s="135" t="s">
        <v>713</v>
      </c>
      <c r="AI26" s="308">
        <f>AJ22</f>
        <v>141056</v>
      </c>
    </row>
    <row r="27" spans="1:37" x14ac:dyDescent="0.2">
      <c r="AH27" s="135" t="s">
        <v>938</v>
      </c>
      <c r="AI27" s="309">
        <f>AK23</f>
        <v>0.104</v>
      </c>
    </row>
  </sheetData>
  <protectedRanges>
    <protectedRange password="F78C" sqref="EJ4 EC4:ED6 EE5:EF6 EG5:EI5 EG6 EI6:EJ6" name="区域1_1"/>
    <protectedRange sqref="I21" name="Range1_1"/>
    <protectedRange sqref="I13:I14" name="Range1_4"/>
    <protectedRange sqref="I15:I17" name="Range1"/>
    <protectedRange sqref="I20" name="Range1_2"/>
    <protectedRange sqref="I19" name="Range1_3"/>
  </protectedRanges>
  <mergeCells count="55">
    <mergeCell ref="L6:M6"/>
    <mergeCell ref="H4:I4"/>
    <mergeCell ref="J4:K4"/>
    <mergeCell ref="L4:M4"/>
    <mergeCell ref="H5:I5"/>
    <mergeCell ref="J5:K5"/>
    <mergeCell ref="L5:M5"/>
    <mergeCell ref="H6:I6"/>
    <mergeCell ref="J6:K6"/>
    <mergeCell ref="E4:G4"/>
    <mergeCell ref="E5:G5"/>
    <mergeCell ref="A12:C12"/>
    <mergeCell ref="E6:G6"/>
    <mergeCell ref="A8:A10"/>
    <mergeCell ref="B8:B10"/>
    <mergeCell ref="C8:C10"/>
    <mergeCell ref="F8:F10"/>
    <mergeCell ref="D8:D10"/>
    <mergeCell ref="G8:G10"/>
    <mergeCell ref="E2:G2"/>
    <mergeCell ref="E3:G3"/>
    <mergeCell ref="H2:I2"/>
    <mergeCell ref="J2:K2"/>
    <mergeCell ref="L2:M2"/>
    <mergeCell ref="H3:I3"/>
    <mergeCell ref="J3:K3"/>
    <mergeCell ref="L3:M3"/>
    <mergeCell ref="I8:I10"/>
    <mergeCell ref="H8:H10"/>
    <mergeCell ref="E8:E10"/>
    <mergeCell ref="A11:D11"/>
    <mergeCell ref="C13:C20"/>
    <mergeCell ref="B13:B20"/>
    <mergeCell ref="A13:A20"/>
    <mergeCell ref="AF8:AF10"/>
    <mergeCell ref="AG8:AG10"/>
    <mergeCell ref="N9:N10"/>
    <mergeCell ref="O9:O10"/>
    <mergeCell ref="J8:J10"/>
    <mergeCell ref="A21:AJ21"/>
    <mergeCell ref="AI8:AI10"/>
    <mergeCell ref="X8:AC8"/>
    <mergeCell ref="AJ8:AJ10"/>
    <mergeCell ref="P9:P10"/>
    <mergeCell ref="K9:M9"/>
    <mergeCell ref="AH8:AH10"/>
    <mergeCell ref="W8:W10"/>
    <mergeCell ref="AD8:AD10"/>
    <mergeCell ref="AE8:AE10"/>
    <mergeCell ref="K8:S8"/>
    <mergeCell ref="T9:T10"/>
    <mergeCell ref="V9:V10"/>
    <mergeCell ref="S9:S10"/>
    <mergeCell ref="T8:V8"/>
    <mergeCell ref="U9:U10"/>
  </mergeCells>
  <phoneticPr fontId="25" type="noConversion"/>
  <dataValidations count="13">
    <dataValidation type="list" allowBlank="1" showInputMessage="1" showErrorMessage="1" sqref="WVO3:WVP3 JC3:JD3 SY3:SZ3 ACU3:ACV3 AMQ3:AMR3 AWM3:AWN3 BGI3:BGJ3 BQE3:BQF3 CAA3:CAB3 CJW3:CJX3 CTS3:CTT3 DDO3:DDP3 DNK3:DNL3 DXG3:DXH3 EHC3:EHD3 EQY3:EQZ3 FAU3:FAV3 FKQ3:FKR3 FUM3:FUN3 GEI3:GEJ3 GOE3:GOF3 GYA3:GYB3 HHW3:HHX3 HRS3:HRT3 IBO3:IBP3 ILK3:ILL3 IVG3:IVH3 JFC3:JFD3 JOY3:JOZ3 JYU3:JYV3 KIQ3:KIR3 KSM3:KSN3 LCI3:LCJ3 LME3:LMF3 LWA3:LWB3 MFW3:MFX3 MPS3:MPT3 MZO3:MZP3 NJK3:NJL3 NTG3:NTH3 ODC3:ODD3 OMY3:OMZ3 OWU3:OWV3 PGQ3:PGR3 PQM3:PQN3 QAI3:QAJ3 QKE3:QKF3 QUA3:QUB3 RDW3:RDX3 RNS3:RNT3 RXO3:RXP3 SHK3:SHL3 SRG3:SRH3 TBC3:TBD3 TKY3:TKZ3 TUU3:TUV3 UEQ3:UER3 UOM3:UON3 UYI3:UYJ3 VIE3:VIF3 VSA3:VSB3 WBW3:WBX3 WLS3:WLT3">
      <formula1>$EC$5:$EF$5</formula1>
    </dataValidation>
    <dataValidation type="list" allowBlank="1" showInputMessage="1" showErrorMessage="1" sqref="WVO4:WVP4 JC4:JD4 SY4:SZ4 ACU4:ACV4 AMQ4:AMR4 AWM4:AWN4 BGI4:BGJ4 BQE4:BQF4 CAA4:CAB4 CJW4:CJX4 CTS4:CTT4 DDO4:DDP4 DNK4:DNL4 DXG4:DXH4 EHC4:EHD4 EQY4:EQZ4 FAU4:FAV4 FKQ4:FKR4 FUM4:FUN4 GEI4:GEJ4 GOE4:GOF4 GYA4:GYB4 HHW4:HHX4 HRS4:HRT4 IBO4:IBP4 ILK4:ILL4 IVG4:IVH4 JFC4:JFD4 JOY4:JOZ4 JYU4:JYV4 KIQ4:KIR4 KSM4:KSN4 LCI4:LCJ4 LME4:LMF4 LWA4:LWB4 MFW4:MFX4 MPS4:MPT4 MZO4:MZP4 NJK4:NJL4 NTG4:NTH4 ODC4:ODD4 OMY4:OMZ4 OWU4:OWV4 PGQ4:PGR4 PQM4:PQN4 QAI4:QAJ4 QKE4:QKF4 QUA4:QUB4 RDW4:RDX4 RNS4:RNT4 RXO4:RXP4 SHK4:SHL4 SRG4:SRH4 TBC4:TBD4 TKY4:TKZ4 TUU4:TUV4 UEQ4:UER4 UOM4:UON4 UYI4:UYJ4 VIE4:VIF4 VSA4:VSB4 WBW4:WBX4 WLS4:WLT4">
      <formula1>$EC$6:$EJ$6</formula1>
    </dataValidation>
    <dataValidation type="list" allowBlank="1" showInputMessage="1" showErrorMessage="1" sqref="L4:M4 JG4:JH4 TC4:TD4 ACY4:ACZ4 AMU4:AMV4 AWQ4:AWR4 BGM4:BGN4 BQI4:BQJ4 CAE4:CAF4 CKA4:CKB4 CTW4:CTX4 DDS4:DDT4 DNO4:DNP4 DXK4:DXL4 EHG4:EHH4 ERC4:ERD4 FAY4:FAZ4 FKU4:FKV4 FUQ4:FUR4 GEM4:GEN4 GOI4:GOJ4 GYE4:GYF4 HIA4:HIB4 HRW4:HRX4 IBS4:IBT4 ILO4:ILP4 IVK4:IVL4 JFG4:JFH4 JPC4:JPD4 JYY4:JYZ4 KIU4:KIV4 KSQ4:KSR4 LCM4:LCN4 LMI4:LMJ4 LWE4:LWF4 MGA4:MGB4 MPW4:MPX4 MZS4:MZT4 NJO4:NJP4 NTK4:NTL4 ODG4:ODH4 ONC4:OND4 OWY4:OWZ4 PGU4:PGV4 PQQ4:PQR4 QAM4:QAN4 QKI4:QKJ4 QUE4:QUF4 REA4:REB4 RNW4:RNX4 RXS4:RXT4 SHO4:SHP4 SRK4:SRL4 TBG4:TBH4 TLC4:TLD4 TUY4:TUZ4 UEU4:UEV4 UOQ4:UOR4 UYM4:UYN4 VII4:VIJ4 VSE4:VSF4 WCA4:WCB4 WLW4:WLX4 WVS4:WVT4">
      <formula1>$EJ$5:$EK$5</formula1>
    </dataValidation>
    <dataValidation type="list" allowBlank="1" showInputMessage="1" showErrorMessage="1" sqref="L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formula1>$EH$5:$EI$5</formula1>
    </dataValidation>
    <dataValidation type="list" allowBlank="1" showInputMessage="1" showErrorMessage="1" sqref="H2:I2 JC2:JD2 SY2:SZ2 ACU2:ACV2 AMQ2:AMR2 AWM2:AWN2 BGI2:BGJ2 BQE2:BQF2 CAA2:CAB2 CJW2:CJX2 CTS2:CTT2 DDO2:DDP2 DNK2:DNL2 DXG2:DXH2 EHC2:EHD2 EQY2:EQZ2 FAU2:FAV2 FKQ2:FKR2 FUM2:FUN2 GEI2:GEJ2 GOE2:GOF2 GYA2:GYB2 HHW2:HHX2 HRS2:HRT2 IBO2:IBP2 ILK2:ILL2 IVG2:IVH2 JFC2:JFD2 JOY2:JOZ2 JYU2:JYV2 KIQ2:KIR2 KSM2:KSN2 LCI2:LCJ2 LME2:LMF2 LWA2:LWB2 MFW2:MFX2 MPS2:MPT2 MZO2:MZP2 NJK2:NJL2 NTG2:NTH2 ODC2:ODD2 OMY2:OMZ2 OWU2:OWV2 PGQ2:PGR2 PQM2:PQN2 QAI2:QAJ2 QKE2:QKF2 QUA2:QUB2 RDW2:RDX2 RNS2:RNT2 RXO2:RXP2 SHK2:SHL2 SRG2:SRH2 TBC2:TBD2 TKY2:TKZ2 TUU2:TUV2 UEQ2:UER2 UOM2:UON2 UYI2:UYJ2 VIE2:VIF2 VSA2:VSB2 WBW2:WBX2 WLS2:WLT2 WVO2:WVP2">
      <formula1>$EC$4:$ED$4</formula1>
    </dataValidation>
    <dataValidation type="list" allowBlank="1" showInputMessage="1" showErrorMessage="1" sqref="H5:I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formula1>$EC$2:$GC$2</formula1>
    </dataValidation>
    <dataValidation type="list" allowBlank="1" showInputMessage="1" showErrorMessage="1" sqref="D4 WVL4 WLP4 WBT4 VRX4 VIB4 UYF4 UOJ4 UEN4 TUR4 TKV4 TAZ4 SRD4 SHH4 RXL4 RNP4 RDT4 QTX4 QKB4 QAF4 PQJ4 PGN4 OWR4 OMV4 OCZ4 NTD4 NJH4 MZL4 MPP4 MFT4 LVX4 LMB4 LCF4 KSJ4 KIN4 JYR4 JOV4 JEZ4 IVD4 ILH4 IBL4 HRP4 HHT4 GXX4 GOB4 GEF4 FUJ4 FKN4 FAR4 EQV4 EGZ4 DXD4 DNH4 DDL4 CTP4 CJT4 BZX4 BQB4 BGF4 AWJ4 AMN4 ACR4 SV4 IZ4">
      <formula1>$O$2:$O$5</formula1>
    </dataValidation>
    <dataValidation type="list" allowBlank="1" showInputMessage="1" showErrorMessage="1"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formula1>$EL$5:$EM$5</formula1>
    </dataValidation>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formula1>$EF$4:$FT$4</formula1>
    </dataValidation>
    <dataValidation type="list" allowBlank="1" showInputMessage="1" showErrorMessage="1" sqref="H6:I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formula1>$EC$3:$GA$3</formula1>
    </dataValidation>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formula1>$DN$2:$EB$2</formula1>
    </dataValidation>
    <dataValidation type="list" allowBlank="1" showInputMessage="1" showErrorMessage="1" sqref="H4:I4">
      <formula1>$EA$6:$EH$6</formula1>
    </dataValidation>
    <dataValidation type="list" allowBlank="1" showInputMessage="1" showErrorMessage="1" sqref="H3:I3">
      <formula1>$EA$5:$ED$5</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topLeftCell="D1" workbookViewId="0">
      <selection activeCell="G6" sqref="G6"/>
    </sheetView>
  </sheetViews>
  <sheetFormatPr defaultColWidth="9.140625" defaultRowHeight="14.25" x14ac:dyDescent="0.25"/>
  <cols>
    <col min="1" max="1" width="19.85546875" style="258" customWidth="1"/>
    <col min="2" max="2" width="11.140625" style="258" customWidth="1"/>
    <col min="3" max="3" width="37" style="258" customWidth="1"/>
    <col min="4" max="4" width="27.140625" style="258" bestFit="1" customWidth="1"/>
    <col min="5" max="5" width="37.5703125" style="258" bestFit="1" customWidth="1"/>
    <col min="6" max="6" width="35.42578125" style="258" customWidth="1"/>
    <col min="7" max="7" width="35.140625" style="258" bestFit="1" customWidth="1"/>
    <col min="8" max="8" width="13.85546875" style="258" bestFit="1" customWidth="1"/>
    <col min="9" max="9" width="11.5703125" style="258" bestFit="1" customWidth="1"/>
    <col min="10" max="10" width="12.5703125" style="258" bestFit="1" customWidth="1"/>
    <col min="11" max="11" width="8.5703125" style="258" bestFit="1" customWidth="1"/>
    <col min="12" max="12" width="17.140625" style="258" bestFit="1" customWidth="1"/>
    <col min="13" max="13" width="12.5703125" style="258" customWidth="1"/>
    <col min="14" max="14" width="23.85546875" style="258" bestFit="1" customWidth="1"/>
    <col min="15" max="15" width="11.85546875" style="258" bestFit="1" customWidth="1"/>
    <col min="16" max="16384" width="9.140625" style="258"/>
  </cols>
  <sheetData>
    <row r="1" spans="1:16" x14ac:dyDescent="0.25">
      <c r="A1" s="288"/>
      <c r="B1" s="288"/>
      <c r="C1" s="288"/>
      <c r="D1" s="289" t="s">
        <v>902</v>
      </c>
      <c r="E1" s="288"/>
      <c r="F1" s="289"/>
      <c r="G1" s="289"/>
      <c r="H1" s="289"/>
      <c r="I1" s="288"/>
      <c r="J1" s="289"/>
      <c r="K1" s="288"/>
      <c r="L1" s="288"/>
      <c r="M1" s="288"/>
      <c r="N1" s="288"/>
      <c r="O1" s="288"/>
      <c r="P1" s="288"/>
    </row>
    <row r="2" spans="1:16" x14ac:dyDescent="0.25">
      <c r="A2" s="282" t="s">
        <v>18</v>
      </c>
      <c r="B2" s="282" t="s">
        <v>21</v>
      </c>
      <c r="C2" s="287"/>
      <c r="D2" s="282"/>
      <c r="E2" s="286">
        <v>45890</v>
      </c>
      <c r="F2" s="285" t="s">
        <v>932</v>
      </c>
      <c r="G2" s="266" t="s">
        <v>931</v>
      </c>
      <c r="H2" s="284"/>
      <c r="I2" s="363"/>
      <c r="J2" s="364"/>
      <c r="K2" s="364"/>
      <c r="L2" s="364"/>
      <c r="M2" s="364"/>
      <c r="N2" s="364"/>
      <c r="O2" s="364"/>
      <c r="P2" s="365"/>
    </row>
    <row r="3" spans="1:16" x14ac:dyDescent="0.25">
      <c r="A3" s="283" t="s">
        <v>930</v>
      </c>
      <c r="B3" s="282"/>
      <c r="C3" s="281"/>
      <c r="D3" s="280"/>
      <c r="E3" s="279" t="s">
        <v>414</v>
      </c>
      <c r="F3" s="278" t="s">
        <v>929</v>
      </c>
      <c r="G3" s="277" t="s">
        <v>928</v>
      </c>
      <c r="H3" s="276"/>
      <c r="I3" s="363" t="s">
        <v>611</v>
      </c>
      <c r="J3" s="364"/>
      <c r="K3" s="364"/>
      <c r="L3" s="364"/>
      <c r="M3" s="364"/>
      <c r="N3" s="364"/>
      <c r="O3" s="364"/>
      <c r="P3" s="365"/>
    </row>
    <row r="4" spans="1:16" ht="42.75" x14ac:dyDescent="0.25">
      <c r="A4" s="273" t="s">
        <v>927</v>
      </c>
      <c r="B4" s="273" t="s">
        <v>620</v>
      </c>
      <c r="C4" s="273" t="s">
        <v>926</v>
      </c>
      <c r="D4" s="273" t="s">
        <v>925</v>
      </c>
      <c r="E4" s="275" t="s">
        <v>924</v>
      </c>
      <c r="F4" s="275" t="s">
        <v>923</v>
      </c>
      <c r="G4" s="273" t="s">
        <v>923</v>
      </c>
      <c r="H4" s="274" t="s">
        <v>922</v>
      </c>
      <c r="I4" s="366" t="s">
        <v>712</v>
      </c>
      <c r="J4" s="367"/>
      <c r="K4" s="368"/>
      <c r="L4" s="273" t="s">
        <v>921</v>
      </c>
      <c r="M4" s="273" t="s">
        <v>920</v>
      </c>
      <c r="N4" s="273" t="s">
        <v>919</v>
      </c>
      <c r="O4" s="273" t="s">
        <v>918</v>
      </c>
      <c r="P4" s="273" t="s">
        <v>706</v>
      </c>
    </row>
    <row r="5" spans="1:16" ht="28.5" x14ac:dyDescent="0.25">
      <c r="A5" s="272" t="s">
        <v>21</v>
      </c>
      <c r="B5" s="271" t="s">
        <v>21</v>
      </c>
      <c r="C5" s="271"/>
      <c r="D5" s="271"/>
      <c r="E5" s="270"/>
      <c r="F5" s="269" t="s">
        <v>917</v>
      </c>
      <c r="G5" s="268" t="s">
        <v>917</v>
      </c>
      <c r="H5" s="267"/>
      <c r="I5" s="266" t="s">
        <v>697</v>
      </c>
      <c r="J5" s="266" t="s">
        <v>696</v>
      </c>
      <c r="K5" s="266" t="s">
        <v>695</v>
      </c>
      <c r="L5" s="266"/>
      <c r="M5" s="266"/>
      <c r="N5" s="266"/>
      <c r="O5" s="266"/>
      <c r="P5" s="266"/>
    </row>
    <row r="6" spans="1:16" x14ac:dyDescent="0.25">
      <c r="A6" s="369"/>
      <c r="B6" s="370" t="s">
        <v>916</v>
      </c>
      <c r="C6" s="371" t="s">
        <v>915</v>
      </c>
      <c r="D6" s="371" t="s">
        <v>914</v>
      </c>
      <c r="E6" s="265" t="s">
        <v>887</v>
      </c>
      <c r="F6" s="264">
        <v>7.9</v>
      </c>
      <c r="G6" s="306">
        <v>8.5299999999999994</v>
      </c>
      <c r="H6" s="370" t="s">
        <v>913</v>
      </c>
      <c r="I6" s="263">
        <v>35</v>
      </c>
      <c r="J6" s="263">
        <v>27</v>
      </c>
      <c r="K6" s="263">
        <v>20</v>
      </c>
      <c r="L6" s="263">
        <v>4</v>
      </c>
      <c r="M6" s="262">
        <f t="shared" ref="M6:M11" si="0">(I6*J6*K6)/1000000</f>
        <v>1.89E-2</v>
      </c>
      <c r="N6" s="261">
        <f t="shared" ref="N6:N11" si="1">L6*66/M6</f>
        <v>13968</v>
      </c>
      <c r="O6" s="260"/>
      <c r="P6" s="259">
        <f t="shared" ref="P6:P11" si="2">O6/N6</f>
        <v>0</v>
      </c>
    </row>
    <row r="7" spans="1:16" x14ac:dyDescent="0.25">
      <c r="A7" s="369"/>
      <c r="B7" s="370"/>
      <c r="C7" s="371"/>
      <c r="D7" s="371"/>
      <c r="E7" s="265" t="s">
        <v>912</v>
      </c>
      <c r="F7" s="264">
        <v>8.17</v>
      </c>
      <c r="G7" s="264">
        <v>8.8000000000000007</v>
      </c>
      <c r="H7" s="370"/>
      <c r="I7" s="263">
        <v>35</v>
      </c>
      <c r="J7" s="263">
        <v>27</v>
      </c>
      <c r="K7" s="263">
        <v>20</v>
      </c>
      <c r="L7" s="263">
        <v>4</v>
      </c>
      <c r="M7" s="262">
        <f t="shared" si="0"/>
        <v>1.89E-2</v>
      </c>
      <c r="N7" s="261">
        <f t="shared" si="1"/>
        <v>13968</v>
      </c>
      <c r="O7" s="260"/>
      <c r="P7" s="259">
        <f t="shared" si="2"/>
        <v>0</v>
      </c>
    </row>
    <row r="8" spans="1:16" x14ac:dyDescent="0.25">
      <c r="A8" s="369"/>
      <c r="B8" s="370"/>
      <c r="C8" s="371"/>
      <c r="D8" s="371"/>
      <c r="E8" s="265" t="s">
        <v>885</v>
      </c>
      <c r="F8" s="264">
        <v>10.24</v>
      </c>
      <c r="G8" s="306">
        <v>11.22</v>
      </c>
      <c r="H8" s="370"/>
      <c r="I8" s="263">
        <v>35</v>
      </c>
      <c r="J8" s="263">
        <v>27</v>
      </c>
      <c r="K8" s="263">
        <v>25</v>
      </c>
      <c r="L8" s="263">
        <v>4</v>
      </c>
      <c r="M8" s="262">
        <f t="shared" si="0"/>
        <v>2.3599999999999999E-2</v>
      </c>
      <c r="N8" s="261">
        <f t="shared" si="1"/>
        <v>11186</v>
      </c>
      <c r="O8" s="260"/>
      <c r="P8" s="259">
        <f t="shared" si="2"/>
        <v>0</v>
      </c>
    </row>
    <row r="9" spans="1:16" x14ac:dyDescent="0.25">
      <c r="A9" s="369"/>
      <c r="B9" s="370"/>
      <c r="C9" s="371"/>
      <c r="D9" s="371"/>
      <c r="E9" s="265" t="s">
        <v>911</v>
      </c>
      <c r="F9" s="264">
        <v>11.69</v>
      </c>
      <c r="G9" s="264">
        <v>12.34</v>
      </c>
      <c r="H9" s="370"/>
      <c r="I9" s="263">
        <v>35</v>
      </c>
      <c r="J9" s="263">
        <v>27</v>
      </c>
      <c r="K9" s="263">
        <v>27</v>
      </c>
      <c r="L9" s="263">
        <v>4</v>
      </c>
      <c r="M9" s="262">
        <f t="shared" si="0"/>
        <v>2.5499999999999998E-2</v>
      </c>
      <c r="N9" s="261">
        <f t="shared" si="1"/>
        <v>10353</v>
      </c>
      <c r="O9" s="260"/>
      <c r="P9" s="259">
        <f t="shared" si="2"/>
        <v>0</v>
      </c>
    </row>
    <row r="10" spans="1:16" x14ac:dyDescent="0.25">
      <c r="A10" s="369"/>
      <c r="B10" s="370"/>
      <c r="C10" s="371"/>
      <c r="D10" s="371"/>
      <c r="E10" s="265" t="s">
        <v>910</v>
      </c>
      <c r="F10" s="264">
        <v>14.21</v>
      </c>
      <c r="G10" s="264">
        <v>14.71</v>
      </c>
      <c r="H10" s="370"/>
      <c r="I10" s="263">
        <v>35</v>
      </c>
      <c r="J10" s="263">
        <v>27</v>
      </c>
      <c r="K10" s="263">
        <v>32</v>
      </c>
      <c r="L10" s="263">
        <v>4</v>
      </c>
      <c r="M10" s="262">
        <f t="shared" si="0"/>
        <v>3.0200000000000001E-2</v>
      </c>
      <c r="N10" s="261">
        <f t="shared" si="1"/>
        <v>8742</v>
      </c>
      <c r="O10" s="260"/>
      <c r="P10" s="259">
        <f t="shared" si="2"/>
        <v>0</v>
      </c>
    </row>
    <row r="11" spans="1:16" ht="28.5" x14ac:dyDescent="0.25">
      <c r="A11" s="369"/>
      <c r="B11" s="370"/>
      <c r="C11" s="371"/>
      <c r="D11" s="371"/>
      <c r="E11" s="265" t="s">
        <v>909</v>
      </c>
      <c r="F11" s="264">
        <v>14.21</v>
      </c>
      <c r="G11" s="264">
        <v>14.71</v>
      </c>
      <c r="H11" s="370"/>
      <c r="I11" s="263">
        <v>35</v>
      </c>
      <c r="J11" s="263">
        <v>27</v>
      </c>
      <c r="K11" s="263">
        <v>32</v>
      </c>
      <c r="L11" s="263">
        <v>4</v>
      </c>
      <c r="M11" s="262">
        <f t="shared" si="0"/>
        <v>3.0200000000000001E-2</v>
      </c>
      <c r="N11" s="261">
        <f t="shared" si="1"/>
        <v>8742</v>
      </c>
      <c r="O11" s="260"/>
      <c r="P11" s="259">
        <f t="shared" si="2"/>
        <v>0</v>
      </c>
    </row>
  </sheetData>
  <mergeCells count="8">
    <mergeCell ref="I2:P2"/>
    <mergeCell ref="I3:P3"/>
    <mergeCell ref="I4:K4"/>
    <mergeCell ref="A6:A11"/>
    <mergeCell ref="B6:B11"/>
    <mergeCell ref="C6:C11"/>
    <mergeCell ref="D6:D11"/>
    <mergeCell ref="H6:H11"/>
  </mergeCells>
  <phoneticPr fontId="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6" sqref="C16"/>
    </sheetView>
  </sheetViews>
  <sheetFormatPr defaultColWidth="8.7109375" defaultRowHeight="14.25" x14ac:dyDescent="0.2"/>
  <cols>
    <col min="1" max="1" width="30.5703125" style="225" customWidth="1"/>
    <col min="2" max="2" width="24" style="225" customWidth="1"/>
    <col min="3" max="3" width="29.140625" style="225" customWidth="1"/>
    <col min="4" max="4" width="13.42578125" style="225" bestFit="1" customWidth="1"/>
    <col min="5" max="5" width="9.42578125" style="225" bestFit="1" customWidth="1"/>
    <col min="6" max="6" width="15" style="225" customWidth="1"/>
    <col min="7" max="16384" width="8.7109375" style="225"/>
  </cols>
  <sheetData>
    <row r="1" spans="1:6" ht="21" thickBot="1" x14ac:dyDescent="0.25">
      <c r="A1" s="372" t="s">
        <v>902</v>
      </c>
      <c r="B1" s="373"/>
      <c r="C1" s="373"/>
      <c r="D1" s="374"/>
      <c r="E1" s="253"/>
      <c r="F1" s="253"/>
    </row>
    <row r="2" spans="1:6" ht="15.75" thickBot="1" x14ac:dyDescent="0.25">
      <c r="A2" s="239" t="s">
        <v>119</v>
      </c>
      <c r="B2" s="252" t="s">
        <v>901</v>
      </c>
      <c r="C2" s="251" t="s">
        <v>23</v>
      </c>
      <c r="D2" s="250"/>
      <c r="E2" s="249"/>
      <c r="F2" s="249"/>
    </row>
    <row r="3" spans="1:6" ht="15.75" thickBot="1" x14ac:dyDescent="0.25">
      <c r="A3" s="248" t="s">
        <v>900</v>
      </c>
      <c r="B3" s="247" t="s">
        <v>117</v>
      </c>
      <c r="C3" s="246" t="s">
        <v>34</v>
      </c>
      <c r="D3" s="245" t="s">
        <v>48</v>
      </c>
      <c r="E3" s="244"/>
      <c r="F3" s="243"/>
    </row>
    <row r="4" spans="1:6" ht="29.25" thickBot="1" x14ac:dyDescent="0.25">
      <c r="A4" s="239" t="s">
        <v>899</v>
      </c>
      <c r="B4" s="241" t="s">
        <v>898</v>
      </c>
      <c r="C4" s="242" t="s">
        <v>43</v>
      </c>
      <c r="D4" s="241" t="s">
        <v>54</v>
      </c>
      <c r="E4" s="235" t="s">
        <v>897</v>
      </c>
      <c r="F4" s="240" t="s">
        <v>896</v>
      </c>
    </row>
    <row r="5" spans="1:6" ht="15.75" thickBot="1" x14ac:dyDescent="0.25">
      <c r="A5" s="239" t="s">
        <v>895</v>
      </c>
      <c r="B5" s="238"/>
      <c r="C5" s="237" t="s">
        <v>894</v>
      </c>
      <c r="D5" s="236">
        <v>45791</v>
      </c>
      <c r="E5" s="235" t="s">
        <v>893</v>
      </c>
      <c r="F5" s="234" t="s">
        <v>892</v>
      </c>
    </row>
    <row r="6" spans="1:6" ht="16.5" thickBot="1" x14ac:dyDescent="0.25">
      <c r="A6" s="375" t="s">
        <v>891</v>
      </c>
      <c r="B6" s="376"/>
      <c r="C6" s="377" t="s">
        <v>725</v>
      </c>
      <c r="D6" s="378"/>
      <c r="E6" s="233" t="s">
        <v>890</v>
      </c>
      <c r="F6" s="232" t="s">
        <v>889</v>
      </c>
    </row>
    <row r="7" spans="1:6" ht="26.45" customHeight="1" x14ac:dyDescent="0.2">
      <c r="A7" s="379" t="s">
        <v>888</v>
      </c>
      <c r="B7" s="380"/>
      <c r="C7" s="383" t="s">
        <v>887</v>
      </c>
      <c r="D7" s="384"/>
      <c r="E7" s="231" t="s">
        <v>886</v>
      </c>
      <c r="F7" s="230">
        <v>7.88</v>
      </c>
    </row>
    <row r="8" spans="1:6" ht="25.35" customHeight="1" thickBot="1" x14ac:dyDescent="0.25">
      <c r="A8" s="381"/>
      <c r="B8" s="382"/>
      <c r="C8" s="385" t="s">
        <v>885</v>
      </c>
      <c r="D8" s="386"/>
      <c r="E8" s="229" t="s">
        <v>884</v>
      </c>
      <c r="F8" s="228">
        <v>10.199999999999999</v>
      </c>
    </row>
    <row r="9" spans="1:6" ht="15" x14ac:dyDescent="0.2">
      <c r="A9" s="227" t="s">
        <v>883</v>
      </c>
    </row>
    <row r="10" spans="1:6" x14ac:dyDescent="0.2">
      <c r="A10" s="226" t="s">
        <v>882</v>
      </c>
    </row>
    <row r="11" spans="1:6" x14ac:dyDescent="0.2">
      <c r="A11" s="226" t="s">
        <v>881</v>
      </c>
    </row>
    <row r="12" spans="1:6" x14ac:dyDescent="0.2">
      <c r="A12" s="226" t="s">
        <v>880</v>
      </c>
    </row>
    <row r="13" spans="1:6" ht="15" x14ac:dyDescent="0.2">
      <c r="A13" s="227" t="s">
        <v>879</v>
      </c>
    </row>
    <row r="14" spans="1:6" x14ac:dyDescent="0.2">
      <c r="A14" s="226" t="s">
        <v>878</v>
      </c>
    </row>
    <row r="15" spans="1:6" x14ac:dyDescent="0.2">
      <c r="A15" s="226" t="s">
        <v>877</v>
      </c>
    </row>
    <row r="16" spans="1:6" x14ac:dyDescent="0.2">
      <c r="A16" s="226" t="s">
        <v>876</v>
      </c>
    </row>
    <row r="17" spans="1:1" x14ac:dyDescent="0.2">
      <c r="A17" s="226" t="s">
        <v>875</v>
      </c>
    </row>
  </sheetData>
  <mergeCells count="6">
    <mergeCell ref="A1:D1"/>
    <mergeCell ref="A6:B6"/>
    <mergeCell ref="C6:D6"/>
    <mergeCell ref="A7:B8"/>
    <mergeCell ref="C7:D7"/>
    <mergeCell ref="C8:D8"/>
  </mergeCells>
  <phoneticPr fontId="25" type="noConversion"/>
  <dataValidations count="1">
    <dataValidation type="list" allowBlank="1" showInputMessage="1" showErrorMessage="1" sqref="D2:D4">
      <formula1>#REF!</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96"/>
  <sheetViews>
    <sheetView workbookViewId="0">
      <selection activeCell="G2" sqref="G2"/>
    </sheetView>
  </sheetViews>
  <sheetFormatPr defaultRowHeight="15" x14ac:dyDescent="0.25"/>
  <cols>
    <col min="1" max="1" width="19" customWidth="1"/>
    <col min="2" max="2" width="36.42578125" customWidth="1"/>
    <col min="3" max="3" width="30.42578125" customWidth="1"/>
    <col min="4" max="4" width="20.5703125" customWidth="1"/>
    <col min="5" max="5" width="30.85546875" customWidth="1"/>
    <col min="6" max="7" width="24.85546875" customWidth="1"/>
    <col min="8" max="8" width="21" customWidth="1"/>
    <col min="9" max="9" width="17.7109375" customWidth="1"/>
    <col min="10" max="11" width="14.28515625" customWidth="1"/>
  </cols>
  <sheetData>
    <row r="1" spans="1:11" ht="30" x14ac:dyDescent="0.25">
      <c r="A1" s="44" t="s">
        <v>118</v>
      </c>
      <c r="B1" s="45" t="s">
        <v>119</v>
      </c>
      <c r="C1" s="46" t="s">
        <v>41</v>
      </c>
      <c r="D1" s="70" t="s">
        <v>3</v>
      </c>
      <c r="E1" s="38" t="s">
        <v>20</v>
      </c>
      <c r="F1" s="38" t="s">
        <v>417</v>
      </c>
      <c r="G1" s="38" t="s">
        <v>71</v>
      </c>
      <c r="H1" s="38" t="s">
        <v>52</v>
      </c>
      <c r="I1" s="38" t="s">
        <v>478</v>
      </c>
      <c r="J1" s="38" t="s">
        <v>469</v>
      </c>
      <c r="K1" s="38" t="s">
        <v>53</v>
      </c>
    </row>
    <row r="2" spans="1:11" x14ac:dyDescent="0.25">
      <c r="A2" s="40" t="s">
        <v>120</v>
      </c>
      <c r="B2" s="40" t="s">
        <v>79</v>
      </c>
      <c r="C2" s="40" t="s">
        <v>106</v>
      </c>
      <c r="F2" s="3" t="s">
        <v>664</v>
      </c>
      <c r="G2" t="s">
        <v>587</v>
      </c>
      <c r="I2" s="3"/>
      <c r="K2" s="3" t="s">
        <v>420</v>
      </c>
    </row>
    <row r="3" spans="1:11" x14ac:dyDescent="0.25">
      <c r="A3" s="40" t="s">
        <v>115</v>
      </c>
      <c r="B3" s="40" t="s">
        <v>80</v>
      </c>
      <c r="C3" s="40" t="s">
        <v>121</v>
      </c>
      <c r="D3" t="s">
        <v>161</v>
      </c>
      <c r="E3" t="s">
        <v>157</v>
      </c>
      <c r="F3" s="3" t="s">
        <v>665</v>
      </c>
      <c r="G3" t="s">
        <v>586</v>
      </c>
      <c r="H3" t="s">
        <v>564</v>
      </c>
      <c r="I3" t="s">
        <v>479</v>
      </c>
      <c r="J3" t="s">
        <v>574</v>
      </c>
      <c r="K3" t="s">
        <v>593</v>
      </c>
    </row>
    <row r="4" spans="1:11" x14ac:dyDescent="0.25">
      <c r="A4" s="40" t="s">
        <v>514</v>
      </c>
      <c r="B4" s="40" t="s">
        <v>514</v>
      </c>
      <c r="C4" s="40" t="s">
        <v>121</v>
      </c>
      <c r="D4" t="s">
        <v>158</v>
      </c>
      <c r="E4" t="s">
        <v>156</v>
      </c>
      <c r="F4" s="3" t="s">
        <v>666</v>
      </c>
      <c r="G4" t="s">
        <v>98</v>
      </c>
      <c r="H4" t="s">
        <v>565</v>
      </c>
      <c r="I4" t="s">
        <v>480</v>
      </c>
      <c r="J4" t="s">
        <v>477</v>
      </c>
      <c r="K4" t="s">
        <v>416</v>
      </c>
    </row>
    <row r="5" spans="1:11" x14ac:dyDescent="0.25">
      <c r="A5" s="40" t="s">
        <v>122</v>
      </c>
      <c r="B5" s="40" t="s">
        <v>81</v>
      </c>
      <c r="C5" s="40" t="s">
        <v>107</v>
      </c>
      <c r="D5" s="3" t="s">
        <v>162</v>
      </c>
      <c r="E5" t="s">
        <v>463</v>
      </c>
      <c r="F5" s="3" t="s">
        <v>667</v>
      </c>
      <c r="G5" t="s">
        <v>582</v>
      </c>
      <c r="H5" t="s">
        <v>566</v>
      </c>
      <c r="I5" t="s">
        <v>590</v>
      </c>
      <c r="J5" t="s">
        <v>575</v>
      </c>
      <c r="K5" t="s">
        <v>499</v>
      </c>
    </row>
    <row r="6" spans="1:11" x14ac:dyDescent="0.25">
      <c r="A6" s="40" t="s">
        <v>515</v>
      </c>
      <c r="B6" s="40" t="s">
        <v>516</v>
      </c>
      <c r="C6" s="40" t="s">
        <v>517</v>
      </c>
      <c r="D6" s="3" t="s">
        <v>163</v>
      </c>
      <c r="E6" t="s">
        <v>509</v>
      </c>
      <c r="F6" s="3" t="s">
        <v>668</v>
      </c>
      <c r="G6" t="s">
        <v>583</v>
      </c>
      <c r="H6" t="s">
        <v>567</v>
      </c>
      <c r="I6" t="s">
        <v>481</v>
      </c>
      <c r="J6" t="s">
        <v>576</v>
      </c>
      <c r="K6" t="s">
        <v>415</v>
      </c>
    </row>
    <row r="7" spans="1:11" x14ac:dyDescent="0.25">
      <c r="A7" s="40" t="s">
        <v>123</v>
      </c>
      <c r="B7" s="40" t="s">
        <v>82</v>
      </c>
      <c r="C7" s="40" t="s">
        <v>82</v>
      </c>
      <c r="D7" t="s">
        <v>164</v>
      </c>
      <c r="E7" t="s">
        <v>155</v>
      </c>
      <c r="F7" s="3" t="s">
        <v>669</v>
      </c>
      <c r="G7" t="s">
        <v>584</v>
      </c>
      <c r="H7" t="s">
        <v>412</v>
      </c>
      <c r="I7" t="s">
        <v>482</v>
      </c>
      <c r="J7" t="s">
        <v>577</v>
      </c>
      <c r="K7" t="s">
        <v>594</v>
      </c>
    </row>
    <row r="8" spans="1:11" x14ac:dyDescent="0.25">
      <c r="A8" s="40" t="s">
        <v>518</v>
      </c>
      <c r="B8" s="40" t="s">
        <v>519</v>
      </c>
      <c r="C8" s="40" t="s">
        <v>520</v>
      </c>
      <c r="D8" t="s">
        <v>341</v>
      </c>
      <c r="E8" t="s">
        <v>154</v>
      </c>
      <c r="F8" s="3" t="s">
        <v>670</v>
      </c>
      <c r="G8" s="3" t="s">
        <v>585</v>
      </c>
      <c r="H8" t="s">
        <v>413</v>
      </c>
      <c r="I8" t="s">
        <v>483</v>
      </c>
      <c r="J8" t="s">
        <v>476</v>
      </c>
      <c r="K8" t="s">
        <v>595</v>
      </c>
    </row>
    <row r="9" spans="1:11" x14ac:dyDescent="0.25">
      <c r="A9" s="40" t="s">
        <v>521</v>
      </c>
      <c r="B9" s="40" t="s">
        <v>522</v>
      </c>
      <c r="C9" s="40" t="s">
        <v>523</v>
      </c>
      <c r="D9" t="s">
        <v>165</v>
      </c>
      <c r="E9" t="s">
        <v>153</v>
      </c>
      <c r="F9" s="3" t="s">
        <v>671</v>
      </c>
      <c r="G9" t="s">
        <v>588</v>
      </c>
      <c r="H9" t="s">
        <v>414</v>
      </c>
      <c r="I9" t="s">
        <v>591</v>
      </c>
      <c r="J9" t="s">
        <v>474</v>
      </c>
      <c r="K9" t="s">
        <v>596</v>
      </c>
    </row>
    <row r="10" spans="1:11" x14ac:dyDescent="0.25">
      <c r="A10" s="40" t="s">
        <v>524</v>
      </c>
      <c r="B10" s="40" t="s">
        <v>525</v>
      </c>
      <c r="C10" s="40" t="s">
        <v>526</v>
      </c>
      <c r="D10" t="s">
        <v>342</v>
      </c>
      <c r="E10" t="s">
        <v>152</v>
      </c>
      <c r="F10" s="3" t="s">
        <v>672</v>
      </c>
      <c r="G10" t="s">
        <v>589</v>
      </c>
      <c r="H10" t="s">
        <v>568</v>
      </c>
      <c r="I10" t="s">
        <v>592</v>
      </c>
      <c r="J10" t="s">
        <v>473</v>
      </c>
      <c r="K10" t="s">
        <v>500</v>
      </c>
    </row>
    <row r="11" spans="1:11" x14ac:dyDescent="0.25">
      <c r="A11" s="40" t="s">
        <v>124</v>
      </c>
      <c r="B11" s="40" t="s">
        <v>83</v>
      </c>
      <c r="C11" s="40" t="s">
        <v>108</v>
      </c>
      <c r="D11" t="s">
        <v>166</v>
      </c>
      <c r="E11" t="s">
        <v>151</v>
      </c>
      <c r="H11" t="s">
        <v>569</v>
      </c>
      <c r="J11" t="s">
        <v>578</v>
      </c>
      <c r="K11" t="s">
        <v>501</v>
      </c>
    </row>
    <row r="12" spans="1:11" x14ac:dyDescent="0.25">
      <c r="A12" s="40" t="s">
        <v>527</v>
      </c>
      <c r="B12" s="40" t="s">
        <v>528</v>
      </c>
      <c r="C12" s="40" t="s">
        <v>108</v>
      </c>
      <c r="D12" t="s">
        <v>167</v>
      </c>
      <c r="E12" t="s">
        <v>150</v>
      </c>
      <c r="H12" t="s">
        <v>570</v>
      </c>
      <c r="J12" t="s">
        <v>475</v>
      </c>
      <c r="K12" t="s">
        <v>597</v>
      </c>
    </row>
    <row r="13" spans="1:11" x14ac:dyDescent="0.25">
      <c r="A13" s="40" t="s">
        <v>529</v>
      </c>
      <c r="B13" s="40" t="s">
        <v>530</v>
      </c>
      <c r="C13" s="40" t="s">
        <v>110</v>
      </c>
      <c r="D13" t="s">
        <v>343</v>
      </c>
      <c r="E13" t="s">
        <v>485</v>
      </c>
      <c r="J13" t="s">
        <v>470</v>
      </c>
      <c r="K13" t="s">
        <v>598</v>
      </c>
    </row>
    <row r="14" spans="1:11" x14ac:dyDescent="0.25">
      <c r="A14" s="40" t="s">
        <v>125</v>
      </c>
      <c r="B14" s="40" t="s">
        <v>84</v>
      </c>
      <c r="C14" s="40" t="s">
        <v>110</v>
      </c>
      <c r="D14" t="s">
        <v>159</v>
      </c>
      <c r="E14" t="s">
        <v>486</v>
      </c>
      <c r="J14" t="s">
        <v>472</v>
      </c>
      <c r="K14" t="s">
        <v>599</v>
      </c>
    </row>
    <row r="15" spans="1:11" x14ac:dyDescent="0.25">
      <c r="A15" s="40" t="s">
        <v>531</v>
      </c>
      <c r="B15" s="40" t="s">
        <v>532</v>
      </c>
      <c r="C15" s="40" t="s">
        <v>533</v>
      </c>
      <c r="D15" t="s">
        <v>344</v>
      </c>
      <c r="E15" t="s">
        <v>487</v>
      </c>
      <c r="J15" t="s">
        <v>60</v>
      </c>
      <c r="K15" t="s">
        <v>600</v>
      </c>
    </row>
    <row r="16" spans="1:11" x14ac:dyDescent="0.25">
      <c r="A16" s="40" t="s">
        <v>126</v>
      </c>
      <c r="B16" s="40" t="s">
        <v>85</v>
      </c>
      <c r="C16" s="40" t="s">
        <v>111</v>
      </c>
      <c r="D16" t="s">
        <v>345</v>
      </c>
      <c r="E16" t="s">
        <v>149</v>
      </c>
      <c r="J16" t="s">
        <v>471</v>
      </c>
      <c r="K16" t="s">
        <v>601</v>
      </c>
    </row>
    <row r="17" spans="1:11" x14ac:dyDescent="0.25">
      <c r="A17" s="40" t="s">
        <v>534</v>
      </c>
      <c r="B17" s="40" t="s">
        <v>535</v>
      </c>
      <c r="C17" s="40" t="s">
        <v>534</v>
      </c>
      <c r="D17" t="s">
        <v>168</v>
      </c>
      <c r="E17" t="s">
        <v>460</v>
      </c>
      <c r="J17" t="s">
        <v>579</v>
      </c>
      <c r="K17" t="s">
        <v>602</v>
      </c>
    </row>
    <row r="18" spans="1:11" x14ac:dyDescent="0.25">
      <c r="A18" s="40" t="s">
        <v>127</v>
      </c>
      <c r="B18" s="40" t="s">
        <v>86</v>
      </c>
      <c r="C18" s="40" t="s">
        <v>112</v>
      </c>
      <c r="D18" t="s">
        <v>421</v>
      </c>
      <c r="E18" t="s">
        <v>148</v>
      </c>
      <c r="J18" t="s">
        <v>580</v>
      </c>
      <c r="K18" t="s">
        <v>603</v>
      </c>
    </row>
    <row r="19" spans="1:11" x14ac:dyDescent="0.25">
      <c r="A19" s="40" t="s">
        <v>495</v>
      </c>
      <c r="B19" s="40" t="s">
        <v>496</v>
      </c>
      <c r="C19" s="40" t="s">
        <v>112</v>
      </c>
      <c r="D19" t="s">
        <v>169</v>
      </c>
      <c r="E19" t="s">
        <v>488</v>
      </c>
      <c r="K19" t="s">
        <v>604</v>
      </c>
    </row>
    <row r="20" spans="1:11" x14ac:dyDescent="0.25">
      <c r="A20" s="40" t="s">
        <v>536</v>
      </c>
      <c r="B20" s="40" t="s">
        <v>537</v>
      </c>
      <c r="C20" s="40" t="s">
        <v>537</v>
      </c>
      <c r="D20" t="s">
        <v>346</v>
      </c>
      <c r="E20" t="s">
        <v>459</v>
      </c>
      <c r="F20" s="3"/>
      <c r="K20" t="s">
        <v>502</v>
      </c>
    </row>
    <row r="21" spans="1:11" x14ac:dyDescent="0.25">
      <c r="A21" s="40" t="s">
        <v>138</v>
      </c>
      <c r="B21" s="40" t="s">
        <v>139</v>
      </c>
      <c r="C21" s="40" t="s">
        <v>140</v>
      </c>
      <c r="D21" t="s">
        <v>170</v>
      </c>
      <c r="E21" t="s">
        <v>489</v>
      </c>
      <c r="F21" s="3"/>
      <c r="G21" s="3"/>
      <c r="K21" t="s">
        <v>605</v>
      </c>
    </row>
    <row r="22" spans="1:11" x14ac:dyDescent="0.25">
      <c r="A22" s="40" t="s">
        <v>141</v>
      </c>
      <c r="B22" s="40" t="s">
        <v>142</v>
      </c>
      <c r="C22" s="40" t="s">
        <v>140</v>
      </c>
      <c r="D22" t="s">
        <v>171</v>
      </c>
      <c r="E22" t="s">
        <v>490</v>
      </c>
    </row>
    <row r="23" spans="1:11" x14ac:dyDescent="0.25">
      <c r="A23" s="40" t="s">
        <v>145</v>
      </c>
      <c r="B23" s="40" t="s">
        <v>146</v>
      </c>
      <c r="C23" s="40" t="s">
        <v>140</v>
      </c>
      <c r="D23" t="s">
        <v>172</v>
      </c>
      <c r="E23" t="s">
        <v>491</v>
      </c>
    </row>
    <row r="24" spans="1:11" x14ac:dyDescent="0.25">
      <c r="A24" s="40" t="s">
        <v>143</v>
      </c>
      <c r="B24" s="40" t="s">
        <v>144</v>
      </c>
      <c r="C24" s="40" t="s">
        <v>140</v>
      </c>
      <c r="D24" t="s">
        <v>173</v>
      </c>
      <c r="E24" t="s">
        <v>461</v>
      </c>
    </row>
    <row r="25" spans="1:11" x14ac:dyDescent="0.25">
      <c r="A25" s="40" t="s">
        <v>128</v>
      </c>
      <c r="B25" s="40" t="s">
        <v>87</v>
      </c>
      <c r="C25" s="40" t="s">
        <v>87</v>
      </c>
      <c r="D25" s="3" t="s">
        <v>347</v>
      </c>
      <c r="E25" t="s">
        <v>462</v>
      </c>
    </row>
    <row r="26" spans="1:11" x14ac:dyDescent="0.25">
      <c r="A26" s="40" t="s">
        <v>129</v>
      </c>
      <c r="B26" s="40" t="s">
        <v>88</v>
      </c>
      <c r="C26" s="40" t="s">
        <v>88</v>
      </c>
      <c r="D26" t="s">
        <v>174</v>
      </c>
      <c r="E26" t="s">
        <v>147</v>
      </c>
    </row>
    <row r="27" spans="1:11" x14ac:dyDescent="0.25">
      <c r="A27" s="40" t="s">
        <v>130</v>
      </c>
      <c r="B27" s="40" t="s">
        <v>89</v>
      </c>
      <c r="C27" s="40" t="s">
        <v>88</v>
      </c>
      <c r="D27" t="s">
        <v>422</v>
      </c>
    </row>
    <row r="28" spans="1:11" x14ac:dyDescent="0.25">
      <c r="A28" s="40" t="s">
        <v>538</v>
      </c>
      <c r="B28" s="40" t="s">
        <v>539</v>
      </c>
      <c r="C28" s="40" t="s">
        <v>88</v>
      </c>
      <c r="D28" t="s">
        <v>175</v>
      </c>
    </row>
    <row r="29" spans="1:11" x14ac:dyDescent="0.25">
      <c r="A29" s="40" t="s">
        <v>540</v>
      </c>
      <c r="B29" s="40" t="s">
        <v>541</v>
      </c>
      <c r="C29" s="40" t="s">
        <v>541</v>
      </c>
      <c r="D29" t="s">
        <v>423</v>
      </c>
    </row>
    <row r="30" spans="1:11" x14ac:dyDescent="0.25">
      <c r="A30" s="40" t="s">
        <v>542</v>
      </c>
      <c r="B30" s="40" t="s">
        <v>543</v>
      </c>
      <c r="C30" s="40" t="s">
        <v>113</v>
      </c>
      <c r="D30" t="s">
        <v>176</v>
      </c>
    </row>
    <row r="31" spans="1:11" x14ac:dyDescent="0.25">
      <c r="A31" s="40" t="s">
        <v>131</v>
      </c>
      <c r="B31" s="40" t="s">
        <v>90</v>
      </c>
      <c r="C31" s="40" t="s">
        <v>113</v>
      </c>
      <c r="D31" t="s">
        <v>424</v>
      </c>
    </row>
    <row r="32" spans="1:11" x14ac:dyDescent="0.25">
      <c r="A32" s="40" t="s">
        <v>132</v>
      </c>
      <c r="B32" s="40" t="s">
        <v>91</v>
      </c>
      <c r="C32" s="40" t="s">
        <v>113</v>
      </c>
      <c r="D32" t="s">
        <v>160</v>
      </c>
    </row>
    <row r="33" spans="1:4" x14ac:dyDescent="0.25">
      <c r="A33" s="40" t="s">
        <v>544</v>
      </c>
      <c r="B33" s="40" t="s">
        <v>545</v>
      </c>
      <c r="C33" t="s">
        <v>520</v>
      </c>
      <c r="D33" t="s">
        <v>177</v>
      </c>
    </row>
    <row r="34" spans="1:4" x14ac:dyDescent="0.25">
      <c r="A34" s="40" t="s">
        <v>546</v>
      </c>
      <c r="B34" s="40" t="s">
        <v>547</v>
      </c>
      <c r="C34" s="40" t="s">
        <v>547</v>
      </c>
      <c r="D34" s="3" t="s">
        <v>425</v>
      </c>
    </row>
    <row r="35" spans="1:4" x14ac:dyDescent="0.25">
      <c r="A35" s="40" t="s">
        <v>548</v>
      </c>
      <c r="B35" s="40" t="s">
        <v>549</v>
      </c>
      <c r="C35" s="40" t="s">
        <v>550</v>
      </c>
      <c r="D35" t="s">
        <v>178</v>
      </c>
    </row>
    <row r="36" spans="1:4" x14ac:dyDescent="0.25">
      <c r="A36" s="40" t="s">
        <v>551</v>
      </c>
      <c r="B36" s="40" t="s">
        <v>552</v>
      </c>
      <c r="C36" s="40" t="s">
        <v>553</v>
      </c>
      <c r="D36" t="s">
        <v>348</v>
      </c>
    </row>
    <row r="37" spans="1:4" x14ac:dyDescent="0.25">
      <c r="A37" s="40" t="s">
        <v>133</v>
      </c>
      <c r="B37" s="40" t="s">
        <v>92</v>
      </c>
      <c r="C37" s="40" t="s">
        <v>117</v>
      </c>
      <c r="D37" t="s">
        <v>179</v>
      </c>
    </row>
    <row r="38" spans="1:4" x14ac:dyDescent="0.25">
      <c r="A38" s="40" t="s">
        <v>554</v>
      </c>
      <c r="B38" s="40" t="s">
        <v>555</v>
      </c>
      <c r="C38" s="40" t="s">
        <v>556</v>
      </c>
      <c r="D38" t="s">
        <v>180</v>
      </c>
    </row>
    <row r="39" spans="1:4" x14ac:dyDescent="0.25">
      <c r="A39" s="40" t="s">
        <v>135</v>
      </c>
      <c r="B39" s="40" t="s">
        <v>93</v>
      </c>
      <c r="C39" s="40" t="s">
        <v>109</v>
      </c>
      <c r="D39" t="s">
        <v>181</v>
      </c>
    </row>
    <row r="40" spans="1:4" x14ac:dyDescent="0.25">
      <c r="A40" s="40" t="s">
        <v>557</v>
      </c>
      <c r="B40" s="40" t="s">
        <v>558</v>
      </c>
      <c r="C40" s="40" t="s">
        <v>541</v>
      </c>
      <c r="D40" t="s">
        <v>426</v>
      </c>
    </row>
    <row r="41" spans="1:4" x14ac:dyDescent="0.25">
      <c r="A41" s="40" t="s">
        <v>559</v>
      </c>
      <c r="B41" s="40" t="s">
        <v>560</v>
      </c>
      <c r="C41" s="40" t="s">
        <v>561</v>
      </c>
      <c r="D41" t="s">
        <v>349</v>
      </c>
    </row>
    <row r="42" spans="1:4" x14ac:dyDescent="0.25">
      <c r="A42" s="40" t="s">
        <v>136</v>
      </c>
      <c r="B42" s="40" t="s">
        <v>94</v>
      </c>
      <c r="C42" s="40" t="s">
        <v>137</v>
      </c>
      <c r="D42" t="s">
        <v>182</v>
      </c>
    </row>
    <row r="43" spans="1:4" x14ac:dyDescent="0.25">
      <c r="A43" s="40" t="s">
        <v>497</v>
      </c>
      <c r="B43" s="40" t="s">
        <v>498</v>
      </c>
      <c r="C43" s="40" t="s">
        <v>137</v>
      </c>
      <c r="D43" t="s">
        <v>183</v>
      </c>
    </row>
    <row r="44" spans="1:4" x14ac:dyDescent="0.25">
      <c r="A44" s="40" t="s">
        <v>562</v>
      </c>
      <c r="B44" s="40" t="s">
        <v>563</v>
      </c>
      <c r="C44" s="40" t="s">
        <v>563</v>
      </c>
      <c r="D44" t="s">
        <v>427</v>
      </c>
    </row>
    <row r="45" spans="1:4" x14ac:dyDescent="0.25">
      <c r="D45" t="s">
        <v>184</v>
      </c>
    </row>
    <row r="46" spans="1:4" x14ac:dyDescent="0.25">
      <c r="D46" t="s">
        <v>350</v>
      </c>
    </row>
    <row r="47" spans="1:4" x14ac:dyDescent="0.25">
      <c r="D47" t="s">
        <v>185</v>
      </c>
    </row>
    <row r="48" spans="1:4" x14ac:dyDescent="0.25">
      <c r="D48" t="s">
        <v>186</v>
      </c>
    </row>
    <row r="49" spans="4:4" x14ac:dyDescent="0.25">
      <c r="D49" t="s">
        <v>187</v>
      </c>
    </row>
    <row r="50" spans="4:4" x14ac:dyDescent="0.25">
      <c r="D50" t="s">
        <v>428</v>
      </c>
    </row>
    <row r="51" spans="4:4" x14ac:dyDescent="0.25">
      <c r="D51" t="s">
        <v>188</v>
      </c>
    </row>
    <row r="52" spans="4:4" x14ac:dyDescent="0.25">
      <c r="D52" t="s">
        <v>351</v>
      </c>
    </row>
    <row r="53" spans="4:4" x14ac:dyDescent="0.25">
      <c r="D53" t="s">
        <v>189</v>
      </c>
    </row>
    <row r="54" spans="4:4" x14ac:dyDescent="0.25">
      <c r="D54" t="s">
        <v>352</v>
      </c>
    </row>
    <row r="55" spans="4:4" x14ac:dyDescent="0.25">
      <c r="D55" t="s">
        <v>429</v>
      </c>
    </row>
    <row r="56" spans="4:4" x14ac:dyDescent="0.25">
      <c r="D56" s="3" t="s">
        <v>353</v>
      </c>
    </row>
    <row r="57" spans="4:4" x14ac:dyDescent="0.25">
      <c r="D57" t="s">
        <v>354</v>
      </c>
    </row>
    <row r="58" spans="4:4" x14ac:dyDescent="0.25">
      <c r="D58" t="s">
        <v>190</v>
      </c>
    </row>
    <row r="59" spans="4:4" x14ac:dyDescent="0.25">
      <c r="D59" t="s">
        <v>355</v>
      </c>
    </row>
    <row r="60" spans="4:4" x14ac:dyDescent="0.25">
      <c r="D60" t="s">
        <v>356</v>
      </c>
    </row>
    <row r="61" spans="4:4" x14ac:dyDescent="0.25">
      <c r="D61" t="s">
        <v>191</v>
      </c>
    </row>
    <row r="62" spans="4:4" x14ac:dyDescent="0.25">
      <c r="D62" s="3" t="s">
        <v>192</v>
      </c>
    </row>
    <row r="63" spans="4:4" x14ac:dyDescent="0.25">
      <c r="D63" t="s">
        <v>193</v>
      </c>
    </row>
    <row r="64" spans="4:4" x14ac:dyDescent="0.25">
      <c r="D64" t="s">
        <v>194</v>
      </c>
    </row>
    <row r="65" spans="4:4" x14ac:dyDescent="0.25">
      <c r="D65" t="s">
        <v>195</v>
      </c>
    </row>
    <row r="66" spans="4:4" x14ac:dyDescent="0.25">
      <c r="D66" t="s">
        <v>196</v>
      </c>
    </row>
    <row r="67" spans="4:4" x14ac:dyDescent="0.25">
      <c r="D67" t="s">
        <v>430</v>
      </c>
    </row>
    <row r="68" spans="4:4" x14ac:dyDescent="0.25">
      <c r="D68" s="3" t="s">
        <v>197</v>
      </c>
    </row>
    <row r="69" spans="4:4" x14ac:dyDescent="0.25">
      <c r="D69" t="s">
        <v>431</v>
      </c>
    </row>
    <row r="70" spans="4:4" x14ac:dyDescent="0.25">
      <c r="D70" t="s">
        <v>198</v>
      </c>
    </row>
    <row r="71" spans="4:4" x14ac:dyDescent="0.25">
      <c r="D71" t="s">
        <v>199</v>
      </c>
    </row>
    <row r="72" spans="4:4" x14ac:dyDescent="0.25">
      <c r="D72" t="s">
        <v>200</v>
      </c>
    </row>
    <row r="73" spans="4:4" x14ac:dyDescent="0.25">
      <c r="D73" t="s">
        <v>201</v>
      </c>
    </row>
    <row r="74" spans="4:4" x14ac:dyDescent="0.25">
      <c r="D74" t="s">
        <v>357</v>
      </c>
    </row>
    <row r="75" spans="4:4" x14ac:dyDescent="0.25">
      <c r="D75" t="s">
        <v>202</v>
      </c>
    </row>
    <row r="76" spans="4:4" x14ac:dyDescent="0.25">
      <c r="D76" t="s">
        <v>358</v>
      </c>
    </row>
    <row r="77" spans="4:4" x14ac:dyDescent="0.25">
      <c r="D77" t="s">
        <v>203</v>
      </c>
    </row>
    <row r="78" spans="4:4" x14ac:dyDescent="0.25">
      <c r="D78" t="s">
        <v>359</v>
      </c>
    </row>
    <row r="79" spans="4:4" x14ac:dyDescent="0.25">
      <c r="D79" t="s">
        <v>204</v>
      </c>
    </row>
    <row r="80" spans="4:4" x14ac:dyDescent="0.25">
      <c r="D80" t="s">
        <v>360</v>
      </c>
    </row>
    <row r="81" spans="4:4" x14ac:dyDescent="0.25">
      <c r="D81" t="s">
        <v>205</v>
      </c>
    </row>
    <row r="82" spans="4:4" x14ac:dyDescent="0.25">
      <c r="D82" t="s">
        <v>206</v>
      </c>
    </row>
    <row r="83" spans="4:4" x14ac:dyDescent="0.25">
      <c r="D83" t="s">
        <v>432</v>
      </c>
    </row>
    <row r="84" spans="4:4" x14ac:dyDescent="0.25">
      <c r="D84" t="s">
        <v>361</v>
      </c>
    </row>
    <row r="85" spans="4:4" x14ac:dyDescent="0.25">
      <c r="D85" t="s">
        <v>207</v>
      </c>
    </row>
    <row r="86" spans="4:4" x14ac:dyDescent="0.25">
      <c r="D86" t="s">
        <v>208</v>
      </c>
    </row>
    <row r="87" spans="4:4" x14ac:dyDescent="0.25">
      <c r="D87" t="s">
        <v>209</v>
      </c>
    </row>
    <row r="88" spans="4:4" x14ac:dyDescent="0.25">
      <c r="D88" t="s">
        <v>362</v>
      </c>
    </row>
    <row r="89" spans="4:4" x14ac:dyDescent="0.25">
      <c r="D89" t="s">
        <v>363</v>
      </c>
    </row>
    <row r="90" spans="4:4" x14ac:dyDescent="0.25">
      <c r="D90" t="s">
        <v>433</v>
      </c>
    </row>
    <row r="91" spans="4:4" x14ac:dyDescent="0.25">
      <c r="D91" t="s">
        <v>210</v>
      </c>
    </row>
    <row r="92" spans="4:4" x14ac:dyDescent="0.25">
      <c r="D92" t="s">
        <v>211</v>
      </c>
    </row>
    <row r="93" spans="4:4" x14ac:dyDescent="0.25">
      <c r="D93" t="s">
        <v>212</v>
      </c>
    </row>
    <row r="94" spans="4:4" x14ac:dyDescent="0.25">
      <c r="D94" t="s">
        <v>492</v>
      </c>
    </row>
    <row r="95" spans="4:4" x14ac:dyDescent="0.25">
      <c r="D95" t="s">
        <v>213</v>
      </c>
    </row>
    <row r="96" spans="4:4" x14ac:dyDescent="0.25">
      <c r="D96" t="s">
        <v>214</v>
      </c>
    </row>
    <row r="97" spans="4:4" x14ac:dyDescent="0.25">
      <c r="D97" t="s">
        <v>434</v>
      </c>
    </row>
    <row r="98" spans="4:4" x14ac:dyDescent="0.25">
      <c r="D98" t="s">
        <v>215</v>
      </c>
    </row>
    <row r="99" spans="4:4" x14ac:dyDescent="0.25">
      <c r="D99" t="s">
        <v>216</v>
      </c>
    </row>
    <row r="100" spans="4:4" x14ac:dyDescent="0.25">
      <c r="D100" t="s">
        <v>217</v>
      </c>
    </row>
    <row r="101" spans="4:4" x14ac:dyDescent="0.25">
      <c r="D101" t="s">
        <v>218</v>
      </c>
    </row>
    <row r="102" spans="4:4" x14ac:dyDescent="0.25">
      <c r="D102" t="s">
        <v>435</v>
      </c>
    </row>
    <row r="103" spans="4:4" x14ac:dyDescent="0.25">
      <c r="D103" t="s">
        <v>219</v>
      </c>
    </row>
    <row r="104" spans="4:4" x14ac:dyDescent="0.25">
      <c r="D104" t="s">
        <v>220</v>
      </c>
    </row>
    <row r="105" spans="4:4" x14ac:dyDescent="0.25">
      <c r="D105" t="s">
        <v>436</v>
      </c>
    </row>
    <row r="106" spans="4:4" x14ac:dyDescent="0.25">
      <c r="D106" t="s">
        <v>493</v>
      </c>
    </row>
    <row r="107" spans="4:4" x14ac:dyDescent="0.25">
      <c r="D107" t="s">
        <v>221</v>
      </c>
    </row>
    <row r="108" spans="4:4" x14ac:dyDescent="0.25">
      <c r="D108" t="s">
        <v>222</v>
      </c>
    </row>
    <row r="109" spans="4:4" x14ac:dyDescent="0.25">
      <c r="D109" t="s">
        <v>223</v>
      </c>
    </row>
    <row r="110" spans="4:4" x14ac:dyDescent="0.25">
      <c r="D110" t="s">
        <v>224</v>
      </c>
    </row>
    <row r="111" spans="4:4" x14ac:dyDescent="0.25">
      <c r="D111" t="s">
        <v>225</v>
      </c>
    </row>
    <row r="112" spans="4:4" x14ac:dyDescent="0.25">
      <c r="D112" t="s">
        <v>226</v>
      </c>
    </row>
    <row r="113" spans="4:4" x14ac:dyDescent="0.25">
      <c r="D113" t="s">
        <v>227</v>
      </c>
    </row>
    <row r="114" spans="4:4" x14ac:dyDescent="0.25">
      <c r="D114" t="s">
        <v>437</v>
      </c>
    </row>
    <row r="115" spans="4:4" x14ac:dyDescent="0.25">
      <c r="D115" t="s">
        <v>228</v>
      </c>
    </row>
    <row r="116" spans="4:4" x14ac:dyDescent="0.25">
      <c r="D116" t="s">
        <v>364</v>
      </c>
    </row>
    <row r="117" spans="4:4" x14ac:dyDescent="0.25">
      <c r="D117" t="s">
        <v>365</v>
      </c>
    </row>
    <row r="118" spans="4:4" x14ac:dyDescent="0.25">
      <c r="D118" t="s">
        <v>229</v>
      </c>
    </row>
    <row r="119" spans="4:4" x14ac:dyDescent="0.25">
      <c r="D119" t="s">
        <v>366</v>
      </c>
    </row>
    <row r="120" spans="4:4" x14ac:dyDescent="0.25">
      <c r="D120" t="s">
        <v>230</v>
      </c>
    </row>
    <row r="121" spans="4:4" x14ac:dyDescent="0.25">
      <c r="D121" t="s">
        <v>231</v>
      </c>
    </row>
    <row r="122" spans="4:4" x14ac:dyDescent="0.25">
      <c r="D122" t="s">
        <v>232</v>
      </c>
    </row>
    <row r="123" spans="4:4" x14ac:dyDescent="0.25">
      <c r="D123" t="s">
        <v>367</v>
      </c>
    </row>
    <row r="124" spans="4:4" x14ac:dyDescent="0.25">
      <c r="D124" t="s">
        <v>233</v>
      </c>
    </row>
    <row r="125" spans="4:4" x14ac:dyDescent="0.25">
      <c r="D125" t="s">
        <v>234</v>
      </c>
    </row>
    <row r="126" spans="4:4" x14ac:dyDescent="0.25">
      <c r="D126" t="s">
        <v>235</v>
      </c>
    </row>
    <row r="127" spans="4:4" x14ac:dyDescent="0.25">
      <c r="D127" t="s">
        <v>368</v>
      </c>
    </row>
    <row r="128" spans="4:4" x14ac:dyDescent="0.25">
      <c r="D128" t="s">
        <v>438</v>
      </c>
    </row>
    <row r="129" spans="4:4" x14ac:dyDescent="0.25">
      <c r="D129" t="s">
        <v>236</v>
      </c>
    </row>
    <row r="130" spans="4:4" x14ac:dyDescent="0.25">
      <c r="D130" t="s">
        <v>237</v>
      </c>
    </row>
    <row r="131" spans="4:4" x14ac:dyDescent="0.25">
      <c r="D131" t="s">
        <v>238</v>
      </c>
    </row>
    <row r="132" spans="4:4" x14ac:dyDescent="0.25">
      <c r="D132" t="s">
        <v>369</v>
      </c>
    </row>
    <row r="133" spans="4:4" x14ac:dyDescent="0.25">
      <c r="D133" t="s">
        <v>370</v>
      </c>
    </row>
    <row r="134" spans="4:4" x14ac:dyDescent="0.25">
      <c r="D134" t="s">
        <v>239</v>
      </c>
    </row>
    <row r="135" spans="4:4" x14ac:dyDescent="0.25">
      <c r="D135" t="s">
        <v>439</v>
      </c>
    </row>
    <row r="136" spans="4:4" x14ac:dyDescent="0.25">
      <c r="D136" t="s">
        <v>371</v>
      </c>
    </row>
    <row r="137" spans="4:4" x14ac:dyDescent="0.25">
      <c r="D137" t="s">
        <v>440</v>
      </c>
    </row>
    <row r="138" spans="4:4" x14ac:dyDescent="0.25">
      <c r="D138" t="s">
        <v>441</v>
      </c>
    </row>
    <row r="139" spans="4:4" x14ac:dyDescent="0.25">
      <c r="D139" t="s">
        <v>240</v>
      </c>
    </row>
    <row r="140" spans="4:4" x14ac:dyDescent="0.25">
      <c r="D140" t="s">
        <v>241</v>
      </c>
    </row>
    <row r="141" spans="4:4" x14ac:dyDescent="0.25">
      <c r="D141" t="s">
        <v>442</v>
      </c>
    </row>
    <row r="142" spans="4:4" x14ac:dyDescent="0.25">
      <c r="D142" t="s">
        <v>242</v>
      </c>
    </row>
    <row r="143" spans="4:4" x14ac:dyDescent="0.25">
      <c r="D143" t="s">
        <v>443</v>
      </c>
    </row>
    <row r="144" spans="4:4" x14ac:dyDescent="0.25">
      <c r="D144" t="s">
        <v>243</v>
      </c>
    </row>
    <row r="145" spans="4:4" x14ac:dyDescent="0.25">
      <c r="D145" t="s">
        <v>444</v>
      </c>
    </row>
    <row r="146" spans="4:4" x14ac:dyDescent="0.25">
      <c r="D146" t="s">
        <v>244</v>
      </c>
    </row>
    <row r="147" spans="4:4" x14ac:dyDescent="0.25">
      <c r="D147" t="s">
        <v>445</v>
      </c>
    </row>
    <row r="148" spans="4:4" x14ac:dyDescent="0.25">
      <c r="D148" t="s">
        <v>87</v>
      </c>
    </row>
    <row r="149" spans="4:4" x14ac:dyDescent="0.25">
      <c r="D149" t="s">
        <v>245</v>
      </c>
    </row>
    <row r="150" spans="4:4" x14ac:dyDescent="0.25">
      <c r="D150" t="s">
        <v>246</v>
      </c>
    </row>
    <row r="151" spans="4:4" x14ac:dyDescent="0.25">
      <c r="D151" t="s">
        <v>247</v>
      </c>
    </row>
    <row r="152" spans="4:4" x14ac:dyDescent="0.25">
      <c r="D152" t="s">
        <v>248</v>
      </c>
    </row>
    <row r="153" spans="4:4" x14ac:dyDescent="0.25">
      <c r="D153" t="s">
        <v>372</v>
      </c>
    </row>
    <row r="154" spans="4:4" x14ac:dyDescent="0.25">
      <c r="D154" t="s">
        <v>249</v>
      </c>
    </row>
    <row r="155" spans="4:4" x14ac:dyDescent="0.25">
      <c r="D155" t="s">
        <v>250</v>
      </c>
    </row>
    <row r="156" spans="4:4" x14ac:dyDescent="0.25">
      <c r="D156" t="s">
        <v>251</v>
      </c>
    </row>
    <row r="157" spans="4:4" x14ac:dyDescent="0.25">
      <c r="D157" t="s">
        <v>252</v>
      </c>
    </row>
    <row r="158" spans="4:4" x14ac:dyDescent="0.25">
      <c r="D158" t="s">
        <v>373</v>
      </c>
    </row>
    <row r="159" spans="4:4" x14ac:dyDescent="0.25">
      <c r="D159" t="s">
        <v>253</v>
      </c>
    </row>
    <row r="160" spans="4:4" x14ac:dyDescent="0.25">
      <c r="D160" t="s">
        <v>374</v>
      </c>
    </row>
    <row r="161" spans="4:4" x14ac:dyDescent="0.25">
      <c r="D161" t="s">
        <v>446</v>
      </c>
    </row>
    <row r="162" spans="4:4" x14ac:dyDescent="0.25">
      <c r="D162" t="s">
        <v>375</v>
      </c>
    </row>
    <row r="163" spans="4:4" x14ac:dyDescent="0.25">
      <c r="D163" t="s">
        <v>376</v>
      </c>
    </row>
    <row r="164" spans="4:4" x14ac:dyDescent="0.25">
      <c r="D164" t="s">
        <v>447</v>
      </c>
    </row>
    <row r="165" spans="4:4" x14ac:dyDescent="0.25">
      <c r="D165" t="s">
        <v>377</v>
      </c>
    </row>
    <row r="166" spans="4:4" x14ac:dyDescent="0.25">
      <c r="D166" t="s">
        <v>254</v>
      </c>
    </row>
    <row r="167" spans="4:4" x14ac:dyDescent="0.25">
      <c r="D167" t="s">
        <v>255</v>
      </c>
    </row>
    <row r="168" spans="4:4" x14ac:dyDescent="0.25">
      <c r="D168" t="s">
        <v>256</v>
      </c>
    </row>
    <row r="169" spans="4:4" x14ac:dyDescent="0.25">
      <c r="D169" t="s">
        <v>257</v>
      </c>
    </row>
    <row r="170" spans="4:4" x14ac:dyDescent="0.25">
      <c r="D170" t="s">
        <v>258</v>
      </c>
    </row>
    <row r="171" spans="4:4" x14ac:dyDescent="0.25">
      <c r="D171" t="s">
        <v>259</v>
      </c>
    </row>
    <row r="172" spans="4:4" x14ac:dyDescent="0.25">
      <c r="D172" t="s">
        <v>260</v>
      </c>
    </row>
    <row r="173" spans="4:4" x14ac:dyDescent="0.25">
      <c r="D173" t="s">
        <v>261</v>
      </c>
    </row>
    <row r="174" spans="4:4" x14ac:dyDescent="0.25">
      <c r="D174" t="s">
        <v>262</v>
      </c>
    </row>
    <row r="175" spans="4:4" x14ac:dyDescent="0.25">
      <c r="D175" t="s">
        <v>263</v>
      </c>
    </row>
    <row r="176" spans="4:4" x14ac:dyDescent="0.25">
      <c r="D176" t="s">
        <v>448</v>
      </c>
    </row>
    <row r="177" spans="4:4" x14ac:dyDescent="0.25">
      <c r="D177" t="s">
        <v>378</v>
      </c>
    </row>
    <row r="178" spans="4:4" x14ac:dyDescent="0.25">
      <c r="D178" t="s">
        <v>379</v>
      </c>
    </row>
    <row r="179" spans="4:4" x14ac:dyDescent="0.25">
      <c r="D179" t="s">
        <v>264</v>
      </c>
    </row>
    <row r="180" spans="4:4" x14ac:dyDescent="0.25">
      <c r="D180" t="s">
        <v>265</v>
      </c>
    </row>
    <row r="181" spans="4:4" x14ac:dyDescent="0.25">
      <c r="D181" t="s">
        <v>449</v>
      </c>
    </row>
    <row r="182" spans="4:4" x14ac:dyDescent="0.25">
      <c r="D182" t="s">
        <v>266</v>
      </c>
    </row>
    <row r="183" spans="4:4" x14ac:dyDescent="0.25">
      <c r="D183" t="s">
        <v>267</v>
      </c>
    </row>
    <row r="184" spans="4:4" x14ac:dyDescent="0.25">
      <c r="D184" t="s">
        <v>268</v>
      </c>
    </row>
    <row r="185" spans="4:4" x14ac:dyDescent="0.25">
      <c r="D185" t="s">
        <v>450</v>
      </c>
    </row>
    <row r="186" spans="4:4" x14ac:dyDescent="0.25">
      <c r="D186" t="s">
        <v>269</v>
      </c>
    </row>
    <row r="187" spans="4:4" x14ac:dyDescent="0.25">
      <c r="D187" t="s">
        <v>270</v>
      </c>
    </row>
    <row r="188" spans="4:4" x14ac:dyDescent="0.25">
      <c r="D188" t="s">
        <v>451</v>
      </c>
    </row>
    <row r="189" spans="4:4" x14ac:dyDescent="0.25">
      <c r="D189" t="s">
        <v>380</v>
      </c>
    </row>
    <row r="190" spans="4:4" x14ac:dyDescent="0.25">
      <c r="D190" t="s">
        <v>271</v>
      </c>
    </row>
    <row r="191" spans="4:4" x14ac:dyDescent="0.25">
      <c r="D191" t="s">
        <v>272</v>
      </c>
    </row>
    <row r="192" spans="4:4" x14ac:dyDescent="0.25">
      <c r="D192" t="s">
        <v>381</v>
      </c>
    </row>
    <row r="193" spans="4:4" x14ac:dyDescent="0.25">
      <c r="D193" t="s">
        <v>273</v>
      </c>
    </row>
    <row r="194" spans="4:4" x14ac:dyDescent="0.25">
      <c r="D194" t="s">
        <v>382</v>
      </c>
    </row>
    <row r="195" spans="4:4" x14ac:dyDescent="0.25">
      <c r="D195" t="s">
        <v>274</v>
      </c>
    </row>
    <row r="196" spans="4:4" x14ac:dyDescent="0.25">
      <c r="D196" t="s">
        <v>275</v>
      </c>
    </row>
    <row r="197" spans="4:4" x14ac:dyDescent="0.25">
      <c r="D197" t="s">
        <v>383</v>
      </c>
    </row>
    <row r="198" spans="4:4" x14ac:dyDescent="0.25">
      <c r="D198" t="s">
        <v>114</v>
      </c>
    </row>
    <row r="199" spans="4:4" x14ac:dyDescent="0.25">
      <c r="D199" t="s">
        <v>276</v>
      </c>
    </row>
    <row r="200" spans="4:4" x14ac:dyDescent="0.25">
      <c r="D200" t="s">
        <v>277</v>
      </c>
    </row>
    <row r="201" spans="4:4" x14ac:dyDescent="0.25">
      <c r="D201" t="s">
        <v>278</v>
      </c>
    </row>
    <row r="202" spans="4:4" x14ac:dyDescent="0.25">
      <c r="D202" t="s">
        <v>279</v>
      </c>
    </row>
    <row r="203" spans="4:4" x14ac:dyDescent="0.25">
      <c r="D203" t="s">
        <v>280</v>
      </c>
    </row>
    <row r="204" spans="4:4" x14ac:dyDescent="0.25">
      <c r="D204" t="s">
        <v>281</v>
      </c>
    </row>
    <row r="205" spans="4:4" x14ac:dyDescent="0.25">
      <c r="D205" t="s">
        <v>282</v>
      </c>
    </row>
    <row r="206" spans="4:4" x14ac:dyDescent="0.25">
      <c r="D206" t="s">
        <v>283</v>
      </c>
    </row>
    <row r="207" spans="4:4" x14ac:dyDescent="0.25">
      <c r="D207" t="s">
        <v>384</v>
      </c>
    </row>
    <row r="208" spans="4:4" x14ac:dyDescent="0.25">
      <c r="D208" t="s">
        <v>452</v>
      </c>
    </row>
    <row r="209" spans="4:4" x14ac:dyDescent="0.25">
      <c r="D209" t="s">
        <v>385</v>
      </c>
    </row>
    <row r="210" spans="4:4" x14ac:dyDescent="0.25">
      <c r="D210" t="s">
        <v>284</v>
      </c>
    </row>
    <row r="211" spans="4:4" x14ac:dyDescent="0.25">
      <c r="D211" t="s">
        <v>285</v>
      </c>
    </row>
    <row r="212" spans="4:4" x14ac:dyDescent="0.25">
      <c r="D212" t="s">
        <v>286</v>
      </c>
    </row>
    <row r="213" spans="4:4" x14ac:dyDescent="0.25">
      <c r="D213" t="s">
        <v>386</v>
      </c>
    </row>
    <row r="214" spans="4:4" x14ac:dyDescent="0.25">
      <c r="D214" t="s">
        <v>453</v>
      </c>
    </row>
    <row r="215" spans="4:4" x14ac:dyDescent="0.25">
      <c r="D215" t="s">
        <v>287</v>
      </c>
    </row>
    <row r="216" spans="4:4" x14ac:dyDescent="0.25">
      <c r="D216" t="s">
        <v>288</v>
      </c>
    </row>
    <row r="217" spans="4:4" x14ac:dyDescent="0.25">
      <c r="D217" t="s">
        <v>289</v>
      </c>
    </row>
    <row r="218" spans="4:4" x14ac:dyDescent="0.25">
      <c r="D218" t="s">
        <v>387</v>
      </c>
    </row>
    <row r="219" spans="4:4" x14ac:dyDescent="0.25">
      <c r="D219" t="s">
        <v>454</v>
      </c>
    </row>
    <row r="220" spans="4:4" x14ac:dyDescent="0.25">
      <c r="D220" t="s">
        <v>290</v>
      </c>
    </row>
    <row r="221" spans="4:4" x14ac:dyDescent="0.25">
      <c r="D221" t="s">
        <v>291</v>
      </c>
    </row>
    <row r="222" spans="4:4" x14ac:dyDescent="0.25">
      <c r="D222" t="s">
        <v>292</v>
      </c>
    </row>
    <row r="223" spans="4:4" x14ac:dyDescent="0.25">
      <c r="D223" t="s">
        <v>388</v>
      </c>
    </row>
    <row r="224" spans="4:4" x14ac:dyDescent="0.25">
      <c r="D224" t="s">
        <v>293</v>
      </c>
    </row>
    <row r="225" spans="4:4" x14ac:dyDescent="0.25">
      <c r="D225" t="s">
        <v>389</v>
      </c>
    </row>
    <row r="226" spans="4:4" x14ac:dyDescent="0.25">
      <c r="D226" t="s">
        <v>390</v>
      </c>
    </row>
    <row r="227" spans="4:4" x14ac:dyDescent="0.25">
      <c r="D227" t="s">
        <v>391</v>
      </c>
    </row>
    <row r="228" spans="4:4" x14ac:dyDescent="0.25">
      <c r="D228" t="s">
        <v>392</v>
      </c>
    </row>
    <row r="229" spans="4:4" x14ac:dyDescent="0.25">
      <c r="D229" t="s">
        <v>294</v>
      </c>
    </row>
    <row r="230" spans="4:4" x14ac:dyDescent="0.25">
      <c r="D230" t="s">
        <v>295</v>
      </c>
    </row>
    <row r="231" spans="4:4" x14ac:dyDescent="0.25">
      <c r="D231" t="s">
        <v>296</v>
      </c>
    </row>
    <row r="232" spans="4:4" x14ac:dyDescent="0.25">
      <c r="D232" t="s">
        <v>297</v>
      </c>
    </row>
    <row r="233" spans="4:4" x14ac:dyDescent="0.25">
      <c r="D233" t="s">
        <v>298</v>
      </c>
    </row>
    <row r="234" spans="4:4" x14ac:dyDescent="0.25">
      <c r="D234" t="s">
        <v>299</v>
      </c>
    </row>
    <row r="235" spans="4:4" x14ac:dyDescent="0.25">
      <c r="D235" t="s">
        <v>134</v>
      </c>
    </row>
    <row r="236" spans="4:4" x14ac:dyDescent="0.25">
      <c r="D236" t="s">
        <v>300</v>
      </c>
    </row>
    <row r="237" spans="4:4" x14ac:dyDescent="0.25">
      <c r="D237" t="s">
        <v>393</v>
      </c>
    </row>
    <row r="238" spans="4:4" x14ac:dyDescent="0.25">
      <c r="D238" t="s">
        <v>301</v>
      </c>
    </row>
    <row r="239" spans="4:4" x14ac:dyDescent="0.25">
      <c r="D239" t="s">
        <v>455</v>
      </c>
    </row>
    <row r="240" spans="4:4" x14ac:dyDescent="0.25">
      <c r="D240" t="s">
        <v>302</v>
      </c>
    </row>
    <row r="241" spans="4:4" x14ac:dyDescent="0.25">
      <c r="D241" t="s">
        <v>303</v>
      </c>
    </row>
    <row r="242" spans="4:4" x14ac:dyDescent="0.25">
      <c r="D242" t="s">
        <v>394</v>
      </c>
    </row>
    <row r="243" spans="4:4" x14ac:dyDescent="0.25">
      <c r="D243" t="s">
        <v>395</v>
      </c>
    </row>
    <row r="244" spans="4:4" x14ac:dyDescent="0.25">
      <c r="D244" t="s">
        <v>304</v>
      </c>
    </row>
    <row r="245" spans="4:4" x14ac:dyDescent="0.25">
      <c r="D245" t="s">
        <v>396</v>
      </c>
    </row>
    <row r="246" spans="4:4" x14ac:dyDescent="0.25">
      <c r="D246" t="s">
        <v>494</v>
      </c>
    </row>
    <row r="247" spans="4:4" x14ac:dyDescent="0.25">
      <c r="D247" t="s">
        <v>456</v>
      </c>
    </row>
    <row r="248" spans="4:4" x14ac:dyDescent="0.25">
      <c r="D248" t="s">
        <v>305</v>
      </c>
    </row>
    <row r="249" spans="4:4" x14ac:dyDescent="0.25">
      <c r="D249" t="s">
        <v>397</v>
      </c>
    </row>
    <row r="250" spans="4:4" x14ac:dyDescent="0.25">
      <c r="D250" t="s">
        <v>306</v>
      </c>
    </row>
    <row r="251" spans="4:4" x14ac:dyDescent="0.25">
      <c r="D251" t="s">
        <v>307</v>
      </c>
    </row>
    <row r="252" spans="4:4" x14ac:dyDescent="0.25">
      <c r="D252" t="s">
        <v>308</v>
      </c>
    </row>
    <row r="253" spans="4:4" x14ac:dyDescent="0.25">
      <c r="D253" t="s">
        <v>398</v>
      </c>
    </row>
    <row r="254" spans="4:4" x14ac:dyDescent="0.25">
      <c r="D254" t="s">
        <v>309</v>
      </c>
    </row>
    <row r="255" spans="4:4" x14ac:dyDescent="0.25">
      <c r="D255" t="s">
        <v>310</v>
      </c>
    </row>
    <row r="256" spans="4:4" x14ac:dyDescent="0.25">
      <c r="D256" t="s">
        <v>311</v>
      </c>
    </row>
    <row r="257" spans="4:4" x14ac:dyDescent="0.25">
      <c r="D257" t="s">
        <v>116</v>
      </c>
    </row>
    <row r="258" spans="4:4" x14ac:dyDescent="0.25">
      <c r="D258" t="s">
        <v>312</v>
      </c>
    </row>
    <row r="259" spans="4:4" x14ac:dyDescent="0.25">
      <c r="D259" t="s">
        <v>313</v>
      </c>
    </row>
    <row r="260" spans="4:4" x14ac:dyDescent="0.25">
      <c r="D260" t="s">
        <v>314</v>
      </c>
    </row>
    <row r="261" spans="4:4" x14ac:dyDescent="0.25">
      <c r="D261" t="s">
        <v>399</v>
      </c>
    </row>
    <row r="262" spans="4:4" x14ac:dyDescent="0.25">
      <c r="D262" t="s">
        <v>315</v>
      </c>
    </row>
    <row r="263" spans="4:4" x14ac:dyDescent="0.25">
      <c r="D263" t="s">
        <v>316</v>
      </c>
    </row>
    <row r="264" spans="4:4" x14ac:dyDescent="0.25">
      <c r="D264" t="s">
        <v>317</v>
      </c>
    </row>
    <row r="265" spans="4:4" x14ac:dyDescent="0.25">
      <c r="D265" t="s">
        <v>318</v>
      </c>
    </row>
    <row r="266" spans="4:4" x14ac:dyDescent="0.25">
      <c r="D266" t="s">
        <v>319</v>
      </c>
    </row>
    <row r="267" spans="4:4" x14ac:dyDescent="0.25">
      <c r="D267" t="s">
        <v>457</v>
      </c>
    </row>
    <row r="268" spans="4:4" x14ac:dyDescent="0.25">
      <c r="D268" t="s">
        <v>320</v>
      </c>
    </row>
    <row r="269" spans="4:4" x14ac:dyDescent="0.25">
      <c r="D269" t="s">
        <v>321</v>
      </c>
    </row>
    <row r="270" spans="4:4" x14ac:dyDescent="0.25">
      <c r="D270" t="s">
        <v>322</v>
      </c>
    </row>
    <row r="271" spans="4:4" x14ac:dyDescent="0.25">
      <c r="D271" t="s">
        <v>323</v>
      </c>
    </row>
    <row r="272" spans="4:4" x14ac:dyDescent="0.25">
      <c r="D272" t="s">
        <v>324</v>
      </c>
    </row>
    <row r="273" spans="4:4" x14ac:dyDescent="0.25">
      <c r="D273" t="s">
        <v>325</v>
      </c>
    </row>
    <row r="274" spans="4:4" x14ac:dyDescent="0.25">
      <c r="D274" t="s">
        <v>326</v>
      </c>
    </row>
    <row r="275" spans="4:4" x14ac:dyDescent="0.25">
      <c r="D275" t="s">
        <v>327</v>
      </c>
    </row>
    <row r="276" spans="4:4" x14ac:dyDescent="0.25">
      <c r="D276" t="s">
        <v>458</v>
      </c>
    </row>
    <row r="277" spans="4:4" x14ac:dyDescent="0.25">
      <c r="D277" t="s">
        <v>400</v>
      </c>
    </row>
    <row r="278" spans="4:4" x14ac:dyDescent="0.25">
      <c r="D278" t="s">
        <v>328</v>
      </c>
    </row>
    <row r="279" spans="4:4" x14ac:dyDescent="0.25">
      <c r="D279" t="s">
        <v>329</v>
      </c>
    </row>
    <row r="280" spans="4:4" x14ac:dyDescent="0.25">
      <c r="D280" t="s">
        <v>330</v>
      </c>
    </row>
    <row r="281" spans="4:4" x14ac:dyDescent="0.25">
      <c r="D281" t="s">
        <v>331</v>
      </c>
    </row>
    <row r="282" spans="4:4" x14ac:dyDescent="0.25">
      <c r="D282" t="s">
        <v>332</v>
      </c>
    </row>
    <row r="283" spans="4:4" x14ac:dyDescent="0.25">
      <c r="D283" t="s">
        <v>401</v>
      </c>
    </row>
    <row r="284" spans="4:4" x14ac:dyDescent="0.25">
      <c r="D284" t="s">
        <v>402</v>
      </c>
    </row>
    <row r="285" spans="4:4" x14ac:dyDescent="0.25">
      <c r="D285" t="s">
        <v>333</v>
      </c>
    </row>
    <row r="286" spans="4:4" x14ac:dyDescent="0.25">
      <c r="D286" t="s">
        <v>403</v>
      </c>
    </row>
    <row r="287" spans="4:4" x14ac:dyDescent="0.25">
      <c r="D287" t="s">
        <v>404</v>
      </c>
    </row>
    <row r="288" spans="4:4" x14ac:dyDescent="0.25">
      <c r="D288" t="s">
        <v>334</v>
      </c>
    </row>
    <row r="289" spans="4:4" x14ac:dyDescent="0.25">
      <c r="D289" t="s">
        <v>335</v>
      </c>
    </row>
    <row r="290" spans="4:4" x14ac:dyDescent="0.25">
      <c r="D290" t="s">
        <v>336</v>
      </c>
    </row>
    <row r="291" spans="4:4" x14ac:dyDescent="0.25">
      <c r="D291" t="s">
        <v>337</v>
      </c>
    </row>
    <row r="292" spans="4:4" x14ac:dyDescent="0.25">
      <c r="D292" t="s">
        <v>338</v>
      </c>
    </row>
    <row r="293" spans="4:4" x14ac:dyDescent="0.25">
      <c r="D293" t="s">
        <v>339</v>
      </c>
    </row>
    <row r="294" spans="4:4" x14ac:dyDescent="0.25">
      <c r="D294" t="s">
        <v>340</v>
      </c>
    </row>
    <row r="295" spans="4:4" x14ac:dyDescent="0.25">
      <c r="D295" t="s">
        <v>405</v>
      </c>
    </row>
    <row r="296" spans="4:4" x14ac:dyDescent="0.25">
      <c r="D296" t="s">
        <v>406</v>
      </c>
    </row>
  </sheetData>
  <autoFilter ref="D1:K293"/>
  <phoneticPr fontId="25" type="noConversion"/>
  <conditionalFormatting sqref="A1:A44">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H4" sqref="H4"/>
    </sheetView>
  </sheetViews>
  <sheetFormatPr defaultRowHeight="15" x14ac:dyDescent="0.25"/>
  <cols>
    <col min="2" max="2" width="7.140625" customWidth="1"/>
    <col min="3" max="5" width="10.42578125" customWidth="1"/>
    <col min="6" max="6" width="19.7109375" customWidth="1"/>
    <col min="7" max="7" width="25.42578125" customWidth="1"/>
    <col min="8" max="9" width="14.28515625" customWidth="1"/>
    <col min="10" max="10" width="8.140625" customWidth="1"/>
    <col min="11" max="11" width="14.28515625" customWidth="1"/>
    <col min="13" max="13" width="22.140625" customWidth="1"/>
    <col min="14" max="17" width="14.28515625" customWidth="1"/>
    <col min="18" max="18" width="22" customWidth="1"/>
    <col min="19" max="19" width="20.140625" customWidth="1"/>
  </cols>
  <sheetData>
    <row r="1" spans="1:20" s="38" customFormat="1" ht="41.45" customHeight="1" x14ac:dyDescent="0.25">
      <c r="A1" s="38" t="s">
        <v>19</v>
      </c>
      <c r="B1" s="38" t="s">
        <v>42</v>
      </c>
      <c r="C1" s="38" t="s">
        <v>45</v>
      </c>
      <c r="D1" s="38" t="s">
        <v>66</v>
      </c>
      <c r="E1" s="38" t="s">
        <v>418</v>
      </c>
      <c r="F1" s="38" t="s">
        <v>23</v>
      </c>
      <c r="G1" s="38" t="s">
        <v>34</v>
      </c>
      <c r="H1" s="38" t="s">
        <v>72</v>
      </c>
      <c r="I1" s="38" t="s">
        <v>46</v>
      </c>
      <c r="J1" s="38" t="s">
        <v>62</v>
      </c>
      <c r="K1" s="38" t="s">
        <v>66</v>
      </c>
      <c r="L1" s="38" t="s">
        <v>503</v>
      </c>
      <c r="M1" s="38" t="s">
        <v>484</v>
      </c>
      <c r="N1" s="38" t="s">
        <v>24</v>
      </c>
      <c r="O1" s="38" t="s">
        <v>35</v>
      </c>
      <c r="P1" s="38" t="s">
        <v>44</v>
      </c>
      <c r="Q1" s="38" t="s">
        <v>47</v>
      </c>
      <c r="R1" s="39" t="s">
        <v>464</v>
      </c>
      <c r="S1" s="38" t="s">
        <v>4</v>
      </c>
      <c r="T1" s="38" t="s">
        <v>78</v>
      </c>
    </row>
    <row r="2" spans="1:20" ht="14.45" customHeight="1" x14ac:dyDescent="0.25">
      <c r="A2" t="s">
        <v>510</v>
      </c>
      <c r="D2" s="3" t="s">
        <v>0</v>
      </c>
      <c r="F2" s="3" t="s">
        <v>37</v>
      </c>
      <c r="G2" t="s">
        <v>48</v>
      </c>
      <c r="H2" s="3" t="s">
        <v>54</v>
      </c>
      <c r="I2" s="3" t="s">
        <v>95</v>
      </c>
      <c r="K2" s="3" t="s">
        <v>0</v>
      </c>
      <c r="L2" t="s">
        <v>507</v>
      </c>
      <c r="M2" s="3" t="s">
        <v>511</v>
      </c>
      <c r="N2" s="3" t="s">
        <v>512</v>
      </c>
      <c r="O2" s="3" t="s">
        <v>513</v>
      </c>
      <c r="P2" s="3" t="s">
        <v>99</v>
      </c>
      <c r="Q2" s="3" t="s">
        <v>0</v>
      </c>
      <c r="R2" t="s">
        <v>5</v>
      </c>
      <c r="S2" s="41" t="s">
        <v>101</v>
      </c>
      <c r="T2" s="3" t="s">
        <v>0</v>
      </c>
    </row>
    <row r="3" spans="1:20" x14ac:dyDescent="0.25">
      <c r="B3">
        <v>2025</v>
      </c>
      <c r="C3" s="3" t="s">
        <v>69</v>
      </c>
      <c r="D3" s="3" t="s">
        <v>1</v>
      </c>
      <c r="E3" t="s">
        <v>606</v>
      </c>
      <c r="F3" s="3" t="s">
        <v>36</v>
      </c>
      <c r="G3" t="s">
        <v>571</v>
      </c>
      <c r="H3" s="3" t="s">
        <v>55</v>
      </c>
      <c r="I3" s="3" t="s">
        <v>96</v>
      </c>
      <c r="J3" s="3" t="s">
        <v>76</v>
      </c>
      <c r="K3" s="3" t="s">
        <v>1</v>
      </c>
      <c r="L3" t="s">
        <v>504</v>
      </c>
      <c r="M3" s="3" t="s">
        <v>677</v>
      </c>
      <c r="N3" s="3"/>
      <c r="O3" s="3"/>
      <c r="P3" s="3" t="s">
        <v>100</v>
      </c>
      <c r="Q3" s="3" t="s">
        <v>1</v>
      </c>
      <c r="R3" t="s">
        <v>6</v>
      </c>
      <c r="S3" s="41" t="s">
        <v>102</v>
      </c>
      <c r="T3" s="3" t="s">
        <v>1</v>
      </c>
    </row>
    <row r="4" spans="1:20" x14ac:dyDescent="0.25">
      <c r="B4">
        <v>2026</v>
      </c>
      <c r="C4" s="3" t="s">
        <v>70</v>
      </c>
      <c r="D4" s="3"/>
      <c r="E4" t="s">
        <v>607</v>
      </c>
      <c r="F4" s="3"/>
      <c r="G4" t="s">
        <v>572</v>
      </c>
      <c r="H4" s="3" t="s">
        <v>687</v>
      </c>
      <c r="I4" s="3" t="s">
        <v>97</v>
      </c>
      <c r="J4" s="3" t="s">
        <v>77</v>
      </c>
      <c r="K4" s="3"/>
      <c r="L4" t="s">
        <v>506</v>
      </c>
      <c r="M4" s="3" t="s">
        <v>678</v>
      </c>
      <c r="N4" s="3"/>
      <c r="O4" s="3"/>
      <c r="P4" s="3"/>
      <c r="Q4" s="3"/>
      <c r="R4" t="s">
        <v>7</v>
      </c>
      <c r="S4" s="3" t="s">
        <v>103</v>
      </c>
    </row>
    <row r="5" spans="1:20" x14ac:dyDescent="0.25">
      <c r="B5">
        <v>2027</v>
      </c>
      <c r="C5" s="3" t="s">
        <v>68</v>
      </c>
      <c r="D5" s="3"/>
      <c r="E5" t="s">
        <v>608</v>
      </c>
      <c r="F5" s="3"/>
      <c r="G5" t="s">
        <v>2</v>
      </c>
      <c r="H5" s="3" t="s">
        <v>408</v>
      </c>
      <c r="I5" t="s">
        <v>581</v>
      </c>
      <c r="K5" s="3"/>
      <c r="L5" t="s">
        <v>505</v>
      </c>
      <c r="M5" s="3" t="s">
        <v>679</v>
      </c>
      <c r="N5" s="3"/>
      <c r="O5" s="3"/>
      <c r="P5" s="3"/>
      <c r="Q5" s="3"/>
      <c r="R5" t="s">
        <v>8</v>
      </c>
      <c r="S5" s="3" t="s">
        <v>105</v>
      </c>
    </row>
    <row r="6" spans="1:20" x14ac:dyDescent="0.25">
      <c r="C6" s="3" t="s">
        <v>67</v>
      </c>
      <c r="E6" t="s">
        <v>609</v>
      </c>
      <c r="G6" t="s">
        <v>73</v>
      </c>
      <c r="H6" s="3" t="s">
        <v>409</v>
      </c>
      <c r="L6" t="s">
        <v>508</v>
      </c>
      <c r="M6" s="3" t="s">
        <v>680</v>
      </c>
      <c r="N6" s="3"/>
      <c r="R6" s="1" t="s">
        <v>9</v>
      </c>
      <c r="S6" s="3" t="s">
        <v>104</v>
      </c>
    </row>
    <row r="7" spans="1:20" x14ac:dyDescent="0.25">
      <c r="C7" s="3" t="s">
        <v>419</v>
      </c>
      <c r="G7" t="s">
        <v>74</v>
      </c>
      <c r="H7" s="3" t="s">
        <v>59</v>
      </c>
      <c r="M7" s="3"/>
      <c r="R7" t="s">
        <v>10</v>
      </c>
    </row>
    <row r="8" spans="1:20" x14ac:dyDescent="0.25">
      <c r="G8" t="s">
        <v>573</v>
      </c>
      <c r="H8" s="3" t="s">
        <v>410</v>
      </c>
      <c r="M8" s="3"/>
      <c r="R8" t="s">
        <v>11</v>
      </c>
    </row>
    <row r="9" spans="1:20" x14ac:dyDescent="0.25">
      <c r="G9" t="s">
        <v>75</v>
      </c>
      <c r="H9" s="3" t="s">
        <v>411</v>
      </c>
      <c r="M9" s="3"/>
      <c r="R9" t="s">
        <v>12</v>
      </c>
    </row>
    <row r="10" spans="1:20" x14ac:dyDescent="0.25">
      <c r="G10" t="s">
        <v>407</v>
      </c>
      <c r="R10" t="s">
        <v>13</v>
      </c>
    </row>
    <row r="11" spans="1:20" x14ac:dyDescent="0.25">
      <c r="R11" t="s">
        <v>14</v>
      </c>
    </row>
    <row r="12" spans="1:20" x14ac:dyDescent="0.25">
      <c r="R12" t="s">
        <v>15</v>
      </c>
    </row>
    <row r="13" spans="1:20" x14ac:dyDescent="0.25">
      <c r="M13" s="3"/>
      <c r="R13" s="2" t="s">
        <v>16</v>
      </c>
    </row>
    <row r="14" spans="1:20" x14ac:dyDescent="0.25">
      <c r="M14" s="3"/>
      <c r="R14" s="2" t="s">
        <v>17</v>
      </c>
    </row>
    <row r="15" spans="1:20" x14ac:dyDescent="0.25">
      <c r="M15" s="3"/>
    </row>
    <row r="16" spans="1:20" x14ac:dyDescent="0.25">
      <c r="M16" s="3"/>
    </row>
    <row r="17" spans="13:13" x14ac:dyDescent="0.25">
      <c r="M17" s="3"/>
    </row>
  </sheetData>
  <autoFilter ref="A1:T1"/>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Commitment</vt:lpstr>
      <vt:lpstr>Item</vt:lpstr>
      <vt:lpstr>Internal Commitment</vt:lpstr>
      <vt:lpstr>PAK 08-21-25</vt:lpstr>
      <vt:lpstr>Cost</vt:lpstr>
      <vt:lpstr>ValueSelect</vt:lpstr>
      <vt:lpstr>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Zhu</dc:creator>
  <cp:lastModifiedBy>刘婕</cp:lastModifiedBy>
  <dcterms:created xsi:type="dcterms:W3CDTF">2025-03-10T18:28:45Z</dcterms:created>
  <dcterms:modified xsi:type="dcterms:W3CDTF">2025-11-25T09:19:07Z</dcterms:modified>
</cp:coreProperties>
</file>