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China Office\20251105 ROSS BR Satin Sheet Set May POE\"/>
    </mc:Choice>
  </mc:AlternateContent>
  <xr:revisionPtr revIDLastSave="0" documentId="13_ncr:1_{B276CE75-7F18-4493-980C-02C6080A7E1A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Commitment" sheetId="2" r:id="rId1"/>
    <sheet name="Item" sheetId="5" r:id="rId2"/>
    <sheet name="internal commitment" sheetId="6" r:id="rId3"/>
    <sheet name="CHN 04-08-2025" sheetId="7" r:id="rId4"/>
    <sheet name="ValueSelect" sheetId="4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5" hidden="1">Data!$A$1:$T$1</definedName>
    <definedName name="_xlnm._FilterDatabase" localSheetId="4" hidden="1">ValueSelect!$D$1:$K$293</definedName>
    <definedName name="ACC">#REF!</definedName>
    <definedName name="Acol">#REF!</definedName>
    <definedName name="AD" localSheetId="3">'[1]other data'!$T$2:$T$5</definedName>
    <definedName name="AD">'[2]other data'!$T$2:$T$5</definedName>
    <definedName name="ADUL">#REF!</definedName>
    <definedName name="ALLOCATE" localSheetId="3">[3]comments!$F$3:$F$21</definedName>
    <definedName name="ALLOCATE">[4]comments!$F$3:$F$21</definedName>
    <definedName name="APL">#REF!</definedName>
    <definedName name="ART">#REF!</definedName>
    <definedName name="Artwork">#REF!</definedName>
    <definedName name="as">'[5]1-Import Product Data Sheet'!$X$2</definedName>
    <definedName name="AssortedSKU_Range" localSheetId="3">[6]Mapping!$J$2:$J$3</definedName>
    <definedName name="AssortedSKU_Range">[7]Mapping!$J$2:$J$3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 localSheetId="3">[8]Lists!$I$6:$I$29</definedName>
    <definedName name="bigidea">[9]Lists!$I$6:$I$29</definedName>
    <definedName name="Blankets_Throws">#REF!</definedName>
    <definedName name="BLK">#REF!</definedName>
    <definedName name="Brand">'[10]1-Import Product Data Sheet'!$N$102:$N$144</definedName>
    <definedName name="Branded" localSheetId="3">[8]Lists!$F$6:$F$38</definedName>
    <definedName name="Branded">[9]Lists!$F$6:$F$38</definedName>
    <definedName name="brands" localSheetId="3">'[1]other data'!$K$2:$K$48</definedName>
    <definedName name="brands">'[2]other data'!$K$2:$K$48</definedName>
    <definedName name="BuyUnits_Range" localSheetId="3">[6]Mapping!$B$2:$B$55</definedName>
    <definedName name="BuyUnits_Range">[7]Mapping!$B$2:$B$55</definedName>
    <definedName name="ca_available_Range" localSheetId="3">[6]Mapping!$AB$2:$AB$5</definedName>
    <definedName name="ca_available_Range">[7]Mapping!$AB$2:$AB$5</definedName>
    <definedName name="ca_Compliant_Range" localSheetId="3">[6]Mapping!$BJ$2:$BJ$4</definedName>
    <definedName name="ca_Compliant_Range">[7]Mapping!$BJ$2:$BJ$4</definedName>
    <definedName name="ca_CompliantReason_Range" localSheetId="3">[6]Mapping!$BL$2:$BL$13</definedName>
    <definedName name="ca_CompliantReason_Range">[7]Mapping!$BL$2:$BL$13</definedName>
    <definedName name="ca_SisVendor_Range" localSheetId="3">[6]Mapping!$BH$2:$BH$3</definedName>
    <definedName name="ca_SisVendor_Range">[7]Mapping!$BH$2:$BH$3</definedName>
    <definedName name="ca_stuffedarticlesreg_Range" localSheetId="3">[6]Mapping!$AD$2:$AD$6</definedName>
    <definedName name="ca_stuffedarticlesreg_Range">[7]Mapping!$AD$2:$AD$6</definedName>
    <definedName name="Case_Freight_Range" localSheetId="3">[6]Mapping!$F$2:$F$19</definedName>
    <definedName name="Case_Freight_Range">[7]Mapping!$F$2:$F$19</definedName>
    <definedName name="CATEGORY">[11]Sheet1!$DW$2:$DW$3</definedName>
    <definedName name="categoryfinal" localSheetId="3">'[12]Import Quote Sheet'!$A$90:$A$190</definedName>
    <definedName name="categoryfinal">'[13]Import Quote Sheet'!$A$90:$A$190</definedName>
    <definedName name="chargeback" localSheetId="3">'[1]other data'!$B$2:$B$6</definedName>
    <definedName name="chargeback">'[2]other data'!$B$2:$B$6</definedName>
    <definedName name="color" localSheetId="3">[8]Lists!$J$6:$J$29</definedName>
    <definedName name="color">[9]Lists!$J$6:$J$29</definedName>
    <definedName name="colour">[11]Sheet1!$EH$2:$EH$3</definedName>
    <definedName name="COO_Dest" localSheetId="3">[6]COO!$D$1:$D$3:'[6]COO'!$D$2</definedName>
    <definedName name="COO_Dest">[7]COO!$D$1:$D$3:'[7]COO'!$D$2</definedName>
    <definedName name="COOCountry_Range" localSheetId="3">[6]Mapping!$R$2:$R$245</definedName>
    <definedName name="COOCountry_Range">[7]Mapping!$R$2:$R$245</definedName>
    <definedName name="COODest_Range" localSheetId="3">[6]Mapping!$P$2:$P$3</definedName>
    <definedName name="COODest_Range">[7]Mapping!$P$2:$P$3</definedName>
    <definedName name="CostCol">#REF!</definedName>
    <definedName name="countries" localSheetId="3">'[1]other data'!$I$3:$I$249</definedName>
    <definedName name="countries">'[2]other data'!$I$3:$I$249</definedName>
    <definedName name="Cycle" localSheetId="3">[8]Lists!$E$6:$E$30</definedName>
    <definedName name="Cycle">[9]Lists!$E$6:$E$30</definedName>
    <definedName name="d" localSheetId="3">[14]Mapping!$AR$2:$AR$84</definedName>
    <definedName name="d">[15]Mapping!$AR$2:$AR$84</definedName>
    <definedName name="DDEmsg">#REF!</definedName>
    <definedName name="dealPricing_Range" localSheetId="3">[6]Mapping!$BD$2:$BD$3</definedName>
    <definedName name="dealPricing_Range">[7]Mapping!$BD$2:$BD$3</definedName>
    <definedName name="Decorative_Accessories">#REF!</definedName>
    <definedName name="Decorative_Pillows_Inserts_Covers">#REF!</definedName>
    <definedName name="den" localSheetId="3">[8]Lists!$L$6:$L$29</definedName>
    <definedName name="den">[9]Lists!$L$6:$L$29</definedName>
    <definedName name="Description1_Range" localSheetId="3">[6]Mapping!$AQ$2:$AQ$72</definedName>
    <definedName name="Description1_Range">[7]Mapping!$AQ$2:$AQ$72</definedName>
    <definedName name="Description2_Range" localSheetId="3">[6]Mapping!$AR$2:$AR$84</definedName>
    <definedName name="Description2_Range">[7]Mapping!$AR$2:$AR$84</definedName>
    <definedName name="diffgrp" localSheetId="3">'[1]diff group head'!$A$2:$A$47</definedName>
    <definedName name="diffgrp">'[2]diff group head'!$A$2:$A$47</definedName>
    <definedName name="DIFFS" localSheetId="3">'[1]other data'!$AF$2:$AF$13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 localSheetId="3">[6]Mapping!$AG$2:$AG$20</definedName>
    <definedName name="Feature1_Range">[7]Mapping!$AG$2:$AG$20</definedName>
    <definedName name="Feature10_Range" localSheetId="3">[6]Mapping!$AP$2:$AP$20</definedName>
    <definedName name="Feature10_Range">[7]Mapping!$AP$2:$AP$20</definedName>
    <definedName name="Feature2_Range" localSheetId="3">[6]Mapping!$AH$2:$AH$25</definedName>
    <definedName name="Feature2_Range">[7]Mapping!$AH$2:$AH$25</definedName>
    <definedName name="Feature3_Range" localSheetId="3">[6]Mapping!$AI$2:$AI$7</definedName>
    <definedName name="Feature3_Range">[7]Mapping!$AI$2:$AI$7</definedName>
    <definedName name="Feature4_Range" localSheetId="3">[6]Mapping!$AJ$2:$AJ$6</definedName>
    <definedName name="Feature4_Range">[7]Mapping!$AJ$2:$AJ$6</definedName>
    <definedName name="Feature5_Range" localSheetId="3">[6]Mapping!$AK$2:$AK$15</definedName>
    <definedName name="Feature5_Range">[7]Mapping!$AK$2:$AK$15</definedName>
    <definedName name="Feature6_Range" localSheetId="3">[6]Mapping!$AL$2:$AL$17</definedName>
    <definedName name="Feature6_Range">[7]Mapping!$AL$2:$AL$17</definedName>
    <definedName name="Feature7_Range" localSheetId="3">[6]Mapping!$AM$2:$AM$21</definedName>
    <definedName name="Feature7_Range">[7]Mapping!$AM$2:$AM$21</definedName>
    <definedName name="Feature8_Range" localSheetId="3">[6]Mapping!$AN$2:$AN$9</definedName>
    <definedName name="Feature8_Range">[7]Mapping!$AN$2:$AN$9</definedName>
    <definedName name="Feature9_Range" localSheetId="3">[6]Mapping!$AO$2:$AO$5</definedName>
    <definedName name="Feature9_Range">[7]Mapping!$AO$2:$AO$5</definedName>
    <definedName name="FIFRACompliance_Range" localSheetId="3">[6]Mapping!$L$2:$L$10</definedName>
    <definedName name="FIFRACompliance_Range">[7]Mapping!$L$2:$L$10</definedName>
    <definedName name="FIFRAExemption_Range" localSheetId="3">[6]Mapping!$N$2:$N$3</definedName>
    <definedName name="FIFRAExemption_Range">[7]Mapping!$N$2:$N$3</definedName>
    <definedName name="finalports" localSheetId="3">'[12]Import Quote Sheet'!$B$90:$B$123</definedName>
    <definedName name="finalports">'[13]Import Quote Sheet'!$B$90:$B$123</definedName>
    <definedName name="foam">[11]Sheet1!$EC$2:$EC$3</definedName>
    <definedName name="FOBCostPerPiece">#REF!</definedName>
    <definedName name="freight" localSheetId="3">'[1]other data'!$AC$3:$AC$14</definedName>
    <definedName name="freight">'[2]other data'!$AC$3:$AC$14</definedName>
    <definedName name="FUR">#REF!</definedName>
    <definedName name="gen_nontxtl_UOM_Range" localSheetId="3">[6]Mapping!$Z$2:$Z$11</definedName>
    <definedName name="gen_nontxtl_UOM_Range">[7]Mapping!$Z$2:$Z$11</definedName>
    <definedName name="gen_txtl_permlbl_careinstr_Range" localSheetId="3">[6]Mapping!$V$2:$V$9</definedName>
    <definedName name="gen_txtl_permlbl_careinstr_Range">[7]Mapping!$V$2:$V$9</definedName>
    <definedName name="gen_txtl_permlbl_fabrcont_Range" localSheetId="3">[6]Mapping!$X$2:$X$12</definedName>
    <definedName name="gen_txtl_permlbl_fabrcont_Range">[7]Mapping!$X$2:$X$12</definedName>
    <definedName name="gen_txtl_permlbl_vendinfo_Range" localSheetId="3">[6]Mapping!$T$2:$T$8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 localSheetId="3">[1]hangers!$B$3:$B$42</definedName>
    <definedName name="HANGER">[2]hangers!$B$3:$B$42</definedName>
    <definedName name="hanger2" localSheetId="3">[1]hangers!$G$3:$G$42</definedName>
    <definedName name="hanger2">[2]hangers!$G$3:$G$42</definedName>
    <definedName name="Home_Décor">#REF!</definedName>
    <definedName name="Home_Décor.">#REF!</definedName>
    <definedName name="INITIALBUY" localSheetId="3">'[18]X-LIST'!$G$2:$G$7</definedName>
    <definedName name="INITIALBUY">'[19]X-LIST'!$G$2:$G$7</definedName>
    <definedName name="KD">[11]Sheet1!$DS$2:$DS$2</definedName>
    <definedName name="Kids_Bath">#REF!</definedName>
    <definedName name="Kids_or_Teen">#REF!</definedName>
    <definedName name="LGT">#REF!</definedName>
    <definedName name="LicensedProduct_Range" localSheetId="3">[6]Mapping!$AF$2:$AF$3</definedName>
    <definedName name="LicensedProduct_Range">[7]Mapping!$AF$2:$AF$3</definedName>
    <definedName name="LIFESTYLE" localSheetId="3">'[18]X-LIST'!$C$2:$C$7</definedName>
    <definedName name="LIFESTYLE">'[19]X-LIST'!$C$2:$C$7</definedName>
    <definedName name="Lighting_or_Candleholders">#REF!</definedName>
    <definedName name="loctype" localSheetId="3">'[1]other data'!$BN$2:$BN$6</definedName>
    <definedName name="loctype">'[2]other data'!$BN$2:$BN$6</definedName>
    <definedName name="M">[11]Sheet1!$EA$2:$EA$3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 localSheetId="3">'[1]other data'!$AN$2:$AN$6</definedName>
    <definedName name="ORDERTYPE">'[2]other data'!$AN$2:$AN$6</definedName>
    <definedName name="OTB" localSheetId="3">'[1]other data'!$R$2:$R$14</definedName>
    <definedName name="OTB">'[2]other data'!$R$2:$R$14</definedName>
    <definedName name="Outdoor">#REF!</definedName>
    <definedName name="OwnedCol">#REF!</definedName>
    <definedName name="PACK">[11]Sheet1!$EE$2:$EE$3</definedName>
    <definedName name="PackageType">'[10]1-Import Product Data Sheet'!$L$102:$L$131</definedName>
    <definedName name="PackCol">#REF!</definedName>
    <definedName name="PDQList">'[10]1-Import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 localSheetId="3">'[1]other data'!$AU$2:$AU$11</definedName>
    <definedName name="po_type">'[2]other data'!$AU$2:$AU$11</definedName>
    <definedName name="PORT_IFF" localSheetId="3">[20]a!$A$10:$B$35</definedName>
    <definedName name="PORT_IFF">[21]a!$A$10:$B$35</definedName>
    <definedName name="PortSeq">'[10]1-Import Product Data Sheet'!$U$2</definedName>
    <definedName name="PortSeqLCL">#REF!</definedName>
    <definedName name="POtype">#REF!</definedName>
    <definedName name="Preticketed_Range" localSheetId="3">[6]Mapping!$H$2:$H$3</definedName>
    <definedName name="Preticketed_Range">[7]Mapping!$H$2:$H$3</definedName>
    <definedName name="PrevBuy">'[10]1-Import Product Data Sheet'!$AR$26:$AR$27</definedName>
    <definedName name="Prints">#REF!</definedName>
    <definedName name="ProfileDesc">#REF!</definedName>
    <definedName name="QSFOB" localSheetId="3">[22]Q1!$C$38</definedName>
    <definedName name="QSFOB">[23]Q1!$C$38</definedName>
    <definedName name="Quilts">#REF!</definedName>
    <definedName name="RateSeq">'[10]1-Import Product Data Sheet'!$X$2</definedName>
    <definedName name="retailAK_O_YN_Range" localSheetId="3">[6]Mapping!$AV$2:$AV$3</definedName>
    <definedName name="retailAK_O_YN_Range">[7]Mapping!$AV$2:$AV$3</definedName>
    <definedName name="retailCA_O_YN_Range" localSheetId="3">[6]Mapping!$AZ$2:$AZ$3</definedName>
    <definedName name="retailCA_O_YN_Range">[7]Mapping!$AZ$2:$AZ$3</definedName>
    <definedName name="retailHA_O_YN_Range" localSheetId="3">[6]Mapping!$BB$2:$BB$3</definedName>
    <definedName name="retailHA_O_YN_Range">[7]Mapping!$BB$2:$BB$3</definedName>
    <definedName name="retailPR_O_YN_Range" localSheetId="3">[6]Mapping!$AX$2:$AX$3</definedName>
    <definedName name="retailPR_O_YN_Range">[7]Mapping!$AX$2:$AX$3</definedName>
    <definedName name="retailPR_o_YN_Rangee">[17]Mapping!$AL$2:$AL$3</definedName>
    <definedName name="retailUS_O_YN_Range" localSheetId="3">[6]Mapping!$AT$2:$AT$3</definedName>
    <definedName name="retailUS_O_YN_Range">[7]Mapping!$AT$2:$AT$3</definedName>
    <definedName name="runnum" localSheetId="3">'[1]other data'!$BI$2:$BI$18</definedName>
    <definedName name="runnum">'[2]other data'!$BI$2:$BI$18</definedName>
    <definedName name="scalenum" localSheetId="3">'[1]other data'!$BG$2:$BG$18</definedName>
    <definedName name="scalenum">'[2]other data'!$BG$2:$BG$18</definedName>
    <definedName name="Seasonal">#REF!</definedName>
    <definedName name="SellUnits_Range" localSheetId="3">[6]Mapping!$D$2:$D$53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 localSheetId="3">[1]comments!$B$3:$B$54</definedName>
    <definedName name="SPECIAL">[2]comments!$B$3:$B$54</definedName>
    <definedName name="ssn_code" localSheetId="3">'[1]other data'!$AQ$2:$AQ$110</definedName>
    <definedName name="ssn_code">'[2]other data'!$AQ$2:$AQ$110</definedName>
    <definedName name="ssn_phase" localSheetId="3">'[1]other data'!$AS$2:$AS$83</definedName>
    <definedName name="ssn_phase">'[2]other data'!$AS$2:$AS$83</definedName>
    <definedName name="StoreCount">#REF!</definedName>
    <definedName name="StoreGrid0">#REF!</definedName>
    <definedName name="suggestedMessage_Range" localSheetId="3">[6]Mapping!$BF$2:$BF$3</definedName>
    <definedName name="suggestedMessage_Range">[7]Mapping!$BF$2:$BF$3</definedName>
    <definedName name="SUPPLIER" localSheetId="3">'[1]vendor info'!$A$4:$A$400</definedName>
    <definedName name="SUPPLIER">'[2]vendor info'!$A$4:$A$400</definedName>
    <definedName name="TargetCol">#REF!</definedName>
    <definedName name="TBJ" localSheetId="3">'[1]other data'!$AK$2:$AK$10</definedName>
    <definedName name="TBJ">'[2]other data'!$AK$2:$AK$10</definedName>
    <definedName name="TERMS" localSheetId="3">'[1]other data'!$P$2:$P$7</definedName>
    <definedName name="TERMS">'[2]other data'!$P$2:$P$7</definedName>
    <definedName name="TICKET" localSheetId="3">[1]tickets!$B$3:$B$27</definedName>
    <definedName name="TICKET">[2]tickets!$B$3:$B$27</definedName>
    <definedName name="ticket2" localSheetId="3">[1]tickets!$G$3:$G$27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 localSheetId="3">'[1]other data'!$AY$2:$AY$4</definedName>
    <definedName name="UDA3A">'[2]other data'!$AY$2:$AY$4</definedName>
    <definedName name="UDA3B" localSheetId="3">'[1]other data'!$AZ$2:$AZ$6</definedName>
    <definedName name="UDA3B">'[2]other data'!$AZ$2:$AZ$6</definedName>
    <definedName name="UNIT">[11]Sheet1!$EF$2:$EF$3</definedName>
    <definedName name="upc" localSheetId="3">'[1]other data'!$AH$2:$AH$10</definedName>
    <definedName name="upc">'[2]other data'!$AH$2:$AH$10</definedName>
    <definedName name="UPC1A" localSheetId="3">'[1]other data'!$BD$2:$BD$5</definedName>
    <definedName name="UPC1A">'[2]other data'!$BD$2:$BD$5</definedName>
    <definedName name="UPC2A" localSheetId="3">'[1]other data'!$BF$2:$BF$5</definedName>
    <definedName name="UPC2A">'[2]other data'!$BF$2:$BF$5</definedName>
    <definedName name="User1Col">#REF!</definedName>
    <definedName name="User3Col">#REF!</definedName>
    <definedName name="WAREHOUSE" localSheetId="3">'[1]other data'!$BL$2:$BL$24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 localSheetId="3">[8]Lists!$H$6:$H$29</definedName>
    <definedName name="World1">[9]Lists!$H$6:$H$29</definedName>
    <definedName name="YN">'[24]Page 1 Sales and Forecast'!$AA$2:$AA$3</definedName>
    <definedName name="YNE" localSheetId="3">'[1]other data'!$BB$2:$BB$5</definedName>
    <definedName name="YNE">'[2]other data'!$BB$2:$BB$5</definedName>
    <definedName name="YNES" localSheetId="3">'[1]other data'!$BR$2:$BR$6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3" i="6" l="1"/>
  <c r="AI22" i="6"/>
  <c r="AI21" i="6"/>
  <c r="AI20" i="6"/>
  <c r="AS4" i="5"/>
  <c r="AS5" i="5"/>
  <c r="AS6" i="5"/>
  <c r="AS7" i="5"/>
  <c r="AS8" i="5"/>
  <c r="AS9" i="5"/>
  <c r="G3" i="7"/>
  <c r="H3" i="7"/>
  <c r="G4" i="7"/>
  <c r="H4" i="7" s="1"/>
  <c r="U9" i="5" l="1"/>
  <c r="U8" i="5"/>
  <c r="U7" i="5"/>
  <c r="U6" i="5"/>
  <c r="U5" i="5"/>
  <c r="U4" i="5"/>
  <c r="AJ5" i="5" l="1"/>
  <c r="AJ6" i="5"/>
  <c r="AJ7" i="5"/>
  <c r="AJ8" i="5"/>
  <c r="AJ9" i="5"/>
  <c r="AJ4" i="5"/>
  <c r="D3" i="6" l="1"/>
  <c r="A12" i="6"/>
  <c r="P12" i="6"/>
  <c r="Q12" i="6" s="1"/>
  <c r="S12" i="6" s="1"/>
  <c r="R12" i="6"/>
  <c r="V12" i="6"/>
  <c r="W12" i="6" s="1"/>
  <c r="AA12" i="6"/>
  <c r="AD12" i="6"/>
  <c r="AI12" i="6"/>
  <c r="P13" i="6"/>
  <c r="Q13" i="6" s="1"/>
  <c r="S13" i="6" s="1"/>
  <c r="R13" i="6"/>
  <c r="V13" i="6"/>
  <c r="AA13" i="6"/>
  <c r="AD13" i="6"/>
  <c r="AI13" i="6"/>
  <c r="A14" i="6"/>
  <c r="J14" i="6"/>
  <c r="V14" i="6" s="1"/>
  <c r="P14" i="6"/>
  <c r="Q14" i="6" s="1"/>
  <c r="R14" i="6"/>
  <c r="AA14" i="6"/>
  <c r="AD14" i="6" s="1"/>
  <c r="AI14" i="6"/>
  <c r="J15" i="6"/>
  <c r="P15" i="6"/>
  <c r="Q15" i="6"/>
  <c r="R15" i="6"/>
  <c r="S15" i="6" s="1"/>
  <c r="W15" i="6" s="1"/>
  <c r="V15" i="6"/>
  <c r="AA15" i="6"/>
  <c r="AD15" i="6" s="1"/>
  <c r="AI15" i="6"/>
  <c r="A16" i="6"/>
  <c r="J16" i="6"/>
  <c r="V16" i="6" s="1"/>
  <c r="P16" i="6"/>
  <c r="Q16" i="6" s="1"/>
  <c r="R16" i="6"/>
  <c r="AA16" i="6"/>
  <c r="AD16" i="6" s="1"/>
  <c r="AI16" i="6"/>
  <c r="J17" i="6"/>
  <c r="V17" i="6" s="1"/>
  <c r="P17" i="6"/>
  <c r="Q17" i="6" s="1"/>
  <c r="R17" i="6"/>
  <c r="AA17" i="6"/>
  <c r="AD17" i="6" s="1"/>
  <c r="AI17" i="6"/>
  <c r="AH18" i="6"/>
  <c r="AI18" i="6" l="1"/>
  <c r="D8" i="2" s="1"/>
  <c r="AE12" i="6"/>
  <c r="S17" i="6"/>
  <c r="S16" i="6"/>
  <c r="W16" i="6" s="1"/>
  <c r="AE16" i="6" s="1"/>
  <c r="S14" i="6"/>
  <c r="W14" i="6" s="1"/>
  <c r="AE14" i="6" s="1"/>
  <c r="W17" i="6"/>
  <c r="AE17" i="6" s="1"/>
  <c r="AF12" i="6"/>
  <c r="AJ12" i="6"/>
  <c r="AE15" i="6"/>
  <c r="W13" i="6"/>
  <c r="AE13" i="6" s="1"/>
  <c r="D5" i="6" l="1"/>
  <c r="AJ17" i="6"/>
  <c r="AF17" i="6"/>
  <c r="AJ14" i="6"/>
  <c r="AF14" i="6"/>
  <c r="AJ15" i="6"/>
  <c r="AF15" i="6"/>
  <c r="AF13" i="6"/>
  <c r="AJ13" i="6"/>
  <c r="AJ18" i="6" s="1"/>
  <c r="AJ16" i="6"/>
  <c r="AF16" i="6"/>
  <c r="AK18" i="6" l="1"/>
  <c r="D13" i="2" s="1"/>
  <c r="D9" i="2"/>
  <c r="AV5" i="5"/>
  <c r="AV6" i="5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4" i="5"/>
  <c r="AS10" i="5" l="1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BD49" i="5"/>
  <c r="BD50" i="5"/>
  <c r="BD51" i="5"/>
  <c r="BD52" i="5"/>
  <c r="AQ52" i="5"/>
  <c r="AO52" i="5"/>
  <c r="AM52" i="5"/>
  <c r="AE52" i="5"/>
  <c r="AG52" i="5" s="1"/>
  <c r="AC52" i="5"/>
  <c r="AQ51" i="5"/>
  <c r="AO51" i="5"/>
  <c r="AM51" i="5"/>
  <c r="AE51" i="5"/>
  <c r="AG51" i="5" s="1"/>
  <c r="AC51" i="5"/>
  <c r="AQ50" i="5"/>
  <c r="AO50" i="5"/>
  <c r="AM50" i="5"/>
  <c r="AE50" i="5"/>
  <c r="AG50" i="5" s="1"/>
  <c r="AC50" i="5"/>
  <c r="AQ49" i="5"/>
  <c r="AO49" i="5"/>
  <c r="AM49" i="5"/>
  <c r="AE49" i="5"/>
  <c r="AG49" i="5" s="1"/>
  <c r="AC49" i="5"/>
  <c r="AQ48" i="5"/>
  <c r="AO48" i="5"/>
  <c r="AM48" i="5"/>
  <c r="AE48" i="5"/>
  <c r="AG48" i="5" s="1"/>
  <c r="AC48" i="5"/>
  <c r="AQ47" i="5"/>
  <c r="AO47" i="5"/>
  <c r="AM47" i="5"/>
  <c r="AE47" i="5"/>
  <c r="AG47" i="5" s="1"/>
  <c r="AC47" i="5"/>
  <c r="AQ46" i="5"/>
  <c r="AO46" i="5"/>
  <c r="AM46" i="5"/>
  <c r="AE46" i="5"/>
  <c r="AG46" i="5" s="1"/>
  <c r="AC46" i="5"/>
  <c r="AQ45" i="5"/>
  <c r="AO45" i="5"/>
  <c r="AM45" i="5"/>
  <c r="AE45" i="5"/>
  <c r="AG45" i="5" s="1"/>
  <c r="AC45" i="5"/>
  <c r="AQ44" i="5"/>
  <c r="AO44" i="5"/>
  <c r="AM44" i="5"/>
  <c r="AE44" i="5"/>
  <c r="AG44" i="5" s="1"/>
  <c r="AC44" i="5"/>
  <c r="AQ43" i="5"/>
  <c r="AO43" i="5"/>
  <c r="AM43" i="5"/>
  <c r="AE43" i="5"/>
  <c r="AG43" i="5" s="1"/>
  <c r="AC43" i="5"/>
  <c r="AQ42" i="5"/>
  <c r="AO42" i="5"/>
  <c r="AM42" i="5"/>
  <c r="AE42" i="5"/>
  <c r="AG42" i="5" s="1"/>
  <c r="AC42" i="5"/>
  <c r="AQ41" i="5"/>
  <c r="AO41" i="5"/>
  <c r="AM41" i="5"/>
  <c r="AE41" i="5"/>
  <c r="AG41" i="5" s="1"/>
  <c r="AC41" i="5"/>
  <c r="AQ40" i="5"/>
  <c r="AO40" i="5"/>
  <c r="AM40" i="5"/>
  <c r="AE40" i="5"/>
  <c r="AG40" i="5" s="1"/>
  <c r="AC40" i="5"/>
  <c r="AQ39" i="5"/>
  <c r="AO39" i="5"/>
  <c r="AM39" i="5"/>
  <c r="AE39" i="5"/>
  <c r="AG39" i="5" s="1"/>
  <c r="AC39" i="5"/>
  <c r="AQ38" i="5"/>
  <c r="AO38" i="5"/>
  <c r="AM38" i="5"/>
  <c r="AE38" i="5"/>
  <c r="AG38" i="5" s="1"/>
  <c r="AC38" i="5"/>
  <c r="AQ37" i="5"/>
  <c r="AO37" i="5"/>
  <c r="AM37" i="5"/>
  <c r="AE37" i="5"/>
  <c r="AG37" i="5" s="1"/>
  <c r="AC37" i="5"/>
  <c r="AQ36" i="5"/>
  <c r="AO36" i="5"/>
  <c r="AM36" i="5"/>
  <c r="AE36" i="5"/>
  <c r="AG36" i="5" s="1"/>
  <c r="AC36" i="5"/>
  <c r="AQ35" i="5"/>
  <c r="AO35" i="5"/>
  <c r="AM35" i="5"/>
  <c r="AE35" i="5"/>
  <c r="AG35" i="5" s="1"/>
  <c r="AC35" i="5"/>
  <c r="AQ34" i="5"/>
  <c r="AO34" i="5"/>
  <c r="AM34" i="5"/>
  <c r="AE34" i="5"/>
  <c r="AG34" i="5" s="1"/>
  <c r="AC34" i="5"/>
  <c r="AQ33" i="5"/>
  <c r="AO33" i="5"/>
  <c r="AM33" i="5"/>
  <c r="AE33" i="5"/>
  <c r="AG33" i="5" s="1"/>
  <c r="AC33" i="5"/>
  <c r="AQ32" i="5"/>
  <c r="AO32" i="5"/>
  <c r="AM32" i="5"/>
  <c r="AE32" i="5"/>
  <c r="AG32" i="5" s="1"/>
  <c r="AC32" i="5"/>
  <c r="AQ31" i="5"/>
  <c r="AO31" i="5"/>
  <c r="AM31" i="5"/>
  <c r="AE31" i="5"/>
  <c r="AG31" i="5" s="1"/>
  <c r="AC31" i="5"/>
  <c r="AQ30" i="5"/>
  <c r="AO30" i="5"/>
  <c r="AM30" i="5"/>
  <c r="AE30" i="5"/>
  <c r="AG30" i="5" s="1"/>
  <c r="AC30" i="5"/>
  <c r="AQ29" i="5"/>
  <c r="AO29" i="5"/>
  <c r="AM29" i="5"/>
  <c r="AE29" i="5"/>
  <c r="AG29" i="5" s="1"/>
  <c r="AC29" i="5"/>
  <c r="AQ28" i="5"/>
  <c r="AO28" i="5"/>
  <c r="AM28" i="5"/>
  <c r="AE28" i="5"/>
  <c r="AG28" i="5" s="1"/>
  <c r="AC28" i="5"/>
  <c r="AQ27" i="5"/>
  <c r="AO27" i="5"/>
  <c r="AM27" i="5"/>
  <c r="AE27" i="5"/>
  <c r="AG27" i="5" s="1"/>
  <c r="AC27" i="5"/>
  <c r="AQ26" i="5"/>
  <c r="AO26" i="5"/>
  <c r="AM26" i="5"/>
  <c r="AE26" i="5"/>
  <c r="AG26" i="5" s="1"/>
  <c r="AC26" i="5"/>
  <c r="AQ25" i="5"/>
  <c r="AO25" i="5"/>
  <c r="AM25" i="5"/>
  <c r="AE25" i="5"/>
  <c r="AG25" i="5" s="1"/>
  <c r="AC25" i="5"/>
  <c r="AQ24" i="5"/>
  <c r="AO24" i="5"/>
  <c r="AM24" i="5"/>
  <c r="AE24" i="5"/>
  <c r="AG24" i="5" s="1"/>
  <c r="AC24" i="5"/>
  <c r="AQ23" i="5"/>
  <c r="AO23" i="5"/>
  <c r="AM23" i="5"/>
  <c r="AE23" i="5"/>
  <c r="AG23" i="5" s="1"/>
  <c r="AC23" i="5"/>
  <c r="AQ22" i="5"/>
  <c r="AO22" i="5"/>
  <c r="AM22" i="5"/>
  <c r="AC22" i="5"/>
  <c r="AE22" i="5" s="1"/>
  <c r="AG22" i="5" s="1"/>
  <c r="AQ21" i="5"/>
  <c r="AO21" i="5"/>
  <c r="AM21" i="5"/>
  <c r="AC21" i="5"/>
  <c r="AE21" i="5" s="1"/>
  <c r="AG21" i="5" s="1"/>
  <c r="AQ20" i="5"/>
  <c r="AO20" i="5"/>
  <c r="AM20" i="5"/>
  <c r="AC20" i="5"/>
  <c r="AE20" i="5" s="1"/>
  <c r="AG20" i="5" s="1"/>
  <c r="AQ19" i="5"/>
  <c r="AO19" i="5"/>
  <c r="AM19" i="5"/>
  <c r="AC19" i="5"/>
  <c r="AE19" i="5" s="1"/>
  <c r="AG19" i="5" s="1"/>
  <c r="AQ18" i="5"/>
  <c r="AO18" i="5"/>
  <c r="AM18" i="5"/>
  <c r="AC18" i="5"/>
  <c r="AE18" i="5" s="1"/>
  <c r="AG18" i="5" s="1"/>
  <c r="AQ17" i="5"/>
  <c r="AO17" i="5"/>
  <c r="AM17" i="5"/>
  <c r="AC17" i="5"/>
  <c r="AE17" i="5" s="1"/>
  <c r="AG17" i="5" s="1"/>
  <c r="AQ16" i="5"/>
  <c r="AO16" i="5"/>
  <c r="AM16" i="5"/>
  <c r="AC16" i="5"/>
  <c r="AE16" i="5" s="1"/>
  <c r="AG16" i="5" s="1"/>
  <c r="AQ15" i="5"/>
  <c r="AO15" i="5"/>
  <c r="AM15" i="5"/>
  <c r="AC15" i="5"/>
  <c r="AE15" i="5" s="1"/>
  <c r="AG15" i="5" s="1"/>
  <c r="AQ14" i="5"/>
  <c r="AO14" i="5"/>
  <c r="AM14" i="5"/>
  <c r="AC14" i="5"/>
  <c r="AE14" i="5" s="1"/>
  <c r="AG14" i="5" s="1"/>
  <c r="AQ13" i="5"/>
  <c r="AO13" i="5"/>
  <c r="AM13" i="5"/>
  <c r="AC13" i="5"/>
  <c r="AE13" i="5" s="1"/>
  <c r="AG13" i="5" s="1"/>
  <c r="AQ12" i="5"/>
  <c r="AO12" i="5"/>
  <c r="AM12" i="5"/>
  <c r="AC12" i="5"/>
  <c r="AE12" i="5" s="1"/>
  <c r="AG12" i="5" s="1"/>
  <c r="AQ11" i="5"/>
  <c r="AO11" i="5"/>
  <c r="AM11" i="5"/>
  <c r="AC11" i="5"/>
  <c r="AE11" i="5" s="1"/>
  <c r="AG11" i="5" s="1"/>
  <c r="AQ10" i="5"/>
  <c r="AO10" i="5"/>
  <c r="AM10" i="5"/>
  <c r="AC10" i="5"/>
  <c r="AE10" i="5" s="1"/>
  <c r="AG10" i="5" s="1"/>
  <c r="AQ9" i="5"/>
  <c r="AO9" i="5"/>
  <c r="AM9" i="5"/>
  <c r="AC9" i="5"/>
  <c r="AE9" i="5" s="1"/>
  <c r="AG9" i="5" s="1"/>
  <c r="AK9" i="5" s="1"/>
  <c r="AQ8" i="5"/>
  <c r="AO8" i="5"/>
  <c r="AM8" i="5"/>
  <c r="AC8" i="5"/>
  <c r="AE8" i="5" s="1"/>
  <c r="AG8" i="5" s="1"/>
  <c r="AK8" i="5" s="1"/>
  <c r="AQ7" i="5"/>
  <c r="AO7" i="5"/>
  <c r="AM7" i="5"/>
  <c r="AC7" i="5"/>
  <c r="AE7" i="5" s="1"/>
  <c r="AG7" i="5" s="1"/>
  <c r="AK7" i="5" s="1"/>
  <c r="AQ6" i="5"/>
  <c r="AO6" i="5"/>
  <c r="AM6" i="5"/>
  <c r="AC6" i="5"/>
  <c r="AE6" i="5" s="1"/>
  <c r="AG6" i="5" s="1"/>
  <c r="AK6" i="5" s="1"/>
  <c r="AQ5" i="5"/>
  <c r="AO5" i="5"/>
  <c r="AM5" i="5"/>
  <c r="AC5" i="5"/>
  <c r="AE5" i="5" s="1"/>
  <c r="AG5" i="5" s="1"/>
  <c r="AK5" i="5" s="1"/>
  <c r="BD4" i="5"/>
  <c r="AQ4" i="5"/>
  <c r="AO4" i="5"/>
  <c r="AM4" i="5"/>
  <c r="AC4" i="5"/>
  <c r="AE4" i="5" s="1"/>
  <c r="AG4" i="5" s="1"/>
  <c r="AK4" i="5" s="1"/>
  <c r="D3" i="2"/>
  <c r="AW27" i="5" l="1"/>
  <c r="AW4" i="5"/>
  <c r="AX4" i="5" s="1"/>
  <c r="AW5" i="5"/>
  <c r="AX5" i="5" s="1"/>
  <c r="AW6" i="5"/>
  <c r="AW14" i="5"/>
  <c r="AW19" i="5"/>
  <c r="AW21" i="5"/>
  <c r="AW22" i="5"/>
  <c r="AW38" i="5"/>
  <c r="AW50" i="5"/>
  <c r="AK16" i="5"/>
  <c r="AW9" i="5"/>
  <c r="AK11" i="5"/>
  <c r="AW8" i="5"/>
  <c r="AW41" i="5"/>
  <c r="AW35" i="5"/>
  <c r="AW24" i="5"/>
  <c r="AW36" i="5"/>
  <c r="AW52" i="5"/>
  <c r="AW49" i="5"/>
  <c r="AW15" i="5"/>
  <c r="AW12" i="5"/>
  <c r="AW28" i="5"/>
  <c r="AW23" i="5"/>
  <c r="AW10" i="5"/>
  <c r="AW17" i="5"/>
  <c r="AW32" i="5"/>
  <c r="AW46" i="5"/>
  <c r="AW37" i="5"/>
  <c r="AW51" i="5"/>
  <c r="AW11" i="5"/>
  <c r="AW18" i="5"/>
  <c r="AW30" i="5"/>
  <c r="AW44" i="5"/>
  <c r="AK22" i="5"/>
  <c r="AW33" i="5"/>
  <c r="AK36" i="5"/>
  <c r="AW47" i="5"/>
  <c r="AK50" i="5"/>
  <c r="AW39" i="5"/>
  <c r="AW42" i="5"/>
  <c r="AW31" i="5"/>
  <c r="AW45" i="5"/>
  <c r="AW16" i="5"/>
  <c r="AW34" i="5"/>
  <c r="AW48" i="5"/>
  <c r="AW25" i="5"/>
  <c r="AW26" i="5"/>
  <c r="AW7" i="5"/>
  <c r="AX7" i="5" s="1"/>
  <c r="AW13" i="5"/>
  <c r="AW20" i="5"/>
  <c r="AW40" i="5"/>
  <c r="AW29" i="5"/>
  <c r="AW43" i="5"/>
  <c r="AK34" i="5"/>
  <c r="AK48" i="5"/>
  <c r="AK24" i="5"/>
  <c r="AK38" i="5"/>
  <c r="AK52" i="5"/>
  <c r="AK15" i="5"/>
  <c r="AK42" i="5"/>
  <c r="AK28" i="5"/>
  <c r="AK14" i="5"/>
  <c r="AK25" i="5"/>
  <c r="AK20" i="5"/>
  <c r="AK17" i="5"/>
  <c r="AK39" i="5"/>
  <c r="AK44" i="5"/>
  <c r="AK30" i="5"/>
  <c r="AK31" i="5"/>
  <c r="AK45" i="5"/>
  <c r="AK19" i="5"/>
  <c r="AK29" i="5"/>
  <c r="AK43" i="5"/>
  <c r="AK13" i="5"/>
  <c r="AK27" i="5"/>
  <c r="AK41" i="5"/>
  <c r="AK40" i="5"/>
  <c r="AK26" i="5"/>
  <c r="AK12" i="5"/>
  <c r="AK33" i="5"/>
  <c r="AK47" i="5"/>
  <c r="AK32" i="5"/>
  <c r="AK46" i="5"/>
  <c r="AK10" i="5"/>
  <c r="AK23" i="5"/>
  <c r="AK37" i="5"/>
  <c r="AK51" i="5"/>
  <c r="AK21" i="5"/>
  <c r="AK18" i="5"/>
  <c r="AK35" i="5"/>
  <c r="AK49" i="5"/>
  <c r="AX22" i="5" l="1"/>
  <c r="BC22" i="5" s="1"/>
  <c r="AX16" i="5"/>
  <c r="BC16" i="5" s="1"/>
  <c r="AX36" i="5"/>
  <c r="BC36" i="5" s="1"/>
  <c r="AX24" i="5"/>
  <c r="BC24" i="5" s="1"/>
  <c r="AX42" i="5"/>
  <c r="BC42" i="5" s="1"/>
  <c r="AX52" i="5"/>
  <c r="BC52" i="5" s="1"/>
  <c r="AX38" i="5"/>
  <c r="BC38" i="5" s="1"/>
  <c r="AX29" i="5"/>
  <c r="BC29" i="5" s="1"/>
  <c r="AX27" i="5"/>
  <c r="BC27" i="5" s="1"/>
  <c r="AX30" i="5"/>
  <c r="BC30" i="5" s="1"/>
  <c r="AX35" i="5"/>
  <c r="BC35" i="5" s="1"/>
  <c r="AX43" i="5"/>
  <c r="BC43" i="5" s="1"/>
  <c r="AX17" i="5"/>
  <c r="BC17" i="5" s="1"/>
  <c r="AX12" i="5"/>
  <c r="BC12" i="5" s="1"/>
  <c r="AX34" i="5"/>
  <c r="BC34" i="5" s="1"/>
  <c r="AX47" i="5"/>
  <c r="BC47" i="5" s="1"/>
  <c r="AX9" i="5"/>
  <c r="AY9" i="5" s="1"/>
  <c r="BC5" i="5"/>
  <c r="AX33" i="5"/>
  <c r="BC33" i="5" s="1"/>
  <c r="AX49" i="5"/>
  <c r="BC49" i="5" s="1"/>
  <c r="AX23" i="5"/>
  <c r="BC23" i="5" s="1"/>
  <c r="AX32" i="5"/>
  <c r="AX40" i="5"/>
  <c r="BC40" i="5" s="1"/>
  <c r="AX19" i="5"/>
  <c r="AX37" i="5"/>
  <c r="BC37" i="5" s="1"/>
  <c r="AX45" i="5"/>
  <c r="AX26" i="5"/>
  <c r="BC26" i="5" s="1"/>
  <c r="AX46" i="5"/>
  <c r="BC46" i="5" s="1"/>
  <c r="AX51" i="5"/>
  <c r="BC51" i="5" s="1"/>
  <c r="AX21" i="5"/>
  <c r="AX41" i="5"/>
  <c r="BC41" i="5" s="1"/>
  <c r="AY36" i="5"/>
  <c r="AX44" i="5"/>
  <c r="AX50" i="5"/>
  <c r="AX28" i="5"/>
  <c r="BC28" i="5" s="1"/>
  <c r="AX48" i="5"/>
  <c r="AX20" i="5"/>
  <c r="BC20" i="5" s="1"/>
  <c r="AX31" i="5"/>
  <c r="BC31" i="5" s="1"/>
  <c r="AX18" i="5"/>
  <c r="BC18" i="5" s="1"/>
  <c r="AX10" i="5"/>
  <c r="BC10" i="5" s="1"/>
  <c r="AX39" i="5"/>
  <c r="BC39" i="5" s="1"/>
  <c r="AX25" i="5"/>
  <c r="BC25" i="5" s="1"/>
  <c r="AX15" i="5"/>
  <c r="AY35" i="5"/>
  <c r="AX8" i="5"/>
  <c r="BC8" i="5" s="1"/>
  <c r="AY22" i="5"/>
  <c r="AX11" i="5"/>
  <c r="BC11" i="5" s="1"/>
  <c r="AX14" i="5"/>
  <c r="BC14" i="5" s="1"/>
  <c r="BC4" i="5"/>
  <c r="AX13" i="5"/>
  <c r="AY16" i="5"/>
  <c r="AX6" i="5"/>
  <c r="BC6" i="5" s="1"/>
  <c r="AY30" i="5"/>
  <c r="AY24" i="5" l="1"/>
  <c r="AY52" i="5"/>
  <c r="AY42" i="5"/>
  <c r="AY38" i="5"/>
  <c r="AY29" i="5"/>
  <c r="AY27" i="5"/>
  <c r="AY43" i="5"/>
  <c r="AY23" i="5"/>
  <c r="AY47" i="5"/>
  <c r="AY17" i="5"/>
  <c r="AY12" i="5"/>
  <c r="AY49" i="5"/>
  <c r="AY33" i="5"/>
  <c r="AY34" i="5"/>
  <c r="BC9" i="5"/>
  <c r="AY5" i="5"/>
  <c r="AY45" i="5"/>
  <c r="BC45" i="5"/>
  <c r="AY48" i="5"/>
  <c r="BC48" i="5"/>
  <c r="AY50" i="5"/>
  <c r="BC50" i="5"/>
  <c r="AY44" i="5"/>
  <c r="BC44" i="5"/>
  <c r="AY32" i="5"/>
  <c r="BC32" i="5"/>
  <c r="AY40" i="5"/>
  <c r="AY21" i="5"/>
  <c r="BC21" i="5"/>
  <c r="AY15" i="5"/>
  <c r="BC15" i="5"/>
  <c r="AY13" i="5"/>
  <c r="BC13" i="5"/>
  <c r="AY19" i="5"/>
  <c r="BC19" i="5"/>
  <c r="AY7" i="5"/>
  <c r="BC7" i="5"/>
  <c r="AY37" i="5"/>
  <c r="AY41" i="5"/>
  <c r="AY10" i="5"/>
  <c r="AY26" i="5"/>
  <c r="AY46" i="5"/>
  <c r="AY51" i="5"/>
  <c r="AY28" i="5"/>
  <c r="AY25" i="5"/>
  <c r="AY39" i="5"/>
  <c r="AY18" i="5"/>
  <c r="AY20" i="5"/>
  <c r="AY31" i="5"/>
  <c r="AY4" i="5"/>
  <c r="AY8" i="5"/>
  <c r="AY14" i="5"/>
  <c r="AY11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3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3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O3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Q3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S3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V3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W3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3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Y3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C3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D3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<sst xmlns="http://schemas.openxmlformats.org/spreadsheetml/2006/main" count="1215" uniqueCount="916">
  <si>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</si>
  <si>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</si>
  <si>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</si>
  <si>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</si>
  <si>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</si>
  <si>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</si>
  <si>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</si>
  <si>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</si>
  <si>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</si>
  <si>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</si>
  <si>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</si>
  <si>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</si>
  <si>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</si>
  <si>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</si>
  <si>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</si>
  <si>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</si>
  <si>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</si>
  <si>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</si>
  <si>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</si>
  <si>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</si>
  <si>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</si>
  <si>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</si>
  <si>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</si>
  <si>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</si>
  <si>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</si>
  <si>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</si>
  <si>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</si>
  <si>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</si>
  <si>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</si>
  <si>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</si>
  <si>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</si>
  <si>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</si>
  <si>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</si>
  <si>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</si>
  <si>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</si>
  <si>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</si>
  <si>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</si>
  <si>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</si>
  <si>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</si>
  <si>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</si>
  <si>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</si>
  <si>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</si>
  <si>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</si>
  <si>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</si>
  <si>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</si>
  <si>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</si>
  <si>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</si>
  <si>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</si>
  <si>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</si>
  <si>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</si>
  <si>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</si>
  <si>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</si>
  <si>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</si>
  <si>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</si>
  <si>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</si>
  <si>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</si>
  <si>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</si>
  <si>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</si>
  <si>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</si>
  <si>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</si>
  <si>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</si>
  <si>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</si>
  <si>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</si>
  <si>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</si>
  <si>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</si>
  <si>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</si>
  <si>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</si>
  <si>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</si>
  <si>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</si>
  <si>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</si>
  <si>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</si>
  <si>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</si>
  <si>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</si>
  <si>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</si>
  <si>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</si>
  <si>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</si>
  <si>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</si>
  <si>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</si>
  <si>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</si>
  <si>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</si>
  <si>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</si>
  <si>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</si>
  <si>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</si>
  <si>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</si>
  <si>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</si>
  <si>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</si>
  <si>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</si>
  <si>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</si>
  <si>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</si>
  <si>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</si>
  <si>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</si>
  <si>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</si>
  <si>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</si>
  <si>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</si>
  <si>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</si>
  <si>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</si>
  <si>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</si>
  <si>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</si>
  <si>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</si>
  <si>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</si>
  <si>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</si>
  <si>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</si>
  <si>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</si>
  <si>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</si>
  <si>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</si>
  <si>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</si>
  <si>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</si>
  <si>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</si>
  <si>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</si>
  <si>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</si>
  <si>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</si>
  <si>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</si>
  <si>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</si>
  <si>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</si>
  <si>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</si>
  <si>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</si>
  <si>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</si>
  <si>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</si>
  <si>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</si>
  <si>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</si>
  <si>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</si>
  <si>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</si>
  <si>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</si>
  <si>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</si>
  <si>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</si>
  <si>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</si>
  <si>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</si>
  <si>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</si>
  <si>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</si>
  <si>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</si>
  <si>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</si>
  <si>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</si>
  <si>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</si>
  <si>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</si>
  <si>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</si>
  <si>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</si>
  <si>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</si>
  <si>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</si>
  <si>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</si>
  <si>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</si>
  <si>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</si>
  <si>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</si>
  <si>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</si>
  <si>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</si>
  <si>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</si>
  <si>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</si>
  <si>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</si>
  <si>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</si>
  <si>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</si>
  <si>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</si>
  <si>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</si>
  <si>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</si>
  <si>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</si>
  <si>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</si>
  <si>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</si>
  <si>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</si>
  <si>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</si>
  <si>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</si>
  <si>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</si>
  <si>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</si>
  <si>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</si>
  <si>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</si>
  <si>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</si>
  <si>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</si>
  <si>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</si>
  <si>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</si>
  <si>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</si>
  <si>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</si>
  <si>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</si>
  <si>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</si>
  <si>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</si>
  <si>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</si>
  <si>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</si>
  <si>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</si>
  <si>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</si>
  <si>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</si>
  <si>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</si>
  <si>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</si>
  <si>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</si>
  <si>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</si>
  <si>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</si>
  <si>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</si>
  <si>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</si>
  <si>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</si>
  <si>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</si>
  <si>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</si>
  <si>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</si>
  <si>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</si>
  <si>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</si>
  <si>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</si>
  <si>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</si>
  <si>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</si>
  <si>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</si>
  <si>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</si>
  <si>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</si>
  <si>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</si>
  <si>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</si>
  <si>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</si>
  <si>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</si>
  <si>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</si>
  <si>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</si>
  <si>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</si>
  <si>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</si>
  <si>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</si>
  <si>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</si>
  <si>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</si>
  <si>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</si>
  <si>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</si>
  <si>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</si>
  <si>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</si>
  <si>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</si>
  <si>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</si>
  <si>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</si>
  <si>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</si>
  <si>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</si>
  <si>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</si>
  <si>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</si>
  <si>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</si>
  <si>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</si>
  <si>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</si>
  <si>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</si>
  <si>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</si>
  <si>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</si>
  <si>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</si>
  <si>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</si>
  <si>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</si>
  <si>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</si>
  <si>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</si>
  <si>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</si>
  <si>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</si>
  <si>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</si>
  <si>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</si>
  <si>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</si>
  <si>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</si>
  <si>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</si>
  <si>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</si>
  <si>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</si>
  <si>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</si>
  <si>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</si>
  <si>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</si>
  <si>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</si>
  <si>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</si>
  <si>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</si>
  <si>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</si>
  <si>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</si>
  <si>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</si>
  <si>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</si>
  <si>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</si>
  <si>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</si>
  <si>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</si>
  <si>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</si>
  <si>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</si>
  <si>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</si>
  <si>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</si>
  <si>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</si>
  <si>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</si>
  <si>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</si>
  <si>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</si>
  <si>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</si>
  <si>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</si>
  <si>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</si>
  <si>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</si>
  <si>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</si>
  <si>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</si>
  <si>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</si>
  <si>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</si>
  <si>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</si>
  <si>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</si>
  <si>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</si>
  <si>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</si>
  <si>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</si>
  <si>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</si>
  <si>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</si>
  <si>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</si>
  <si>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</si>
  <si>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</si>
  <si>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</si>
  <si>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</si>
  <si>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</si>
  <si>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</si>
  <si>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</si>
  <si>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</si>
  <si>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</si>
  <si>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</si>
  <si>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</si>
  <si>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</si>
  <si>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</si>
  <si>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</si>
  <si>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</si>
  <si>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</si>
  <si>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</si>
  <si>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</si>
  <si>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</si>
  <si>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</si>
  <si>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</si>
  <si>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</si>
  <si>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</si>
  <si>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</si>
  <si>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</si>
  <si>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</si>
  <si>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</si>
  <si>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</si>
  <si>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</si>
  <si>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</si>
  <si>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</si>
  <si>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</si>
  <si>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</si>
  <si>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</si>
  <si>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</si>
  <si>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</si>
  <si>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</si>
  <si>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</si>
  <si>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</si>
  <si>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</si>
  <si>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</si>
  <si>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</si>
  <si>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</si>
  <si>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</si>
  <si>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</si>
  <si>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</si>
  <si>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</si>
  <si>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</si>
  <si>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</si>
  <si>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</si>
  <si>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</si>
  <si>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</si>
  <si>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</si>
  <si>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</si>
  <si>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</si>
  <si>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</si>
  <si>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</si>
  <si>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</si>
  <si>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</si>
  <si>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</si>
  <si>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</si>
  <si>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</si>
  <si>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</si>
  <si>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</si>
  <si>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</si>
  <si>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</si>
  <si>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</si>
  <si>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</si>
  <si>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</si>
  <si>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</si>
  <si>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</si>
  <si>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</si>
  <si>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</si>
  <si>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</si>
  <si>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</si>
  <si>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</si>
  <si>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</si>
  <si>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</si>
  <si>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</si>
  <si>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</si>
  <si>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</si>
  <si>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</si>
  <si>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</si>
  <si>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</si>
  <si>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</si>
  <si>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</si>
  <si>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</si>
  <si>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</si>
  <si>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</si>
  <si>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</si>
  <si>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</si>
  <si>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</si>
  <si>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</si>
  <si>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</si>
  <si>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</si>
  <si>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</si>
  <si>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</si>
  <si>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</si>
  <si>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</si>
  <si>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</si>
  <si>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</si>
  <si>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</si>
  <si>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</si>
  <si>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</si>
  <si>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</si>
  <si>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</si>
  <si>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</si>
  <si>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</si>
  <si>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</si>
  <si>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</si>
  <si>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</si>
  <si>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</si>
  <si>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</si>
  <si>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</si>
  <si>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</si>
  <si>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</si>
  <si>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</si>
  <si>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</si>
  <si>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</si>
  <si>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</si>
  <si>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</si>
  <si>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</si>
  <si>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</si>
  <si>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</si>
  <si>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</si>
  <si>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</si>
  <si>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</si>
  <si>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</si>
  <si>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</si>
  <si>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</si>
  <si>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</si>
  <si>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</si>
  <si>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</si>
  <si>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</si>
  <si>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</si>
  <si>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</si>
  <si>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</si>
  <si>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</si>
  <si>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</si>
  <si>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</si>
  <si>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</si>
  <si>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</si>
  <si>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</si>
  <si>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</si>
  <si>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</si>
  <si>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</si>
  <si>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</si>
  <si>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</si>
  <si>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</si>
  <si>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</si>
  <si>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</si>
  <si>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</si>
  <si>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</si>
  <si>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</si>
  <si>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</si>
  <si>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</si>
  <si>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</si>
  <si>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</si>
  <si>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</si>
  <si>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</si>
  <si>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</si>
  <si>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</si>
  <si>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</si>
  <si>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</si>
  <si>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</si>
  <si>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</si>
  <si>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</si>
  <si>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</si>
  <si>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</si>
  <si>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</si>
  <si>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</si>
  <si>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</si>
  <si>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</si>
  <si>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</si>
  <si>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</si>
  <si>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</si>
  <si>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</si>
  <si>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</si>
  <si>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</si>
  <si>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</si>
  <si>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</si>
  <si>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</si>
  <si>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</si>
  <si>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</si>
  <si>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</si>
  <si>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</si>
  <si>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</si>
  <si>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</si>
  <si>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</si>
  <si>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</si>
  <si>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</si>
  <si>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</si>
  <si>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</si>
  <si>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</si>
  <si>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</si>
  <si>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</si>
  <si>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</si>
  <si>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</si>
  <si>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</si>
  <si>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</si>
  <si>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</si>
  <si>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</si>
  <si>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</si>
  <si>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</si>
  <si>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</si>
  <si>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</si>
  <si>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</si>
  <si>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</si>
  <si>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</si>
  <si>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</si>
  <si>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</si>
  <si>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</si>
  <si>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</si>
  <si>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</si>
  <si>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</si>
  <si>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</si>
  <si>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</si>
  <si>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</si>
  <si>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</si>
  <si>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</si>
  <si>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</si>
  <si>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</si>
  <si>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</si>
  <si>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</si>
  <si>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</si>
  <si>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</si>
  <si>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</si>
  <si>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</si>
  <si>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</si>
  <si>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</si>
  <si>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</si>
  <si>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</si>
  <si>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</si>
  <si>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</si>
  <si>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</si>
  <si>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</si>
  <si>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</si>
  <si>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</si>
  <si>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</si>
  <si>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</si>
  <si>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</si>
  <si>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</si>
  <si>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</si>
  <si>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</si>
  <si>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</si>
  <si>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</si>
  <si>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</si>
  <si>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</si>
  <si>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</si>
  <si>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</si>
  <si>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</si>
  <si>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</si>
  <si>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</si>
  <si>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</si>
  <si>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</si>
  <si>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</si>
  <si>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</si>
  <si>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</si>
  <si>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</si>
  <si>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</si>
  <si>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</si>
  <si>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</si>
  <si>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</si>
  <si>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</si>
  <si>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</si>
  <si>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</si>
  <si>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</si>
  <si>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</si>
  <si>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</si>
  <si>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</si>
  <si>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</si>
  <si>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</si>
  <si>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</si>
  <si>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</si>
  <si>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</si>
  <si>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</si>
  <si>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</si>
  <si>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</si>
  <si>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</si>
  <si>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</si>
  <si>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</si>
  <si>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</si>
  <si>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</si>
  <si>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</si>
  <si>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</si>
  <si>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</si>
  <si>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</si>
  <si>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</si>
  <si>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</si>
  <si>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</si>
  <si>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</si>
  <si>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</si>
  <si>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</si>
  <si>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</si>
  <si>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</si>
  <si>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</si>
  <si>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</si>
  <si>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</si>
  <si>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</si>
  <si>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</si>
  <si>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</si>
  <si>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</si>
  <si>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</si>
  <si>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</si>
  <si>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</si>
  <si>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</si>
  <si>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</si>
  <si>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</si>
  <si>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</si>
  <si>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</si>
  <si>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</si>
  <si>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</si>
  <si>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</si>
  <si>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</si>
  <si>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</si>
  <si>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</si>
  <si>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</si>
  <si>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</si>
  <si>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</si>
  <si>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</si>
  <si>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</si>
  <si>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</si>
  <si>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</si>
  <si>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</si>
  <si>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</si>
  <si>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</si>
  <si>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</si>
  <si>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</si>
  <si>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</si>
  <si>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</si>
  <si>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</si>
  <si>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</si>
  <si>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</si>
  <si>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</si>
  <si>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</si>
  <si>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</si>
  <si>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</si>
  <si>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</si>
  <si>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</si>
  <si>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</si>
  <si>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</si>
  <si>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</si>
  <si>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</si>
  <si>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</si>
  <si>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</si>
  <si>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</si>
  <si>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</si>
  <si>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</si>
  <si>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</si>
  <si>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</si>
  <si>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</si>
  <si>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</si>
  <si>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</si>
  <si>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</si>
  <si>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</si>
  <si>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</si>
  <si>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</si>
  <si>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</si>
  <si>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</si>
  <si>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</si>
  <si>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</si>
  <si>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</si>
  <si>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</si>
  <si>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</si>
  <si>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</si>
  <si>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</si>
  <si>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</si>
  <si>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</si>
  <si>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</si>
  <si>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</si>
  <si>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</si>
  <si>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</si>
  <si>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</si>
  <si>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</si>
  <si>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</si>
  <si>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</si>
  <si>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</si>
  <si>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</si>
  <si>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</si>
  <si>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</si>
  <si>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</si>
  <si>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</si>
  <si>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</si>
  <si>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</si>
  <si>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</si>
  <si>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</si>
  <si>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</si>
  <si>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</si>
  <si>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</si>
  <si>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</si>
  <si>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</si>
  <si>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</si>
  <si>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</si>
  <si>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</si>
  <si>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</si>
  <si>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</si>
  <si>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</si>
  <si>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Cost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</si>
  <si>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</si>
  <si>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</si>
  <si>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</si>
  <si>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</si>
  <si>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</si>
  <si>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</si>
  <si>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</si>
  <si>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 xml:space="preserve">                                                                                  2025 SHET POE Commitment Sheet</t>
  </si>
  <si>
    <t>Load 3</t>
  </si>
  <si>
    <t>free text</t>
  </si>
  <si>
    <t>Customer Item#</t>
  </si>
  <si>
    <t>Container #</t>
  </si>
  <si>
    <t>Trim</t>
  </si>
  <si>
    <t>ZPP (POE Shipments)</t>
  </si>
  <si>
    <t>Material-Short</t>
  </si>
  <si>
    <t>Compressed/Knocked Down</t>
  </si>
  <si>
    <t>Additional Customer</t>
  </si>
  <si>
    <t>Additional Customer Item#</t>
  </si>
  <si>
    <t>Optional</t>
  </si>
  <si>
    <t>Additional Customer Price</t>
  </si>
  <si>
    <t>Ship To Location 1</t>
  </si>
  <si>
    <t>Margin</t>
  </si>
  <si>
    <t>Total Costs</t>
  </si>
  <si>
    <t>吉奥璐</t>
  </si>
  <si>
    <t>Load: 5.5%</t>
  </si>
  <si>
    <t>Total Units</t>
  </si>
  <si>
    <t>POE SHIP TO ZPP</t>
    <phoneticPr fontId="25" type="noConversion"/>
  </si>
  <si>
    <t>6302.32.2020</t>
  </si>
  <si>
    <t>KING: 108x102"/20x40"(2)/78x80"+12"</t>
    <phoneticPr fontId="25" type="noConversion"/>
  </si>
  <si>
    <t>SHARKSKIN</t>
    <phoneticPr fontId="8" type="noConversion"/>
  </si>
  <si>
    <t>QUEEN: 90x102"/20x30"(2)/60x80"+12"</t>
    <phoneticPr fontId="25" type="noConversion"/>
  </si>
  <si>
    <t>100% polyester</t>
  </si>
  <si>
    <t>90gsm solid satin sheet set 4pc, PVC Bag</t>
    <phoneticPr fontId="25" type="noConversion"/>
  </si>
  <si>
    <t>SNOW WHITE</t>
    <phoneticPr fontId="8" type="noConversion"/>
  </si>
  <si>
    <t>100% polyester</t>
    <phoneticPr fontId="25" type="noConversion"/>
  </si>
  <si>
    <t>SEPIA ROSE</t>
    <phoneticPr fontId="8" type="noConversion"/>
  </si>
  <si>
    <t>4 piece set Beautyrest brand -- 90gsm Solid Satin Sheet Set</t>
    <phoneticPr fontId="25" type="noConversion"/>
  </si>
  <si>
    <t xml:space="preserve"> H (cm)</t>
  </si>
  <si>
    <t>W (cm)</t>
  </si>
  <si>
    <t>L (cm)</t>
  </si>
  <si>
    <t>Warehouse</t>
  </si>
  <si>
    <t>broad cast</t>
  </si>
  <si>
    <t>royalty</t>
  </si>
  <si>
    <t>ood</t>
  </si>
  <si>
    <t>ad</t>
  </si>
  <si>
    <t>AAVN</t>
  </si>
  <si>
    <t>Duty Cost per Item$</t>
  </si>
  <si>
    <t>HS number</t>
  </si>
  <si>
    <t>Freight cost per item $</t>
  </si>
  <si>
    <t>Freight Cost per 40'</t>
  </si>
  <si>
    <t>Total units per 40' Cnt</t>
  </si>
  <si>
    <t>Cubic Meter/ per item</t>
  </si>
  <si>
    <t>weight</t>
  </si>
  <si>
    <t>Total Units per Carton</t>
  </si>
  <si>
    <t xml:space="preserve">Carton size </t>
  </si>
  <si>
    <r>
      <t>T</t>
    </r>
    <r>
      <rPr>
        <sz val="11"/>
        <rFont val="Calibri"/>
        <family val="2"/>
      </rPr>
      <t>otal cost</t>
    </r>
    <phoneticPr fontId="25" type="noConversion"/>
  </si>
  <si>
    <r>
      <t>T</t>
    </r>
    <r>
      <rPr>
        <sz val="11"/>
        <rFont val="Calibri"/>
        <family val="2"/>
      </rPr>
      <t>otal sales</t>
    </r>
    <phoneticPr fontId="25" type="noConversion"/>
  </si>
  <si>
    <t xml:space="preserve">Units </t>
  </si>
  <si>
    <t>JLA FOB POE Price</t>
    <phoneticPr fontId="25" type="noConversion"/>
  </si>
  <si>
    <t xml:space="preserve">JLA POE Mark up </t>
  </si>
  <si>
    <t>LDP with Load $</t>
  </si>
  <si>
    <t>Load (AD,DA, Agent fee, Commission, Storage...)</t>
  </si>
  <si>
    <t xml:space="preserve">Freight </t>
  </si>
  <si>
    <t>F.O.B Cost $</t>
  </si>
  <si>
    <t>UPC#</t>
    <phoneticPr fontId="25" type="noConversion"/>
  </si>
  <si>
    <t>ITEM#</t>
    <phoneticPr fontId="25" type="noConversion"/>
  </si>
  <si>
    <t>Pantone</t>
    <phoneticPr fontId="25" type="noConversion"/>
  </si>
  <si>
    <t>Size / Spec.</t>
  </si>
  <si>
    <t xml:space="preserve">Fabrication </t>
  </si>
  <si>
    <t>Sample #</t>
  </si>
  <si>
    <t>WD2/SV3</t>
  </si>
  <si>
    <t>WD2</t>
  </si>
  <si>
    <t>Small: &lt; $100K</t>
  </si>
  <si>
    <t>Small: &lt; $50K</t>
  </si>
  <si>
    <t>Small: &lt; $150K</t>
  </si>
  <si>
    <t>吉奥璐</t>
    <phoneticPr fontId="25" type="noConversion"/>
  </si>
  <si>
    <t>Bang-1</t>
    <phoneticPr fontId="25" type="noConversion"/>
  </si>
  <si>
    <t>Domestic: Drop-Ship</t>
  </si>
  <si>
    <t>Medium: $100K - $200K</t>
  </si>
  <si>
    <t>Medium: $50K - $100K</t>
  </si>
  <si>
    <t>Medium: $150K - $300K</t>
  </si>
  <si>
    <t>FOB China Price Quote</t>
  </si>
  <si>
    <t>FOB POE Price Quote</t>
  </si>
  <si>
    <t>Big: $200K - $500K</t>
  </si>
  <si>
    <t>Big: $100K - $200K</t>
  </si>
  <si>
    <t>Big: $300K - $1M</t>
  </si>
  <si>
    <t>ZPP</t>
    <phoneticPr fontId="25" type="noConversion"/>
  </si>
  <si>
    <t>Ship To Location</t>
  </si>
  <si>
    <t>90gsm solid satin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</si>
  <si>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</si>
  <si>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</si>
  <si>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</si>
  <si>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</si>
  <si>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</si>
  <si>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</si>
  <si>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</si>
  <si>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</si>
  <si>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</si>
  <si>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</si>
  <si>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</si>
  <si>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</si>
  <si>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</si>
  <si>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</si>
  <si>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</si>
  <si>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</si>
  <si>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</si>
  <si>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</si>
  <si>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</si>
  <si>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</si>
  <si>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</si>
  <si>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</si>
  <si>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</si>
  <si>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</si>
  <si>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</si>
  <si>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</si>
  <si>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</si>
  <si>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</si>
  <si>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</si>
  <si>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</si>
  <si>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</si>
  <si>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</si>
  <si>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</si>
  <si>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</si>
  <si>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</si>
  <si>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</si>
  <si>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</si>
  <si>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</si>
  <si>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</si>
  <si>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</si>
  <si>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</si>
  <si>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Bang-2</t>
  </si>
  <si>
    <t>A.I.M.</t>
  </si>
  <si>
    <t>Super Big: ≥ $500K</t>
  </si>
  <si>
    <t>Super Big: ≥ $200K</t>
  </si>
  <si>
    <t>Super Big: ≥ $1M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</si>
  <si>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</si>
  <si>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</si>
  <si>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</si>
  <si>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</si>
  <si>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</si>
  <si>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</si>
  <si>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</si>
  <si>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</si>
  <si>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</si>
  <si>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</si>
  <si>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</si>
  <si>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</si>
  <si>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</si>
  <si>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</si>
  <si>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</si>
  <si>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</si>
  <si>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</si>
  <si>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</si>
  <si>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</si>
  <si>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</si>
  <si>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</si>
  <si>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</si>
  <si>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</si>
  <si>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</si>
  <si>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</si>
  <si>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</si>
  <si>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</si>
  <si>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</si>
  <si>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</si>
  <si>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</si>
  <si>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</si>
  <si>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</si>
  <si>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</si>
  <si>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</si>
  <si>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</si>
  <si>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</si>
  <si>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</si>
  <si>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</si>
  <si>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</si>
  <si>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</si>
  <si>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</si>
  <si>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</si>
  <si>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</si>
  <si>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</si>
  <si>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</si>
  <si>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</si>
  <si>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</si>
  <si>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</si>
  <si>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</si>
  <si>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</si>
  <si>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</si>
  <si>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</si>
  <si>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</si>
  <si>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</si>
  <si>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</si>
  <si>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</si>
  <si>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</si>
  <si>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</si>
  <si>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</si>
  <si>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</si>
  <si>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t>ROSS</t>
  </si>
  <si>
    <t xml:space="preserve">                                                                                   JLA HOME Commitment Sheet</t>
  </si>
  <si>
    <t>11/5/2026</t>
    <phoneticPr fontId="23" type="noConversion"/>
  </si>
  <si>
    <t>Beautyrest</t>
    <phoneticPr fontId="25" type="noConversion"/>
  </si>
  <si>
    <t>Beautyrest 5.5%</t>
    <phoneticPr fontId="25" type="noConversion"/>
  </si>
  <si>
    <t>Bang--1</t>
    <phoneticPr fontId="23" type="noConversion"/>
  </si>
  <si>
    <t>margin</t>
    <phoneticPr fontId="25" type="noConversion"/>
  </si>
  <si>
    <t>90gsm Solid Satin Sheet Set</t>
    <phoneticPr fontId="25" type="noConversion"/>
  </si>
  <si>
    <t>90gsm Solid Satin Sheet Set</t>
  </si>
  <si>
    <t>QUEEN: 90x102"/20x30"(2)/60x80"+12"</t>
  </si>
  <si>
    <t>KING: 108x102"/20x40"(2)/78x80"+12"</t>
  </si>
  <si>
    <t>SEPIA ROSE</t>
  </si>
  <si>
    <t>SNOW WHITE</t>
  </si>
  <si>
    <t>SHARKSKIN</t>
  </si>
  <si>
    <t>Set</t>
    <phoneticPr fontId="25" type="noConversion"/>
  </si>
  <si>
    <t>6302.32.2040</t>
  </si>
  <si>
    <t>100% polyester,90gsm solid satin Sheet Set</t>
    <phoneticPr fontId="25" type="noConversion"/>
  </si>
  <si>
    <t>100% Polyester 90gsm Solid Satin Sheet Set</t>
    <phoneticPr fontId="25" type="noConversion"/>
  </si>
  <si>
    <t>100% Polyester, Solid</t>
  </si>
  <si>
    <t>100% Polyester, Solid</t>
    <phoneticPr fontId="25" type="noConversion"/>
  </si>
  <si>
    <t>100% polyester Satin Solid Sheet set</t>
  </si>
  <si>
    <t>4 piece set Beautyrest brand -- 90gsm Solid Satin Sheet Set</t>
  </si>
  <si>
    <r>
      <rPr>
        <sz val="10.5"/>
        <color rgb="FFFF0000"/>
        <rFont val="宋体"/>
        <family val="3"/>
        <charset val="134"/>
      </rPr>
      <t>关税降价</t>
    </r>
    <r>
      <rPr>
        <sz val="10.5"/>
        <color rgb="FFFF0000"/>
        <rFont val="Calibri"/>
        <family val="2"/>
      </rPr>
      <t>USD
 2025/4/8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</si>
  <si>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</si>
  <si>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</si>
  <si>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</si>
  <si>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</si>
  <si>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</si>
  <si>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</si>
  <si>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Customer/Brand</t>
  </si>
  <si>
    <t>Type</t>
  </si>
  <si>
    <t>90gsm Solid Satin</t>
  </si>
  <si>
    <t>90gsm Solid Satin</t>
    <phoneticPr fontId="25" type="noConversion"/>
  </si>
  <si>
    <t xml:space="preserve"> 90gsm Solid Poly Satin Sheet Set</t>
    <phoneticPr fontId="23" type="noConversion"/>
  </si>
  <si>
    <t>BR20-5353</t>
  </si>
  <si>
    <t>BR20-5354</t>
  </si>
  <si>
    <t>BR20-5355</t>
  </si>
  <si>
    <t>BR20-5356</t>
  </si>
  <si>
    <t>BR20-5357</t>
  </si>
  <si>
    <t>BR20-5352</t>
    <phoneticPr fontId="25" type="noConversion"/>
  </si>
  <si>
    <t>022164685251</t>
  </si>
  <si>
    <t>022164685268</t>
  </si>
  <si>
    <t>022164685275</t>
  </si>
  <si>
    <t>022164685282</t>
  </si>
  <si>
    <t>022164685299</t>
  </si>
  <si>
    <t>022164685305</t>
  </si>
  <si>
    <t>Ship date: 4/10/2026</t>
    <phoneticPr fontId="25" type="noConversion"/>
  </si>
  <si>
    <t>EEC PO:RS-251113  Customer PO: 11515265  SW 5/8-5/12/26 ; Ship date: 4/10/2026   Load: 5.5%</t>
    <phoneticPr fontId="25" type="noConversion"/>
  </si>
  <si>
    <r>
      <t>SW</t>
    </r>
    <r>
      <rPr>
        <sz val="10"/>
        <rFont val="宋体"/>
        <family val="2"/>
        <charset val="134"/>
      </rPr>
      <t>：</t>
    </r>
    <r>
      <rPr>
        <sz val="11"/>
        <rFont val="Calibri"/>
        <family val="2"/>
      </rPr>
      <t>5/8-5/12/26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</si>
</sst>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3" formatCode="0_ "/>
    <numFmt numFmtId="184" formatCode="_(* #,##0.00_);_(* \(#,##0.00\);_(* &quot;-&quot;??_);_(@_)"/>
    <numFmt numFmtId="185" formatCode="_(* #,##0_);_(* \(#,##0\);_(* &quot;-&quot;??_);_(@_)"/>
    <numFmt numFmtId="186" formatCode="\$#,##0.00;\-\$#,##0.00"/>
    <numFmt numFmtId="187" formatCode="_([$$-409]* #,##0.00_);_([$$-409]* \(#,##0.00\);_([$$-409]* &quot;-&quot;??_);_(@_)"/>
    <numFmt numFmtId="188" formatCode="&quot;$&quot;#,##0"/>
    <numFmt numFmtId="189" formatCode="0.0000"/>
    <numFmt numFmtId="190" formatCode="0.0000_ "/>
  </numFmts>
  <fonts count="4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2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1"/>
      <name val="宋体"/>
      <family val="2"/>
      <charset val="134"/>
    </font>
    <font>
      <sz val="10"/>
      <color theme="0"/>
      <name val="Calibri"/>
      <family val="2"/>
    </font>
    <font>
      <b/>
      <sz val="11"/>
      <color rgb="FFFF0000"/>
      <name val="Arial"/>
      <family val="2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b/>
      <sz val="10.5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  <font>
      <b/>
      <sz val="10.5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43" fontId="24" fillId="0" borderId="0" applyFont="0" applyFill="0" applyBorder="0" applyAlignment="0" applyProtection="0">
      <alignment vertical="center"/>
    </xf>
    <xf numFmtId="178" fontId="3" fillId="0" borderId="0"/>
    <xf numFmtId="18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44" fontId="30" fillId="0" borderId="0" applyFont="0" applyFill="0" applyBorder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2" fillId="0" borderId="0"/>
    <xf numFmtId="0" fontId="3" fillId="0" borderId="0"/>
    <xf numFmtId="178" fontId="3" fillId="0" borderId="0"/>
    <xf numFmtId="178" fontId="3" fillId="0" borderId="0"/>
    <xf numFmtId="187" fontId="3" fillId="0" borderId="0"/>
    <xf numFmtId="187" fontId="3" fillId="0" borderId="0"/>
    <xf numFmtId="187" fontId="3" fillId="0" borderId="0"/>
  </cellStyleXfs>
  <cellXfs count="346">
    <xf numFmtId="0" fontId="0" fillId="0" borderId="0" xfId="0"/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6" fillId="0" borderId="0" xfId="2" applyFont="1" applyProtection="1">
      <protection locked="0"/>
    </xf>
    <xf numFmtId="0" fontId="7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0" fontId="13" fillId="0" borderId="0" xfId="3" applyFont="1"/>
    <xf numFmtId="14" fontId="13" fillId="0" borderId="0" xfId="3" applyNumberFormat="1" applyFont="1"/>
    <xf numFmtId="0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0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3" fillId="0" borderId="0" xfId="3" applyFont="1" applyAlignment="1">
      <alignment horizontal="right" wrapText="1"/>
    </xf>
    <xf numFmtId="0" fontId="12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/>
      <protection locked="0"/>
    </xf>
    <xf numFmtId="0" fontId="11" fillId="0" borderId="1" xfId="2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2" fillId="0" borderId="0" xfId="2" applyFon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1" fillId="5" borderId="1" xfId="2" applyFont="1" applyFill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/>
      <protection locked="0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1" fillId="0" borderId="5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5" borderId="1" xfId="2" applyFont="1" applyFill="1" applyBorder="1" applyAlignment="1" applyProtection="1">
      <alignment horizontal="left"/>
      <protection locked="0"/>
    </xf>
    <xf numFmtId="0" fontId="11" fillId="0" borderId="2" xfId="2" applyFont="1" applyBorder="1" applyProtection="1">
      <protection locked="0"/>
    </xf>
    <xf numFmtId="0" fontId="11" fillId="0" borderId="7" xfId="2" applyFont="1" applyBorder="1" applyProtection="1">
      <protection locked="0"/>
    </xf>
    <xf numFmtId="0" fontId="3" fillId="0" borderId="3" xfId="3" applyBorder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11" fillId="0" borderId="7" xfId="2" applyFont="1" applyBorder="1" applyAlignment="1" applyProtection="1">
      <alignment horizontal="left"/>
      <protection locked="0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0" fontId="21" fillId="0" borderId="0" xfId="4" applyFont="1"/>
    <xf numFmtId="0" fontId="21" fillId="0" borderId="0" xfId="4" applyFont="1" applyAlignment="1">
      <alignment wrapText="1"/>
    </xf>
    <xf numFmtId="177" fontId="2" fillId="0" borderId="0" xfId="4" applyNumberFormat="1"/>
    <xf numFmtId="0" fontId="1" fillId="0" borderId="8" xfId="4" applyFont="1" applyBorder="1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9" borderId="1" xfId="4" applyFont="1" applyFill="1" applyBorder="1" applyAlignment="1">
      <alignment horizontal="center" wrapText="1"/>
    </xf>
    <xf numFmtId="0" fontId="19" fillId="9" borderId="1" xfId="4" applyFont="1" applyFill="1" applyBorder="1" applyAlignment="1">
      <alignment horizontal="center" wrapText="1"/>
    </xf>
    <xf numFmtId="0" fontId="19" fillId="10" borderId="1" xfId="4" applyFont="1" applyFill="1" applyBorder="1" applyAlignment="1">
      <alignment horizontal="center" wrapText="1"/>
    </xf>
    <xf numFmtId="0" fontId="1" fillId="10" borderId="1" xfId="4" applyFont="1" applyFill="1" applyBorder="1" applyAlignment="1">
      <alignment horizontal="center" wrapText="1"/>
    </xf>
    <xf numFmtId="177" fontId="1" fillId="11" borderId="2" xfId="4" applyNumberFormat="1" applyFont="1" applyFill="1" applyBorder="1" applyAlignment="1">
      <alignment horizontal="center" wrapText="1"/>
    </xf>
    <xf numFmtId="0" fontId="19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14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22" fillId="10" borderId="1" xfId="1" applyNumberFormat="1" applyFont="1" applyFill="1" applyBorder="1" applyAlignment="1">
      <alignment wrapText="1"/>
    </xf>
    <xf numFmtId="177" fontId="22" fillId="3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7" fontId="14" fillId="12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8" fontId="2" fillId="0" borderId="1" xfId="4" applyNumberFormat="1" applyBorder="1"/>
    <xf numFmtId="179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0" fontId="2" fillId="0" borderId="1" xfId="4" applyNumberFormat="1" applyBorder="1"/>
    <xf numFmtId="177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0" fontId="2" fillId="0" borderId="0" xfId="4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7" fontId="2" fillId="0" borderId="2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6" fontId="2" fillId="0" borderId="2" xfId="4" applyNumberFormat="1" applyBorder="1"/>
    <xf numFmtId="179" fontId="2" fillId="0" borderId="1" xfId="4" applyNumberFormat="1" applyBorder="1" applyAlignment="1">
      <alignment wrapText="1"/>
    </xf>
    <xf numFmtId="180" fontId="2" fillId="0" borderId="1" xfId="4" applyNumberFormat="1" applyBorder="1" applyAlignment="1">
      <alignment wrapText="1"/>
    </xf>
    <xf numFmtId="177" fontId="12" fillId="13" borderId="1" xfId="2" applyNumberFormat="1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>
      <alignment vertical="center" wrapText="1"/>
    </xf>
    <xf numFmtId="181" fontId="1" fillId="0" borderId="8" xfId="4" applyNumberFormat="1" applyFont="1" applyBorder="1" applyAlignment="1">
      <alignment wrapText="1"/>
    </xf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 applyAlignment="1">
      <alignment wrapText="1"/>
    </xf>
    <xf numFmtId="181" fontId="2" fillId="0" borderId="0" xfId="4" applyNumberFormat="1" applyAlignment="1">
      <alignment wrapText="1"/>
    </xf>
    <xf numFmtId="2" fontId="1" fillId="0" borderId="8" xfId="4" applyNumberFormat="1" applyFont="1" applyBorder="1" applyAlignment="1">
      <alignment wrapText="1"/>
    </xf>
    <xf numFmtId="177" fontId="2" fillId="0" borderId="2" xfId="4" applyNumberFormat="1" applyBorder="1" applyAlignment="1">
      <alignment horizontal="center" wrapText="1"/>
    </xf>
    <xf numFmtId="177" fontId="1" fillId="6" borderId="0" xfId="4" applyNumberFormat="1" applyFont="1" applyFill="1" applyAlignment="1">
      <alignment wrapText="1"/>
    </xf>
    <xf numFmtId="177" fontId="14" fillId="0" borderId="1" xfId="1" applyNumberFormat="1" applyFont="1" applyBorder="1" applyAlignment="1">
      <alignment wrapText="1"/>
    </xf>
    <xf numFmtId="182" fontId="1" fillId="0" borderId="8" xfId="4" applyNumberFormat="1" applyFont="1" applyBorder="1" applyAlignment="1">
      <alignment wrapText="1"/>
    </xf>
    <xf numFmtId="182" fontId="22" fillId="0" borderId="1" xfId="1" applyNumberFormat="1" applyFont="1" applyBorder="1" applyAlignment="1">
      <alignment wrapText="1"/>
    </xf>
    <xf numFmtId="182" fontId="2" fillId="2" borderId="1" xfId="4" applyNumberFormat="1" applyFill="1" applyBorder="1" applyAlignment="1">
      <alignment wrapText="1"/>
    </xf>
    <xf numFmtId="182" fontId="2" fillId="0" borderId="0" xfId="4" applyNumberFormat="1" applyAlignment="1">
      <alignment wrapText="1"/>
    </xf>
    <xf numFmtId="0" fontId="0" fillId="0" borderId="0" xfId="0" applyAlignment="1">
      <alignment wrapText="1"/>
    </xf>
    <xf numFmtId="0" fontId="1" fillId="9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7" fontId="2" fillId="0" borderId="0" xfId="0" applyNumberFormat="1" applyFont="1" applyAlignment="1">
      <alignment wrapText="1"/>
    </xf>
    <xf numFmtId="177" fontId="1" fillId="3" borderId="7" xfId="0" applyNumberFormat="1" applyFont="1" applyFill="1" applyBorder="1" applyAlignment="1">
      <alignment horizontal="center" wrapText="1"/>
    </xf>
    <xf numFmtId="177" fontId="14" fillId="3" borderId="2" xfId="1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8" fontId="3" fillId="0" borderId="0" xfId="11"/>
    <xf numFmtId="183" fontId="3" fillId="0" borderId="0" xfId="11" applyNumberFormat="1"/>
    <xf numFmtId="178" fontId="10" fillId="0" borderId="0" xfId="11" applyFont="1"/>
    <xf numFmtId="185" fontId="3" fillId="0" borderId="0" xfId="12" applyNumberFormat="1" applyFont="1"/>
    <xf numFmtId="185" fontId="10" fillId="0" borderId="0" xfId="12" applyNumberFormat="1" applyFont="1"/>
    <xf numFmtId="178" fontId="3" fillId="0" borderId="0" xfId="11" applyAlignment="1">
      <alignment wrapText="1"/>
    </xf>
    <xf numFmtId="14" fontId="3" fillId="0" borderId="0" xfId="11" applyNumberFormat="1"/>
    <xf numFmtId="180" fontId="3" fillId="0" borderId="0" xfId="13" applyNumberFormat="1"/>
    <xf numFmtId="183" fontId="3" fillId="0" borderId="0" xfId="14" applyNumberFormat="1"/>
    <xf numFmtId="176" fontId="3" fillId="0" borderId="0" xfId="15"/>
    <xf numFmtId="14" fontId="27" fillId="0" borderId="0" xfId="11" applyNumberFormat="1" applyFont="1"/>
    <xf numFmtId="180" fontId="9" fillId="0" borderId="0" xfId="13" applyNumberFormat="1" applyFont="1"/>
    <xf numFmtId="178" fontId="3" fillId="0" borderId="0" xfId="16" applyAlignment="1">
      <alignment wrapText="1"/>
    </xf>
    <xf numFmtId="186" fontId="3" fillId="0" borderId="1" xfId="16" applyNumberFormat="1" applyBorder="1" applyAlignment="1">
      <alignment wrapText="1"/>
    </xf>
    <xf numFmtId="183" fontId="3" fillId="0" borderId="1" xfId="16" applyNumberFormat="1" applyBorder="1" applyAlignment="1">
      <alignment wrapText="1"/>
    </xf>
    <xf numFmtId="187" fontId="28" fillId="10" borderId="1" xfId="17" applyNumberFormat="1" applyFont="1" applyFill="1" applyBorder="1" applyAlignment="1"/>
    <xf numFmtId="10" fontId="29" fillId="14" borderId="1" xfId="13" applyNumberFormat="1" applyFont="1" applyFill="1" applyBorder="1" applyAlignment="1"/>
    <xf numFmtId="177" fontId="10" fillId="0" borderId="1" xfId="18" applyNumberFormat="1" applyFont="1" applyBorder="1"/>
    <xf numFmtId="177" fontId="10" fillId="0" borderId="1" xfId="19" applyNumberFormat="1" applyFont="1" applyFill="1" applyBorder="1" applyAlignment="1"/>
    <xf numFmtId="176" fontId="3" fillId="0" borderId="1" xfId="11" applyNumberFormat="1" applyBorder="1"/>
    <xf numFmtId="176" fontId="10" fillId="0" borderId="1" xfId="20" applyNumberFormat="1" applyFont="1" applyBorder="1"/>
    <xf numFmtId="176" fontId="10" fillId="0" borderId="1" xfId="16" applyNumberFormat="1" applyFont="1" applyBorder="1"/>
    <xf numFmtId="176" fontId="10" fillId="14" borderId="1" xfId="18" applyNumberFormat="1" applyFont="1" applyFill="1" applyBorder="1"/>
    <xf numFmtId="180" fontId="10" fillId="14" borderId="1" xfId="21" applyNumberFormat="1" applyFont="1" applyFill="1" applyBorder="1"/>
    <xf numFmtId="178" fontId="10" fillId="14" borderId="1" xfId="21" applyFont="1" applyFill="1" applyBorder="1" applyAlignment="1">
      <alignment horizontal="right"/>
    </xf>
    <xf numFmtId="177" fontId="10" fillId="14" borderId="1" xfId="16" applyNumberFormat="1" applyFont="1" applyFill="1" applyBorder="1" applyAlignment="1">
      <alignment wrapText="1"/>
    </xf>
    <xf numFmtId="188" fontId="3" fillId="0" borderId="1" xfId="19" applyNumberFormat="1" applyFont="1" applyFill="1" applyBorder="1" applyAlignment="1">
      <alignment wrapText="1"/>
    </xf>
    <xf numFmtId="3" fontId="10" fillId="14" borderId="1" xfId="16" applyNumberFormat="1" applyFont="1" applyFill="1" applyBorder="1"/>
    <xf numFmtId="189" fontId="10" fillId="14" borderId="1" xfId="16" applyNumberFormat="1" applyFont="1" applyFill="1" applyBorder="1"/>
    <xf numFmtId="0" fontId="3" fillId="14" borderId="1" xfId="18" applyNumberFormat="1" applyFill="1" applyBorder="1" applyAlignment="1">
      <alignment wrapText="1"/>
    </xf>
    <xf numFmtId="183" fontId="3" fillId="14" borderId="1" xfId="18" applyNumberFormat="1" applyFill="1" applyBorder="1" applyAlignment="1">
      <alignment horizontal="center" vertical="center" wrapText="1"/>
    </xf>
    <xf numFmtId="185" fontId="0" fillId="14" borderId="1" xfId="12" applyNumberFormat="1" applyFont="1" applyFill="1" applyBorder="1" applyAlignment="1">
      <alignment horizontal="center" vertical="center" wrapText="1"/>
    </xf>
    <xf numFmtId="185" fontId="0" fillId="0" borderId="1" xfId="12" applyNumberFormat="1" applyFont="1" applyFill="1" applyBorder="1" applyAlignment="1">
      <alignment horizontal="center" vertical="center" wrapText="1"/>
    </xf>
    <xf numFmtId="177" fontId="10" fillId="0" borderId="1" xfId="19" applyNumberFormat="1" applyFont="1" applyFill="1" applyBorder="1" applyAlignment="1">
      <alignment horizontal="center" wrapText="1"/>
    </xf>
    <xf numFmtId="177" fontId="3" fillId="0" borderId="1" xfId="22" applyNumberFormat="1" applyBorder="1" applyAlignment="1">
      <alignment wrapText="1"/>
    </xf>
    <xf numFmtId="178" fontId="3" fillId="0" borderId="1" xfId="22" applyBorder="1" applyAlignment="1">
      <alignment wrapText="1"/>
    </xf>
    <xf numFmtId="178" fontId="3" fillId="0" borderId="0" xfId="18" applyAlignment="1">
      <alignment wrapText="1"/>
    </xf>
    <xf numFmtId="178" fontId="31" fillId="10" borderId="2" xfId="17" applyNumberFormat="1" applyFont="1" applyFill="1" applyBorder="1" applyAlignment="1">
      <alignment horizontal="center"/>
    </xf>
    <xf numFmtId="183" fontId="31" fillId="10" borderId="2" xfId="17" applyNumberFormat="1" applyFont="1" applyFill="1" applyBorder="1" applyAlignment="1">
      <alignment horizontal="center"/>
    </xf>
    <xf numFmtId="10" fontId="9" fillId="10" borderId="1" xfId="17" applyNumberFormat="1" applyFont="1" applyFill="1" applyBorder="1" applyAlignment="1"/>
    <xf numFmtId="177" fontId="9" fillId="10" borderId="1" xfId="18" applyNumberFormat="1" applyFont="1" applyFill="1" applyBorder="1"/>
    <xf numFmtId="177" fontId="9" fillId="10" borderId="1" xfId="19" applyNumberFormat="1" applyFont="1" applyFill="1" applyBorder="1" applyAlignment="1"/>
    <xf numFmtId="176" fontId="9" fillId="10" borderId="1" xfId="11" applyNumberFormat="1" applyFont="1" applyFill="1" applyBorder="1"/>
    <xf numFmtId="176" fontId="9" fillId="10" borderId="1" xfId="18" applyNumberFormat="1" applyFont="1" applyFill="1" applyBorder="1"/>
    <xf numFmtId="180" fontId="9" fillId="10" borderId="1" xfId="18" applyNumberFormat="1" applyFont="1" applyFill="1" applyBorder="1"/>
    <xf numFmtId="178" fontId="9" fillId="10" borderId="1" xfId="18" applyFont="1" applyFill="1" applyBorder="1" applyAlignment="1">
      <alignment horizontal="center"/>
    </xf>
    <xf numFmtId="177" fontId="9" fillId="10" borderId="1" xfId="18" applyNumberFormat="1" applyFont="1" applyFill="1" applyBorder="1" applyAlignment="1">
      <alignment wrapText="1"/>
    </xf>
    <xf numFmtId="188" fontId="9" fillId="10" borderId="1" xfId="18" applyNumberFormat="1" applyFont="1" applyFill="1" applyBorder="1" applyAlignment="1">
      <alignment wrapText="1"/>
    </xf>
    <xf numFmtId="3" fontId="9" fillId="10" borderId="1" xfId="18" applyNumberFormat="1" applyFont="1" applyFill="1" applyBorder="1"/>
    <xf numFmtId="189" fontId="9" fillId="10" borderId="1" xfId="18" applyNumberFormat="1" applyFont="1" applyFill="1" applyBorder="1"/>
    <xf numFmtId="178" fontId="9" fillId="10" borderId="1" xfId="18" applyFont="1" applyFill="1" applyBorder="1" applyAlignment="1">
      <alignment wrapText="1"/>
    </xf>
    <xf numFmtId="178" fontId="9" fillId="10" borderId="1" xfId="18" applyFont="1" applyFill="1" applyBorder="1" applyAlignment="1">
      <alignment horizontal="center" vertical="center" wrapText="1"/>
    </xf>
    <xf numFmtId="185" fontId="9" fillId="10" borderId="1" xfId="12" applyNumberFormat="1" applyFont="1" applyFill="1" applyBorder="1" applyAlignment="1">
      <alignment horizontal="center" vertical="center" wrapText="1"/>
    </xf>
    <xf numFmtId="2" fontId="31" fillId="10" borderId="1" xfId="18" applyNumberFormat="1" applyFont="1" applyFill="1" applyBorder="1" applyAlignment="1">
      <alignment horizontal="center"/>
    </xf>
    <xf numFmtId="178" fontId="3" fillId="0" borderId="0" xfId="11" applyAlignment="1">
      <alignment horizontal="center" vertical="center" wrapText="1"/>
    </xf>
    <xf numFmtId="178" fontId="3" fillId="0" borderId="8" xfId="11" applyBorder="1" applyAlignment="1">
      <alignment horizontal="center" vertical="center"/>
    </xf>
    <xf numFmtId="183" fontId="3" fillId="0" borderId="8" xfId="11" applyNumberFormat="1" applyBorder="1" applyAlignment="1">
      <alignment horizontal="center" vertical="center" wrapText="1"/>
    </xf>
    <xf numFmtId="178" fontId="3" fillId="0" borderId="8" xfId="26" applyBorder="1" applyAlignment="1">
      <alignment horizontal="center" vertical="center"/>
    </xf>
    <xf numFmtId="178" fontId="3" fillId="0" borderId="8" xfId="11" applyBorder="1" applyAlignment="1">
      <alignment horizontal="center" vertical="center" wrapText="1"/>
    </xf>
    <xf numFmtId="178" fontId="22" fillId="0" borderId="8" xfId="11" applyFont="1" applyBorder="1" applyAlignment="1">
      <alignment horizontal="center" vertical="center" wrapText="1"/>
    </xf>
    <xf numFmtId="9" fontId="14" fillId="0" borderId="8" xfId="11" applyNumberFormat="1" applyFont="1" applyBorder="1" applyAlignment="1">
      <alignment horizontal="center" vertical="center" wrapText="1"/>
    </xf>
    <xf numFmtId="10" fontId="14" fillId="0" borderId="8" xfId="11" applyNumberFormat="1" applyFont="1" applyBorder="1" applyAlignment="1">
      <alignment horizontal="center" vertical="center" wrapText="1"/>
    </xf>
    <xf numFmtId="178" fontId="14" fillId="0" borderId="8" xfId="11" applyFont="1" applyBorder="1" applyAlignment="1">
      <alignment horizontal="center" vertical="center" wrapText="1"/>
    </xf>
    <xf numFmtId="188" fontId="14" fillId="0" borderId="8" xfId="11" applyNumberFormat="1" applyFont="1" applyBorder="1" applyAlignment="1">
      <alignment horizontal="center" vertical="center" wrapText="1"/>
    </xf>
    <xf numFmtId="185" fontId="14" fillId="0" borderId="8" xfId="12" applyNumberFormat="1" applyFont="1" applyBorder="1" applyAlignment="1">
      <alignment horizontal="center" vertical="center" wrapText="1"/>
    </xf>
    <xf numFmtId="178" fontId="22" fillId="0" borderId="1" xfId="11" applyFont="1" applyBorder="1" applyAlignment="1">
      <alignment horizontal="center" vertical="center" wrapText="1"/>
    </xf>
    <xf numFmtId="9" fontId="14" fillId="0" borderId="1" xfId="11" applyNumberFormat="1" applyFont="1" applyBorder="1" applyAlignment="1">
      <alignment horizontal="center" vertical="center" wrapText="1"/>
    </xf>
    <xf numFmtId="10" fontId="14" fillId="0" borderId="1" xfId="11" applyNumberFormat="1" applyFont="1" applyBorder="1" applyAlignment="1">
      <alignment horizontal="center" vertical="center" wrapText="1"/>
    </xf>
    <xf numFmtId="178" fontId="14" fillId="0" borderId="1" xfId="11" applyFont="1" applyBorder="1" applyAlignment="1">
      <alignment horizontal="center" vertical="center" wrapText="1"/>
    </xf>
    <xf numFmtId="188" fontId="14" fillId="0" borderId="1" xfId="11" applyNumberFormat="1" applyFont="1" applyBorder="1" applyAlignment="1">
      <alignment horizontal="center" vertical="center" wrapText="1"/>
    </xf>
    <xf numFmtId="185" fontId="14" fillId="0" borderId="1" xfId="12" applyNumberFormat="1" applyFont="1" applyBorder="1" applyAlignment="1">
      <alignment horizontal="center" vertical="center" wrapText="1"/>
    </xf>
    <xf numFmtId="178" fontId="3" fillId="0" borderId="0" xfId="11" applyAlignment="1">
      <alignment horizontal="center" vertical="center"/>
    </xf>
    <xf numFmtId="178" fontId="14" fillId="0" borderId="1" xfId="11" applyFont="1" applyBorder="1" applyAlignment="1">
      <alignment horizontal="center" vertical="center"/>
    </xf>
    <xf numFmtId="178" fontId="22" fillId="0" borderId="1" xfId="11" applyFont="1" applyBorder="1" applyAlignment="1">
      <alignment vertical="center" wrapText="1"/>
    </xf>
    <xf numFmtId="178" fontId="3" fillId="0" borderId="0" xfId="27" applyAlignment="1" applyProtection="1">
      <alignment horizontal="left"/>
      <protection locked="0"/>
    </xf>
    <xf numFmtId="178" fontId="32" fillId="0" borderId="0" xfId="27" applyFont="1" applyAlignment="1" applyProtection="1">
      <alignment horizontal="left"/>
      <protection locked="0"/>
    </xf>
    <xf numFmtId="178" fontId="32" fillId="0" borderId="0" xfId="27" applyFont="1" applyAlignment="1">
      <alignment horizontal="left"/>
    </xf>
    <xf numFmtId="178" fontId="3" fillId="0" borderId="0" xfId="27" applyAlignment="1" applyProtection="1">
      <alignment horizontal="center"/>
      <protection locked="0"/>
    </xf>
    <xf numFmtId="183" fontId="3" fillId="0" borderId="0" xfId="27" applyNumberFormat="1" applyAlignment="1" applyProtection="1">
      <alignment horizontal="left"/>
      <protection locked="0"/>
    </xf>
    <xf numFmtId="9" fontId="3" fillId="0" borderId="0" xfId="27" applyNumberFormat="1" applyAlignment="1">
      <alignment horizontal="center" wrapText="1"/>
    </xf>
    <xf numFmtId="9" fontId="3" fillId="0" borderId="0" xfId="27" applyNumberFormat="1" applyAlignment="1" applyProtection="1">
      <alignment horizontal="center" wrapText="1"/>
      <protection locked="0"/>
    </xf>
    <xf numFmtId="9" fontId="3" fillId="0" borderId="0" xfId="27" applyNumberFormat="1" applyAlignment="1" applyProtection="1">
      <alignment horizontal="center"/>
      <protection locked="0"/>
    </xf>
    <xf numFmtId="178" fontId="8" fillId="0" borderId="0" xfId="27" applyFont="1" applyAlignment="1" applyProtection="1">
      <alignment horizontal="left"/>
      <protection locked="0"/>
    </xf>
    <xf numFmtId="178" fontId="12" fillId="0" borderId="0" xfId="27" applyFont="1" applyAlignment="1" applyProtection="1">
      <alignment horizontal="left" wrapText="1"/>
      <protection locked="0"/>
    </xf>
    <xf numFmtId="178" fontId="11" fillId="0" borderId="0" xfId="27" applyFont="1" applyAlignment="1" applyProtection="1">
      <alignment wrapText="1"/>
      <protection locked="0"/>
    </xf>
    <xf numFmtId="178" fontId="11" fillId="0" borderId="13" xfId="27" applyFont="1" applyBorder="1" applyAlignment="1" applyProtection="1">
      <alignment horizontal="left"/>
      <protection locked="0"/>
    </xf>
    <xf numFmtId="178" fontId="12" fillId="0" borderId="13" xfId="27" applyFont="1" applyBorder="1" applyAlignment="1" applyProtection="1">
      <alignment horizontal="left"/>
      <protection locked="0"/>
    </xf>
    <xf numFmtId="14" fontId="12" fillId="0" borderId="13" xfId="27" applyNumberFormat="1" applyFont="1" applyBorder="1" applyAlignment="1" applyProtection="1">
      <alignment horizontal="left"/>
      <protection locked="0"/>
    </xf>
    <xf numFmtId="178" fontId="11" fillId="0" borderId="14" xfId="27" applyFont="1" applyBorder="1" applyAlignment="1" applyProtection="1">
      <alignment horizontal="left"/>
      <protection locked="0"/>
    </xf>
    <xf numFmtId="177" fontId="32" fillId="0" borderId="0" xfId="27" applyNumberFormat="1" applyFont="1" applyAlignment="1">
      <alignment horizontal="left"/>
    </xf>
    <xf numFmtId="178" fontId="32" fillId="0" borderId="0" xfId="27" applyFont="1"/>
    <xf numFmtId="14" fontId="32" fillId="0" borderId="0" xfId="27" applyNumberFormat="1" applyFont="1"/>
    <xf numFmtId="9" fontId="3" fillId="0" borderId="0" xfId="27" applyNumberFormat="1" applyAlignment="1" applyProtection="1">
      <alignment horizontal="center" vertical="center" wrapText="1"/>
      <protection locked="0"/>
    </xf>
    <xf numFmtId="178" fontId="3" fillId="0" borderId="0" xfId="27" applyAlignment="1" applyProtection="1">
      <alignment horizontal="center" vertical="center" wrapText="1"/>
      <protection locked="0"/>
    </xf>
    <xf numFmtId="178" fontId="12" fillId="0" borderId="0" xfId="27" applyFont="1" applyAlignment="1" applyProtection="1">
      <alignment horizontal="left"/>
      <protection locked="0"/>
    </xf>
    <xf numFmtId="177" fontId="12" fillId="0" borderId="1" xfId="27" applyNumberFormat="1" applyFont="1" applyBorder="1" applyAlignment="1" applyProtection="1">
      <alignment horizontal="left"/>
      <protection locked="0"/>
    </xf>
    <xf numFmtId="178" fontId="11" fillId="0" borderId="1" xfId="27" applyFont="1" applyBorder="1" applyAlignment="1" applyProtection="1">
      <alignment horizontal="left"/>
      <protection locked="0"/>
    </xf>
    <xf numFmtId="178" fontId="12" fillId="0" borderId="1" xfId="27" applyFont="1" applyBorder="1" applyAlignment="1" applyProtection="1">
      <alignment horizontal="left"/>
      <protection locked="0"/>
    </xf>
    <xf numFmtId="178" fontId="11" fillId="0" borderId="16" xfId="27" applyFont="1" applyBorder="1" applyAlignment="1" applyProtection="1">
      <alignment horizontal="left"/>
      <protection locked="0"/>
    </xf>
    <xf numFmtId="14" fontId="12" fillId="0" borderId="0" xfId="27" applyNumberFormat="1" applyFont="1" applyAlignment="1" applyProtection="1">
      <alignment horizontal="left"/>
      <protection locked="0"/>
    </xf>
    <xf numFmtId="178" fontId="12" fillId="0" borderId="0" xfId="14" applyFont="1"/>
    <xf numFmtId="178" fontId="34" fillId="0" borderId="0" xfId="23" applyFont="1"/>
    <xf numFmtId="178" fontId="11" fillId="0" borderId="18" xfId="27" applyFont="1" applyBorder="1" applyAlignment="1" applyProtection="1">
      <alignment horizontal="left"/>
      <protection locked="0"/>
    </xf>
    <xf numFmtId="178" fontId="12" fillId="0" borderId="18" xfId="27" applyFont="1" applyBorder="1" applyAlignment="1" applyProtection="1">
      <alignment horizontal="left"/>
      <protection locked="0"/>
    </xf>
    <xf numFmtId="178" fontId="11" fillId="0" borderId="19" xfId="27" applyFont="1" applyBorder="1" applyAlignment="1" applyProtection="1">
      <alignment horizontal="left"/>
      <protection locked="0"/>
    </xf>
    <xf numFmtId="177" fontId="3" fillId="0" borderId="0" xfId="27" applyNumberFormat="1" applyAlignment="1" applyProtection="1">
      <alignment horizontal="left"/>
      <protection locked="0"/>
    </xf>
    <xf numFmtId="178" fontId="3" fillId="0" borderId="0" xfId="27" applyAlignment="1">
      <alignment horizontal="left"/>
    </xf>
    <xf numFmtId="177" fontId="14" fillId="0" borderId="0" xfId="27" applyNumberFormat="1" applyFont="1" applyAlignment="1" applyProtection="1">
      <alignment horizontal="left"/>
      <protection locked="0"/>
    </xf>
    <xf numFmtId="178" fontId="6" fillId="0" borderId="0" xfId="27" applyFont="1" applyProtection="1">
      <protection locked="0"/>
    </xf>
    <xf numFmtId="0" fontId="11" fillId="0" borderId="0" xfId="2" applyFont="1" applyAlignment="1" applyProtection="1">
      <alignment horizontal="left"/>
      <protection locked="0"/>
    </xf>
    <xf numFmtId="10" fontId="35" fillId="0" borderId="0" xfId="2" applyNumberFormat="1" applyFont="1" applyAlignment="1" applyProtection="1">
      <alignment horizontal="left"/>
      <protection locked="0"/>
    </xf>
    <xf numFmtId="185" fontId="0" fillId="14" borderId="1" xfId="10" applyNumberFormat="1" applyFont="1" applyFill="1" applyBorder="1" applyAlignment="1">
      <alignment horizontal="center" vertical="center" wrapText="1"/>
    </xf>
    <xf numFmtId="185" fontId="0" fillId="0" borderId="1" xfId="10" applyNumberFormat="1" applyFont="1" applyFill="1" applyBorder="1" applyAlignment="1">
      <alignment horizontal="center" vertical="center" wrapText="1"/>
    </xf>
    <xf numFmtId="187" fontId="36" fillId="0" borderId="0" xfId="28" applyFont="1" applyAlignment="1">
      <alignment horizontal="center" vertical="center"/>
    </xf>
    <xf numFmtId="187" fontId="36" fillId="16" borderId="0" xfId="28" applyFont="1" applyFill="1" applyAlignment="1">
      <alignment horizontal="center" vertical="center"/>
    </xf>
    <xf numFmtId="187" fontId="36" fillId="0" borderId="0" xfId="28" applyFont="1" applyAlignment="1">
      <alignment horizontal="center" vertical="center" wrapText="1"/>
    </xf>
    <xf numFmtId="187" fontId="37" fillId="0" borderId="0" xfId="28" applyFont="1" applyAlignment="1">
      <alignment horizontal="center" vertical="center"/>
    </xf>
    <xf numFmtId="180" fontId="36" fillId="0" borderId="0" xfId="28" applyNumberFormat="1" applyFont="1" applyAlignment="1">
      <alignment horizontal="center" vertical="center"/>
    </xf>
    <xf numFmtId="186" fontId="36" fillId="0" borderId="0" xfId="28" applyNumberFormat="1" applyFont="1" applyAlignment="1">
      <alignment horizontal="center" vertical="center"/>
    </xf>
    <xf numFmtId="187" fontId="36" fillId="0" borderId="0" xfId="28" applyFont="1" applyAlignment="1">
      <alignment horizontal="left" vertical="center"/>
    </xf>
    <xf numFmtId="187" fontId="36" fillId="16" borderId="1" xfId="28" applyFont="1" applyFill="1" applyBorder="1" applyAlignment="1">
      <alignment horizontal="center" vertical="center"/>
    </xf>
    <xf numFmtId="180" fontId="36" fillId="0" borderId="1" xfId="28" applyNumberFormat="1" applyFont="1" applyBorder="1" applyAlignment="1">
      <alignment horizontal="center" vertical="center"/>
    </xf>
    <xf numFmtId="186" fontId="39" fillId="10" borderId="1" xfId="28" applyNumberFormat="1" applyFont="1" applyFill="1" applyBorder="1" applyAlignment="1">
      <alignment horizontal="center" vertical="center"/>
    </xf>
    <xf numFmtId="186" fontId="36" fillId="0" borderId="2" xfId="28" applyNumberFormat="1" applyFont="1" applyBorder="1" applyAlignment="1">
      <alignment horizontal="center" vertical="center"/>
    </xf>
    <xf numFmtId="187" fontId="40" fillId="0" borderId="1" xfId="28" applyFont="1" applyBorder="1" applyAlignment="1">
      <alignment horizontal="left" vertical="center" wrapText="1"/>
    </xf>
    <xf numFmtId="180" fontId="36" fillId="0" borderId="3" xfId="28" applyNumberFormat="1" applyFont="1" applyBorder="1" applyAlignment="1">
      <alignment horizontal="center" vertical="center"/>
    </xf>
    <xf numFmtId="186" fontId="36" fillId="17" borderId="3" xfId="28" applyNumberFormat="1" applyFont="1" applyFill="1" applyBorder="1" applyAlignment="1">
      <alignment horizontal="center" vertical="center"/>
    </xf>
    <xf numFmtId="186" fontId="36" fillId="17" borderId="3" xfId="28" applyNumberFormat="1" applyFont="1" applyFill="1" applyBorder="1" applyAlignment="1">
      <alignment horizontal="center" vertical="center" wrapText="1"/>
    </xf>
    <xf numFmtId="186" fontId="37" fillId="17" borderId="3" xfId="28" applyNumberFormat="1" applyFont="1" applyFill="1" applyBorder="1" applyAlignment="1">
      <alignment horizontal="center" vertical="center"/>
    </xf>
    <xf numFmtId="180" fontId="36" fillId="17" borderId="3" xfId="28" applyNumberFormat="1" applyFont="1" applyFill="1" applyBorder="1" applyAlignment="1">
      <alignment horizontal="center" vertical="center"/>
    </xf>
    <xf numFmtId="186" fontId="43" fillId="17" borderId="3" xfId="28" applyNumberFormat="1" applyFont="1" applyFill="1" applyBorder="1" applyAlignment="1">
      <alignment horizontal="left" vertical="center"/>
    </xf>
    <xf numFmtId="186" fontId="36" fillId="17" borderId="0" xfId="28" applyNumberFormat="1" applyFont="1" applyFill="1" applyAlignment="1">
      <alignment horizontal="center" vertical="center"/>
    </xf>
    <xf numFmtId="187" fontId="36" fillId="17" borderId="0" xfId="28" applyFont="1" applyFill="1" applyAlignment="1">
      <alignment horizontal="left" vertical="center"/>
    </xf>
    <xf numFmtId="187" fontId="36" fillId="17" borderId="0" xfId="28" applyFont="1" applyFill="1" applyAlignment="1">
      <alignment horizontal="center" vertical="center"/>
    </xf>
    <xf numFmtId="187" fontId="36" fillId="17" borderId="0" xfId="28" applyFont="1" applyFill="1" applyAlignment="1">
      <alignment horizontal="center" vertical="center" wrapText="1"/>
    </xf>
    <xf numFmtId="187" fontId="37" fillId="0" borderId="1" xfId="28" applyFont="1" applyBorder="1" applyAlignment="1">
      <alignment horizontal="center" vertical="center" wrapText="1"/>
    </xf>
    <xf numFmtId="186" fontId="37" fillId="0" borderId="1" xfId="28" applyNumberFormat="1" applyFont="1" applyBorder="1" applyAlignment="1">
      <alignment horizontal="center" vertical="center" wrapText="1"/>
    </xf>
    <xf numFmtId="180" fontId="44" fillId="16" borderId="1" xfId="28" applyNumberFormat="1" applyFont="1" applyFill="1" applyBorder="1" applyAlignment="1">
      <alignment horizontal="center" vertical="center" wrapText="1"/>
    </xf>
    <xf numFmtId="186" fontId="42" fillId="18" borderId="1" xfId="28" applyNumberFormat="1" applyFont="1" applyFill="1" applyBorder="1" applyAlignment="1">
      <alignment horizontal="center" vertical="center" wrapText="1"/>
    </xf>
    <xf numFmtId="187" fontId="37" fillId="0" borderId="1" xfId="28" applyFont="1" applyBorder="1" applyAlignment="1">
      <alignment horizontal="center" vertical="center"/>
    </xf>
    <xf numFmtId="190" fontId="2" fillId="2" borderId="1" xfId="4" applyNumberFormat="1" applyFill="1" applyBorder="1"/>
    <xf numFmtId="187" fontId="3" fillId="10" borderId="1" xfId="0" applyNumberFormat="1" applyFont="1" applyFill="1" applyBorder="1"/>
    <xf numFmtId="14" fontId="2" fillId="0" borderId="0" xfId="11" applyNumberFormat="1" applyFont="1"/>
    <xf numFmtId="0" fontId="1" fillId="7" borderId="2" xfId="4" applyFont="1" applyFill="1" applyBorder="1" applyAlignment="1">
      <alignment horizontal="center" wrapText="1"/>
    </xf>
    <xf numFmtId="0" fontId="1" fillId="7" borderId="9" xfId="4" applyFont="1" applyFill="1" applyBorder="1" applyAlignment="1">
      <alignment horizontal="center" wrapText="1"/>
    </xf>
    <xf numFmtId="0" fontId="1" fillId="7" borderId="7" xfId="4" applyFont="1" applyFill="1" applyBorder="1" applyAlignment="1">
      <alignment horizontal="center" wrapText="1"/>
    </xf>
    <xf numFmtId="0" fontId="1" fillId="8" borderId="3" xfId="4" applyFont="1" applyFill="1" applyBorder="1" applyAlignment="1">
      <alignment horizontal="center" wrapText="1"/>
    </xf>
    <xf numFmtId="0" fontId="1" fillId="6" borderId="10" xfId="4" applyFont="1" applyFill="1" applyBorder="1" applyAlignment="1">
      <alignment horizontal="center" wrapText="1"/>
    </xf>
    <xf numFmtId="0" fontId="1" fillId="6" borderId="8" xfId="4" applyFont="1" applyFill="1" applyBorder="1" applyAlignment="1">
      <alignment horizontal="center" wrapText="1"/>
    </xf>
    <xf numFmtId="0" fontId="1" fillId="6" borderId="11" xfId="4" applyFont="1" applyFill="1" applyBorder="1" applyAlignment="1">
      <alignment horizontal="center" wrapText="1"/>
    </xf>
    <xf numFmtId="0" fontId="1" fillId="3" borderId="10" xfId="4" applyFont="1" applyFill="1" applyBorder="1" applyAlignment="1">
      <alignment horizontal="center" wrapText="1"/>
    </xf>
    <xf numFmtId="0" fontId="1" fillId="3" borderId="8" xfId="4" applyFont="1" applyFill="1" applyBorder="1" applyAlignment="1">
      <alignment horizontal="center" wrapText="1"/>
    </xf>
    <xf numFmtId="0" fontId="21" fillId="6" borderId="8" xfId="4" applyFont="1" applyFill="1" applyBorder="1" applyAlignment="1">
      <alignment horizontal="center"/>
    </xf>
    <xf numFmtId="0" fontId="21" fillId="6" borderId="11" xfId="4" applyFont="1" applyFill="1" applyBorder="1" applyAlignment="1">
      <alignment horizontal="center"/>
    </xf>
    <xf numFmtId="183" fontId="0" fillId="0" borderId="1" xfId="11" applyNumberFormat="1" applyFont="1" applyBorder="1" applyAlignment="1">
      <alignment horizontal="center" vertical="center" wrapText="1"/>
    </xf>
    <xf numFmtId="183" fontId="3" fillId="0" borderId="1" xfId="11" applyNumberFormat="1" applyBorder="1" applyAlignment="1">
      <alignment horizontal="center" vertical="center" wrapText="1"/>
    </xf>
    <xf numFmtId="178" fontId="0" fillId="0" borderId="1" xfId="11" applyFont="1" applyBorder="1" applyAlignment="1">
      <alignment horizontal="center" vertical="center"/>
    </xf>
    <xf numFmtId="178" fontId="3" fillId="0" borderId="1" xfId="11" applyBorder="1" applyAlignment="1">
      <alignment horizontal="center" vertical="center"/>
    </xf>
    <xf numFmtId="178" fontId="14" fillId="0" borderId="1" xfId="11" applyFont="1" applyBorder="1" applyAlignment="1">
      <alignment horizontal="center" vertical="center" wrapText="1"/>
    </xf>
    <xf numFmtId="178" fontId="22" fillId="0" borderId="1" xfId="11" applyFont="1" applyBorder="1" applyAlignment="1">
      <alignment horizontal="center" vertical="center" wrapText="1"/>
    </xf>
    <xf numFmtId="178" fontId="28" fillId="10" borderId="2" xfId="26" applyFont="1" applyFill="1" applyBorder="1" applyAlignment="1">
      <alignment horizontal="center" vertical="center" wrapText="1"/>
    </xf>
    <xf numFmtId="178" fontId="22" fillId="10" borderId="1" xfId="11" applyFont="1" applyFill="1" applyBorder="1" applyAlignment="1">
      <alignment horizontal="center" vertical="center" wrapText="1"/>
    </xf>
    <xf numFmtId="178" fontId="14" fillId="0" borderId="1" xfId="11" applyFont="1" applyBorder="1" applyAlignment="1">
      <alignment horizontal="center" vertical="center"/>
    </xf>
    <xf numFmtId="185" fontId="14" fillId="0" borderId="1" xfId="12" applyNumberFormat="1" applyFont="1" applyBorder="1" applyAlignment="1">
      <alignment horizontal="center" vertical="center"/>
    </xf>
    <xf numFmtId="178" fontId="11" fillId="0" borderId="1" xfId="27" applyFont="1" applyBorder="1" applyAlignment="1" applyProtection="1">
      <alignment horizontal="left"/>
      <protection locked="0"/>
    </xf>
    <xf numFmtId="177" fontId="12" fillId="0" borderId="1" xfId="27" applyNumberFormat="1" applyFont="1" applyBorder="1" applyAlignment="1" applyProtection="1">
      <alignment horizontal="left"/>
      <protection locked="0"/>
    </xf>
    <xf numFmtId="177" fontId="12" fillId="0" borderId="15" xfId="27" applyNumberFormat="1" applyFont="1" applyBorder="1" applyAlignment="1" applyProtection="1">
      <alignment horizontal="left"/>
      <protection locked="0"/>
    </xf>
    <xf numFmtId="178" fontId="14" fillId="0" borderId="13" xfId="27" applyFont="1" applyBorder="1" applyAlignment="1" applyProtection="1">
      <alignment horizontal="left"/>
      <protection locked="0"/>
    </xf>
    <xf numFmtId="178" fontId="12" fillId="0" borderId="13" xfId="27" applyFont="1" applyBorder="1" applyAlignment="1" applyProtection="1">
      <alignment horizontal="left"/>
      <protection locked="0"/>
    </xf>
    <xf numFmtId="178" fontId="11" fillId="0" borderId="13" xfId="27" applyFont="1" applyBorder="1" applyAlignment="1" applyProtection="1">
      <alignment horizontal="left"/>
      <protection locked="0"/>
    </xf>
    <xf numFmtId="177" fontId="33" fillId="0" borderId="13" xfId="27" applyNumberFormat="1" applyFont="1" applyBorder="1" applyAlignment="1" applyProtection="1">
      <alignment horizontal="left"/>
      <protection locked="0"/>
    </xf>
    <xf numFmtId="177" fontId="12" fillId="0" borderId="12" xfId="27" applyNumberFormat="1" applyFont="1" applyBorder="1" applyAlignment="1" applyProtection="1">
      <alignment horizontal="left"/>
      <protection locked="0"/>
    </xf>
    <xf numFmtId="178" fontId="11" fillId="0" borderId="18" xfId="27" applyFont="1" applyBorder="1" applyAlignment="1" applyProtection="1">
      <alignment horizontal="left"/>
      <protection locked="0"/>
    </xf>
    <xf numFmtId="178" fontId="14" fillId="0" borderId="3" xfId="11" applyFont="1" applyBorder="1" applyAlignment="1">
      <alignment horizontal="center" vertical="center" wrapText="1"/>
    </xf>
    <xf numFmtId="178" fontId="14" fillId="0" borderId="4" xfId="11" applyFont="1" applyBorder="1" applyAlignment="1">
      <alignment horizontal="center" vertical="center" wrapText="1"/>
    </xf>
    <xf numFmtId="178" fontId="14" fillId="0" borderId="6" xfId="11" applyFont="1" applyBorder="1" applyAlignment="1">
      <alignment horizontal="center" vertical="center" wrapText="1"/>
    </xf>
    <xf numFmtId="178" fontId="12" fillId="0" borderId="18" xfId="27" applyFont="1" applyBorder="1" applyAlignment="1" applyProtection="1">
      <alignment horizontal="left"/>
      <protection locked="0"/>
    </xf>
    <xf numFmtId="177" fontId="12" fillId="0" borderId="18" xfId="27" applyNumberFormat="1" applyFont="1" applyBorder="1" applyAlignment="1" applyProtection="1">
      <alignment horizontal="left"/>
      <protection locked="0"/>
    </xf>
    <xf numFmtId="177" fontId="12" fillId="0" borderId="17" xfId="27" applyNumberFormat="1" applyFont="1" applyBorder="1" applyAlignment="1" applyProtection="1">
      <alignment horizontal="left"/>
      <protection locked="0"/>
    </xf>
    <xf numFmtId="178" fontId="12" fillId="10" borderId="1" xfId="27" applyFont="1" applyFill="1" applyBorder="1" applyAlignment="1" applyProtection="1">
      <alignment horizontal="left"/>
      <protection locked="0"/>
    </xf>
    <xf numFmtId="178" fontId="12" fillId="0" borderId="1" xfId="27" applyFont="1" applyBorder="1" applyAlignment="1" applyProtection="1">
      <alignment horizontal="left"/>
      <protection locked="0"/>
    </xf>
    <xf numFmtId="178" fontId="12" fillId="0" borderId="15" xfId="27" applyFont="1" applyBorder="1" applyAlignment="1" applyProtection="1">
      <alignment horizontal="left"/>
      <protection locked="0"/>
    </xf>
    <xf numFmtId="178" fontId="0" fillId="0" borderId="3" xfId="22" applyFont="1" applyBorder="1" applyAlignment="1">
      <alignment horizontal="center" vertical="center" wrapText="1"/>
    </xf>
    <xf numFmtId="178" fontId="0" fillId="0" borderId="6" xfId="22" applyFont="1" applyBorder="1" applyAlignment="1">
      <alignment horizontal="center" vertical="center" wrapText="1"/>
    </xf>
    <xf numFmtId="0" fontId="31" fillId="10" borderId="1" xfId="25" applyFont="1" applyFill="1" applyBorder="1" applyAlignment="1">
      <alignment horizontal="left"/>
    </xf>
    <xf numFmtId="178" fontId="3" fillId="0" borderId="1" xfId="11" applyBorder="1" applyAlignment="1">
      <alignment horizontal="center" vertical="center" wrapText="1"/>
    </xf>
    <xf numFmtId="178" fontId="0" fillId="0" borderId="1" xfId="11" applyFont="1" applyBorder="1" applyAlignment="1">
      <alignment horizontal="center" vertical="center" wrapText="1"/>
    </xf>
    <xf numFmtId="178" fontId="14" fillId="15" borderId="2" xfId="11" applyFont="1" applyFill="1" applyBorder="1" applyAlignment="1">
      <alignment horizontal="left" vertical="center" wrapText="1"/>
    </xf>
    <xf numFmtId="178" fontId="14" fillId="15" borderId="9" xfId="11" applyFont="1" applyFill="1" applyBorder="1" applyAlignment="1">
      <alignment horizontal="left" vertical="center" wrapText="1"/>
    </xf>
    <xf numFmtId="178" fontId="14" fillId="15" borderId="7" xfId="11" applyFont="1" applyFill="1" applyBorder="1" applyAlignment="1">
      <alignment horizontal="left" vertical="center" wrapText="1"/>
    </xf>
    <xf numFmtId="178" fontId="3" fillId="0" borderId="3" xfId="22" applyBorder="1" applyAlignment="1">
      <alignment horizontal="center" vertical="center" wrapText="1"/>
    </xf>
    <xf numFmtId="178" fontId="3" fillId="0" borderId="6" xfId="22" applyBorder="1" applyAlignment="1">
      <alignment horizontal="center" vertical="center" wrapText="1"/>
    </xf>
    <xf numFmtId="187" fontId="37" fillId="0" borderId="1" xfId="28" applyFont="1" applyBorder="1" applyAlignment="1">
      <alignment horizontal="center" vertical="center" wrapText="1"/>
    </xf>
    <xf numFmtId="187" fontId="41" fillId="17" borderId="1" xfId="30" applyFont="1" applyFill="1" applyBorder="1" applyAlignment="1">
      <alignment horizontal="center" vertical="center" wrapText="1"/>
    </xf>
    <xf numFmtId="187" fontId="37" fillId="0" borderId="7" xfId="28" applyFont="1" applyBorder="1" applyAlignment="1">
      <alignment horizontal="center" vertical="center" wrapText="1"/>
    </xf>
    <xf numFmtId="187" fontId="2" fillId="0" borderId="1" xfId="29" applyFont="1" applyBorder="1" applyAlignment="1">
      <alignment horizontal="center" vertical="center" wrapText="1"/>
    </xf>
    <xf numFmtId="187" fontId="40" fillId="0" borderId="1" xfId="28" applyFont="1" applyBorder="1" applyAlignment="1">
      <alignment horizontal="center" vertical="center" wrapText="1"/>
    </xf>
    <xf numFmtId="187" fontId="42" fillId="0" borderId="3" xfId="28" applyFont="1" applyBorder="1" applyAlignment="1">
      <alignment horizontal="center" vertical="center"/>
    </xf>
    <xf numFmtId="187" fontId="38" fillId="0" borderId="6" xfId="28" applyFont="1" applyBorder="1" applyAlignment="1">
      <alignment horizontal="center" vertical="center"/>
    </xf>
    <xf numFmtId="0" fontId="3" fillId="0" borderId="0" xfId="11" applyNumberFormat="1"/>
  </cellXfs>
  <cellStyles count="31">
    <cellStyle name="Currency 2" xfId="19" xr:uid="{00000000-0005-0000-0000-000000000000}"/>
    <cellStyle name="Currency 2 2 2" xfId="8" xr:uid="{00000000-0005-0000-0000-000001000000}"/>
    <cellStyle name="Currency_JCP soft spun and fleece 092310" xfId="17" xr:uid="{00000000-0005-0000-0000-000002000000}"/>
    <cellStyle name="Normal 2" xfId="4" xr:uid="{00000000-0005-0000-0000-000003000000}"/>
    <cellStyle name="Normal 2 18 2" xfId="1" xr:uid="{00000000-0005-0000-0000-000004000000}"/>
    <cellStyle name="Normal 2 2" xfId="22" xr:uid="{00000000-0005-0000-0000-000005000000}"/>
    <cellStyle name="Normal 35" xfId="6" xr:uid="{00000000-0005-0000-0000-000006000000}"/>
    <cellStyle name="Normal_2010 NY-showroom sheet set for JCP 0330" xfId="18" xr:uid="{00000000-0005-0000-0000-000007000000}"/>
    <cellStyle name="Normal_HE micro fiber Sheets 08252010" xfId="21" xr:uid="{00000000-0005-0000-0000-000008000000}"/>
    <cellStyle name="Normal_jcp duet sheet and reversible sheet 09-27-2010 2" xfId="14" xr:uid="{00000000-0005-0000-0000-000009000000}"/>
    <cellStyle name="Normal_Kohl's 600TC sheets price requote Oct 30 09" xfId="20" xr:uid="{00000000-0005-0000-0000-00000A000000}"/>
    <cellStyle name="Normal_March 2011 Macys market quote" xfId="11" xr:uid="{00000000-0005-0000-0000-00000B000000}"/>
    <cellStyle name="Normal_March 2011 Macys market quote 2" xfId="26" xr:uid="{00000000-0005-0000-0000-00000C000000}"/>
    <cellStyle name="Normal_March 2011 Macys market quote 3" xfId="29" xr:uid="{00000000-0005-0000-0000-00000D000000}"/>
    <cellStyle name="Normal_March 2011 Macys market quote 4" xfId="25" xr:uid="{00000000-0005-0000-0000-00000E000000}"/>
    <cellStyle name="Normal_Quote sheet of  E-Commerce   sheet updated 11-30-2010" xfId="16" xr:uid="{00000000-0005-0000-0000-00000F000000}"/>
    <cellStyle name="Normal_West End Quote Sheet for Fred Meyer20090804-Hellen 2" xfId="30" xr:uid="{00000000-0005-0000-0000-000010000000}"/>
    <cellStyle name="Percent 2" xfId="5" xr:uid="{00000000-0005-0000-0000-000011000000}"/>
    <cellStyle name="Percent 2 2 2" xfId="7" xr:uid="{00000000-0005-0000-0000-000012000000}"/>
    <cellStyle name="Style 1" xfId="3" xr:uid="{00000000-0005-0000-0000-000013000000}"/>
    <cellStyle name="百分比 2" xfId="13" xr:uid="{00000000-0005-0000-0000-000014000000}"/>
    <cellStyle name="常规" xfId="0" builtinId="0"/>
    <cellStyle name="常规 12" xfId="24" xr:uid="{00000000-0005-0000-0000-000016000000}"/>
    <cellStyle name="常规 2" xfId="23" xr:uid="{00000000-0005-0000-0000-000017000000}"/>
    <cellStyle name="常规 3" xfId="28" xr:uid="{00000000-0005-0000-0000-000018000000}"/>
    <cellStyle name="货币 2" xfId="15" xr:uid="{00000000-0005-0000-0000-000019000000}"/>
    <cellStyle name="千位分隔" xfId="10" builtinId="3"/>
    <cellStyle name="千位分隔 2" xfId="12" xr:uid="{00000000-0005-0000-0000-00001B000000}"/>
    <cellStyle name="样式 1 2" xfId="2" xr:uid="{00000000-0005-0000-0000-00001C000000}"/>
    <cellStyle name="样式 1 2 2" xfId="27" xr:uid="{00000000-0005-0000-0000-00001D000000}"/>
    <cellStyle name="样式 1 5" xfId="9" xr:uid="{00000000-0005-0000-0000-00001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600075</xdr:colOff>
      <xdr:row>10</xdr:row>
      <xdr:rowOff>0</xdr:rowOff>
    </xdr:from>
    <xdr:ext cx="5715" cy="0"/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8BA2318B-68F2-439C-A0B4-7FE42465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9450" y="16192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arah.chen\AppData\Local\Microsoft\Windows\Temporary%20Internet%20Files\Content.Outlook\RBUPAN03\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Field Option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21"/>
  <sheetViews>
    <sheetView workbookViewId="0">
      <selection activeCell="F5" sqref="F5"/>
    </sheetView>
  </sheetViews>
  <sheetFormatPr defaultRowHeight="15" x14ac:dyDescent="0.25"/>
  <cols>
    <col min="1" max="1" width="18.7109375" customWidth="1"/>
    <col min="2" max="2" width="18.85546875" bestFit="1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679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4" t="s">
        <v>19</v>
      </c>
      <c r="B3" s="48" t="s">
        <v>508</v>
      </c>
      <c r="C3" s="49" t="s">
        <v>22</v>
      </c>
      <c r="D3" s="125" t="str">
        <f>_xlfn.TEXTJOIN(" ",TRUE,B6,D5,D6,B7,D4,D7)</f>
        <v>Ross Beautyrest  90gsm Solid Poly Satin Sheet Set SHEET/SHEET SET</v>
      </c>
      <c r="E3" s="59" t="s">
        <v>23</v>
      </c>
      <c r="F3" s="50" t="s">
        <v>36</v>
      </c>
      <c r="G3" s="59" t="s">
        <v>24</v>
      </c>
      <c r="H3" s="50" t="s">
        <v>510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5" t="s">
        <v>18</v>
      </c>
      <c r="B4" s="48" t="s">
        <v>91</v>
      </c>
      <c r="C4" s="58" t="s">
        <v>33</v>
      </c>
      <c r="D4" s="48" t="s">
        <v>900</v>
      </c>
      <c r="E4" s="59" t="s">
        <v>34</v>
      </c>
      <c r="F4" s="50" t="s">
        <v>405</v>
      </c>
      <c r="G4" s="59" t="s">
        <v>35</v>
      </c>
      <c r="H4" s="50" t="s">
        <v>511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4" t="s">
        <v>688</v>
      </c>
      <c r="B5" s="48"/>
      <c r="C5" s="17" t="s">
        <v>42</v>
      </c>
      <c r="D5" s="11"/>
      <c r="E5" s="43" t="s">
        <v>692</v>
      </c>
      <c r="F5" s="12" t="s">
        <v>685</v>
      </c>
      <c r="G5" s="43" t="s">
        <v>43</v>
      </c>
      <c r="H5" s="12" t="s">
        <v>98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41</v>
      </c>
      <c r="B6" s="11" t="s">
        <v>115</v>
      </c>
      <c r="C6" s="17" t="s">
        <v>44</v>
      </c>
      <c r="D6" s="11"/>
      <c r="E6" s="43" t="s">
        <v>45</v>
      </c>
      <c r="F6" s="69" t="s">
        <v>94</v>
      </c>
      <c r="G6" s="43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66" t="s">
        <v>3</v>
      </c>
      <c r="B7" s="11" t="s">
        <v>870</v>
      </c>
      <c r="C7" s="30" t="s">
        <v>50</v>
      </c>
      <c r="D7" s="12" t="s">
        <v>662</v>
      </c>
      <c r="E7" s="67" t="s">
        <v>51</v>
      </c>
      <c r="F7" s="12" t="s">
        <v>872</v>
      </c>
      <c r="G7" s="68" t="s">
        <v>52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42" t="s">
        <v>20</v>
      </c>
      <c r="B8" s="11" t="s">
        <v>871</v>
      </c>
      <c r="C8" s="93" t="s">
        <v>62</v>
      </c>
      <c r="D8" s="124">
        <f>'internal commitment'!AI18</f>
        <v>107596</v>
      </c>
      <c r="E8" s="42" t="s">
        <v>463</v>
      </c>
      <c r="F8" s="11"/>
      <c r="G8" s="71" t="s">
        <v>77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62" t="s">
        <v>61</v>
      </c>
      <c r="B9" s="63"/>
      <c r="C9" s="93" t="s">
        <v>656</v>
      </c>
      <c r="D9" s="124">
        <f>'internal commitment'!AJ18</f>
        <v>79948.600000000006</v>
      </c>
      <c r="E9" s="42" t="s">
        <v>464</v>
      </c>
      <c r="F9" s="37"/>
    </row>
    <row r="10" spans="1:224" x14ac:dyDescent="0.25">
      <c r="A10" s="42" t="s">
        <v>466</v>
      </c>
      <c r="B10" s="37"/>
      <c r="C10" s="42" t="s">
        <v>63</v>
      </c>
      <c r="D10" s="36" t="s">
        <v>607</v>
      </c>
      <c r="E10" s="42" t="s">
        <v>465</v>
      </c>
      <c r="F10" s="37" t="s">
        <v>676</v>
      </c>
    </row>
    <row r="11" spans="1:224" x14ac:dyDescent="0.25">
      <c r="C11" s="42" t="s">
        <v>64</v>
      </c>
      <c r="D11" s="11" t="s">
        <v>869</v>
      </c>
    </row>
    <row r="12" spans="1:224" x14ac:dyDescent="0.25">
      <c r="C12" s="42" t="s">
        <v>65</v>
      </c>
      <c r="D12" s="37" t="s">
        <v>1</v>
      </c>
    </row>
    <row r="13" spans="1:224" x14ac:dyDescent="0.25">
      <c r="C13" s="255" t="s">
        <v>873</v>
      </c>
      <c r="D13" s="256">
        <f>'internal commitment'!AK18</f>
        <v>0.25700000000000001</v>
      </c>
    </row>
    <row r="15" spans="1:224" x14ac:dyDescent="0.25">
      <c r="D15" s="47"/>
    </row>
    <row r="16" spans="1:224" x14ac:dyDescent="0.25">
      <c r="A16" t="s">
        <v>466</v>
      </c>
    </row>
    <row r="17" spans="1:1" x14ac:dyDescent="0.25">
      <c r="A17" s="3" t="s">
        <v>657</v>
      </c>
    </row>
    <row r="18" spans="1:1" x14ac:dyDescent="0.25">
      <c r="A18" s="3" t="s">
        <v>658</v>
      </c>
    </row>
    <row r="19" spans="1:1" x14ac:dyDescent="0.25">
      <c r="A19" t="s">
        <v>659</v>
      </c>
    </row>
    <row r="20" spans="1:1" x14ac:dyDescent="0.25">
      <c r="A20" s="3" t="s">
        <v>660</v>
      </c>
    </row>
    <row r="21" spans="1:1" x14ac:dyDescent="0.25">
      <c r="A21" s="3" t="s">
        <v>661</v>
      </c>
    </row>
  </sheetData>
  <protectedRanges>
    <protectedRange password="F78C" sqref="HB4:HC8 HH4:HH8 HD6:HG8 GT6:GZ8" name="区域1_1"/>
  </protectedRanges>
  <phoneticPr fontId="23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D12</xm:sqref>
        </x14:dataValidation>
        <x14:dataValidation type="list" allowBlank="1" showInputMessage="1" showErrorMessage="1" xr:uid="{00000000-0002-0000-0000-000003000000}">
          <x14:formula1>
            <xm:f>ValueSelect!$F$2:$F$10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Data!$P$2:$P$3</xm:f>
          </x14:formula1>
          <xm:sqref>H5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H6</xm:sqref>
        </x14:dataValidation>
        <x14:dataValidation type="list" allowBlank="1" showInputMessage="1" showErrorMessage="1" xr:uid="{00000000-0002-0000-0000-000008000000}">
          <x14:formula1>
            <xm:f>Data!$T$2:$T$3</xm:f>
          </x14:formula1>
          <xm:sqref>H8</xm:sqref>
        </x14:dataValidation>
        <x14:dataValidation type="list" allowBlank="1" showInputMessage="1" showErrorMessage="1" xr:uid="{00000000-0002-0000-0000-000009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A000000}">
          <x14:formula1>
            <xm:f>ValueSelect!$K$2:$K$21</xm:f>
          </x14:formula1>
          <xm:sqref>H7</xm:sqref>
        </x14:dataValidation>
        <x14:dataValidation type="list" allowBlank="1" showInputMessage="1" showErrorMessage="1" xr:uid="{00000000-0002-0000-0000-00000B000000}">
          <x14:formula1>
            <xm:f>Data!$N$2:$N$6</xm:f>
          </x14:formula1>
          <xm:sqref>H3</xm:sqref>
        </x14:dataValidation>
        <x14:dataValidation type="list" allowBlank="1" showInputMessage="1" showErrorMessage="1" xr:uid="{00000000-0002-0000-0000-00000C000000}">
          <x14:formula1>
            <xm:f>Data!$M$2:$M$7</xm:f>
          </x14:formula1>
          <xm:sqref>F10</xm:sqref>
        </x14:dataValidation>
        <x14:dataValidation type="list" allowBlank="1" showInputMessage="1" showErrorMessage="1" xr:uid="{00000000-0002-0000-0000-00000D000000}">
          <x14:formula1>
            <xm:f>Data!$J$2:$J$4</xm:f>
          </x14:formula1>
          <xm:sqref>B9</xm:sqref>
        </x14:dataValidation>
        <x14:dataValidation type="list" allowBlank="1" showInputMessage="1" showErrorMessage="1" xr:uid="{00000000-0002-0000-0000-00000E000000}">
          <x14:formula1>
            <xm:f>ValueSelect!$H$2:$H$12</xm:f>
          </x14:formula1>
          <xm:sqref>F7</xm:sqref>
        </x14:dataValidation>
        <x14:dataValidation type="list" allowBlank="1" showInputMessage="1" showErrorMessage="1" xr:uid="{00000000-0002-0000-0000-00000F000000}">
          <x14:formula1>
            <xm:f>Data!$G$2:$G$10</xm:f>
          </x14:formula1>
          <xm:sqref>F4</xm:sqref>
        </x14:dataValidation>
        <x14:dataValidation type="list" allowBlank="1" showInputMessage="1" showErrorMessage="1" xr:uid="{00000000-0002-0000-0000-000010000000}">
          <x14:formula1>
            <xm:f>ValueSelect!$J$2:$J$18</xm:f>
          </x14:formula1>
          <xm:sqref>F9</xm:sqref>
        </x14:dataValidation>
        <x14:dataValidation type="list" allowBlank="1" showInputMessage="1" showErrorMessage="1" xr:uid="{00000000-0002-0000-0000-000011000000}">
          <x14:formula1>
            <xm:f>ValueSelect!$I$2:$I$10</xm:f>
          </x14:formula1>
          <xm:sqref>F8</xm:sqref>
        </x14:dataValidation>
        <x14:dataValidation type="list" allowBlank="1" showInputMessage="1" showErrorMessage="1" xr:uid="{00000000-0002-0000-0000-000012000000}">
          <x14:formula1>
            <xm:f>Data!$E$2:$E$6</xm:f>
          </x14:formula1>
          <xm:sqref>D10</xm:sqref>
        </x14:dataValidation>
        <x14:dataValidation type="list" allowBlank="1" showInputMessage="1" showErrorMessage="1" xr:uid="{00000000-0002-0000-0000-000013000000}">
          <x14:formula1>
            <xm:f>ValueSelect!$B$2:$B$44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53"/>
  <sheetViews>
    <sheetView topLeftCell="AO1" zoomScale="99" zoomScaleNormal="99" workbookViewId="0">
      <selection activeCell="AA4" sqref="AA4:AA9"/>
    </sheetView>
  </sheetViews>
  <sheetFormatPr defaultColWidth="9.140625" defaultRowHeight="15" x14ac:dyDescent="0.25"/>
  <cols>
    <col min="1" max="1" width="10.140625" style="72" customWidth="1"/>
    <col min="2" max="2" width="7.140625" style="73" customWidth="1"/>
    <col min="3" max="4" width="8.42578125" style="73" customWidth="1"/>
    <col min="5" max="5" width="11.5703125" style="73" bestFit="1" customWidth="1"/>
    <col min="6" max="6" width="20.5703125" style="73" bestFit="1" customWidth="1"/>
    <col min="7" max="7" width="17.5703125" style="73" bestFit="1" customWidth="1"/>
    <col min="8" max="8" width="18" style="73" bestFit="1" customWidth="1"/>
    <col min="9" max="9" width="42.7109375" style="73" customWidth="1"/>
    <col min="10" max="10" width="32.5703125" style="73" customWidth="1"/>
    <col min="11" max="11" width="53.5703125" style="73" bestFit="1" customWidth="1"/>
    <col min="12" max="12" width="22.140625" style="73" bestFit="1" customWidth="1"/>
    <col min="13" max="13" width="44" style="73" bestFit="1" customWidth="1"/>
    <col min="14" max="14" width="14.42578125" style="73" customWidth="1"/>
    <col min="15" max="15" width="6.140625" style="73" customWidth="1"/>
    <col min="16" max="17" width="16.140625" style="73" customWidth="1"/>
    <col min="18" max="18" width="8.85546875" style="73" customWidth="1"/>
    <col min="19" max="19" width="8.5703125" style="138" customWidth="1"/>
    <col min="20" max="20" width="8.85546875" style="73" customWidth="1"/>
    <col min="21" max="21" width="8.85546875" style="79" customWidth="1"/>
    <col min="22" max="22" width="8.5703125" style="79" customWidth="1"/>
    <col min="23" max="23" width="9.42578125" style="73" customWidth="1"/>
    <col min="24" max="24" width="8.140625" style="129" customWidth="1"/>
    <col min="25" max="25" width="8.7109375" style="129" customWidth="1"/>
    <col min="26" max="26" width="7.140625" style="129" customWidth="1"/>
    <col min="27" max="27" width="9" style="119" customWidth="1"/>
    <col min="28" max="28" width="6.28515625" style="120" customWidth="1"/>
    <col min="29" max="29" width="10" style="137" customWidth="1"/>
    <col min="30" max="30" width="10" style="119" customWidth="1"/>
    <col min="31" max="31" width="9.85546875" style="120" customWidth="1"/>
    <col min="32" max="32" width="7.85546875" style="73" customWidth="1"/>
    <col min="33" max="33" width="8.85546875" style="79" customWidth="1"/>
    <col min="34" max="34" width="13.28515625" style="73" bestFit="1" customWidth="1"/>
    <col min="35" max="35" width="8.42578125" style="78" customWidth="1"/>
    <col min="36" max="36" width="9" style="79" customWidth="1"/>
    <col min="37" max="37" width="8.42578125" style="79" customWidth="1"/>
    <col min="38" max="38" width="7.85546875" style="78" customWidth="1"/>
    <col min="39" max="39" width="8.28515625" style="79" customWidth="1"/>
    <col min="40" max="40" width="11.5703125" style="78" customWidth="1"/>
    <col min="41" max="41" width="10.85546875" style="79" customWidth="1"/>
    <col min="42" max="42" width="8.140625" style="78" customWidth="1"/>
    <col min="43" max="43" width="9.28515625" style="79" customWidth="1"/>
    <col min="44" max="44" width="8.140625" style="78" customWidth="1"/>
    <col min="45" max="46" width="9.28515625" style="79" customWidth="1"/>
    <col min="47" max="47" width="8.140625" style="78" customWidth="1"/>
    <col min="48" max="48" width="9.28515625" style="79" customWidth="1"/>
    <col min="49" max="49" width="7.85546875" style="79" customWidth="1"/>
    <col min="50" max="50" width="9.5703125" style="79" customWidth="1"/>
    <col min="51" max="51" width="7.7109375" style="79" customWidth="1"/>
    <col min="52" max="52" width="12.140625" style="79" customWidth="1"/>
    <col min="53" max="53" width="10.140625" style="145" customWidth="1"/>
    <col min="54" max="54" width="9.140625" style="73"/>
    <col min="55" max="55" width="11.5703125" style="79" customWidth="1"/>
    <col min="56" max="56" width="15" style="79" customWidth="1"/>
    <col min="57" max="16384" width="9.140625" style="73"/>
  </cols>
  <sheetData>
    <row r="1" spans="1:56" x14ac:dyDescent="0.25">
      <c r="E1" s="74"/>
      <c r="F1" s="74"/>
      <c r="G1" s="75"/>
      <c r="V1" s="76"/>
      <c r="W1" s="77"/>
      <c r="X1" s="126"/>
      <c r="Y1" s="126"/>
      <c r="Z1" s="126"/>
      <c r="AA1" s="130"/>
      <c r="AB1" s="77"/>
      <c r="AC1" s="134"/>
      <c r="AD1" s="77"/>
      <c r="AE1" s="77"/>
      <c r="AF1" s="77"/>
      <c r="AG1" s="77"/>
      <c r="AT1" s="79" t="s">
        <v>681</v>
      </c>
      <c r="AZ1" s="76"/>
      <c r="BA1" s="141" t="s">
        <v>690</v>
      </c>
    </row>
    <row r="2" spans="1:56" x14ac:dyDescent="0.25">
      <c r="G2" s="74" t="s">
        <v>608</v>
      </c>
      <c r="I2" s="74" t="s">
        <v>608</v>
      </c>
      <c r="J2" s="74" t="s">
        <v>608</v>
      </c>
      <c r="K2" s="74" t="s">
        <v>608</v>
      </c>
      <c r="L2" s="74" t="s">
        <v>608</v>
      </c>
      <c r="M2" s="74" t="s">
        <v>608</v>
      </c>
      <c r="N2" s="74" t="s">
        <v>608</v>
      </c>
      <c r="O2" s="74"/>
      <c r="T2" s="74" t="s">
        <v>608</v>
      </c>
      <c r="U2" s="298" t="s">
        <v>671</v>
      </c>
      <c r="V2" s="299"/>
      <c r="W2" s="289" t="s">
        <v>609</v>
      </c>
      <c r="X2" s="290"/>
      <c r="Y2" s="290"/>
      <c r="Z2" s="290"/>
      <c r="AA2" s="290"/>
      <c r="AB2" s="290"/>
      <c r="AC2" s="290"/>
      <c r="AD2" s="290"/>
      <c r="AE2" s="290"/>
      <c r="AF2" s="290"/>
      <c r="AG2" s="291"/>
      <c r="AH2" s="292" t="s">
        <v>610</v>
      </c>
      <c r="AI2" s="292"/>
      <c r="AJ2" s="292"/>
      <c r="AL2" s="293" t="s">
        <v>611</v>
      </c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5"/>
      <c r="AX2" s="296" t="s">
        <v>612</v>
      </c>
      <c r="AY2" s="297"/>
      <c r="AZ2" s="297"/>
      <c r="BA2" s="142"/>
      <c r="BB2" s="80"/>
      <c r="BC2" s="81"/>
      <c r="BD2" s="81"/>
    </row>
    <row r="3" spans="1:56" ht="68.099999999999994" customHeight="1" x14ac:dyDescent="0.25">
      <c r="A3" s="82" t="s">
        <v>613</v>
      </c>
      <c r="B3" s="82" t="s">
        <v>614</v>
      </c>
      <c r="C3" s="83" t="s">
        <v>615</v>
      </c>
      <c r="D3" s="83" t="s">
        <v>683</v>
      </c>
      <c r="E3" s="84" t="s">
        <v>3</v>
      </c>
      <c r="F3" s="84" t="s">
        <v>20</v>
      </c>
      <c r="G3" s="85" t="s">
        <v>616</v>
      </c>
      <c r="H3" s="83" t="s">
        <v>617</v>
      </c>
      <c r="I3" s="86" t="s">
        <v>618</v>
      </c>
      <c r="J3" s="86" t="s">
        <v>619</v>
      </c>
      <c r="K3" s="86" t="s">
        <v>620</v>
      </c>
      <c r="L3" s="86" t="s">
        <v>686</v>
      </c>
      <c r="M3" s="86" t="s">
        <v>621</v>
      </c>
      <c r="N3" s="86" t="s">
        <v>622</v>
      </c>
      <c r="O3" s="83" t="s">
        <v>684</v>
      </c>
      <c r="P3" s="83" t="s">
        <v>623</v>
      </c>
      <c r="Q3" s="83" t="s">
        <v>624</v>
      </c>
      <c r="R3" s="83" t="s">
        <v>682</v>
      </c>
      <c r="S3" s="139" t="s">
        <v>689</v>
      </c>
      <c r="T3" s="86" t="s">
        <v>625</v>
      </c>
      <c r="U3" s="132" t="s">
        <v>672</v>
      </c>
      <c r="V3" s="87" t="s">
        <v>626</v>
      </c>
      <c r="W3" s="88" t="s">
        <v>4</v>
      </c>
      <c r="X3" s="127" t="s">
        <v>627</v>
      </c>
      <c r="Y3" s="127" t="s">
        <v>628</v>
      </c>
      <c r="Z3" s="127" t="s">
        <v>629</v>
      </c>
      <c r="AA3" s="89" t="s">
        <v>630</v>
      </c>
      <c r="AB3" s="90" t="s">
        <v>631</v>
      </c>
      <c r="AC3" s="135" t="s">
        <v>632</v>
      </c>
      <c r="AD3" s="91" t="s">
        <v>633</v>
      </c>
      <c r="AE3" s="92" t="s">
        <v>634</v>
      </c>
      <c r="AF3" s="82" t="s">
        <v>635</v>
      </c>
      <c r="AG3" s="93" t="s">
        <v>636</v>
      </c>
      <c r="AH3" s="82" t="s">
        <v>637</v>
      </c>
      <c r="AI3" s="94" t="s">
        <v>638</v>
      </c>
      <c r="AJ3" s="95" t="s">
        <v>639</v>
      </c>
      <c r="AK3" s="93" t="s">
        <v>640</v>
      </c>
      <c r="AL3" s="94" t="s">
        <v>641</v>
      </c>
      <c r="AM3" s="93" t="s">
        <v>642</v>
      </c>
      <c r="AN3" s="94" t="s">
        <v>643</v>
      </c>
      <c r="AO3" s="93" t="s">
        <v>644</v>
      </c>
      <c r="AP3" s="94" t="s">
        <v>645</v>
      </c>
      <c r="AQ3" s="93" t="s">
        <v>646</v>
      </c>
      <c r="AR3" s="94" t="s">
        <v>647</v>
      </c>
      <c r="AS3" s="93" t="s">
        <v>648</v>
      </c>
      <c r="AT3" s="133" t="s">
        <v>680</v>
      </c>
      <c r="AU3" s="94" t="s">
        <v>673</v>
      </c>
      <c r="AV3" s="93" t="s">
        <v>674</v>
      </c>
      <c r="AW3" s="93" t="s">
        <v>649</v>
      </c>
      <c r="AX3" s="96" t="s">
        <v>650</v>
      </c>
      <c r="AY3" s="97" t="s">
        <v>654</v>
      </c>
      <c r="AZ3" s="98" t="s">
        <v>655</v>
      </c>
      <c r="BA3" s="143" t="s">
        <v>691</v>
      </c>
      <c r="BB3" s="82" t="s">
        <v>651</v>
      </c>
      <c r="BC3" s="93" t="s">
        <v>652</v>
      </c>
      <c r="BD3" s="93" t="s">
        <v>653</v>
      </c>
    </row>
    <row r="4" spans="1:56" s="112" customFormat="1" ht="15" customHeight="1" x14ac:dyDescent="0.25">
      <c r="A4" s="99">
        <v>1</v>
      </c>
      <c r="B4" s="100"/>
      <c r="C4" s="100"/>
      <c r="D4" s="100"/>
      <c r="E4" s="100" t="s">
        <v>870</v>
      </c>
      <c r="F4" s="100" t="s">
        <v>871</v>
      </c>
      <c r="G4" s="100" t="s">
        <v>662</v>
      </c>
      <c r="H4" s="101" t="s">
        <v>899</v>
      </c>
      <c r="I4" s="114" t="s">
        <v>884</v>
      </c>
      <c r="J4" s="114" t="s">
        <v>874</v>
      </c>
      <c r="K4" s="114" t="s">
        <v>883</v>
      </c>
      <c r="L4" s="114" t="s">
        <v>886</v>
      </c>
      <c r="M4" s="114" t="s">
        <v>876</v>
      </c>
      <c r="N4" s="114" t="s">
        <v>878</v>
      </c>
      <c r="O4" s="100"/>
      <c r="P4" s="287" t="s">
        <v>906</v>
      </c>
      <c r="Q4" s="140" t="s">
        <v>907</v>
      </c>
      <c r="R4" s="100"/>
      <c r="S4" s="140"/>
      <c r="T4" s="100" t="s">
        <v>881</v>
      </c>
      <c r="U4" s="131">
        <f>'internal commitment'!I12</f>
        <v>0</v>
      </c>
      <c r="V4" s="81">
        <v>5.23</v>
      </c>
      <c r="W4" s="100" t="s">
        <v>100</v>
      </c>
      <c r="X4" s="257">
        <v>30</v>
      </c>
      <c r="Y4" s="258">
        <v>25</v>
      </c>
      <c r="Z4" s="257">
        <v>34</v>
      </c>
      <c r="AA4" s="175">
        <v>6.5</v>
      </c>
      <c r="AB4" s="80">
        <v>4</v>
      </c>
      <c r="AC4" s="286">
        <f>IF(X4="","",X4*Y4*Z4/1000000)</f>
        <v>2.5499999999999998E-2</v>
      </c>
      <c r="AD4" s="104">
        <v>56</v>
      </c>
      <c r="AE4" s="105">
        <f>IF(AB4="","",AD4/AC4*AB4)</f>
        <v>8784</v>
      </c>
      <c r="AF4" s="106">
        <v>3500</v>
      </c>
      <c r="AG4" s="107">
        <f>IF(ISERROR(AF4/AE4),"",AF4/AE4)</f>
        <v>0.4</v>
      </c>
      <c r="AH4" s="100" t="s">
        <v>882</v>
      </c>
      <c r="AI4" s="117">
        <v>0.314</v>
      </c>
      <c r="AJ4" s="107">
        <f>IF(ISERROR(V4*AI4),"",V4*AI4)</f>
        <v>1.64</v>
      </c>
      <c r="AK4" s="107">
        <f>IF(ISERROR(V4+AG4+AJ4),"",V4+AG4+AJ4)</f>
        <v>7.27</v>
      </c>
      <c r="AL4" s="108">
        <v>0</v>
      </c>
      <c r="AM4" s="107">
        <f t="shared" ref="AM4:AM34" si="0">IF(ISERROR(AZ4*AL4),"",AZ4*AL4)</f>
        <v>0</v>
      </c>
      <c r="AN4" s="108">
        <v>0</v>
      </c>
      <c r="AO4" s="107">
        <f t="shared" ref="AO4:AO34" si="1">IF(ISERROR(AZ4*AN4),"",AZ4*AN4)</f>
        <v>0</v>
      </c>
      <c r="AP4" s="108">
        <v>5.5E-2</v>
      </c>
      <c r="AQ4" s="107">
        <f>IF(ISERROR(AZ4*AP4),"",AZ4*AP4)</f>
        <v>0.57999999999999996</v>
      </c>
      <c r="AR4" s="108">
        <v>0</v>
      </c>
      <c r="AS4" s="107">
        <f>IF(ISERROR(V4*AR4),"",V4*AR4)</f>
        <v>0</v>
      </c>
      <c r="AT4" s="111">
        <v>0</v>
      </c>
      <c r="AU4" s="108">
        <v>0</v>
      </c>
      <c r="AV4" s="107">
        <f>IF(ISERROR(AZ4*AU4),"",AZ4*AU4)</f>
        <v>0</v>
      </c>
      <c r="AW4" s="107">
        <f>IF(ISERROR(AM4+AO4+AQ4+AS4+AV4),"",AM4+AO4+AQ4+AS4+AV4)</f>
        <v>0.57999999999999996</v>
      </c>
      <c r="AX4" s="107">
        <f t="shared" ref="AX4:AX35" si="2">IF(ISERROR(AK4+AW4),"",AK4+AW4)</f>
        <v>7.85</v>
      </c>
      <c r="AY4" s="110">
        <f t="shared" ref="AY4:AY52" si="3">IF(ISERROR((AZ4-AX4)/AZ4),"",(AZ4-AX4)/AZ4)</f>
        <v>0.25380000000000003</v>
      </c>
      <c r="AZ4" s="81">
        <v>10.52</v>
      </c>
      <c r="BA4" s="144"/>
      <c r="BB4" s="114">
        <v>1620</v>
      </c>
      <c r="BC4" s="107">
        <f>IF(ISERROR(AX4*BB4),"",AX4*BB4)</f>
        <v>12717</v>
      </c>
      <c r="BD4" s="107">
        <f>IF(ISERROR(AZ4*BB4),"",AZ4*BB4)</f>
        <v>17042.400000000001</v>
      </c>
    </row>
    <row r="5" spans="1:56" s="112" customFormat="1" ht="16.5" customHeight="1" x14ac:dyDescent="0.25">
      <c r="A5" s="99">
        <v>2</v>
      </c>
      <c r="B5" s="100"/>
      <c r="C5" s="100"/>
      <c r="D5" s="100"/>
      <c r="E5" s="100" t="s">
        <v>870</v>
      </c>
      <c r="F5" s="100" t="s">
        <v>871</v>
      </c>
      <c r="G5" s="100" t="s">
        <v>662</v>
      </c>
      <c r="H5" s="3" t="s">
        <v>898</v>
      </c>
      <c r="I5" s="114" t="s">
        <v>884</v>
      </c>
      <c r="J5" s="114" t="s">
        <v>874</v>
      </c>
      <c r="K5" s="114" t="s">
        <v>883</v>
      </c>
      <c r="L5" s="114" t="s">
        <v>886</v>
      </c>
      <c r="M5" s="114" t="s">
        <v>877</v>
      </c>
      <c r="N5" s="114" t="s">
        <v>878</v>
      </c>
      <c r="O5" s="100"/>
      <c r="P5" s="287" t="s">
        <v>901</v>
      </c>
      <c r="Q5" s="140" t="s">
        <v>908</v>
      </c>
      <c r="R5" s="100"/>
      <c r="S5" s="140"/>
      <c r="T5" s="100" t="s">
        <v>881</v>
      </c>
      <c r="U5" s="131">
        <f>'internal commitment'!I13</f>
        <v>0</v>
      </c>
      <c r="V5" s="81">
        <v>6.08</v>
      </c>
      <c r="W5" s="100" t="s">
        <v>100</v>
      </c>
      <c r="X5" s="257">
        <v>30</v>
      </c>
      <c r="Y5" s="258">
        <v>25</v>
      </c>
      <c r="Z5" s="177">
        <v>38</v>
      </c>
      <c r="AA5" s="175">
        <v>7.7</v>
      </c>
      <c r="AB5" s="80">
        <v>4</v>
      </c>
      <c r="AC5" s="286">
        <f t="shared" ref="AC5:AC52" si="4">IF(X5="","",X5*Y5*Z5/1000000)</f>
        <v>2.8500000000000001E-2</v>
      </c>
      <c r="AD5" s="104">
        <v>56</v>
      </c>
      <c r="AE5" s="105">
        <f t="shared" ref="AE5:AE52" si="5">IF(AB5="","",AD5/AC5*AB5)</f>
        <v>7860</v>
      </c>
      <c r="AF5" s="106">
        <v>3500</v>
      </c>
      <c r="AG5" s="107">
        <f t="shared" ref="AG5:AG52" si="6">IF(ISERROR(AF5/AE5),"",AF5/AE5)</f>
        <v>0.45</v>
      </c>
      <c r="AH5" s="100" t="s">
        <v>882</v>
      </c>
      <c r="AI5" s="117">
        <v>0.314</v>
      </c>
      <c r="AJ5" s="107">
        <f t="shared" ref="AJ5:AJ9" si="7">IF(ISERROR(V5*AI5),"",V5*AI5)</f>
        <v>1.91</v>
      </c>
      <c r="AK5" s="107">
        <f t="shared" ref="AK5:AK9" si="8">IF(ISERROR(V5+AG5+AJ5),"",V5+AG5+AJ5)</f>
        <v>8.44</v>
      </c>
      <c r="AL5" s="108">
        <v>0</v>
      </c>
      <c r="AM5" s="107">
        <f t="shared" si="0"/>
        <v>0</v>
      </c>
      <c r="AN5" s="108">
        <v>0</v>
      </c>
      <c r="AO5" s="107">
        <f t="shared" si="1"/>
        <v>0</v>
      </c>
      <c r="AP5" s="108">
        <v>5.5E-2</v>
      </c>
      <c r="AQ5" s="107">
        <f t="shared" ref="AQ5:AQ52" si="9">IF(ISERROR(AZ5*AP5),"",AZ5*AP5)</f>
        <v>0.67</v>
      </c>
      <c r="AR5" s="108">
        <v>0</v>
      </c>
      <c r="AS5" s="107">
        <f t="shared" ref="AS5:AS9" si="10">IF(ISERROR(V5*AR5),"",V5*AR5)</f>
        <v>0</v>
      </c>
      <c r="AT5" s="111">
        <v>0</v>
      </c>
      <c r="AU5" s="108">
        <v>0</v>
      </c>
      <c r="AV5" s="107">
        <f t="shared" ref="AV5:AV52" si="11">IF(ISERROR(AZ5*AU5),"",AZ5*AU5)</f>
        <v>0</v>
      </c>
      <c r="AW5" s="107">
        <f t="shared" ref="AW5:AW6" si="12">IF(ISERROR(AM5+AO5+AQ5+AS5+AV5),"",AM5+AO5+AQ5+AS5+AV5)</f>
        <v>0.67</v>
      </c>
      <c r="AX5" s="107">
        <f t="shared" si="2"/>
        <v>9.11</v>
      </c>
      <c r="AY5" s="110">
        <f t="shared" si="3"/>
        <v>0.25140000000000001</v>
      </c>
      <c r="AZ5" s="81">
        <v>12.17</v>
      </c>
      <c r="BA5" s="144"/>
      <c r="BB5" s="114">
        <v>1544</v>
      </c>
      <c r="BC5" s="107">
        <f t="shared" ref="BC5:BC52" si="13">IF(ISERROR(AX5*BB5),"",AX5*BB5)</f>
        <v>14065.84</v>
      </c>
      <c r="BD5" s="107">
        <f t="shared" ref="BD5:BD52" si="14">IF(ISERROR(AZ5*BB5),"",AZ5*BB5)</f>
        <v>18790.48</v>
      </c>
    </row>
    <row r="6" spans="1:56" s="112" customFormat="1" x14ac:dyDescent="0.25">
      <c r="A6" s="99">
        <v>3</v>
      </c>
      <c r="B6" s="100"/>
      <c r="C6" s="100"/>
      <c r="D6" s="100"/>
      <c r="E6" s="100" t="s">
        <v>870</v>
      </c>
      <c r="F6" s="100" t="s">
        <v>871</v>
      </c>
      <c r="G6" s="100" t="s">
        <v>662</v>
      </c>
      <c r="H6" s="3" t="s">
        <v>898</v>
      </c>
      <c r="I6" s="114" t="s">
        <v>884</v>
      </c>
      <c r="J6" s="114" t="s">
        <v>874</v>
      </c>
      <c r="K6" s="114" t="s">
        <v>883</v>
      </c>
      <c r="L6" s="114" t="s">
        <v>886</v>
      </c>
      <c r="M6" s="114" t="s">
        <v>876</v>
      </c>
      <c r="N6" s="114" t="s">
        <v>879</v>
      </c>
      <c r="O6" s="100"/>
      <c r="P6" s="287" t="s">
        <v>902</v>
      </c>
      <c r="Q6" s="140" t="s">
        <v>909</v>
      </c>
      <c r="R6" s="100"/>
      <c r="S6" s="140"/>
      <c r="T6" s="100" t="s">
        <v>881</v>
      </c>
      <c r="U6" s="131">
        <f>'internal commitment'!I14</f>
        <v>0</v>
      </c>
      <c r="V6" s="81">
        <v>5.23</v>
      </c>
      <c r="W6" s="100" t="s">
        <v>100</v>
      </c>
      <c r="X6" s="257">
        <v>30</v>
      </c>
      <c r="Y6" s="258">
        <v>25</v>
      </c>
      <c r="Z6" s="257">
        <v>34</v>
      </c>
      <c r="AA6" s="175">
        <v>6.5</v>
      </c>
      <c r="AB6" s="80">
        <v>4</v>
      </c>
      <c r="AC6" s="286">
        <f t="shared" si="4"/>
        <v>2.5499999999999998E-2</v>
      </c>
      <c r="AD6" s="104">
        <v>56</v>
      </c>
      <c r="AE6" s="105">
        <f t="shared" si="5"/>
        <v>8784</v>
      </c>
      <c r="AF6" s="106">
        <v>3500</v>
      </c>
      <c r="AG6" s="107">
        <f t="shared" si="6"/>
        <v>0.4</v>
      </c>
      <c r="AH6" s="100" t="s">
        <v>882</v>
      </c>
      <c r="AI6" s="117">
        <v>0.314</v>
      </c>
      <c r="AJ6" s="107">
        <f t="shared" si="7"/>
        <v>1.64</v>
      </c>
      <c r="AK6" s="107">
        <f t="shared" si="8"/>
        <v>7.27</v>
      </c>
      <c r="AL6" s="108">
        <v>0</v>
      </c>
      <c r="AM6" s="107">
        <f t="shared" si="0"/>
        <v>0</v>
      </c>
      <c r="AN6" s="108">
        <v>0</v>
      </c>
      <c r="AO6" s="107">
        <f t="shared" si="1"/>
        <v>0</v>
      </c>
      <c r="AP6" s="108">
        <v>5.5E-2</v>
      </c>
      <c r="AQ6" s="107">
        <f t="shared" si="9"/>
        <v>0.57999999999999996</v>
      </c>
      <c r="AR6" s="108">
        <v>0</v>
      </c>
      <c r="AS6" s="107">
        <f t="shared" si="10"/>
        <v>0</v>
      </c>
      <c r="AT6" s="111">
        <v>0</v>
      </c>
      <c r="AU6" s="108">
        <v>0</v>
      </c>
      <c r="AV6" s="107">
        <f t="shared" si="11"/>
        <v>0</v>
      </c>
      <c r="AW6" s="107">
        <f t="shared" si="12"/>
        <v>0.57999999999999996</v>
      </c>
      <c r="AX6" s="107">
        <f t="shared" si="2"/>
        <v>7.85</v>
      </c>
      <c r="AY6" s="110">
        <f t="shared" si="3"/>
        <v>0.25380000000000003</v>
      </c>
      <c r="AZ6" s="81">
        <v>10.52</v>
      </c>
      <c r="BA6" s="144"/>
      <c r="BB6" s="114">
        <v>1620</v>
      </c>
      <c r="BC6" s="107">
        <f t="shared" si="13"/>
        <v>12717</v>
      </c>
      <c r="BD6" s="107">
        <f t="shared" si="14"/>
        <v>17042.400000000001</v>
      </c>
    </row>
    <row r="7" spans="1:56" s="112" customFormat="1" x14ac:dyDescent="0.25">
      <c r="A7" s="99">
        <v>4</v>
      </c>
      <c r="B7" s="100"/>
      <c r="C7" s="100"/>
      <c r="D7" s="100"/>
      <c r="E7" s="100" t="s">
        <v>870</v>
      </c>
      <c r="F7" s="100" t="s">
        <v>871</v>
      </c>
      <c r="G7" s="100" t="s">
        <v>662</v>
      </c>
      <c r="H7" s="3" t="s">
        <v>898</v>
      </c>
      <c r="I7" s="114" t="s">
        <v>884</v>
      </c>
      <c r="J7" s="114" t="s">
        <v>875</v>
      </c>
      <c r="K7" s="114" t="s">
        <v>883</v>
      </c>
      <c r="L7" s="114" t="s">
        <v>885</v>
      </c>
      <c r="M7" s="114" t="s">
        <v>877</v>
      </c>
      <c r="N7" s="114" t="s">
        <v>879</v>
      </c>
      <c r="O7" s="100"/>
      <c r="P7" s="287" t="s">
        <v>903</v>
      </c>
      <c r="Q7" s="140" t="s">
        <v>910</v>
      </c>
      <c r="R7" s="100"/>
      <c r="S7" s="140"/>
      <c r="T7" s="100" t="s">
        <v>881</v>
      </c>
      <c r="U7" s="131">
        <f>'internal commitment'!I15</f>
        <v>0</v>
      </c>
      <c r="V7" s="111">
        <v>6.08</v>
      </c>
      <c r="W7" s="100" t="s">
        <v>100</v>
      </c>
      <c r="X7" s="257">
        <v>30</v>
      </c>
      <c r="Y7" s="258">
        <v>25</v>
      </c>
      <c r="Z7" s="177">
        <v>38</v>
      </c>
      <c r="AA7" s="175">
        <v>7.7</v>
      </c>
      <c r="AB7" s="80">
        <v>4</v>
      </c>
      <c r="AC7" s="286">
        <f t="shared" si="4"/>
        <v>2.8500000000000001E-2</v>
      </c>
      <c r="AD7" s="104">
        <v>56</v>
      </c>
      <c r="AE7" s="105">
        <f t="shared" si="5"/>
        <v>7860</v>
      </c>
      <c r="AF7" s="106">
        <v>3500</v>
      </c>
      <c r="AG7" s="107">
        <f t="shared" si="6"/>
        <v>0.45</v>
      </c>
      <c r="AH7" s="100" t="s">
        <v>882</v>
      </c>
      <c r="AI7" s="117">
        <v>0.314</v>
      </c>
      <c r="AJ7" s="107">
        <f t="shared" si="7"/>
        <v>1.91</v>
      </c>
      <c r="AK7" s="107">
        <f t="shared" si="8"/>
        <v>8.44</v>
      </c>
      <c r="AL7" s="108">
        <v>0</v>
      </c>
      <c r="AM7" s="107">
        <f t="shared" si="0"/>
        <v>0</v>
      </c>
      <c r="AN7" s="108">
        <v>0</v>
      </c>
      <c r="AO7" s="107">
        <f t="shared" si="1"/>
        <v>0</v>
      </c>
      <c r="AP7" s="108">
        <v>5.5E-2</v>
      </c>
      <c r="AQ7" s="107">
        <f t="shared" si="9"/>
        <v>0.67</v>
      </c>
      <c r="AR7" s="108">
        <v>0</v>
      </c>
      <c r="AS7" s="107">
        <f t="shared" si="10"/>
        <v>0</v>
      </c>
      <c r="AT7" s="111">
        <v>0</v>
      </c>
      <c r="AU7" s="108">
        <v>0</v>
      </c>
      <c r="AV7" s="107">
        <f t="shared" si="11"/>
        <v>0</v>
      </c>
      <c r="AW7" s="107">
        <f t="shared" ref="AW7:AW52" si="15">IF(ISERROR(AM7+AO7+AQ7+AS7+AV7),"",AM7+AO7+AQ7+AS7+AV7)</f>
        <v>0.67</v>
      </c>
      <c r="AX7" s="107">
        <f t="shared" si="2"/>
        <v>9.11</v>
      </c>
      <c r="AY7" s="110">
        <f t="shared" si="3"/>
        <v>0.25140000000000001</v>
      </c>
      <c r="AZ7" s="81">
        <v>12.17</v>
      </c>
      <c r="BA7" s="144"/>
      <c r="BB7" s="114">
        <v>1548</v>
      </c>
      <c r="BC7" s="107">
        <f t="shared" si="13"/>
        <v>14102.28</v>
      </c>
      <c r="BD7" s="107">
        <f t="shared" si="14"/>
        <v>18839.16</v>
      </c>
    </row>
    <row r="8" spans="1:56" s="112" customFormat="1" x14ac:dyDescent="0.25">
      <c r="A8" s="99">
        <v>5</v>
      </c>
      <c r="B8" s="100"/>
      <c r="C8" s="100"/>
      <c r="D8" s="100"/>
      <c r="E8" s="100" t="s">
        <v>870</v>
      </c>
      <c r="F8" s="100" t="s">
        <v>871</v>
      </c>
      <c r="G8" s="100" t="s">
        <v>662</v>
      </c>
      <c r="H8" s="3" t="s">
        <v>898</v>
      </c>
      <c r="I8" s="114" t="s">
        <v>884</v>
      </c>
      <c r="J8" s="114" t="s">
        <v>875</v>
      </c>
      <c r="K8" s="114" t="s">
        <v>883</v>
      </c>
      <c r="L8" s="114" t="s">
        <v>885</v>
      </c>
      <c r="M8" s="114" t="s">
        <v>876</v>
      </c>
      <c r="N8" s="114" t="s">
        <v>880</v>
      </c>
      <c r="O8" s="100"/>
      <c r="P8" s="287" t="s">
        <v>904</v>
      </c>
      <c r="Q8" s="140" t="s">
        <v>911</v>
      </c>
      <c r="R8" s="100"/>
      <c r="S8" s="140"/>
      <c r="T8" s="100" t="s">
        <v>881</v>
      </c>
      <c r="U8" s="131">
        <f>'internal commitment'!I16</f>
        <v>0</v>
      </c>
      <c r="V8" s="81">
        <v>5.23</v>
      </c>
      <c r="W8" s="100" t="s">
        <v>100</v>
      </c>
      <c r="X8" s="257">
        <v>30</v>
      </c>
      <c r="Y8" s="258">
        <v>25</v>
      </c>
      <c r="Z8" s="257">
        <v>34</v>
      </c>
      <c r="AA8" s="175">
        <v>6.5</v>
      </c>
      <c r="AB8" s="80">
        <v>4</v>
      </c>
      <c r="AC8" s="286">
        <f t="shared" si="4"/>
        <v>2.5499999999999998E-2</v>
      </c>
      <c r="AD8" s="104">
        <v>56</v>
      </c>
      <c r="AE8" s="105">
        <f t="shared" si="5"/>
        <v>8784</v>
      </c>
      <c r="AF8" s="106">
        <v>3500</v>
      </c>
      <c r="AG8" s="107">
        <f t="shared" si="6"/>
        <v>0.4</v>
      </c>
      <c r="AH8" s="100" t="s">
        <v>882</v>
      </c>
      <c r="AI8" s="117">
        <v>0.314</v>
      </c>
      <c r="AJ8" s="107">
        <f t="shared" si="7"/>
        <v>1.64</v>
      </c>
      <c r="AK8" s="107">
        <f t="shared" si="8"/>
        <v>7.27</v>
      </c>
      <c r="AL8" s="108">
        <v>0</v>
      </c>
      <c r="AM8" s="107">
        <f t="shared" si="0"/>
        <v>0</v>
      </c>
      <c r="AN8" s="108">
        <v>0</v>
      </c>
      <c r="AO8" s="107">
        <f t="shared" si="1"/>
        <v>0</v>
      </c>
      <c r="AP8" s="108">
        <v>5.5E-2</v>
      </c>
      <c r="AQ8" s="107">
        <f t="shared" si="9"/>
        <v>0.57999999999999996</v>
      </c>
      <c r="AR8" s="108">
        <v>0</v>
      </c>
      <c r="AS8" s="107">
        <f t="shared" si="10"/>
        <v>0</v>
      </c>
      <c r="AT8" s="111">
        <v>0</v>
      </c>
      <c r="AU8" s="108">
        <v>0</v>
      </c>
      <c r="AV8" s="107">
        <f t="shared" si="11"/>
        <v>0</v>
      </c>
      <c r="AW8" s="107">
        <f t="shared" si="15"/>
        <v>0.57999999999999996</v>
      </c>
      <c r="AX8" s="107">
        <f t="shared" si="2"/>
        <v>7.85</v>
      </c>
      <c r="AY8" s="110">
        <f t="shared" si="3"/>
        <v>0.25380000000000003</v>
      </c>
      <c r="AZ8" s="81">
        <v>10.52</v>
      </c>
      <c r="BA8" s="144"/>
      <c r="BB8" s="114">
        <v>1620</v>
      </c>
      <c r="BC8" s="107">
        <f t="shared" si="13"/>
        <v>12717</v>
      </c>
      <c r="BD8" s="107">
        <f t="shared" si="14"/>
        <v>17042.400000000001</v>
      </c>
    </row>
    <row r="9" spans="1:56" s="112" customFormat="1" x14ac:dyDescent="0.25">
      <c r="A9" s="99">
        <v>6</v>
      </c>
      <c r="B9" s="100"/>
      <c r="C9" s="100"/>
      <c r="D9" s="100"/>
      <c r="E9" s="100" t="s">
        <v>870</v>
      </c>
      <c r="F9" s="100" t="s">
        <v>871</v>
      </c>
      <c r="G9" s="100" t="s">
        <v>662</v>
      </c>
      <c r="H9" s="3" t="s">
        <v>898</v>
      </c>
      <c r="I9" s="114" t="s">
        <v>884</v>
      </c>
      <c r="J9" s="114" t="s">
        <v>875</v>
      </c>
      <c r="K9" s="114" t="s">
        <v>883</v>
      </c>
      <c r="L9" s="114" t="s">
        <v>885</v>
      </c>
      <c r="M9" s="114" t="s">
        <v>877</v>
      </c>
      <c r="N9" s="114" t="s">
        <v>880</v>
      </c>
      <c r="O9" s="100"/>
      <c r="P9" s="287" t="s">
        <v>905</v>
      </c>
      <c r="Q9" s="140" t="s">
        <v>912</v>
      </c>
      <c r="R9" s="100"/>
      <c r="S9" s="140"/>
      <c r="T9" s="100" t="s">
        <v>881</v>
      </c>
      <c r="U9" s="131">
        <f>'internal commitment'!I17</f>
        <v>0</v>
      </c>
      <c r="V9" s="81">
        <v>6.08</v>
      </c>
      <c r="W9" s="100" t="s">
        <v>100</v>
      </c>
      <c r="X9" s="257">
        <v>30</v>
      </c>
      <c r="Y9" s="258">
        <v>25</v>
      </c>
      <c r="Z9" s="177">
        <v>38</v>
      </c>
      <c r="AA9" s="175">
        <v>7.7</v>
      </c>
      <c r="AB9" s="80">
        <v>4</v>
      </c>
      <c r="AC9" s="286">
        <f t="shared" si="4"/>
        <v>2.8500000000000001E-2</v>
      </c>
      <c r="AD9" s="104">
        <v>56</v>
      </c>
      <c r="AE9" s="105">
        <f t="shared" si="5"/>
        <v>7860</v>
      </c>
      <c r="AF9" s="106">
        <v>3500</v>
      </c>
      <c r="AG9" s="107">
        <f t="shared" si="6"/>
        <v>0.45</v>
      </c>
      <c r="AH9" s="100" t="s">
        <v>882</v>
      </c>
      <c r="AI9" s="117">
        <v>0.314</v>
      </c>
      <c r="AJ9" s="107">
        <f t="shared" si="7"/>
        <v>1.91</v>
      </c>
      <c r="AK9" s="107">
        <f t="shared" si="8"/>
        <v>8.44</v>
      </c>
      <c r="AL9" s="108">
        <v>0</v>
      </c>
      <c r="AM9" s="107">
        <f t="shared" si="0"/>
        <v>0</v>
      </c>
      <c r="AN9" s="108">
        <v>0</v>
      </c>
      <c r="AO9" s="107">
        <f t="shared" si="1"/>
        <v>0</v>
      </c>
      <c r="AP9" s="108">
        <v>5.5E-2</v>
      </c>
      <c r="AQ9" s="107">
        <f t="shared" si="9"/>
        <v>0.67</v>
      </c>
      <c r="AR9" s="108">
        <v>0</v>
      </c>
      <c r="AS9" s="107">
        <f t="shared" si="10"/>
        <v>0</v>
      </c>
      <c r="AT9" s="111">
        <v>0</v>
      </c>
      <c r="AU9" s="108">
        <v>0</v>
      </c>
      <c r="AV9" s="107">
        <f t="shared" si="11"/>
        <v>0</v>
      </c>
      <c r="AW9" s="107">
        <f t="shared" si="15"/>
        <v>0.67</v>
      </c>
      <c r="AX9" s="107">
        <f t="shared" si="2"/>
        <v>9.11</v>
      </c>
      <c r="AY9" s="110">
        <f t="shared" si="3"/>
        <v>0.25140000000000001</v>
      </c>
      <c r="AZ9" s="81">
        <v>12.17</v>
      </c>
      <c r="BA9" s="144"/>
      <c r="BB9" s="114">
        <v>1548</v>
      </c>
      <c r="BC9" s="107">
        <f t="shared" si="13"/>
        <v>14102.28</v>
      </c>
      <c r="BD9" s="107">
        <f t="shared" si="14"/>
        <v>18839.16</v>
      </c>
    </row>
    <row r="10" spans="1:56" ht="15" customHeight="1" x14ac:dyDescent="0.25">
      <c r="A10" s="113">
        <v>7</v>
      </c>
      <c r="B10" s="114"/>
      <c r="C10" s="114"/>
      <c r="D10" s="114"/>
      <c r="E10" s="100"/>
      <c r="F10" s="100"/>
      <c r="G10" s="100"/>
      <c r="H10" s="101"/>
      <c r="I10" s="100"/>
      <c r="J10" s="100"/>
      <c r="K10" s="100"/>
      <c r="L10" s="114"/>
      <c r="M10" s="102"/>
      <c r="N10" s="100"/>
      <c r="O10" s="100"/>
      <c r="P10" s="114"/>
      <c r="Q10" s="114"/>
      <c r="R10" s="114"/>
      <c r="S10" s="140"/>
      <c r="T10" s="100"/>
      <c r="U10" s="131"/>
      <c r="V10" s="81"/>
      <c r="W10" s="100"/>
      <c r="X10" s="128"/>
      <c r="Y10" s="128"/>
      <c r="Z10" s="128"/>
      <c r="AA10" s="116"/>
      <c r="AB10" s="103"/>
      <c r="AC10" s="136" t="str">
        <f t="shared" si="4"/>
        <v/>
      </c>
      <c r="AD10" s="104"/>
      <c r="AE10" s="105" t="str">
        <f t="shared" si="5"/>
        <v/>
      </c>
      <c r="AF10" s="106"/>
      <c r="AG10" s="109" t="str">
        <f t="shared" si="6"/>
        <v/>
      </c>
      <c r="AH10" s="122"/>
      <c r="AI10" s="123"/>
      <c r="AJ10" s="107">
        <f>IF(ISERROR(V7*AI10),"",V7*AI10)</f>
        <v>0</v>
      </c>
      <c r="AK10" s="107" t="str">
        <f>IF(ISERROR(V7+AG10+AJ10),"",V7+AG10+AJ10)</f>
        <v/>
      </c>
      <c r="AL10" s="108"/>
      <c r="AM10" s="109">
        <f t="shared" si="0"/>
        <v>0</v>
      </c>
      <c r="AN10" s="108"/>
      <c r="AO10" s="109">
        <f t="shared" si="1"/>
        <v>0</v>
      </c>
      <c r="AP10" s="108"/>
      <c r="AQ10" s="107">
        <f t="shared" si="9"/>
        <v>0</v>
      </c>
      <c r="AR10" s="108"/>
      <c r="AS10" s="107">
        <f>IF(ISERROR(V7*AR10),"",V7*AR10)</f>
        <v>0</v>
      </c>
      <c r="AT10" s="111"/>
      <c r="AU10" s="108"/>
      <c r="AV10" s="107">
        <f t="shared" si="11"/>
        <v>0</v>
      </c>
      <c r="AW10" s="107">
        <f t="shared" si="15"/>
        <v>0</v>
      </c>
      <c r="AX10" s="109" t="str">
        <f t="shared" si="2"/>
        <v/>
      </c>
      <c r="AY10" s="118" t="str">
        <f t="shared" si="3"/>
        <v/>
      </c>
      <c r="AZ10" s="81"/>
      <c r="BA10" s="144"/>
      <c r="BB10" s="80"/>
      <c r="BC10" s="107" t="str">
        <f t="shared" si="13"/>
        <v/>
      </c>
      <c r="BD10" s="107">
        <f t="shared" si="14"/>
        <v>0</v>
      </c>
    </row>
    <row r="11" spans="1:56" ht="15" customHeight="1" x14ac:dyDescent="0.25">
      <c r="A11" s="113">
        <v>8</v>
      </c>
      <c r="B11" s="114"/>
      <c r="C11" s="114"/>
      <c r="D11" s="114"/>
      <c r="E11" s="100"/>
      <c r="F11" s="100"/>
      <c r="G11" s="100"/>
      <c r="H11" s="101"/>
      <c r="I11" s="100"/>
      <c r="J11" s="100"/>
      <c r="K11" s="100"/>
      <c r="L11" s="114"/>
      <c r="M11" s="102"/>
      <c r="N11" s="100"/>
      <c r="O11" s="100"/>
      <c r="P11" s="114"/>
      <c r="Q11" s="114"/>
      <c r="R11" s="114"/>
      <c r="S11" s="140"/>
      <c r="T11" s="100"/>
      <c r="U11" s="131"/>
      <c r="V11" s="81"/>
      <c r="W11" s="100"/>
      <c r="X11" s="128"/>
      <c r="Y11" s="128"/>
      <c r="Z11" s="128"/>
      <c r="AA11" s="116"/>
      <c r="AB11" s="103"/>
      <c r="AC11" s="136" t="str">
        <f t="shared" si="4"/>
        <v/>
      </c>
      <c r="AD11" s="104"/>
      <c r="AE11" s="105" t="str">
        <f t="shared" si="5"/>
        <v/>
      </c>
      <c r="AF11" s="106"/>
      <c r="AG11" s="109" t="str">
        <f t="shared" si="6"/>
        <v/>
      </c>
      <c r="AH11" s="122"/>
      <c r="AI11" s="123"/>
      <c r="AJ11" s="107">
        <f>IF(ISERROR(V8*AI11),"",V8*AI11)</f>
        <v>0</v>
      </c>
      <c r="AK11" s="107" t="str">
        <f>IF(ISERROR(V8+AG11+AJ11),"",V8+AG11+AJ11)</f>
        <v/>
      </c>
      <c r="AL11" s="108"/>
      <c r="AM11" s="109">
        <f t="shared" si="0"/>
        <v>0</v>
      </c>
      <c r="AN11" s="108"/>
      <c r="AO11" s="109">
        <f t="shared" si="1"/>
        <v>0</v>
      </c>
      <c r="AP11" s="108"/>
      <c r="AQ11" s="107">
        <f t="shared" si="9"/>
        <v>0</v>
      </c>
      <c r="AR11" s="108"/>
      <c r="AS11" s="107">
        <f>IF(ISERROR(V8*AR11),"",V8*AR11)</f>
        <v>0</v>
      </c>
      <c r="AT11" s="111"/>
      <c r="AU11" s="108"/>
      <c r="AV11" s="107">
        <f t="shared" si="11"/>
        <v>0</v>
      </c>
      <c r="AW11" s="107">
        <f t="shared" si="15"/>
        <v>0</v>
      </c>
      <c r="AX11" s="109" t="str">
        <f t="shared" si="2"/>
        <v/>
      </c>
      <c r="AY11" s="118" t="str">
        <f t="shared" si="3"/>
        <v/>
      </c>
      <c r="AZ11" s="81"/>
      <c r="BA11" s="144"/>
      <c r="BB11" s="80"/>
      <c r="BC11" s="107" t="str">
        <f t="shared" si="13"/>
        <v/>
      </c>
      <c r="BD11" s="107">
        <f t="shared" si="14"/>
        <v>0</v>
      </c>
    </row>
    <row r="12" spans="1:56" ht="15" customHeight="1" x14ac:dyDescent="0.25">
      <c r="A12" s="113">
        <v>9</v>
      </c>
      <c r="B12" s="114"/>
      <c r="C12" s="114"/>
      <c r="D12" s="114"/>
      <c r="E12" s="100"/>
      <c r="F12" s="100"/>
      <c r="G12" s="100"/>
      <c r="H12" s="101"/>
      <c r="I12" s="100"/>
      <c r="J12" s="100"/>
      <c r="K12" s="100"/>
      <c r="L12" s="114"/>
      <c r="M12" s="102"/>
      <c r="N12" s="100"/>
      <c r="O12" s="100"/>
      <c r="P12" s="114"/>
      <c r="Q12" s="114"/>
      <c r="R12" s="114"/>
      <c r="S12" s="140"/>
      <c r="T12" s="100"/>
      <c r="U12" s="131"/>
      <c r="V12" s="81"/>
      <c r="W12" s="100"/>
      <c r="X12" s="128"/>
      <c r="Y12" s="128"/>
      <c r="Z12" s="128"/>
      <c r="AA12" s="116"/>
      <c r="AB12" s="103"/>
      <c r="AC12" s="136" t="str">
        <f t="shared" si="4"/>
        <v/>
      </c>
      <c r="AD12" s="104"/>
      <c r="AE12" s="105" t="str">
        <f t="shared" si="5"/>
        <v/>
      </c>
      <c r="AF12" s="106"/>
      <c r="AG12" s="109" t="str">
        <f t="shared" si="6"/>
        <v/>
      </c>
      <c r="AH12" s="122"/>
      <c r="AI12" s="123"/>
      <c r="AJ12" s="107">
        <f>IF(ISERROR(V9*AI12),"",V9*AI12)</f>
        <v>0</v>
      </c>
      <c r="AK12" s="107" t="str">
        <f>IF(ISERROR(V9+AG12+AJ12),"",V9+AG12+AJ12)</f>
        <v/>
      </c>
      <c r="AL12" s="108"/>
      <c r="AM12" s="109">
        <f t="shared" si="0"/>
        <v>0</v>
      </c>
      <c r="AN12" s="108"/>
      <c r="AO12" s="109">
        <f t="shared" si="1"/>
        <v>0</v>
      </c>
      <c r="AP12" s="108"/>
      <c r="AQ12" s="107">
        <f t="shared" si="9"/>
        <v>0</v>
      </c>
      <c r="AR12" s="108"/>
      <c r="AS12" s="107">
        <f>IF(ISERROR(V9*AR12),"",V9*AR12)</f>
        <v>0</v>
      </c>
      <c r="AT12" s="111"/>
      <c r="AU12" s="108"/>
      <c r="AV12" s="107">
        <f t="shared" si="11"/>
        <v>0</v>
      </c>
      <c r="AW12" s="107">
        <f t="shared" si="15"/>
        <v>0</v>
      </c>
      <c r="AX12" s="109" t="str">
        <f t="shared" si="2"/>
        <v/>
      </c>
      <c r="AY12" s="118" t="str">
        <f t="shared" si="3"/>
        <v/>
      </c>
      <c r="AZ12" s="81"/>
      <c r="BA12" s="144"/>
      <c r="BB12" s="80"/>
      <c r="BC12" s="107" t="str">
        <f t="shared" si="13"/>
        <v/>
      </c>
      <c r="BD12" s="107">
        <f t="shared" si="14"/>
        <v>0</v>
      </c>
    </row>
    <row r="13" spans="1:56" ht="15" customHeight="1" x14ac:dyDescent="0.25">
      <c r="A13" s="113">
        <v>10</v>
      </c>
      <c r="B13" s="114"/>
      <c r="C13" s="114"/>
      <c r="D13" s="114"/>
      <c r="E13" s="100"/>
      <c r="F13" s="100"/>
      <c r="G13" s="100"/>
      <c r="H13" s="101"/>
      <c r="I13" s="100"/>
      <c r="J13" s="100"/>
      <c r="K13" s="100"/>
      <c r="L13" s="114"/>
      <c r="M13" s="102"/>
      <c r="N13" s="100"/>
      <c r="O13" s="100"/>
      <c r="P13" s="114"/>
      <c r="Q13" s="114"/>
      <c r="R13" s="114"/>
      <c r="S13" s="140"/>
      <c r="T13" s="100"/>
      <c r="U13" s="131"/>
      <c r="V13" s="121"/>
      <c r="W13" s="100"/>
      <c r="X13" s="128"/>
      <c r="Y13" s="128"/>
      <c r="Z13" s="128"/>
      <c r="AA13" s="116"/>
      <c r="AB13" s="103"/>
      <c r="AC13" s="136" t="str">
        <f t="shared" si="4"/>
        <v/>
      </c>
      <c r="AD13" s="104"/>
      <c r="AE13" s="105" t="str">
        <f t="shared" si="5"/>
        <v/>
      </c>
      <c r="AF13" s="106"/>
      <c r="AG13" s="109" t="str">
        <f t="shared" si="6"/>
        <v/>
      </c>
      <c r="AH13" s="122"/>
      <c r="AI13" s="123"/>
      <c r="AJ13" s="107">
        <f t="shared" ref="AJ13:AJ52" si="16">IF(ISERROR(V13*AI13),"",V13*AI13)</f>
        <v>0</v>
      </c>
      <c r="AK13" s="107" t="str">
        <f t="shared" ref="AK13:AK52" si="17">IF(ISERROR(V13+AG13+AJ13),"",V13+AG13+AJ13)</f>
        <v/>
      </c>
      <c r="AL13" s="108"/>
      <c r="AM13" s="109">
        <f t="shared" si="0"/>
        <v>0</v>
      </c>
      <c r="AN13" s="108"/>
      <c r="AO13" s="109">
        <f t="shared" si="1"/>
        <v>0</v>
      </c>
      <c r="AP13" s="108"/>
      <c r="AQ13" s="107">
        <f t="shared" si="9"/>
        <v>0</v>
      </c>
      <c r="AR13" s="108"/>
      <c r="AS13" s="107">
        <f t="shared" ref="AS13:AS52" si="18">IF(ISERROR(V13*AR13),"",V13*AR13)</f>
        <v>0</v>
      </c>
      <c r="AT13" s="111"/>
      <c r="AU13" s="108"/>
      <c r="AV13" s="107">
        <f t="shared" si="11"/>
        <v>0</v>
      </c>
      <c r="AW13" s="107">
        <f t="shared" si="15"/>
        <v>0</v>
      </c>
      <c r="AX13" s="109" t="str">
        <f t="shared" si="2"/>
        <v/>
      </c>
      <c r="AY13" s="118" t="str">
        <f t="shared" si="3"/>
        <v/>
      </c>
      <c r="AZ13" s="81"/>
      <c r="BA13" s="144"/>
      <c r="BB13" s="80"/>
      <c r="BC13" s="107" t="str">
        <f t="shared" si="13"/>
        <v/>
      </c>
      <c r="BD13" s="107">
        <f t="shared" si="14"/>
        <v>0</v>
      </c>
    </row>
    <row r="14" spans="1:56" ht="15" customHeight="1" x14ac:dyDescent="0.25">
      <c r="A14" s="113">
        <v>11</v>
      </c>
      <c r="B14" s="114"/>
      <c r="C14" s="114"/>
      <c r="D14" s="114"/>
      <c r="E14" s="100"/>
      <c r="F14" s="100"/>
      <c r="G14" s="100"/>
      <c r="H14" s="101"/>
      <c r="I14" s="100"/>
      <c r="J14" s="100"/>
      <c r="K14" s="100"/>
      <c r="L14" s="114"/>
      <c r="M14" s="102"/>
      <c r="N14" s="100"/>
      <c r="O14" s="100"/>
      <c r="P14" s="114"/>
      <c r="Q14" s="114"/>
      <c r="R14" s="114"/>
      <c r="S14" s="140"/>
      <c r="T14" s="100"/>
      <c r="U14" s="131"/>
      <c r="V14" s="121"/>
      <c r="W14" s="100"/>
      <c r="X14" s="128"/>
      <c r="Y14" s="128"/>
      <c r="Z14" s="128"/>
      <c r="AA14" s="116"/>
      <c r="AB14" s="103"/>
      <c r="AC14" s="136" t="str">
        <f t="shared" si="4"/>
        <v/>
      </c>
      <c r="AD14" s="104"/>
      <c r="AE14" s="105" t="str">
        <f t="shared" si="5"/>
        <v/>
      </c>
      <c r="AF14" s="106"/>
      <c r="AG14" s="109" t="str">
        <f t="shared" si="6"/>
        <v/>
      </c>
      <c r="AH14" s="122"/>
      <c r="AI14" s="123"/>
      <c r="AJ14" s="107">
        <f t="shared" si="16"/>
        <v>0</v>
      </c>
      <c r="AK14" s="107" t="str">
        <f t="shared" si="17"/>
        <v/>
      </c>
      <c r="AL14" s="108"/>
      <c r="AM14" s="109">
        <f t="shared" si="0"/>
        <v>0</v>
      </c>
      <c r="AN14" s="108"/>
      <c r="AO14" s="109">
        <f t="shared" si="1"/>
        <v>0</v>
      </c>
      <c r="AP14" s="108"/>
      <c r="AQ14" s="107">
        <f t="shared" si="9"/>
        <v>0</v>
      </c>
      <c r="AR14" s="108"/>
      <c r="AS14" s="107">
        <f t="shared" si="18"/>
        <v>0</v>
      </c>
      <c r="AT14" s="111"/>
      <c r="AU14" s="108"/>
      <c r="AV14" s="107">
        <f t="shared" si="11"/>
        <v>0</v>
      </c>
      <c r="AW14" s="107">
        <f t="shared" si="15"/>
        <v>0</v>
      </c>
      <c r="AX14" s="109" t="str">
        <f t="shared" si="2"/>
        <v/>
      </c>
      <c r="AY14" s="118" t="str">
        <f t="shared" si="3"/>
        <v/>
      </c>
      <c r="AZ14" s="81"/>
      <c r="BA14" s="144"/>
      <c r="BB14" s="80"/>
      <c r="BC14" s="107" t="str">
        <f t="shared" si="13"/>
        <v/>
      </c>
      <c r="BD14" s="107">
        <f t="shared" si="14"/>
        <v>0</v>
      </c>
    </row>
    <row r="15" spans="1:56" ht="15" customHeight="1" x14ac:dyDescent="0.25">
      <c r="A15" s="113">
        <v>12</v>
      </c>
      <c r="B15" s="114"/>
      <c r="C15" s="114"/>
      <c r="D15" s="114"/>
      <c r="E15" s="100"/>
      <c r="F15" s="100"/>
      <c r="G15" s="100"/>
      <c r="H15" s="101"/>
      <c r="I15" s="100"/>
      <c r="J15" s="100"/>
      <c r="K15" s="100"/>
      <c r="L15" s="114"/>
      <c r="M15" s="102"/>
      <c r="N15" s="100"/>
      <c r="O15" s="100"/>
      <c r="P15" s="114"/>
      <c r="Q15" s="114"/>
      <c r="R15" s="114"/>
      <c r="S15" s="140"/>
      <c r="T15" s="100"/>
      <c r="U15" s="131"/>
      <c r="V15" s="121"/>
      <c r="W15" s="100"/>
      <c r="X15" s="128"/>
      <c r="Y15" s="128"/>
      <c r="Z15" s="128"/>
      <c r="AA15" s="116"/>
      <c r="AB15" s="103"/>
      <c r="AC15" s="136" t="str">
        <f t="shared" si="4"/>
        <v/>
      </c>
      <c r="AD15" s="104"/>
      <c r="AE15" s="105" t="str">
        <f t="shared" si="5"/>
        <v/>
      </c>
      <c r="AF15" s="106"/>
      <c r="AG15" s="109" t="str">
        <f t="shared" si="6"/>
        <v/>
      </c>
      <c r="AH15" s="122"/>
      <c r="AI15" s="123"/>
      <c r="AJ15" s="107">
        <f t="shared" si="16"/>
        <v>0</v>
      </c>
      <c r="AK15" s="107" t="str">
        <f t="shared" si="17"/>
        <v/>
      </c>
      <c r="AL15" s="108"/>
      <c r="AM15" s="109">
        <f t="shared" si="0"/>
        <v>0</v>
      </c>
      <c r="AN15" s="108"/>
      <c r="AO15" s="109">
        <f t="shared" si="1"/>
        <v>0</v>
      </c>
      <c r="AP15" s="108"/>
      <c r="AQ15" s="107">
        <f t="shared" si="9"/>
        <v>0</v>
      </c>
      <c r="AR15" s="108"/>
      <c r="AS15" s="107">
        <f t="shared" si="18"/>
        <v>0</v>
      </c>
      <c r="AT15" s="111"/>
      <c r="AU15" s="108"/>
      <c r="AV15" s="107">
        <f t="shared" si="11"/>
        <v>0</v>
      </c>
      <c r="AW15" s="107">
        <f t="shared" si="15"/>
        <v>0</v>
      </c>
      <c r="AX15" s="109" t="str">
        <f t="shared" si="2"/>
        <v/>
      </c>
      <c r="AY15" s="118" t="str">
        <f t="shared" si="3"/>
        <v/>
      </c>
      <c r="AZ15" s="81"/>
      <c r="BA15" s="144"/>
      <c r="BB15" s="80"/>
      <c r="BC15" s="107" t="str">
        <f t="shared" si="13"/>
        <v/>
      </c>
      <c r="BD15" s="107">
        <f t="shared" si="14"/>
        <v>0</v>
      </c>
    </row>
    <row r="16" spans="1:56" ht="15" customHeight="1" x14ac:dyDescent="0.25">
      <c r="A16" s="113">
        <v>13</v>
      </c>
      <c r="B16" s="114"/>
      <c r="C16" s="114"/>
      <c r="D16" s="114"/>
      <c r="E16" s="100"/>
      <c r="F16" s="100"/>
      <c r="G16" s="100"/>
      <c r="H16" s="101"/>
      <c r="I16" s="100"/>
      <c r="J16" s="100"/>
      <c r="K16" s="100"/>
      <c r="L16" s="114"/>
      <c r="M16" s="102"/>
      <c r="N16" s="100"/>
      <c r="O16" s="100"/>
      <c r="P16" s="114"/>
      <c r="Q16" s="114"/>
      <c r="R16" s="114"/>
      <c r="S16" s="140"/>
      <c r="T16" s="100"/>
      <c r="U16" s="131"/>
      <c r="V16" s="121"/>
      <c r="W16" s="100"/>
      <c r="X16" s="128"/>
      <c r="Y16" s="128"/>
      <c r="Z16" s="128"/>
      <c r="AA16" s="116"/>
      <c r="AB16" s="103"/>
      <c r="AC16" s="136" t="str">
        <f t="shared" si="4"/>
        <v/>
      </c>
      <c r="AD16" s="104"/>
      <c r="AE16" s="105" t="str">
        <f t="shared" si="5"/>
        <v/>
      </c>
      <c r="AF16" s="106"/>
      <c r="AG16" s="109" t="str">
        <f t="shared" si="6"/>
        <v/>
      </c>
      <c r="AH16" s="122"/>
      <c r="AI16" s="123"/>
      <c r="AJ16" s="107">
        <f t="shared" si="16"/>
        <v>0</v>
      </c>
      <c r="AK16" s="107" t="str">
        <f t="shared" si="17"/>
        <v/>
      </c>
      <c r="AL16" s="108"/>
      <c r="AM16" s="109">
        <f t="shared" si="0"/>
        <v>0</v>
      </c>
      <c r="AN16" s="108"/>
      <c r="AO16" s="109">
        <f t="shared" si="1"/>
        <v>0</v>
      </c>
      <c r="AP16" s="108"/>
      <c r="AQ16" s="107">
        <f t="shared" si="9"/>
        <v>0</v>
      </c>
      <c r="AR16" s="108"/>
      <c r="AS16" s="107">
        <f t="shared" si="18"/>
        <v>0</v>
      </c>
      <c r="AT16" s="111"/>
      <c r="AU16" s="108"/>
      <c r="AV16" s="107">
        <f t="shared" si="11"/>
        <v>0</v>
      </c>
      <c r="AW16" s="107">
        <f t="shared" si="15"/>
        <v>0</v>
      </c>
      <c r="AX16" s="109" t="str">
        <f t="shared" si="2"/>
        <v/>
      </c>
      <c r="AY16" s="118" t="str">
        <f t="shared" si="3"/>
        <v/>
      </c>
      <c r="AZ16" s="81"/>
      <c r="BA16" s="144"/>
      <c r="BB16" s="80"/>
      <c r="BC16" s="107" t="str">
        <f t="shared" si="13"/>
        <v/>
      </c>
      <c r="BD16" s="107">
        <f t="shared" si="14"/>
        <v>0</v>
      </c>
    </row>
    <row r="17" spans="1:56" ht="15" customHeight="1" x14ac:dyDescent="0.25">
      <c r="A17" s="113">
        <v>14</v>
      </c>
      <c r="B17" s="114"/>
      <c r="C17" s="114"/>
      <c r="D17" s="114"/>
      <c r="E17" s="100"/>
      <c r="F17" s="100"/>
      <c r="G17" s="100"/>
      <c r="H17" s="101"/>
      <c r="I17" s="100"/>
      <c r="J17" s="100"/>
      <c r="K17" s="100"/>
      <c r="L17" s="114"/>
      <c r="M17" s="102"/>
      <c r="N17" s="100"/>
      <c r="O17" s="100"/>
      <c r="P17" s="114"/>
      <c r="Q17" s="114"/>
      <c r="R17" s="114"/>
      <c r="S17" s="140"/>
      <c r="T17" s="100"/>
      <c r="U17" s="131"/>
      <c r="V17" s="121"/>
      <c r="W17" s="100"/>
      <c r="X17" s="128"/>
      <c r="Y17" s="128"/>
      <c r="Z17" s="128"/>
      <c r="AA17" s="116"/>
      <c r="AB17" s="103"/>
      <c r="AC17" s="136" t="str">
        <f t="shared" si="4"/>
        <v/>
      </c>
      <c r="AD17" s="104"/>
      <c r="AE17" s="105" t="str">
        <f t="shared" si="5"/>
        <v/>
      </c>
      <c r="AF17" s="106"/>
      <c r="AG17" s="109" t="str">
        <f t="shared" si="6"/>
        <v/>
      </c>
      <c r="AH17" s="122"/>
      <c r="AI17" s="123"/>
      <c r="AJ17" s="107">
        <f t="shared" si="16"/>
        <v>0</v>
      </c>
      <c r="AK17" s="107" t="str">
        <f t="shared" si="17"/>
        <v/>
      </c>
      <c r="AL17" s="108"/>
      <c r="AM17" s="109">
        <f t="shared" si="0"/>
        <v>0</v>
      </c>
      <c r="AN17" s="108"/>
      <c r="AO17" s="109">
        <f t="shared" si="1"/>
        <v>0</v>
      </c>
      <c r="AP17" s="108"/>
      <c r="AQ17" s="107">
        <f t="shared" si="9"/>
        <v>0</v>
      </c>
      <c r="AR17" s="108"/>
      <c r="AS17" s="107">
        <f t="shared" si="18"/>
        <v>0</v>
      </c>
      <c r="AT17" s="111"/>
      <c r="AU17" s="108"/>
      <c r="AV17" s="107">
        <f t="shared" si="11"/>
        <v>0</v>
      </c>
      <c r="AW17" s="107">
        <f t="shared" si="15"/>
        <v>0</v>
      </c>
      <c r="AX17" s="109" t="str">
        <f t="shared" si="2"/>
        <v/>
      </c>
      <c r="AY17" s="118" t="str">
        <f t="shared" si="3"/>
        <v/>
      </c>
      <c r="AZ17" s="81"/>
      <c r="BA17" s="144"/>
      <c r="BB17" s="80"/>
      <c r="BC17" s="107" t="str">
        <f t="shared" si="13"/>
        <v/>
      </c>
      <c r="BD17" s="107">
        <f t="shared" si="14"/>
        <v>0</v>
      </c>
    </row>
    <row r="18" spans="1:56" ht="15" customHeight="1" x14ac:dyDescent="0.25">
      <c r="A18" s="113">
        <v>15</v>
      </c>
      <c r="B18" s="114"/>
      <c r="C18" s="114"/>
      <c r="D18" s="114"/>
      <c r="E18" s="100"/>
      <c r="F18" s="100"/>
      <c r="G18" s="100"/>
      <c r="H18" s="101"/>
      <c r="I18" s="100"/>
      <c r="J18" s="100"/>
      <c r="K18" s="100"/>
      <c r="L18" s="114"/>
      <c r="M18" s="102"/>
      <c r="N18" s="100"/>
      <c r="O18" s="100"/>
      <c r="P18" s="114"/>
      <c r="Q18" s="114"/>
      <c r="R18" s="114"/>
      <c r="S18" s="140"/>
      <c r="T18" s="100"/>
      <c r="U18" s="131"/>
      <c r="V18" s="121"/>
      <c r="W18" s="100"/>
      <c r="X18" s="128"/>
      <c r="Y18" s="128"/>
      <c r="Z18" s="128"/>
      <c r="AA18" s="116"/>
      <c r="AB18" s="103"/>
      <c r="AC18" s="136" t="str">
        <f t="shared" si="4"/>
        <v/>
      </c>
      <c r="AD18" s="104"/>
      <c r="AE18" s="105" t="str">
        <f t="shared" si="5"/>
        <v/>
      </c>
      <c r="AF18" s="106"/>
      <c r="AG18" s="109" t="str">
        <f t="shared" si="6"/>
        <v/>
      </c>
      <c r="AH18" s="122"/>
      <c r="AI18" s="123"/>
      <c r="AJ18" s="107">
        <f t="shared" si="16"/>
        <v>0</v>
      </c>
      <c r="AK18" s="107" t="str">
        <f t="shared" si="17"/>
        <v/>
      </c>
      <c r="AL18" s="108"/>
      <c r="AM18" s="109">
        <f t="shared" si="0"/>
        <v>0</v>
      </c>
      <c r="AN18" s="108"/>
      <c r="AO18" s="109">
        <f t="shared" si="1"/>
        <v>0</v>
      </c>
      <c r="AP18" s="108"/>
      <c r="AQ18" s="107">
        <f t="shared" si="9"/>
        <v>0</v>
      </c>
      <c r="AR18" s="108"/>
      <c r="AS18" s="107">
        <f t="shared" si="18"/>
        <v>0</v>
      </c>
      <c r="AT18" s="111"/>
      <c r="AU18" s="108"/>
      <c r="AV18" s="107">
        <f t="shared" si="11"/>
        <v>0</v>
      </c>
      <c r="AW18" s="107">
        <f t="shared" si="15"/>
        <v>0</v>
      </c>
      <c r="AX18" s="109" t="str">
        <f t="shared" si="2"/>
        <v/>
      </c>
      <c r="AY18" s="118" t="str">
        <f t="shared" si="3"/>
        <v/>
      </c>
      <c r="AZ18" s="81"/>
      <c r="BA18" s="144"/>
      <c r="BB18" s="80"/>
      <c r="BC18" s="107" t="str">
        <f t="shared" si="13"/>
        <v/>
      </c>
      <c r="BD18" s="107">
        <f t="shared" si="14"/>
        <v>0</v>
      </c>
    </row>
    <row r="19" spans="1:56" ht="15" customHeight="1" x14ac:dyDescent="0.25">
      <c r="A19" s="113">
        <v>16</v>
      </c>
      <c r="B19" s="114"/>
      <c r="C19" s="114"/>
      <c r="D19" s="114"/>
      <c r="E19" s="100"/>
      <c r="F19" s="100"/>
      <c r="G19" s="100"/>
      <c r="H19" s="101"/>
      <c r="I19" s="100"/>
      <c r="J19" s="100"/>
      <c r="K19" s="100"/>
      <c r="L19" s="114"/>
      <c r="M19" s="102"/>
      <c r="N19" s="100"/>
      <c r="O19" s="100"/>
      <c r="P19" s="114"/>
      <c r="Q19" s="114"/>
      <c r="R19" s="114"/>
      <c r="S19" s="140"/>
      <c r="T19" s="100"/>
      <c r="U19" s="131"/>
      <c r="V19" s="121"/>
      <c r="W19" s="100"/>
      <c r="X19" s="128"/>
      <c r="Y19" s="128"/>
      <c r="Z19" s="128"/>
      <c r="AA19" s="116"/>
      <c r="AB19" s="103"/>
      <c r="AC19" s="136" t="str">
        <f t="shared" si="4"/>
        <v/>
      </c>
      <c r="AD19" s="104"/>
      <c r="AE19" s="105" t="str">
        <f t="shared" si="5"/>
        <v/>
      </c>
      <c r="AF19" s="106"/>
      <c r="AG19" s="109" t="str">
        <f t="shared" si="6"/>
        <v/>
      </c>
      <c r="AH19" s="122"/>
      <c r="AI19" s="123"/>
      <c r="AJ19" s="107">
        <f t="shared" si="16"/>
        <v>0</v>
      </c>
      <c r="AK19" s="107" t="str">
        <f t="shared" si="17"/>
        <v/>
      </c>
      <c r="AL19" s="108"/>
      <c r="AM19" s="109">
        <f t="shared" si="0"/>
        <v>0</v>
      </c>
      <c r="AN19" s="108"/>
      <c r="AO19" s="109">
        <f t="shared" si="1"/>
        <v>0</v>
      </c>
      <c r="AP19" s="108"/>
      <c r="AQ19" s="107">
        <f t="shared" si="9"/>
        <v>0</v>
      </c>
      <c r="AR19" s="108"/>
      <c r="AS19" s="107">
        <f t="shared" si="18"/>
        <v>0</v>
      </c>
      <c r="AT19" s="111"/>
      <c r="AU19" s="108"/>
      <c r="AV19" s="107">
        <f t="shared" si="11"/>
        <v>0</v>
      </c>
      <c r="AW19" s="107">
        <f t="shared" si="15"/>
        <v>0</v>
      </c>
      <c r="AX19" s="109" t="str">
        <f t="shared" si="2"/>
        <v/>
      </c>
      <c r="AY19" s="118" t="str">
        <f t="shared" si="3"/>
        <v/>
      </c>
      <c r="AZ19" s="81"/>
      <c r="BA19" s="144"/>
      <c r="BB19" s="80"/>
      <c r="BC19" s="107" t="str">
        <f t="shared" si="13"/>
        <v/>
      </c>
      <c r="BD19" s="107">
        <f t="shared" si="14"/>
        <v>0</v>
      </c>
    </row>
    <row r="20" spans="1:56" ht="15" customHeight="1" x14ac:dyDescent="0.25">
      <c r="A20" s="113">
        <v>17</v>
      </c>
      <c r="B20" s="114"/>
      <c r="C20" s="114"/>
      <c r="D20" s="114"/>
      <c r="E20" s="100"/>
      <c r="F20" s="100"/>
      <c r="G20" s="100"/>
      <c r="H20" s="101"/>
      <c r="I20" s="100"/>
      <c r="J20" s="100"/>
      <c r="K20" s="100"/>
      <c r="L20" s="114"/>
      <c r="M20" s="102"/>
      <c r="N20" s="100"/>
      <c r="O20" s="100"/>
      <c r="P20" s="114"/>
      <c r="Q20" s="114"/>
      <c r="R20" s="114"/>
      <c r="S20" s="140"/>
      <c r="T20" s="100"/>
      <c r="U20" s="131"/>
      <c r="V20" s="121"/>
      <c r="W20" s="100"/>
      <c r="X20" s="128"/>
      <c r="Y20" s="128"/>
      <c r="Z20" s="128"/>
      <c r="AA20" s="116"/>
      <c r="AB20" s="103"/>
      <c r="AC20" s="136" t="str">
        <f t="shared" si="4"/>
        <v/>
      </c>
      <c r="AD20" s="104"/>
      <c r="AE20" s="105" t="str">
        <f t="shared" si="5"/>
        <v/>
      </c>
      <c r="AF20" s="106"/>
      <c r="AG20" s="109" t="str">
        <f t="shared" si="6"/>
        <v/>
      </c>
      <c r="AH20" s="122"/>
      <c r="AI20" s="123"/>
      <c r="AJ20" s="107">
        <f t="shared" si="16"/>
        <v>0</v>
      </c>
      <c r="AK20" s="107" t="str">
        <f t="shared" si="17"/>
        <v/>
      </c>
      <c r="AL20" s="108"/>
      <c r="AM20" s="109">
        <f t="shared" si="0"/>
        <v>0</v>
      </c>
      <c r="AN20" s="108"/>
      <c r="AO20" s="109">
        <f t="shared" si="1"/>
        <v>0</v>
      </c>
      <c r="AP20" s="108"/>
      <c r="AQ20" s="107">
        <f t="shared" si="9"/>
        <v>0</v>
      </c>
      <c r="AR20" s="108"/>
      <c r="AS20" s="107">
        <f t="shared" si="18"/>
        <v>0</v>
      </c>
      <c r="AT20" s="111"/>
      <c r="AU20" s="108"/>
      <c r="AV20" s="107">
        <f t="shared" si="11"/>
        <v>0</v>
      </c>
      <c r="AW20" s="107">
        <f t="shared" si="15"/>
        <v>0</v>
      </c>
      <c r="AX20" s="109" t="str">
        <f t="shared" si="2"/>
        <v/>
      </c>
      <c r="AY20" s="118" t="str">
        <f t="shared" si="3"/>
        <v/>
      </c>
      <c r="AZ20" s="81"/>
      <c r="BA20" s="144"/>
      <c r="BB20" s="80"/>
      <c r="BC20" s="107" t="str">
        <f t="shared" si="13"/>
        <v/>
      </c>
      <c r="BD20" s="107">
        <f t="shared" si="14"/>
        <v>0</v>
      </c>
    </row>
    <row r="21" spans="1:56" ht="15" customHeight="1" x14ac:dyDescent="0.25">
      <c r="A21" s="113">
        <v>18</v>
      </c>
      <c r="B21" s="114"/>
      <c r="C21" s="114"/>
      <c r="D21" s="114"/>
      <c r="E21" s="100"/>
      <c r="F21" s="100"/>
      <c r="G21" s="100"/>
      <c r="H21" s="101"/>
      <c r="I21" s="100"/>
      <c r="J21" s="100"/>
      <c r="K21" s="100"/>
      <c r="L21" s="114"/>
      <c r="M21" s="102"/>
      <c r="N21" s="100"/>
      <c r="O21" s="100"/>
      <c r="P21" s="114"/>
      <c r="Q21" s="114"/>
      <c r="R21" s="114"/>
      <c r="S21" s="140"/>
      <c r="T21" s="100"/>
      <c r="U21" s="131"/>
      <c r="V21" s="121"/>
      <c r="W21" s="100"/>
      <c r="X21" s="128"/>
      <c r="Y21" s="128"/>
      <c r="Z21" s="128"/>
      <c r="AA21" s="116"/>
      <c r="AB21" s="103"/>
      <c r="AC21" s="136" t="str">
        <f t="shared" si="4"/>
        <v/>
      </c>
      <c r="AD21" s="104"/>
      <c r="AE21" s="105" t="str">
        <f t="shared" si="5"/>
        <v/>
      </c>
      <c r="AF21" s="106"/>
      <c r="AG21" s="109" t="str">
        <f t="shared" si="6"/>
        <v/>
      </c>
      <c r="AH21" s="122"/>
      <c r="AI21" s="123"/>
      <c r="AJ21" s="107">
        <f t="shared" si="16"/>
        <v>0</v>
      </c>
      <c r="AK21" s="107" t="str">
        <f t="shared" si="17"/>
        <v/>
      </c>
      <c r="AL21" s="108"/>
      <c r="AM21" s="109">
        <f t="shared" si="0"/>
        <v>0</v>
      </c>
      <c r="AN21" s="108"/>
      <c r="AO21" s="109">
        <f t="shared" si="1"/>
        <v>0</v>
      </c>
      <c r="AP21" s="108"/>
      <c r="AQ21" s="107">
        <f t="shared" si="9"/>
        <v>0</v>
      </c>
      <c r="AR21" s="108"/>
      <c r="AS21" s="107">
        <f t="shared" si="18"/>
        <v>0</v>
      </c>
      <c r="AT21" s="111"/>
      <c r="AU21" s="108"/>
      <c r="AV21" s="107">
        <f t="shared" si="11"/>
        <v>0</v>
      </c>
      <c r="AW21" s="107">
        <f t="shared" si="15"/>
        <v>0</v>
      </c>
      <c r="AX21" s="109" t="str">
        <f t="shared" si="2"/>
        <v/>
      </c>
      <c r="AY21" s="118" t="str">
        <f t="shared" si="3"/>
        <v/>
      </c>
      <c r="AZ21" s="81"/>
      <c r="BA21" s="144"/>
      <c r="BB21" s="80"/>
      <c r="BC21" s="107" t="str">
        <f t="shared" si="13"/>
        <v/>
      </c>
      <c r="BD21" s="107">
        <f t="shared" si="14"/>
        <v>0</v>
      </c>
    </row>
    <row r="22" spans="1:56" ht="15" customHeight="1" x14ac:dyDescent="0.25">
      <c r="A22" s="113">
        <v>19</v>
      </c>
      <c r="B22" s="114"/>
      <c r="C22" s="114"/>
      <c r="D22" s="114"/>
      <c r="E22" s="100"/>
      <c r="F22" s="100"/>
      <c r="G22" s="100"/>
      <c r="H22" s="101"/>
      <c r="I22" s="100"/>
      <c r="J22" s="100"/>
      <c r="K22" s="100"/>
      <c r="L22" s="114"/>
      <c r="M22" s="102"/>
      <c r="N22" s="100"/>
      <c r="O22" s="100"/>
      <c r="P22" s="114"/>
      <c r="Q22" s="114"/>
      <c r="R22" s="114"/>
      <c r="S22" s="140"/>
      <c r="T22" s="100"/>
      <c r="U22" s="131"/>
      <c r="V22" s="121"/>
      <c r="W22" s="100"/>
      <c r="X22" s="128"/>
      <c r="Y22" s="128"/>
      <c r="Z22" s="128"/>
      <c r="AA22" s="116"/>
      <c r="AB22" s="103"/>
      <c r="AC22" s="136" t="str">
        <f t="shared" si="4"/>
        <v/>
      </c>
      <c r="AD22" s="104"/>
      <c r="AE22" s="105" t="str">
        <f t="shared" si="5"/>
        <v/>
      </c>
      <c r="AF22" s="106"/>
      <c r="AG22" s="109" t="str">
        <f t="shared" si="6"/>
        <v/>
      </c>
      <c r="AH22" s="122"/>
      <c r="AI22" s="123"/>
      <c r="AJ22" s="107">
        <f t="shared" si="16"/>
        <v>0</v>
      </c>
      <c r="AK22" s="107" t="str">
        <f t="shared" si="17"/>
        <v/>
      </c>
      <c r="AL22" s="108"/>
      <c r="AM22" s="109">
        <f t="shared" si="0"/>
        <v>0</v>
      </c>
      <c r="AN22" s="108"/>
      <c r="AO22" s="109">
        <f t="shared" si="1"/>
        <v>0</v>
      </c>
      <c r="AP22" s="108"/>
      <c r="AQ22" s="107">
        <f t="shared" si="9"/>
        <v>0</v>
      </c>
      <c r="AR22" s="108"/>
      <c r="AS22" s="107">
        <f t="shared" si="18"/>
        <v>0</v>
      </c>
      <c r="AT22" s="111"/>
      <c r="AU22" s="108"/>
      <c r="AV22" s="107">
        <f t="shared" si="11"/>
        <v>0</v>
      </c>
      <c r="AW22" s="107">
        <f t="shared" si="15"/>
        <v>0</v>
      </c>
      <c r="AX22" s="109" t="str">
        <f t="shared" si="2"/>
        <v/>
      </c>
      <c r="AY22" s="118" t="str">
        <f t="shared" si="3"/>
        <v/>
      </c>
      <c r="AZ22" s="81"/>
      <c r="BA22" s="144"/>
      <c r="BB22" s="80"/>
      <c r="BC22" s="107" t="str">
        <f t="shared" si="13"/>
        <v/>
      </c>
      <c r="BD22" s="107">
        <f t="shared" si="14"/>
        <v>0</v>
      </c>
    </row>
    <row r="23" spans="1:56" ht="15" customHeight="1" x14ac:dyDescent="0.25">
      <c r="A23" s="113">
        <v>20</v>
      </c>
      <c r="B23" s="114"/>
      <c r="C23" s="114"/>
      <c r="D23" s="114"/>
      <c r="E23" s="100"/>
      <c r="F23" s="10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40"/>
      <c r="T23" s="100"/>
      <c r="U23" s="131"/>
      <c r="V23" s="115"/>
      <c r="W23" s="100"/>
      <c r="X23" s="128"/>
      <c r="Y23" s="128"/>
      <c r="Z23" s="128"/>
      <c r="AA23" s="116"/>
      <c r="AB23" s="80"/>
      <c r="AC23" s="136" t="str">
        <f t="shared" si="4"/>
        <v/>
      </c>
      <c r="AD23" s="116"/>
      <c r="AE23" s="105" t="str">
        <f t="shared" si="5"/>
        <v/>
      </c>
      <c r="AF23" s="114"/>
      <c r="AG23" s="109" t="str">
        <f t="shared" si="6"/>
        <v/>
      </c>
      <c r="AH23" s="114"/>
      <c r="AI23" s="117"/>
      <c r="AJ23" s="107">
        <f t="shared" si="16"/>
        <v>0</v>
      </c>
      <c r="AK23" s="107" t="str">
        <f t="shared" si="17"/>
        <v/>
      </c>
      <c r="AL23" s="108"/>
      <c r="AM23" s="109">
        <f t="shared" si="0"/>
        <v>0</v>
      </c>
      <c r="AN23" s="117"/>
      <c r="AO23" s="109">
        <f t="shared" si="1"/>
        <v>0</v>
      </c>
      <c r="AP23" s="117"/>
      <c r="AQ23" s="107">
        <f t="shared" si="9"/>
        <v>0</v>
      </c>
      <c r="AR23" s="117"/>
      <c r="AS23" s="107">
        <f t="shared" si="18"/>
        <v>0</v>
      </c>
      <c r="AT23" s="111"/>
      <c r="AU23" s="117"/>
      <c r="AV23" s="107">
        <f t="shared" si="11"/>
        <v>0</v>
      </c>
      <c r="AW23" s="107">
        <f t="shared" si="15"/>
        <v>0</v>
      </c>
      <c r="AX23" s="109" t="str">
        <f t="shared" si="2"/>
        <v/>
      </c>
      <c r="AY23" s="118" t="str">
        <f t="shared" si="3"/>
        <v/>
      </c>
      <c r="AZ23" s="81"/>
      <c r="BA23" s="144"/>
      <c r="BB23" s="80"/>
      <c r="BC23" s="107" t="str">
        <f t="shared" si="13"/>
        <v/>
      </c>
      <c r="BD23" s="107">
        <f t="shared" si="14"/>
        <v>0</v>
      </c>
    </row>
    <row r="24" spans="1:56" ht="15" customHeight="1" x14ac:dyDescent="0.25">
      <c r="A24" s="113">
        <v>21</v>
      </c>
      <c r="B24" s="114"/>
      <c r="C24" s="114"/>
      <c r="D24" s="114"/>
      <c r="E24" s="100"/>
      <c r="F24" s="100"/>
      <c r="G24" s="100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40"/>
      <c r="T24" s="100"/>
      <c r="U24" s="131"/>
      <c r="V24" s="115"/>
      <c r="W24" s="100"/>
      <c r="X24" s="128"/>
      <c r="Y24" s="128"/>
      <c r="Z24" s="128"/>
      <c r="AA24" s="116"/>
      <c r="AB24" s="80"/>
      <c r="AC24" s="136" t="str">
        <f t="shared" si="4"/>
        <v/>
      </c>
      <c r="AD24" s="116"/>
      <c r="AE24" s="105" t="str">
        <f t="shared" si="5"/>
        <v/>
      </c>
      <c r="AF24" s="114"/>
      <c r="AG24" s="109" t="str">
        <f t="shared" si="6"/>
        <v/>
      </c>
      <c r="AH24" s="114"/>
      <c r="AI24" s="117"/>
      <c r="AJ24" s="107">
        <f t="shared" si="16"/>
        <v>0</v>
      </c>
      <c r="AK24" s="107" t="str">
        <f t="shared" si="17"/>
        <v/>
      </c>
      <c r="AL24" s="108"/>
      <c r="AM24" s="109">
        <f t="shared" si="0"/>
        <v>0</v>
      </c>
      <c r="AN24" s="117"/>
      <c r="AO24" s="109">
        <f t="shared" si="1"/>
        <v>0</v>
      </c>
      <c r="AP24" s="117"/>
      <c r="AQ24" s="107">
        <f t="shared" si="9"/>
        <v>0</v>
      </c>
      <c r="AR24" s="117"/>
      <c r="AS24" s="107">
        <f t="shared" si="18"/>
        <v>0</v>
      </c>
      <c r="AT24" s="111"/>
      <c r="AU24" s="117"/>
      <c r="AV24" s="107">
        <f t="shared" si="11"/>
        <v>0</v>
      </c>
      <c r="AW24" s="107">
        <f t="shared" si="15"/>
        <v>0</v>
      </c>
      <c r="AX24" s="109" t="str">
        <f t="shared" si="2"/>
        <v/>
      </c>
      <c r="AY24" s="118" t="str">
        <f t="shared" si="3"/>
        <v/>
      </c>
      <c r="AZ24" s="81"/>
      <c r="BA24" s="144"/>
      <c r="BB24" s="80"/>
      <c r="BC24" s="107" t="str">
        <f t="shared" si="13"/>
        <v/>
      </c>
      <c r="BD24" s="107">
        <f t="shared" si="14"/>
        <v>0</v>
      </c>
    </row>
    <row r="25" spans="1:56" ht="15" customHeight="1" x14ac:dyDescent="0.25">
      <c r="A25" s="113">
        <v>22</v>
      </c>
      <c r="B25" s="114"/>
      <c r="C25" s="114"/>
      <c r="D25" s="114"/>
      <c r="E25" s="100"/>
      <c r="F25" s="100"/>
      <c r="G25" s="100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40"/>
      <c r="T25" s="100"/>
      <c r="U25" s="131"/>
      <c r="V25" s="115"/>
      <c r="W25" s="100"/>
      <c r="X25" s="128"/>
      <c r="Y25" s="128"/>
      <c r="Z25" s="128"/>
      <c r="AA25" s="116"/>
      <c r="AB25" s="80"/>
      <c r="AC25" s="136" t="str">
        <f t="shared" si="4"/>
        <v/>
      </c>
      <c r="AD25" s="116"/>
      <c r="AE25" s="105" t="str">
        <f t="shared" si="5"/>
        <v/>
      </c>
      <c r="AF25" s="114"/>
      <c r="AG25" s="109" t="str">
        <f t="shared" si="6"/>
        <v/>
      </c>
      <c r="AH25" s="114"/>
      <c r="AI25" s="117"/>
      <c r="AJ25" s="107">
        <f t="shared" si="16"/>
        <v>0</v>
      </c>
      <c r="AK25" s="107" t="str">
        <f t="shared" si="17"/>
        <v/>
      </c>
      <c r="AL25" s="108"/>
      <c r="AM25" s="109">
        <f t="shared" si="0"/>
        <v>0</v>
      </c>
      <c r="AN25" s="117"/>
      <c r="AO25" s="109">
        <f t="shared" si="1"/>
        <v>0</v>
      </c>
      <c r="AP25" s="117"/>
      <c r="AQ25" s="107">
        <f t="shared" si="9"/>
        <v>0</v>
      </c>
      <c r="AR25" s="117"/>
      <c r="AS25" s="107">
        <f t="shared" si="18"/>
        <v>0</v>
      </c>
      <c r="AT25" s="111"/>
      <c r="AU25" s="117"/>
      <c r="AV25" s="107">
        <f t="shared" si="11"/>
        <v>0</v>
      </c>
      <c r="AW25" s="107">
        <f t="shared" si="15"/>
        <v>0</v>
      </c>
      <c r="AX25" s="109" t="str">
        <f t="shared" si="2"/>
        <v/>
      </c>
      <c r="AY25" s="118" t="str">
        <f t="shared" si="3"/>
        <v/>
      </c>
      <c r="AZ25" s="81"/>
      <c r="BA25" s="144"/>
      <c r="BB25" s="80"/>
      <c r="BC25" s="107" t="str">
        <f t="shared" si="13"/>
        <v/>
      </c>
      <c r="BD25" s="107">
        <f t="shared" si="14"/>
        <v>0</v>
      </c>
    </row>
    <row r="26" spans="1:56" ht="15" customHeight="1" x14ac:dyDescent="0.25">
      <c r="A26" s="113">
        <v>23</v>
      </c>
      <c r="B26" s="114"/>
      <c r="C26" s="114"/>
      <c r="D26" s="114"/>
      <c r="E26" s="100"/>
      <c r="F26" s="10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40"/>
      <c r="T26" s="100"/>
      <c r="U26" s="131"/>
      <c r="V26" s="115"/>
      <c r="W26" s="100"/>
      <c r="X26" s="128"/>
      <c r="Y26" s="128"/>
      <c r="Z26" s="128"/>
      <c r="AA26" s="116"/>
      <c r="AB26" s="80"/>
      <c r="AC26" s="136" t="str">
        <f t="shared" si="4"/>
        <v/>
      </c>
      <c r="AD26" s="116"/>
      <c r="AE26" s="105" t="str">
        <f t="shared" si="5"/>
        <v/>
      </c>
      <c r="AF26" s="114"/>
      <c r="AG26" s="109" t="str">
        <f t="shared" si="6"/>
        <v/>
      </c>
      <c r="AH26" s="114"/>
      <c r="AI26" s="117"/>
      <c r="AJ26" s="107">
        <f t="shared" si="16"/>
        <v>0</v>
      </c>
      <c r="AK26" s="107" t="str">
        <f t="shared" si="17"/>
        <v/>
      </c>
      <c r="AL26" s="108"/>
      <c r="AM26" s="109">
        <f t="shared" si="0"/>
        <v>0</v>
      </c>
      <c r="AN26" s="117"/>
      <c r="AO26" s="109">
        <f t="shared" si="1"/>
        <v>0</v>
      </c>
      <c r="AP26" s="117"/>
      <c r="AQ26" s="107">
        <f t="shared" si="9"/>
        <v>0</v>
      </c>
      <c r="AR26" s="117"/>
      <c r="AS26" s="107">
        <f t="shared" si="18"/>
        <v>0</v>
      </c>
      <c r="AT26" s="111"/>
      <c r="AU26" s="117"/>
      <c r="AV26" s="107">
        <f t="shared" si="11"/>
        <v>0</v>
      </c>
      <c r="AW26" s="107">
        <f t="shared" si="15"/>
        <v>0</v>
      </c>
      <c r="AX26" s="109" t="str">
        <f t="shared" si="2"/>
        <v/>
      </c>
      <c r="AY26" s="118" t="str">
        <f t="shared" si="3"/>
        <v/>
      </c>
      <c r="AZ26" s="81"/>
      <c r="BA26" s="144"/>
      <c r="BB26" s="80"/>
      <c r="BC26" s="107" t="str">
        <f t="shared" si="13"/>
        <v/>
      </c>
      <c r="BD26" s="107">
        <f t="shared" si="14"/>
        <v>0</v>
      </c>
    </row>
    <row r="27" spans="1:56" ht="15" customHeight="1" x14ac:dyDescent="0.25">
      <c r="A27" s="113">
        <v>24</v>
      </c>
      <c r="B27" s="114"/>
      <c r="C27" s="114"/>
      <c r="D27" s="114"/>
      <c r="E27" s="100"/>
      <c r="F27" s="100"/>
      <c r="G27" s="100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40"/>
      <c r="T27" s="100"/>
      <c r="U27" s="131"/>
      <c r="V27" s="115"/>
      <c r="W27" s="100"/>
      <c r="X27" s="128"/>
      <c r="Y27" s="128"/>
      <c r="Z27" s="128"/>
      <c r="AA27" s="116"/>
      <c r="AB27" s="80"/>
      <c r="AC27" s="136" t="str">
        <f t="shared" si="4"/>
        <v/>
      </c>
      <c r="AD27" s="116"/>
      <c r="AE27" s="105" t="str">
        <f t="shared" si="5"/>
        <v/>
      </c>
      <c r="AF27" s="114"/>
      <c r="AG27" s="109" t="str">
        <f t="shared" si="6"/>
        <v/>
      </c>
      <c r="AH27" s="114"/>
      <c r="AI27" s="117"/>
      <c r="AJ27" s="107">
        <f t="shared" si="16"/>
        <v>0</v>
      </c>
      <c r="AK27" s="107" t="str">
        <f t="shared" si="17"/>
        <v/>
      </c>
      <c r="AL27" s="108"/>
      <c r="AM27" s="109">
        <f t="shared" si="0"/>
        <v>0</v>
      </c>
      <c r="AN27" s="117"/>
      <c r="AO27" s="109">
        <f t="shared" si="1"/>
        <v>0</v>
      </c>
      <c r="AP27" s="117"/>
      <c r="AQ27" s="107">
        <f t="shared" si="9"/>
        <v>0</v>
      </c>
      <c r="AR27" s="117"/>
      <c r="AS27" s="107">
        <f t="shared" si="18"/>
        <v>0</v>
      </c>
      <c r="AT27" s="111"/>
      <c r="AU27" s="117"/>
      <c r="AV27" s="107">
        <f t="shared" si="11"/>
        <v>0</v>
      </c>
      <c r="AW27" s="107">
        <f t="shared" si="15"/>
        <v>0</v>
      </c>
      <c r="AX27" s="109" t="str">
        <f t="shared" si="2"/>
        <v/>
      </c>
      <c r="AY27" s="118" t="str">
        <f t="shared" si="3"/>
        <v/>
      </c>
      <c r="AZ27" s="81"/>
      <c r="BA27" s="144"/>
      <c r="BB27" s="80"/>
      <c r="BC27" s="107" t="str">
        <f t="shared" si="13"/>
        <v/>
      </c>
      <c r="BD27" s="107">
        <f t="shared" si="14"/>
        <v>0</v>
      </c>
    </row>
    <row r="28" spans="1:56" ht="15" customHeight="1" x14ac:dyDescent="0.25">
      <c r="A28" s="113">
        <v>25</v>
      </c>
      <c r="B28" s="114"/>
      <c r="C28" s="114"/>
      <c r="D28" s="114"/>
      <c r="E28" s="100"/>
      <c r="F28" s="100"/>
      <c r="G28" s="100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40"/>
      <c r="T28" s="100"/>
      <c r="U28" s="131"/>
      <c r="V28" s="115"/>
      <c r="W28" s="100"/>
      <c r="X28" s="128"/>
      <c r="Y28" s="128"/>
      <c r="Z28" s="128"/>
      <c r="AA28" s="116"/>
      <c r="AB28" s="80"/>
      <c r="AC28" s="136" t="str">
        <f t="shared" si="4"/>
        <v/>
      </c>
      <c r="AD28" s="116"/>
      <c r="AE28" s="105" t="str">
        <f t="shared" si="5"/>
        <v/>
      </c>
      <c r="AF28" s="114"/>
      <c r="AG28" s="109" t="str">
        <f t="shared" si="6"/>
        <v/>
      </c>
      <c r="AH28" s="114"/>
      <c r="AI28" s="117"/>
      <c r="AJ28" s="107">
        <f t="shared" si="16"/>
        <v>0</v>
      </c>
      <c r="AK28" s="107" t="str">
        <f t="shared" si="17"/>
        <v/>
      </c>
      <c r="AL28" s="108"/>
      <c r="AM28" s="109">
        <f t="shared" si="0"/>
        <v>0</v>
      </c>
      <c r="AN28" s="117"/>
      <c r="AO28" s="109">
        <f t="shared" si="1"/>
        <v>0</v>
      </c>
      <c r="AP28" s="117"/>
      <c r="AQ28" s="107">
        <f t="shared" si="9"/>
        <v>0</v>
      </c>
      <c r="AR28" s="117"/>
      <c r="AS28" s="107">
        <f t="shared" si="18"/>
        <v>0</v>
      </c>
      <c r="AT28" s="111"/>
      <c r="AU28" s="117"/>
      <c r="AV28" s="107">
        <f t="shared" si="11"/>
        <v>0</v>
      </c>
      <c r="AW28" s="107">
        <f t="shared" si="15"/>
        <v>0</v>
      </c>
      <c r="AX28" s="109" t="str">
        <f t="shared" si="2"/>
        <v/>
      </c>
      <c r="AY28" s="118" t="str">
        <f t="shared" si="3"/>
        <v/>
      </c>
      <c r="AZ28" s="81"/>
      <c r="BA28" s="144"/>
      <c r="BB28" s="80"/>
      <c r="BC28" s="107" t="str">
        <f t="shared" si="13"/>
        <v/>
      </c>
      <c r="BD28" s="107">
        <f t="shared" si="14"/>
        <v>0</v>
      </c>
    </row>
    <row r="29" spans="1:56" ht="15" customHeight="1" x14ac:dyDescent="0.25">
      <c r="A29" s="113">
        <v>26</v>
      </c>
      <c r="B29" s="114"/>
      <c r="C29" s="114"/>
      <c r="D29" s="114"/>
      <c r="E29" s="100"/>
      <c r="F29" s="10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40"/>
      <c r="T29" s="100"/>
      <c r="U29" s="131"/>
      <c r="V29" s="115"/>
      <c r="W29" s="100"/>
      <c r="X29" s="128"/>
      <c r="Y29" s="128"/>
      <c r="Z29" s="128"/>
      <c r="AA29" s="116"/>
      <c r="AB29" s="80"/>
      <c r="AC29" s="136" t="str">
        <f t="shared" si="4"/>
        <v/>
      </c>
      <c r="AD29" s="116"/>
      <c r="AE29" s="105" t="str">
        <f t="shared" si="5"/>
        <v/>
      </c>
      <c r="AF29" s="114"/>
      <c r="AG29" s="109" t="str">
        <f t="shared" si="6"/>
        <v/>
      </c>
      <c r="AH29" s="114"/>
      <c r="AI29" s="117"/>
      <c r="AJ29" s="107">
        <f t="shared" si="16"/>
        <v>0</v>
      </c>
      <c r="AK29" s="107" t="str">
        <f t="shared" si="17"/>
        <v/>
      </c>
      <c r="AL29" s="108"/>
      <c r="AM29" s="109">
        <f t="shared" si="0"/>
        <v>0</v>
      </c>
      <c r="AN29" s="117"/>
      <c r="AO29" s="109">
        <f t="shared" si="1"/>
        <v>0</v>
      </c>
      <c r="AP29" s="117"/>
      <c r="AQ29" s="107">
        <f t="shared" si="9"/>
        <v>0</v>
      </c>
      <c r="AR29" s="117"/>
      <c r="AS29" s="107">
        <f t="shared" si="18"/>
        <v>0</v>
      </c>
      <c r="AT29" s="111"/>
      <c r="AU29" s="117"/>
      <c r="AV29" s="107">
        <f t="shared" si="11"/>
        <v>0</v>
      </c>
      <c r="AW29" s="107">
        <f t="shared" si="15"/>
        <v>0</v>
      </c>
      <c r="AX29" s="109" t="str">
        <f t="shared" si="2"/>
        <v/>
      </c>
      <c r="AY29" s="118" t="str">
        <f t="shared" si="3"/>
        <v/>
      </c>
      <c r="AZ29" s="81"/>
      <c r="BA29" s="144"/>
      <c r="BB29" s="80"/>
      <c r="BC29" s="107" t="str">
        <f t="shared" si="13"/>
        <v/>
      </c>
      <c r="BD29" s="107">
        <f t="shared" si="14"/>
        <v>0</v>
      </c>
    </row>
    <row r="30" spans="1:56" x14ac:dyDescent="0.25">
      <c r="A30" s="113">
        <v>27</v>
      </c>
      <c r="B30" s="114"/>
      <c r="C30" s="114"/>
      <c r="D30" s="114"/>
      <c r="E30" s="100"/>
      <c r="F30" s="100"/>
      <c r="G30" s="100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40"/>
      <c r="T30" s="100"/>
      <c r="U30" s="131"/>
      <c r="V30" s="115"/>
      <c r="W30" s="100"/>
      <c r="X30" s="128"/>
      <c r="Y30" s="128"/>
      <c r="Z30" s="128"/>
      <c r="AA30" s="116"/>
      <c r="AB30" s="80"/>
      <c r="AC30" s="136" t="str">
        <f t="shared" si="4"/>
        <v/>
      </c>
      <c r="AD30" s="116"/>
      <c r="AE30" s="105" t="str">
        <f t="shared" si="5"/>
        <v/>
      </c>
      <c r="AF30" s="114"/>
      <c r="AG30" s="109" t="str">
        <f t="shared" si="6"/>
        <v/>
      </c>
      <c r="AH30" s="114"/>
      <c r="AI30" s="117"/>
      <c r="AJ30" s="107">
        <f t="shared" si="16"/>
        <v>0</v>
      </c>
      <c r="AK30" s="107" t="str">
        <f t="shared" si="17"/>
        <v/>
      </c>
      <c r="AL30" s="108"/>
      <c r="AM30" s="109">
        <f t="shared" si="0"/>
        <v>0</v>
      </c>
      <c r="AN30" s="117"/>
      <c r="AO30" s="109">
        <f t="shared" si="1"/>
        <v>0</v>
      </c>
      <c r="AP30" s="117"/>
      <c r="AQ30" s="107">
        <f t="shared" si="9"/>
        <v>0</v>
      </c>
      <c r="AR30" s="117"/>
      <c r="AS30" s="107">
        <f t="shared" si="18"/>
        <v>0</v>
      </c>
      <c r="AT30" s="111"/>
      <c r="AU30" s="117"/>
      <c r="AV30" s="107">
        <f t="shared" si="11"/>
        <v>0</v>
      </c>
      <c r="AW30" s="107">
        <f t="shared" si="15"/>
        <v>0</v>
      </c>
      <c r="AX30" s="109" t="str">
        <f t="shared" si="2"/>
        <v/>
      </c>
      <c r="AY30" s="118" t="str">
        <f t="shared" si="3"/>
        <v/>
      </c>
      <c r="AZ30" s="81"/>
      <c r="BA30" s="144"/>
      <c r="BB30" s="80"/>
      <c r="BC30" s="107" t="str">
        <f t="shared" si="13"/>
        <v/>
      </c>
      <c r="BD30" s="107">
        <f t="shared" si="14"/>
        <v>0</v>
      </c>
    </row>
    <row r="31" spans="1:56" x14ac:dyDescent="0.25">
      <c r="A31" s="113">
        <v>28</v>
      </c>
      <c r="B31" s="114"/>
      <c r="C31" s="114"/>
      <c r="D31" s="114"/>
      <c r="E31" s="100"/>
      <c r="F31" s="100"/>
      <c r="G31" s="100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40"/>
      <c r="T31" s="100"/>
      <c r="U31" s="131"/>
      <c r="V31" s="115"/>
      <c r="W31" s="100"/>
      <c r="X31" s="128"/>
      <c r="Y31" s="128"/>
      <c r="Z31" s="128"/>
      <c r="AA31" s="116"/>
      <c r="AB31" s="80"/>
      <c r="AC31" s="136" t="str">
        <f t="shared" si="4"/>
        <v/>
      </c>
      <c r="AD31" s="116"/>
      <c r="AE31" s="105" t="str">
        <f t="shared" si="5"/>
        <v/>
      </c>
      <c r="AF31" s="114"/>
      <c r="AG31" s="109" t="str">
        <f t="shared" si="6"/>
        <v/>
      </c>
      <c r="AH31" s="114"/>
      <c r="AI31" s="117"/>
      <c r="AJ31" s="107">
        <f t="shared" si="16"/>
        <v>0</v>
      </c>
      <c r="AK31" s="107" t="str">
        <f t="shared" si="17"/>
        <v/>
      </c>
      <c r="AL31" s="108"/>
      <c r="AM31" s="109">
        <f t="shared" si="0"/>
        <v>0</v>
      </c>
      <c r="AN31" s="117"/>
      <c r="AO31" s="109">
        <f t="shared" si="1"/>
        <v>0</v>
      </c>
      <c r="AP31" s="117"/>
      <c r="AQ31" s="107">
        <f t="shared" si="9"/>
        <v>0</v>
      </c>
      <c r="AR31" s="117"/>
      <c r="AS31" s="107">
        <f t="shared" si="18"/>
        <v>0</v>
      </c>
      <c r="AT31" s="111"/>
      <c r="AU31" s="117"/>
      <c r="AV31" s="107">
        <f t="shared" si="11"/>
        <v>0</v>
      </c>
      <c r="AW31" s="107">
        <f t="shared" si="15"/>
        <v>0</v>
      </c>
      <c r="AX31" s="109" t="str">
        <f t="shared" si="2"/>
        <v/>
      </c>
      <c r="AY31" s="118" t="str">
        <f t="shared" si="3"/>
        <v/>
      </c>
      <c r="AZ31" s="81"/>
      <c r="BA31" s="144"/>
      <c r="BB31" s="80"/>
      <c r="BC31" s="107" t="str">
        <f t="shared" si="13"/>
        <v/>
      </c>
      <c r="BD31" s="107">
        <f t="shared" si="14"/>
        <v>0</v>
      </c>
    </row>
    <row r="32" spans="1:56" x14ac:dyDescent="0.25">
      <c r="A32" s="113">
        <v>29</v>
      </c>
      <c r="B32" s="114"/>
      <c r="C32" s="114"/>
      <c r="D32" s="114"/>
      <c r="E32" s="100"/>
      <c r="F32" s="10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40"/>
      <c r="T32" s="100"/>
      <c r="U32" s="131"/>
      <c r="V32" s="115"/>
      <c r="W32" s="100"/>
      <c r="X32" s="128"/>
      <c r="Y32" s="128"/>
      <c r="Z32" s="128"/>
      <c r="AA32" s="116"/>
      <c r="AB32" s="80"/>
      <c r="AC32" s="136" t="str">
        <f t="shared" si="4"/>
        <v/>
      </c>
      <c r="AD32" s="116"/>
      <c r="AE32" s="105" t="str">
        <f t="shared" si="5"/>
        <v/>
      </c>
      <c r="AF32" s="114"/>
      <c r="AG32" s="109" t="str">
        <f t="shared" si="6"/>
        <v/>
      </c>
      <c r="AH32" s="114"/>
      <c r="AI32" s="117"/>
      <c r="AJ32" s="107">
        <f t="shared" si="16"/>
        <v>0</v>
      </c>
      <c r="AK32" s="107" t="str">
        <f t="shared" si="17"/>
        <v/>
      </c>
      <c r="AL32" s="108"/>
      <c r="AM32" s="109">
        <f t="shared" si="0"/>
        <v>0</v>
      </c>
      <c r="AN32" s="117"/>
      <c r="AO32" s="109">
        <f t="shared" si="1"/>
        <v>0</v>
      </c>
      <c r="AP32" s="117"/>
      <c r="AQ32" s="107">
        <f t="shared" si="9"/>
        <v>0</v>
      </c>
      <c r="AR32" s="117"/>
      <c r="AS32" s="107">
        <f t="shared" si="18"/>
        <v>0</v>
      </c>
      <c r="AT32" s="111"/>
      <c r="AU32" s="117"/>
      <c r="AV32" s="107">
        <f t="shared" si="11"/>
        <v>0</v>
      </c>
      <c r="AW32" s="107">
        <f t="shared" si="15"/>
        <v>0</v>
      </c>
      <c r="AX32" s="109" t="str">
        <f t="shared" si="2"/>
        <v/>
      </c>
      <c r="AY32" s="118" t="str">
        <f t="shared" si="3"/>
        <v/>
      </c>
      <c r="AZ32" s="81"/>
      <c r="BA32" s="144"/>
      <c r="BB32" s="80"/>
      <c r="BC32" s="107" t="str">
        <f t="shared" si="13"/>
        <v/>
      </c>
      <c r="BD32" s="107">
        <f t="shared" si="14"/>
        <v>0</v>
      </c>
    </row>
    <row r="33" spans="1:56" x14ac:dyDescent="0.25">
      <c r="A33" s="113">
        <v>30</v>
      </c>
      <c r="B33" s="114"/>
      <c r="C33" s="114"/>
      <c r="D33" s="114"/>
      <c r="E33" s="100"/>
      <c r="F33" s="100"/>
      <c r="G33" s="100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40"/>
      <c r="T33" s="100"/>
      <c r="U33" s="131"/>
      <c r="V33" s="115"/>
      <c r="W33" s="100"/>
      <c r="X33" s="128"/>
      <c r="Y33" s="128"/>
      <c r="Z33" s="128"/>
      <c r="AA33" s="116"/>
      <c r="AB33" s="80"/>
      <c r="AC33" s="136" t="str">
        <f t="shared" si="4"/>
        <v/>
      </c>
      <c r="AD33" s="116"/>
      <c r="AE33" s="105" t="str">
        <f t="shared" si="5"/>
        <v/>
      </c>
      <c r="AF33" s="114"/>
      <c r="AG33" s="109" t="str">
        <f t="shared" si="6"/>
        <v/>
      </c>
      <c r="AH33" s="114"/>
      <c r="AI33" s="117"/>
      <c r="AJ33" s="107">
        <f t="shared" si="16"/>
        <v>0</v>
      </c>
      <c r="AK33" s="107" t="str">
        <f t="shared" si="17"/>
        <v/>
      </c>
      <c r="AL33" s="108"/>
      <c r="AM33" s="109">
        <f t="shared" si="0"/>
        <v>0</v>
      </c>
      <c r="AN33" s="117"/>
      <c r="AO33" s="109">
        <f t="shared" si="1"/>
        <v>0</v>
      </c>
      <c r="AP33" s="117"/>
      <c r="AQ33" s="107">
        <f t="shared" si="9"/>
        <v>0</v>
      </c>
      <c r="AR33" s="117"/>
      <c r="AS33" s="107">
        <f t="shared" si="18"/>
        <v>0</v>
      </c>
      <c r="AT33" s="111"/>
      <c r="AU33" s="117"/>
      <c r="AV33" s="107">
        <f t="shared" si="11"/>
        <v>0</v>
      </c>
      <c r="AW33" s="107">
        <f t="shared" si="15"/>
        <v>0</v>
      </c>
      <c r="AX33" s="109" t="str">
        <f t="shared" si="2"/>
        <v/>
      </c>
      <c r="AY33" s="118" t="str">
        <f t="shared" si="3"/>
        <v/>
      </c>
      <c r="AZ33" s="81"/>
      <c r="BA33" s="144"/>
      <c r="BB33" s="80"/>
      <c r="BC33" s="107" t="str">
        <f t="shared" si="13"/>
        <v/>
      </c>
      <c r="BD33" s="107">
        <f t="shared" si="14"/>
        <v>0</v>
      </c>
    </row>
    <row r="34" spans="1:56" x14ac:dyDescent="0.25">
      <c r="A34" s="113">
        <v>31</v>
      </c>
      <c r="B34" s="114"/>
      <c r="C34" s="114"/>
      <c r="D34" s="114"/>
      <c r="E34" s="100"/>
      <c r="F34" s="100"/>
      <c r="G34" s="100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40"/>
      <c r="T34" s="100"/>
      <c r="U34" s="131"/>
      <c r="V34" s="115"/>
      <c r="W34" s="100"/>
      <c r="X34" s="128"/>
      <c r="Y34" s="128"/>
      <c r="Z34" s="128"/>
      <c r="AA34" s="116"/>
      <c r="AB34" s="80"/>
      <c r="AC34" s="136" t="str">
        <f t="shared" si="4"/>
        <v/>
      </c>
      <c r="AD34" s="116"/>
      <c r="AE34" s="105" t="str">
        <f t="shared" si="5"/>
        <v/>
      </c>
      <c r="AF34" s="114"/>
      <c r="AG34" s="109" t="str">
        <f t="shared" si="6"/>
        <v/>
      </c>
      <c r="AH34" s="114"/>
      <c r="AI34" s="117"/>
      <c r="AJ34" s="107">
        <f t="shared" si="16"/>
        <v>0</v>
      </c>
      <c r="AK34" s="107" t="str">
        <f t="shared" si="17"/>
        <v/>
      </c>
      <c r="AL34" s="108"/>
      <c r="AM34" s="109">
        <f t="shared" si="0"/>
        <v>0</v>
      </c>
      <c r="AN34" s="117"/>
      <c r="AO34" s="109">
        <f t="shared" si="1"/>
        <v>0</v>
      </c>
      <c r="AP34" s="117"/>
      <c r="AQ34" s="107">
        <f t="shared" si="9"/>
        <v>0</v>
      </c>
      <c r="AR34" s="117"/>
      <c r="AS34" s="107">
        <f t="shared" si="18"/>
        <v>0</v>
      </c>
      <c r="AT34" s="111"/>
      <c r="AU34" s="117"/>
      <c r="AV34" s="107">
        <f t="shared" si="11"/>
        <v>0</v>
      </c>
      <c r="AW34" s="107">
        <f t="shared" si="15"/>
        <v>0</v>
      </c>
      <c r="AX34" s="109" t="str">
        <f t="shared" si="2"/>
        <v/>
      </c>
      <c r="AY34" s="118" t="str">
        <f t="shared" si="3"/>
        <v/>
      </c>
      <c r="AZ34" s="81"/>
      <c r="BA34" s="144"/>
      <c r="BB34" s="80"/>
      <c r="BC34" s="107" t="str">
        <f t="shared" si="13"/>
        <v/>
      </c>
      <c r="BD34" s="107">
        <f t="shared" si="14"/>
        <v>0</v>
      </c>
    </row>
    <row r="35" spans="1:56" x14ac:dyDescent="0.25">
      <c r="A35" s="113">
        <v>32</v>
      </c>
      <c r="B35" s="114"/>
      <c r="C35" s="114"/>
      <c r="D35" s="114"/>
      <c r="E35" s="100"/>
      <c r="F35" s="100"/>
      <c r="G35" s="100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40"/>
      <c r="T35" s="100"/>
      <c r="U35" s="131"/>
      <c r="V35" s="115"/>
      <c r="W35" s="100"/>
      <c r="X35" s="128"/>
      <c r="Y35" s="128"/>
      <c r="Z35" s="128"/>
      <c r="AA35" s="116"/>
      <c r="AB35" s="80"/>
      <c r="AC35" s="136" t="str">
        <f t="shared" si="4"/>
        <v/>
      </c>
      <c r="AD35" s="116"/>
      <c r="AE35" s="105" t="str">
        <f t="shared" si="5"/>
        <v/>
      </c>
      <c r="AF35" s="114"/>
      <c r="AG35" s="109" t="str">
        <f t="shared" si="6"/>
        <v/>
      </c>
      <c r="AH35" s="114"/>
      <c r="AI35" s="117"/>
      <c r="AJ35" s="107">
        <f t="shared" si="16"/>
        <v>0</v>
      </c>
      <c r="AK35" s="107" t="str">
        <f t="shared" si="17"/>
        <v/>
      </c>
      <c r="AL35" s="108"/>
      <c r="AM35" s="109">
        <f t="shared" ref="AM35:AM52" si="19">IF(ISERROR(AZ35*AL35),"",AZ35*AL35)</f>
        <v>0</v>
      </c>
      <c r="AN35" s="117"/>
      <c r="AO35" s="109">
        <f t="shared" ref="AO35:AO52" si="20">IF(ISERROR(AZ35*AN35),"",AZ35*AN35)</f>
        <v>0</v>
      </c>
      <c r="AP35" s="117"/>
      <c r="AQ35" s="107">
        <f t="shared" si="9"/>
        <v>0</v>
      </c>
      <c r="AR35" s="117"/>
      <c r="AS35" s="107">
        <f t="shared" si="18"/>
        <v>0</v>
      </c>
      <c r="AT35" s="111"/>
      <c r="AU35" s="117"/>
      <c r="AV35" s="107">
        <f t="shared" si="11"/>
        <v>0</v>
      </c>
      <c r="AW35" s="107">
        <f t="shared" si="15"/>
        <v>0</v>
      </c>
      <c r="AX35" s="109" t="str">
        <f t="shared" si="2"/>
        <v/>
      </c>
      <c r="AY35" s="118" t="str">
        <f t="shared" si="3"/>
        <v/>
      </c>
      <c r="AZ35" s="81"/>
      <c r="BA35" s="144"/>
      <c r="BB35" s="80"/>
      <c r="BC35" s="107" t="str">
        <f t="shared" si="13"/>
        <v/>
      </c>
      <c r="BD35" s="107">
        <f t="shared" si="14"/>
        <v>0</v>
      </c>
    </row>
    <row r="36" spans="1:56" x14ac:dyDescent="0.25">
      <c r="A36" s="113">
        <v>33</v>
      </c>
      <c r="B36" s="114"/>
      <c r="C36" s="114"/>
      <c r="D36" s="114"/>
      <c r="E36" s="100"/>
      <c r="F36" s="100"/>
      <c r="G36" s="100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40"/>
      <c r="T36" s="100"/>
      <c r="U36" s="131"/>
      <c r="V36" s="115"/>
      <c r="W36" s="100"/>
      <c r="X36" s="128"/>
      <c r="Y36" s="128"/>
      <c r="Z36" s="128"/>
      <c r="AA36" s="116"/>
      <c r="AB36" s="80"/>
      <c r="AC36" s="136" t="str">
        <f t="shared" si="4"/>
        <v/>
      </c>
      <c r="AD36" s="116"/>
      <c r="AE36" s="105" t="str">
        <f t="shared" si="5"/>
        <v/>
      </c>
      <c r="AF36" s="114"/>
      <c r="AG36" s="109" t="str">
        <f t="shared" si="6"/>
        <v/>
      </c>
      <c r="AH36" s="114"/>
      <c r="AI36" s="117"/>
      <c r="AJ36" s="107">
        <f t="shared" si="16"/>
        <v>0</v>
      </c>
      <c r="AK36" s="107" t="str">
        <f t="shared" si="17"/>
        <v/>
      </c>
      <c r="AL36" s="108"/>
      <c r="AM36" s="109">
        <f t="shared" si="19"/>
        <v>0</v>
      </c>
      <c r="AN36" s="117"/>
      <c r="AO36" s="109">
        <f t="shared" si="20"/>
        <v>0</v>
      </c>
      <c r="AP36" s="117"/>
      <c r="AQ36" s="107">
        <f t="shared" si="9"/>
        <v>0</v>
      </c>
      <c r="AR36" s="117"/>
      <c r="AS36" s="107">
        <f t="shared" si="18"/>
        <v>0</v>
      </c>
      <c r="AT36" s="111"/>
      <c r="AU36" s="117"/>
      <c r="AV36" s="107">
        <f t="shared" si="11"/>
        <v>0</v>
      </c>
      <c r="AW36" s="107">
        <f t="shared" si="15"/>
        <v>0</v>
      </c>
      <c r="AX36" s="109" t="str">
        <f t="shared" ref="AX36:AX52" si="21">IF(ISERROR(AK36+AW36),"",AK36+AW36)</f>
        <v/>
      </c>
      <c r="AY36" s="118" t="str">
        <f t="shared" si="3"/>
        <v/>
      </c>
      <c r="AZ36" s="81"/>
      <c r="BA36" s="144"/>
      <c r="BB36" s="80"/>
      <c r="BC36" s="107" t="str">
        <f t="shared" si="13"/>
        <v/>
      </c>
      <c r="BD36" s="107">
        <f t="shared" si="14"/>
        <v>0</v>
      </c>
    </row>
    <row r="37" spans="1:56" x14ac:dyDescent="0.25">
      <c r="A37" s="113">
        <v>34</v>
      </c>
      <c r="B37" s="114"/>
      <c r="C37" s="114"/>
      <c r="D37" s="114"/>
      <c r="E37" s="100"/>
      <c r="F37" s="100"/>
      <c r="G37" s="100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40"/>
      <c r="T37" s="100"/>
      <c r="U37" s="131"/>
      <c r="V37" s="115"/>
      <c r="W37" s="100"/>
      <c r="X37" s="128"/>
      <c r="Y37" s="128"/>
      <c r="Z37" s="128"/>
      <c r="AA37" s="116"/>
      <c r="AB37" s="80"/>
      <c r="AC37" s="136" t="str">
        <f t="shared" si="4"/>
        <v/>
      </c>
      <c r="AD37" s="116"/>
      <c r="AE37" s="105" t="str">
        <f t="shared" si="5"/>
        <v/>
      </c>
      <c r="AF37" s="114"/>
      <c r="AG37" s="109" t="str">
        <f t="shared" si="6"/>
        <v/>
      </c>
      <c r="AH37" s="114"/>
      <c r="AI37" s="117"/>
      <c r="AJ37" s="107">
        <f t="shared" si="16"/>
        <v>0</v>
      </c>
      <c r="AK37" s="107" t="str">
        <f t="shared" si="17"/>
        <v/>
      </c>
      <c r="AL37" s="108"/>
      <c r="AM37" s="109">
        <f t="shared" si="19"/>
        <v>0</v>
      </c>
      <c r="AN37" s="117"/>
      <c r="AO37" s="109">
        <f t="shared" si="20"/>
        <v>0</v>
      </c>
      <c r="AP37" s="117"/>
      <c r="AQ37" s="107">
        <f t="shared" si="9"/>
        <v>0</v>
      </c>
      <c r="AR37" s="117"/>
      <c r="AS37" s="107">
        <f t="shared" si="18"/>
        <v>0</v>
      </c>
      <c r="AT37" s="111"/>
      <c r="AU37" s="117"/>
      <c r="AV37" s="107">
        <f t="shared" si="11"/>
        <v>0</v>
      </c>
      <c r="AW37" s="107">
        <f t="shared" si="15"/>
        <v>0</v>
      </c>
      <c r="AX37" s="109" t="str">
        <f t="shared" si="21"/>
        <v/>
      </c>
      <c r="AY37" s="118" t="str">
        <f t="shared" si="3"/>
        <v/>
      </c>
      <c r="AZ37" s="81"/>
      <c r="BA37" s="144"/>
      <c r="BB37" s="80"/>
      <c r="BC37" s="107" t="str">
        <f t="shared" si="13"/>
        <v/>
      </c>
      <c r="BD37" s="107">
        <f t="shared" si="14"/>
        <v>0</v>
      </c>
    </row>
    <row r="38" spans="1:56" x14ac:dyDescent="0.25">
      <c r="A38" s="113">
        <v>35</v>
      </c>
      <c r="B38" s="114"/>
      <c r="C38" s="114"/>
      <c r="D38" s="114"/>
      <c r="E38" s="100"/>
      <c r="F38" s="100"/>
      <c r="G38" s="100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40"/>
      <c r="T38" s="100"/>
      <c r="U38" s="131"/>
      <c r="V38" s="115"/>
      <c r="W38" s="100"/>
      <c r="X38" s="128"/>
      <c r="Y38" s="128"/>
      <c r="Z38" s="128"/>
      <c r="AA38" s="116"/>
      <c r="AB38" s="80"/>
      <c r="AC38" s="136" t="str">
        <f t="shared" si="4"/>
        <v/>
      </c>
      <c r="AD38" s="116"/>
      <c r="AE38" s="105" t="str">
        <f t="shared" si="5"/>
        <v/>
      </c>
      <c r="AF38" s="114"/>
      <c r="AG38" s="109" t="str">
        <f t="shared" si="6"/>
        <v/>
      </c>
      <c r="AH38" s="114"/>
      <c r="AI38" s="117"/>
      <c r="AJ38" s="107">
        <f t="shared" si="16"/>
        <v>0</v>
      </c>
      <c r="AK38" s="107" t="str">
        <f t="shared" si="17"/>
        <v/>
      </c>
      <c r="AL38" s="108"/>
      <c r="AM38" s="109">
        <f t="shared" si="19"/>
        <v>0</v>
      </c>
      <c r="AN38" s="117"/>
      <c r="AO38" s="109">
        <f t="shared" si="20"/>
        <v>0</v>
      </c>
      <c r="AP38" s="117"/>
      <c r="AQ38" s="107">
        <f t="shared" si="9"/>
        <v>0</v>
      </c>
      <c r="AR38" s="117"/>
      <c r="AS38" s="107">
        <f t="shared" si="18"/>
        <v>0</v>
      </c>
      <c r="AT38" s="111"/>
      <c r="AU38" s="117"/>
      <c r="AV38" s="107">
        <f t="shared" si="11"/>
        <v>0</v>
      </c>
      <c r="AW38" s="107">
        <f t="shared" si="15"/>
        <v>0</v>
      </c>
      <c r="AX38" s="109" t="str">
        <f t="shared" si="21"/>
        <v/>
      </c>
      <c r="AY38" s="118" t="str">
        <f t="shared" si="3"/>
        <v/>
      </c>
      <c r="AZ38" s="81"/>
      <c r="BA38" s="144"/>
      <c r="BB38" s="80"/>
      <c r="BC38" s="107" t="str">
        <f t="shared" si="13"/>
        <v/>
      </c>
      <c r="BD38" s="107">
        <f t="shared" si="14"/>
        <v>0</v>
      </c>
    </row>
    <row r="39" spans="1:56" x14ac:dyDescent="0.25">
      <c r="A39" s="113">
        <v>36</v>
      </c>
      <c r="B39" s="114"/>
      <c r="C39" s="114"/>
      <c r="D39" s="114"/>
      <c r="E39" s="100"/>
      <c r="F39" s="100"/>
      <c r="G39" s="100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40"/>
      <c r="T39" s="100"/>
      <c r="U39" s="131"/>
      <c r="V39" s="115"/>
      <c r="W39" s="100"/>
      <c r="X39" s="128"/>
      <c r="Y39" s="128"/>
      <c r="Z39" s="128"/>
      <c r="AA39" s="116"/>
      <c r="AB39" s="80"/>
      <c r="AC39" s="136" t="str">
        <f t="shared" si="4"/>
        <v/>
      </c>
      <c r="AD39" s="116"/>
      <c r="AE39" s="105" t="str">
        <f t="shared" si="5"/>
        <v/>
      </c>
      <c r="AF39" s="114"/>
      <c r="AG39" s="109" t="str">
        <f t="shared" si="6"/>
        <v/>
      </c>
      <c r="AH39" s="114"/>
      <c r="AI39" s="117"/>
      <c r="AJ39" s="107">
        <f t="shared" si="16"/>
        <v>0</v>
      </c>
      <c r="AK39" s="107" t="str">
        <f t="shared" si="17"/>
        <v/>
      </c>
      <c r="AL39" s="108"/>
      <c r="AM39" s="109">
        <f t="shared" si="19"/>
        <v>0</v>
      </c>
      <c r="AN39" s="117"/>
      <c r="AO39" s="109">
        <f t="shared" si="20"/>
        <v>0</v>
      </c>
      <c r="AP39" s="117"/>
      <c r="AQ39" s="107">
        <f t="shared" si="9"/>
        <v>0</v>
      </c>
      <c r="AR39" s="117"/>
      <c r="AS39" s="107">
        <f t="shared" si="18"/>
        <v>0</v>
      </c>
      <c r="AT39" s="111"/>
      <c r="AU39" s="117"/>
      <c r="AV39" s="107">
        <f t="shared" si="11"/>
        <v>0</v>
      </c>
      <c r="AW39" s="107">
        <f t="shared" si="15"/>
        <v>0</v>
      </c>
      <c r="AX39" s="109" t="str">
        <f t="shared" si="21"/>
        <v/>
      </c>
      <c r="AY39" s="118" t="str">
        <f t="shared" si="3"/>
        <v/>
      </c>
      <c r="AZ39" s="81"/>
      <c r="BA39" s="144"/>
      <c r="BB39" s="80"/>
      <c r="BC39" s="107" t="str">
        <f t="shared" si="13"/>
        <v/>
      </c>
      <c r="BD39" s="107">
        <f t="shared" si="14"/>
        <v>0</v>
      </c>
    </row>
    <row r="40" spans="1:56" x14ac:dyDescent="0.25">
      <c r="A40" s="113">
        <v>37</v>
      </c>
      <c r="B40" s="114"/>
      <c r="C40" s="114"/>
      <c r="D40" s="114"/>
      <c r="E40" s="100"/>
      <c r="F40" s="100"/>
      <c r="G40" s="100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40"/>
      <c r="T40" s="100"/>
      <c r="U40" s="131"/>
      <c r="V40" s="115"/>
      <c r="W40" s="100"/>
      <c r="X40" s="128"/>
      <c r="Y40" s="128"/>
      <c r="Z40" s="128"/>
      <c r="AA40" s="116"/>
      <c r="AB40" s="80"/>
      <c r="AC40" s="136" t="str">
        <f t="shared" si="4"/>
        <v/>
      </c>
      <c r="AD40" s="116"/>
      <c r="AE40" s="105" t="str">
        <f t="shared" si="5"/>
        <v/>
      </c>
      <c r="AF40" s="114"/>
      <c r="AG40" s="109" t="str">
        <f t="shared" si="6"/>
        <v/>
      </c>
      <c r="AH40" s="114"/>
      <c r="AI40" s="117"/>
      <c r="AJ40" s="107">
        <f t="shared" si="16"/>
        <v>0</v>
      </c>
      <c r="AK40" s="107" t="str">
        <f t="shared" si="17"/>
        <v/>
      </c>
      <c r="AL40" s="108"/>
      <c r="AM40" s="109">
        <f t="shared" si="19"/>
        <v>0</v>
      </c>
      <c r="AN40" s="117"/>
      <c r="AO40" s="109">
        <f t="shared" si="20"/>
        <v>0</v>
      </c>
      <c r="AP40" s="117"/>
      <c r="AQ40" s="107">
        <f t="shared" si="9"/>
        <v>0</v>
      </c>
      <c r="AR40" s="117"/>
      <c r="AS40" s="107">
        <f t="shared" si="18"/>
        <v>0</v>
      </c>
      <c r="AT40" s="111"/>
      <c r="AU40" s="117"/>
      <c r="AV40" s="107">
        <f t="shared" si="11"/>
        <v>0</v>
      </c>
      <c r="AW40" s="107">
        <f t="shared" si="15"/>
        <v>0</v>
      </c>
      <c r="AX40" s="109" t="str">
        <f t="shared" si="21"/>
        <v/>
      </c>
      <c r="AY40" s="118" t="str">
        <f t="shared" si="3"/>
        <v/>
      </c>
      <c r="AZ40" s="81"/>
      <c r="BA40" s="144"/>
      <c r="BB40" s="80"/>
      <c r="BC40" s="107" t="str">
        <f t="shared" si="13"/>
        <v/>
      </c>
      <c r="BD40" s="107">
        <f t="shared" si="14"/>
        <v>0</v>
      </c>
    </row>
    <row r="41" spans="1:56" x14ac:dyDescent="0.25">
      <c r="A41" s="113">
        <v>38</v>
      </c>
      <c r="B41" s="114"/>
      <c r="C41" s="114"/>
      <c r="D41" s="114"/>
      <c r="E41" s="100"/>
      <c r="F41" s="10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40"/>
      <c r="T41" s="100"/>
      <c r="U41" s="131"/>
      <c r="V41" s="115"/>
      <c r="W41" s="100"/>
      <c r="X41" s="128"/>
      <c r="Y41" s="128"/>
      <c r="Z41" s="128"/>
      <c r="AA41" s="116"/>
      <c r="AB41" s="80"/>
      <c r="AC41" s="136" t="str">
        <f t="shared" si="4"/>
        <v/>
      </c>
      <c r="AD41" s="116"/>
      <c r="AE41" s="105" t="str">
        <f t="shared" si="5"/>
        <v/>
      </c>
      <c r="AF41" s="114"/>
      <c r="AG41" s="109" t="str">
        <f t="shared" si="6"/>
        <v/>
      </c>
      <c r="AH41" s="114"/>
      <c r="AI41" s="117"/>
      <c r="AJ41" s="107">
        <f t="shared" si="16"/>
        <v>0</v>
      </c>
      <c r="AK41" s="107" t="str">
        <f t="shared" si="17"/>
        <v/>
      </c>
      <c r="AL41" s="108"/>
      <c r="AM41" s="109">
        <f t="shared" si="19"/>
        <v>0</v>
      </c>
      <c r="AN41" s="117"/>
      <c r="AO41" s="109">
        <f t="shared" si="20"/>
        <v>0</v>
      </c>
      <c r="AP41" s="117"/>
      <c r="AQ41" s="107">
        <f t="shared" si="9"/>
        <v>0</v>
      </c>
      <c r="AR41" s="117"/>
      <c r="AS41" s="107">
        <f t="shared" si="18"/>
        <v>0</v>
      </c>
      <c r="AT41" s="111"/>
      <c r="AU41" s="117"/>
      <c r="AV41" s="107">
        <f t="shared" si="11"/>
        <v>0</v>
      </c>
      <c r="AW41" s="107">
        <f t="shared" si="15"/>
        <v>0</v>
      </c>
      <c r="AX41" s="109" t="str">
        <f t="shared" si="21"/>
        <v/>
      </c>
      <c r="AY41" s="118" t="str">
        <f t="shared" si="3"/>
        <v/>
      </c>
      <c r="AZ41" s="81"/>
      <c r="BA41" s="144"/>
      <c r="BB41" s="80"/>
      <c r="BC41" s="107" t="str">
        <f t="shared" si="13"/>
        <v/>
      </c>
      <c r="BD41" s="107">
        <f t="shared" si="14"/>
        <v>0</v>
      </c>
    </row>
    <row r="42" spans="1:56" x14ac:dyDescent="0.25">
      <c r="A42" s="113">
        <v>39</v>
      </c>
      <c r="B42" s="114"/>
      <c r="C42" s="114"/>
      <c r="D42" s="114"/>
      <c r="E42" s="100"/>
      <c r="F42" s="100"/>
      <c r="G42" s="100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40"/>
      <c r="T42" s="100"/>
      <c r="U42" s="131"/>
      <c r="V42" s="115"/>
      <c r="W42" s="100"/>
      <c r="X42" s="128"/>
      <c r="Y42" s="128"/>
      <c r="Z42" s="128"/>
      <c r="AA42" s="116"/>
      <c r="AB42" s="80"/>
      <c r="AC42" s="136" t="str">
        <f t="shared" si="4"/>
        <v/>
      </c>
      <c r="AD42" s="116"/>
      <c r="AE42" s="105" t="str">
        <f t="shared" si="5"/>
        <v/>
      </c>
      <c r="AF42" s="114"/>
      <c r="AG42" s="109" t="str">
        <f t="shared" si="6"/>
        <v/>
      </c>
      <c r="AH42" s="114"/>
      <c r="AI42" s="117"/>
      <c r="AJ42" s="107">
        <f t="shared" si="16"/>
        <v>0</v>
      </c>
      <c r="AK42" s="107" t="str">
        <f t="shared" si="17"/>
        <v/>
      </c>
      <c r="AL42" s="108"/>
      <c r="AM42" s="109">
        <f t="shared" si="19"/>
        <v>0</v>
      </c>
      <c r="AN42" s="117"/>
      <c r="AO42" s="109">
        <f t="shared" si="20"/>
        <v>0</v>
      </c>
      <c r="AP42" s="117"/>
      <c r="AQ42" s="107">
        <f t="shared" si="9"/>
        <v>0</v>
      </c>
      <c r="AR42" s="117"/>
      <c r="AS42" s="107">
        <f t="shared" si="18"/>
        <v>0</v>
      </c>
      <c r="AT42" s="111"/>
      <c r="AU42" s="117"/>
      <c r="AV42" s="107">
        <f t="shared" si="11"/>
        <v>0</v>
      </c>
      <c r="AW42" s="107">
        <f t="shared" si="15"/>
        <v>0</v>
      </c>
      <c r="AX42" s="109" t="str">
        <f t="shared" si="21"/>
        <v/>
      </c>
      <c r="AY42" s="118" t="str">
        <f t="shared" si="3"/>
        <v/>
      </c>
      <c r="AZ42" s="81"/>
      <c r="BA42" s="144"/>
      <c r="BB42" s="80"/>
      <c r="BC42" s="107" t="str">
        <f t="shared" si="13"/>
        <v/>
      </c>
      <c r="BD42" s="107">
        <f t="shared" si="14"/>
        <v>0</v>
      </c>
    </row>
    <row r="43" spans="1:56" x14ac:dyDescent="0.25">
      <c r="A43" s="113">
        <v>40</v>
      </c>
      <c r="B43" s="114"/>
      <c r="C43" s="114"/>
      <c r="D43" s="114"/>
      <c r="E43" s="100"/>
      <c r="F43" s="100"/>
      <c r="G43" s="100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40"/>
      <c r="T43" s="100"/>
      <c r="U43" s="131"/>
      <c r="V43" s="115"/>
      <c r="W43" s="100"/>
      <c r="X43" s="128"/>
      <c r="Y43" s="128"/>
      <c r="Z43" s="128"/>
      <c r="AA43" s="116"/>
      <c r="AB43" s="80"/>
      <c r="AC43" s="136" t="str">
        <f t="shared" si="4"/>
        <v/>
      </c>
      <c r="AD43" s="116"/>
      <c r="AE43" s="105" t="str">
        <f t="shared" si="5"/>
        <v/>
      </c>
      <c r="AF43" s="114"/>
      <c r="AG43" s="109" t="str">
        <f t="shared" si="6"/>
        <v/>
      </c>
      <c r="AH43" s="114"/>
      <c r="AI43" s="117"/>
      <c r="AJ43" s="107">
        <f t="shared" si="16"/>
        <v>0</v>
      </c>
      <c r="AK43" s="107" t="str">
        <f t="shared" si="17"/>
        <v/>
      </c>
      <c r="AL43" s="108"/>
      <c r="AM43" s="109">
        <f t="shared" si="19"/>
        <v>0</v>
      </c>
      <c r="AN43" s="117"/>
      <c r="AO43" s="109">
        <f t="shared" si="20"/>
        <v>0</v>
      </c>
      <c r="AP43" s="117"/>
      <c r="AQ43" s="107">
        <f t="shared" si="9"/>
        <v>0</v>
      </c>
      <c r="AR43" s="117"/>
      <c r="AS43" s="107">
        <f t="shared" si="18"/>
        <v>0</v>
      </c>
      <c r="AT43" s="111"/>
      <c r="AU43" s="117"/>
      <c r="AV43" s="107">
        <f t="shared" si="11"/>
        <v>0</v>
      </c>
      <c r="AW43" s="107">
        <f t="shared" si="15"/>
        <v>0</v>
      </c>
      <c r="AX43" s="109" t="str">
        <f t="shared" si="21"/>
        <v/>
      </c>
      <c r="AY43" s="118" t="str">
        <f t="shared" si="3"/>
        <v/>
      </c>
      <c r="AZ43" s="81"/>
      <c r="BA43" s="144"/>
      <c r="BB43" s="80"/>
      <c r="BC43" s="107" t="str">
        <f t="shared" si="13"/>
        <v/>
      </c>
      <c r="BD43" s="107">
        <f t="shared" si="14"/>
        <v>0</v>
      </c>
    </row>
    <row r="44" spans="1:56" x14ac:dyDescent="0.25">
      <c r="A44" s="113">
        <v>41</v>
      </c>
      <c r="B44" s="114"/>
      <c r="C44" s="114"/>
      <c r="D44" s="114"/>
      <c r="E44" s="100"/>
      <c r="F44" s="100"/>
      <c r="G44" s="100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40"/>
      <c r="T44" s="100"/>
      <c r="U44" s="131"/>
      <c r="V44" s="115"/>
      <c r="W44" s="100"/>
      <c r="X44" s="128"/>
      <c r="Y44" s="128"/>
      <c r="Z44" s="128"/>
      <c r="AA44" s="116"/>
      <c r="AB44" s="80"/>
      <c r="AC44" s="136" t="str">
        <f t="shared" si="4"/>
        <v/>
      </c>
      <c r="AD44" s="116"/>
      <c r="AE44" s="105" t="str">
        <f t="shared" si="5"/>
        <v/>
      </c>
      <c r="AF44" s="114"/>
      <c r="AG44" s="109" t="str">
        <f t="shared" si="6"/>
        <v/>
      </c>
      <c r="AH44" s="114"/>
      <c r="AI44" s="117"/>
      <c r="AJ44" s="107">
        <f t="shared" si="16"/>
        <v>0</v>
      </c>
      <c r="AK44" s="107" t="str">
        <f t="shared" si="17"/>
        <v/>
      </c>
      <c r="AL44" s="108"/>
      <c r="AM44" s="109">
        <f t="shared" si="19"/>
        <v>0</v>
      </c>
      <c r="AN44" s="117"/>
      <c r="AO44" s="109">
        <f t="shared" si="20"/>
        <v>0</v>
      </c>
      <c r="AP44" s="117"/>
      <c r="AQ44" s="107">
        <f t="shared" si="9"/>
        <v>0</v>
      </c>
      <c r="AR44" s="117"/>
      <c r="AS44" s="107">
        <f t="shared" si="18"/>
        <v>0</v>
      </c>
      <c r="AT44" s="111"/>
      <c r="AU44" s="117"/>
      <c r="AV44" s="107">
        <f t="shared" si="11"/>
        <v>0</v>
      </c>
      <c r="AW44" s="107">
        <f t="shared" si="15"/>
        <v>0</v>
      </c>
      <c r="AX44" s="109" t="str">
        <f t="shared" si="21"/>
        <v/>
      </c>
      <c r="AY44" s="118" t="str">
        <f t="shared" si="3"/>
        <v/>
      </c>
      <c r="AZ44" s="81"/>
      <c r="BA44" s="144"/>
      <c r="BB44" s="80"/>
      <c r="BC44" s="107" t="str">
        <f t="shared" si="13"/>
        <v/>
      </c>
      <c r="BD44" s="107">
        <f t="shared" si="14"/>
        <v>0</v>
      </c>
    </row>
    <row r="45" spans="1:56" x14ac:dyDescent="0.25">
      <c r="A45" s="113">
        <v>42</v>
      </c>
      <c r="B45" s="114"/>
      <c r="C45" s="114"/>
      <c r="D45" s="114"/>
      <c r="E45" s="100"/>
      <c r="F45" s="100"/>
      <c r="G45" s="100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40"/>
      <c r="T45" s="100"/>
      <c r="U45" s="131"/>
      <c r="V45" s="115"/>
      <c r="W45" s="100"/>
      <c r="X45" s="128"/>
      <c r="Y45" s="128"/>
      <c r="Z45" s="128"/>
      <c r="AA45" s="116"/>
      <c r="AB45" s="80"/>
      <c r="AC45" s="136" t="str">
        <f t="shared" si="4"/>
        <v/>
      </c>
      <c r="AD45" s="116"/>
      <c r="AE45" s="105" t="str">
        <f t="shared" si="5"/>
        <v/>
      </c>
      <c r="AF45" s="114"/>
      <c r="AG45" s="109" t="str">
        <f t="shared" si="6"/>
        <v/>
      </c>
      <c r="AH45" s="114"/>
      <c r="AI45" s="117"/>
      <c r="AJ45" s="107">
        <f t="shared" si="16"/>
        <v>0</v>
      </c>
      <c r="AK45" s="107" t="str">
        <f t="shared" si="17"/>
        <v/>
      </c>
      <c r="AL45" s="108"/>
      <c r="AM45" s="109">
        <f t="shared" si="19"/>
        <v>0</v>
      </c>
      <c r="AN45" s="117"/>
      <c r="AO45" s="109">
        <f t="shared" si="20"/>
        <v>0</v>
      </c>
      <c r="AP45" s="117"/>
      <c r="AQ45" s="107">
        <f t="shared" si="9"/>
        <v>0</v>
      </c>
      <c r="AR45" s="117"/>
      <c r="AS45" s="107">
        <f t="shared" si="18"/>
        <v>0</v>
      </c>
      <c r="AT45" s="111"/>
      <c r="AU45" s="117"/>
      <c r="AV45" s="107">
        <f t="shared" si="11"/>
        <v>0</v>
      </c>
      <c r="AW45" s="107">
        <f t="shared" si="15"/>
        <v>0</v>
      </c>
      <c r="AX45" s="109" t="str">
        <f t="shared" si="21"/>
        <v/>
      </c>
      <c r="AY45" s="118" t="str">
        <f t="shared" si="3"/>
        <v/>
      </c>
      <c r="AZ45" s="81"/>
      <c r="BA45" s="144"/>
      <c r="BB45" s="80"/>
      <c r="BC45" s="107" t="str">
        <f t="shared" si="13"/>
        <v/>
      </c>
      <c r="BD45" s="107">
        <f t="shared" si="14"/>
        <v>0</v>
      </c>
    </row>
    <row r="46" spans="1:56" x14ac:dyDescent="0.25">
      <c r="A46" s="113">
        <v>43</v>
      </c>
      <c r="B46" s="114"/>
      <c r="C46" s="114"/>
      <c r="D46" s="114"/>
      <c r="E46" s="100"/>
      <c r="F46" s="100"/>
      <c r="G46" s="100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40"/>
      <c r="T46" s="100"/>
      <c r="U46" s="131"/>
      <c r="V46" s="115"/>
      <c r="W46" s="100"/>
      <c r="X46" s="128"/>
      <c r="Y46" s="128"/>
      <c r="Z46" s="128"/>
      <c r="AA46" s="116"/>
      <c r="AB46" s="80"/>
      <c r="AC46" s="136" t="str">
        <f t="shared" si="4"/>
        <v/>
      </c>
      <c r="AD46" s="116"/>
      <c r="AE46" s="105" t="str">
        <f t="shared" si="5"/>
        <v/>
      </c>
      <c r="AF46" s="114"/>
      <c r="AG46" s="109" t="str">
        <f t="shared" si="6"/>
        <v/>
      </c>
      <c r="AH46" s="114"/>
      <c r="AI46" s="117"/>
      <c r="AJ46" s="107">
        <f t="shared" si="16"/>
        <v>0</v>
      </c>
      <c r="AK46" s="107" t="str">
        <f t="shared" si="17"/>
        <v/>
      </c>
      <c r="AL46" s="108"/>
      <c r="AM46" s="109">
        <f t="shared" si="19"/>
        <v>0</v>
      </c>
      <c r="AN46" s="117"/>
      <c r="AO46" s="109">
        <f t="shared" si="20"/>
        <v>0</v>
      </c>
      <c r="AP46" s="117"/>
      <c r="AQ46" s="107">
        <f t="shared" si="9"/>
        <v>0</v>
      </c>
      <c r="AR46" s="117"/>
      <c r="AS46" s="107">
        <f t="shared" si="18"/>
        <v>0</v>
      </c>
      <c r="AT46" s="111"/>
      <c r="AU46" s="117"/>
      <c r="AV46" s="107">
        <f t="shared" si="11"/>
        <v>0</v>
      </c>
      <c r="AW46" s="107">
        <f t="shared" si="15"/>
        <v>0</v>
      </c>
      <c r="AX46" s="109" t="str">
        <f t="shared" si="21"/>
        <v/>
      </c>
      <c r="AY46" s="118" t="str">
        <f t="shared" si="3"/>
        <v/>
      </c>
      <c r="AZ46" s="81"/>
      <c r="BA46" s="144"/>
      <c r="BB46" s="80"/>
      <c r="BC46" s="107" t="str">
        <f t="shared" si="13"/>
        <v/>
      </c>
      <c r="BD46" s="107">
        <f t="shared" si="14"/>
        <v>0</v>
      </c>
    </row>
    <row r="47" spans="1:56" x14ac:dyDescent="0.25">
      <c r="A47" s="113">
        <v>44</v>
      </c>
      <c r="B47" s="114"/>
      <c r="C47" s="114"/>
      <c r="D47" s="114"/>
      <c r="E47" s="100"/>
      <c r="F47" s="100"/>
      <c r="G47" s="100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40"/>
      <c r="T47" s="100"/>
      <c r="U47" s="131"/>
      <c r="V47" s="115"/>
      <c r="W47" s="100"/>
      <c r="X47" s="128"/>
      <c r="Y47" s="128"/>
      <c r="Z47" s="128"/>
      <c r="AA47" s="116"/>
      <c r="AB47" s="80"/>
      <c r="AC47" s="136" t="str">
        <f t="shared" si="4"/>
        <v/>
      </c>
      <c r="AD47" s="116"/>
      <c r="AE47" s="105" t="str">
        <f t="shared" si="5"/>
        <v/>
      </c>
      <c r="AF47" s="114"/>
      <c r="AG47" s="109" t="str">
        <f t="shared" si="6"/>
        <v/>
      </c>
      <c r="AH47" s="114"/>
      <c r="AI47" s="117"/>
      <c r="AJ47" s="107">
        <f t="shared" si="16"/>
        <v>0</v>
      </c>
      <c r="AK47" s="107" t="str">
        <f t="shared" si="17"/>
        <v/>
      </c>
      <c r="AL47" s="108"/>
      <c r="AM47" s="109">
        <f t="shared" si="19"/>
        <v>0</v>
      </c>
      <c r="AN47" s="117"/>
      <c r="AO47" s="109">
        <f t="shared" si="20"/>
        <v>0</v>
      </c>
      <c r="AP47" s="117"/>
      <c r="AQ47" s="107">
        <f t="shared" si="9"/>
        <v>0</v>
      </c>
      <c r="AR47" s="117"/>
      <c r="AS47" s="107">
        <f t="shared" si="18"/>
        <v>0</v>
      </c>
      <c r="AT47" s="111"/>
      <c r="AU47" s="117"/>
      <c r="AV47" s="107">
        <f t="shared" si="11"/>
        <v>0</v>
      </c>
      <c r="AW47" s="107">
        <f t="shared" si="15"/>
        <v>0</v>
      </c>
      <c r="AX47" s="109" t="str">
        <f t="shared" si="21"/>
        <v/>
      </c>
      <c r="AY47" s="118" t="str">
        <f t="shared" si="3"/>
        <v/>
      </c>
      <c r="AZ47" s="81"/>
      <c r="BA47" s="144"/>
      <c r="BB47" s="80"/>
      <c r="BC47" s="107" t="str">
        <f t="shared" si="13"/>
        <v/>
      </c>
      <c r="BD47" s="107">
        <f t="shared" si="14"/>
        <v>0</v>
      </c>
    </row>
    <row r="48" spans="1:56" x14ac:dyDescent="0.25">
      <c r="A48" s="113">
        <v>45</v>
      </c>
      <c r="B48" s="114"/>
      <c r="C48" s="114"/>
      <c r="D48" s="114"/>
      <c r="E48" s="100"/>
      <c r="F48" s="100"/>
      <c r="G48" s="100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40"/>
      <c r="T48" s="100"/>
      <c r="U48" s="131"/>
      <c r="V48" s="115"/>
      <c r="W48" s="100"/>
      <c r="X48" s="128"/>
      <c r="Y48" s="128"/>
      <c r="Z48" s="128"/>
      <c r="AA48" s="116"/>
      <c r="AB48" s="80"/>
      <c r="AC48" s="136" t="str">
        <f t="shared" si="4"/>
        <v/>
      </c>
      <c r="AD48" s="116"/>
      <c r="AE48" s="105" t="str">
        <f t="shared" si="5"/>
        <v/>
      </c>
      <c r="AF48" s="114"/>
      <c r="AG48" s="109" t="str">
        <f t="shared" si="6"/>
        <v/>
      </c>
      <c r="AH48" s="114"/>
      <c r="AI48" s="117"/>
      <c r="AJ48" s="107">
        <f t="shared" si="16"/>
        <v>0</v>
      </c>
      <c r="AK48" s="107" t="str">
        <f t="shared" si="17"/>
        <v/>
      </c>
      <c r="AL48" s="108"/>
      <c r="AM48" s="109">
        <f t="shared" si="19"/>
        <v>0</v>
      </c>
      <c r="AN48" s="117"/>
      <c r="AO48" s="109">
        <f t="shared" si="20"/>
        <v>0</v>
      </c>
      <c r="AP48" s="117"/>
      <c r="AQ48" s="107">
        <f t="shared" si="9"/>
        <v>0</v>
      </c>
      <c r="AR48" s="117"/>
      <c r="AS48" s="107">
        <f t="shared" si="18"/>
        <v>0</v>
      </c>
      <c r="AT48" s="111"/>
      <c r="AU48" s="117"/>
      <c r="AV48" s="107">
        <f t="shared" si="11"/>
        <v>0</v>
      </c>
      <c r="AW48" s="107">
        <f t="shared" si="15"/>
        <v>0</v>
      </c>
      <c r="AX48" s="109" t="str">
        <f t="shared" si="21"/>
        <v/>
      </c>
      <c r="AY48" s="118" t="str">
        <f t="shared" si="3"/>
        <v/>
      </c>
      <c r="AZ48" s="81"/>
      <c r="BA48" s="144"/>
      <c r="BB48" s="80"/>
      <c r="BC48" s="107" t="str">
        <f t="shared" si="13"/>
        <v/>
      </c>
      <c r="BD48" s="107">
        <f t="shared" si="14"/>
        <v>0</v>
      </c>
    </row>
    <row r="49" spans="1:56" x14ac:dyDescent="0.25">
      <c r="A49" s="113">
        <v>46</v>
      </c>
      <c r="B49" s="114"/>
      <c r="C49" s="114"/>
      <c r="D49" s="114"/>
      <c r="E49" s="100"/>
      <c r="F49" s="100"/>
      <c r="G49" s="100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40"/>
      <c r="T49" s="100"/>
      <c r="U49" s="131"/>
      <c r="V49" s="115"/>
      <c r="W49" s="100"/>
      <c r="X49" s="128"/>
      <c r="Y49" s="128"/>
      <c r="Z49" s="128"/>
      <c r="AA49" s="116"/>
      <c r="AB49" s="80"/>
      <c r="AC49" s="136" t="str">
        <f t="shared" si="4"/>
        <v/>
      </c>
      <c r="AD49" s="116"/>
      <c r="AE49" s="105" t="str">
        <f t="shared" si="5"/>
        <v/>
      </c>
      <c r="AF49" s="114"/>
      <c r="AG49" s="109" t="str">
        <f t="shared" si="6"/>
        <v/>
      </c>
      <c r="AH49" s="114"/>
      <c r="AI49" s="117"/>
      <c r="AJ49" s="107">
        <f t="shared" si="16"/>
        <v>0</v>
      </c>
      <c r="AK49" s="107" t="str">
        <f t="shared" si="17"/>
        <v/>
      </c>
      <c r="AL49" s="108"/>
      <c r="AM49" s="109">
        <f t="shared" si="19"/>
        <v>0</v>
      </c>
      <c r="AN49" s="117"/>
      <c r="AO49" s="109">
        <f t="shared" si="20"/>
        <v>0</v>
      </c>
      <c r="AP49" s="117"/>
      <c r="AQ49" s="107">
        <f t="shared" si="9"/>
        <v>0</v>
      </c>
      <c r="AR49" s="117"/>
      <c r="AS49" s="107">
        <f t="shared" si="18"/>
        <v>0</v>
      </c>
      <c r="AT49" s="111"/>
      <c r="AU49" s="117"/>
      <c r="AV49" s="107">
        <f t="shared" si="11"/>
        <v>0</v>
      </c>
      <c r="AW49" s="107">
        <f t="shared" si="15"/>
        <v>0</v>
      </c>
      <c r="AX49" s="109" t="str">
        <f t="shared" si="21"/>
        <v/>
      </c>
      <c r="AY49" s="118" t="str">
        <f t="shared" si="3"/>
        <v/>
      </c>
      <c r="AZ49" s="81"/>
      <c r="BA49" s="144"/>
      <c r="BB49" s="80"/>
      <c r="BC49" s="107" t="str">
        <f t="shared" si="13"/>
        <v/>
      </c>
      <c r="BD49" s="107">
        <f t="shared" si="14"/>
        <v>0</v>
      </c>
    </row>
    <row r="50" spans="1:56" x14ac:dyDescent="0.25">
      <c r="A50" s="113">
        <v>47</v>
      </c>
      <c r="B50" s="114"/>
      <c r="C50" s="114"/>
      <c r="D50" s="114"/>
      <c r="E50" s="100"/>
      <c r="F50" s="100"/>
      <c r="G50" s="100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40"/>
      <c r="T50" s="100"/>
      <c r="U50" s="131"/>
      <c r="V50" s="115"/>
      <c r="W50" s="100"/>
      <c r="X50" s="128"/>
      <c r="Y50" s="128"/>
      <c r="Z50" s="128"/>
      <c r="AA50" s="116"/>
      <c r="AB50" s="80"/>
      <c r="AC50" s="136" t="str">
        <f t="shared" si="4"/>
        <v/>
      </c>
      <c r="AD50" s="116"/>
      <c r="AE50" s="105" t="str">
        <f t="shared" si="5"/>
        <v/>
      </c>
      <c r="AF50" s="114"/>
      <c r="AG50" s="109" t="str">
        <f t="shared" si="6"/>
        <v/>
      </c>
      <c r="AH50" s="114"/>
      <c r="AI50" s="117"/>
      <c r="AJ50" s="107">
        <f t="shared" si="16"/>
        <v>0</v>
      </c>
      <c r="AK50" s="107" t="str">
        <f t="shared" si="17"/>
        <v/>
      </c>
      <c r="AL50" s="108"/>
      <c r="AM50" s="109">
        <f t="shared" si="19"/>
        <v>0</v>
      </c>
      <c r="AN50" s="117"/>
      <c r="AO50" s="109">
        <f t="shared" si="20"/>
        <v>0</v>
      </c>
      <c r="AP50" s="117"/>
      <c r="AQ50" s="107">
        <f t="shared" si="9"/>
        <v>0</v>
      </c>
      <c r="AR50" s="117"/>
      <c r="AS50" s="107">
        <f t="shared" si="18"/>
        <v>0</v>
      </c>
      <c r="AT50" s="111"/>
      <c r="AU50" s="117"/>
      <c r="AV50" s="107">
        <f t="shared" si="11"/>
        <v>0</v>
      </c>
      <c r="AW50" s="107">
        <f t="shared" si="15"/>
        <v>0</v>
      </c>
      <c r="AX50" s="109" t="str">
        <f t="shared" si="21"/>
        <v/>
      </c>
      <c r="AY50" s="118" t="str">
        <f t="shared" si="3"/>
        <v/>
      </c>
      <c r="AZ50" s="81"/>
      <c r="BA50" s="144"/>
      <c r="BB50" s="80"/>
      <c r="BC50" s="107" t="str">
        <f t="shared" si="13"/>
        <v/>
      </c>
      <c r="BD50" s="107">
        <f t="shared" si="14"/>
        <v>0</v>
      </c>
    </row>
    <row r="51" spans="1:56" x14ac:dyDescent="0.25">
      <c r="A51" s="113">
        <v>48</v>
      </c>
      <c r="B51" s="114"/>
      <c r="C51" s="114"/>
      <c r="D51" s="114"/>
      <c r="E51" s="100"/>
      <c r="F51" s="100"/>
      <c r="G51" s="100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40"/>
      <c r="T51" s="100"/>
      <c r="U51" s="131"/>
      <c r="V51" s="115"/>
      <c r="W51" s="100"/>
      <c r="X51" s="128"/>
      <c r="Y51" s="128"/>
      <c r="Z51" s="128"/>
      <c r="AA51" s="116"/>
      <c r="AB51" s="80"/>
      <c r="AC51" s="136" t="str">
        <f t="shared" si="4"/>
        <v/>
      </c>
      <c r="AD51" s="116"/>
      <c r="AE51" s="105" t="str">
        <f t="shared" si="5"/>
        <v/>
      </c>
      <c r="AF51" s="114"/>
      <c r="AG51" s="109" t="str">
        <f t="shared" si="6"/>
        <v/>
      </c>
      <c r="AH51" s="114"/>
      <c r="AI51" s="117"/>
      <c r="AJ51" s="107">
        <f t="shared" si="16"/>
        <v>0</v>
      </c>
      <c r="AK51" s="107" t="str">
        <f t="shared" si="17"/>
        <v/>
      </c>
      <c r="AL51" s="108"/>
      <c r="AM51" s="109">
        <f t="shared" si="19"/>
        <v>0</v>
      </c>
      <c r="AN51" s="117"/>
      <c r="AO51" s="109">
        <f t="shared" si="20"/>
        <v>0</v>
      </c>
      <c r="AP51" s="117"/>
      <c r="AQ51" s="107">
        <f t="shared" si="9"/>
        <v>0</v>
      </c>
      <c r="AR51" s="117"/>
      <c r="AS51" s="107">
        <f t="shared" si="18"/>
        <v>0</v>
      </c>
      <c r="AT51" s="111"/>
      <c r="AU51" s="117"/>
      <c r="AV51" s="107">
        <f t="shared" si="11"/>
        <v>0</v>
      </c>
      <c r="AW51" s="107">
        <f t="shared" si="15"/>
        <v>0</v>
      </c>
      <c r="AX51" s="109" t="str">
        <f t="shared" si="21"/>
        <v/>
      </c>
      <c r="AY51" s="118" t="str">
        <f t="shared" si="3"/>
        <v/>
      </c>
      <c r="AZ51" s="81"/>
      <c r="BA51" s="144"/>
      <c r="BB51" s="80"/>
      <c r="BC51" s="107" t="str">
        <f t="shared" si="13"/>
        <v/>
      </c>
      <c r="BD51" s="107">
        <f t="shared" si="14"/>
        <v>0</v>
      </c>
    </row>
    <row r="52" spans="1:56" x14ac:dyDescent="0.25">
      <c r="A52" s="113">
        <v>49</v>
      </c>
      <c r="B52" s="114"/>
      <c r="C52" s="114"/>
      <c r="D52" s="114"/>
      <c r="E52" s="100"/>
      <c r="F52" s="100"/>
      <c r="G52" s="100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40"/>
      <c r="T52" s="100"/>
      <c r="U52" s="131"/>
      <c r="V52" s="115"/>
      <c r="W52" s="100"/>
      <c r="X52" s="128"/>
      <c r="Y52" s="128"/>
      <c r="Z52" s="128"/>
      <c r="AA52" s="116"/>
      <c r="AB52" s="80"/>
      <c r="AC52" s="136" t="str">
        <f t="shared" si="4"/>
        <v/>
      </c>
      <c r="AD52" s="116"/>
      <c r="AE52" s="105" t="str">
        <f t="shared" si="5"/>
        <v/>
      </c>
      <c r="AF52" s="114"/>
      <c r="AG52" s="109" t="str">
        <f t="shared" si="6"/>
        <v/>
      </c>
      <c r="AH52" s="114"/>
      <c r="AI52" s="117"/>
      <c r="AJ52" s="107">
        <f t="shared" si="16"/>
        <v>0</v>
      </c>
      <c r="AK52" s="107" t="str">
        <f t="shared" si="17"/>
        <v/>
      </c>
      <c r="AL52" s="108"/>
      <c r="AM52" s="109">
        <f t="shared" si="19"/>
        <v>0</v>
      </c>
      <c r="AN52" s="117"/>
      <c r="AO52" s="109">
        <f t="shared" si="20"/>
        <v>0</v>
      </c>
      <c r="AP52" s="117"/>
      <c r="AQ52" s="107">
        <f t="shared" si="9"/>
        <v>0</v>
      </c>
      <c r="AR52" s="117"/>
      <c r="AS52" s="107">
        <f t="shared" si="18"/>
        <v>0</v>
      </c>
      <c r="AT52" s="111"/>
      <c r="AU52" s="117"/>
      <c r="AV52" s="107">
        <f t="shared" si="11"/>
        <v>0</v>
      </c>
      <c r="AW52" s="107">
        <f t="shared" si="15"/>
        <v>0</v>
      </c>
      <c r="AX52" s="109" t="str">
        <f t="shared" si="21"/>
        <v/>
      </c>
      <c r="AY52" s="118" t="str">
        <f t="shared" si="3"/>
        <v/>
      </c>
      <c r="AZ52" s="81"/>
      <c r="BA52" s="144"/>
      <c r="BB52" s="80"/>
      <c r="BC52" s="107" t="str">
        <f t="shared" si="13"/>
        <v/>
      </c>
      <c r="BD52" s="107">
        <f t="shared" si="14"/>
        <v>0</v>
      </c>
    </row>
    <row r="53" spans="1:56" x14ac:dyDescent="0.25">
      <c r="A53" s="113">
        <v>50</v>
      </c>
      <c r="B53" s="114"/>
      <c r="C53" s="114"/>
      <c r="D53" s="114"/>
      <c r="AY53" s="78"/>
      <c r="BB53" s="120"/>
    </row>
  </sheetData>
  <sheetProtection insertRows="0" deleteRows="0" sort="0"/>
  <protectedRanges>
    <protectedRange sqref="X23:AD52 AE10:AE52 AF23:AI52 AC10:AD22 X53:AM53 AJ10:AM52 AN10:AT53 X54:AT262 U53:U262 AW54:AZ262 AU10:AV262 AW10:AY53 M10:R262 V7:V9 A4:D263 AG10:AI22 X10:AA22 AC4:AE9 BB10:BB53 E10:K262 E4:H9 T4:T262 W4:W262 V13:V262 AG4:AG9 O4:O9 Q4:R9 AJ4:AY9" name="Range1"/>
    <protectedRange sqref="AF4:AF22" name="Range1_3"/>
    <protectedRange sqref="AH4:AH9" name="Range1_4"/>
    <protectedRange sqref="L10:L298" name="Range1_1"/>
    <protectedRange sqref="S4:S293" name="Range1_3_1"/>
    <protectedRange sqref="BA4:BA293" name="Range1_4_1"/>
    <protectedRange sqref="I4:I9" name="Range1_2_2"/>
    <protectedRange sqref="J4:J9" name="Range1_2_3"/>
    <protectedRange sqref="K4:L9" name="Range1_1_1"/>
    <protectedRange sqref="M4:M9" name="Range1_7"/>
    <protectedRange sqref="N4:N9" name="Range1_8"/>
    <protectedRange sqref="V4:V6" name="Range1_9"/>
    <protectedRange sqref="BB8:BB9" name="Range1_10"/>
    <protectedRange sqref="BB4:BB7" name="Range1_6_1"/>
    <protectedRange sqref="AI4:AI9" name="Range1_4_2"/>
  </protectedRanges>
  <mergeCells count="5">
    <mergeCell ref="W2:AG2"/>
    <mergeCell ref="AH2:AJ2"/>
    <mergeCell ref="AL2:AW2"/>
    <mergeCell ref="AX2:AZ2"/>
    <mergeCell ref="U2:V2"/>
  </mergeCells>
  <phoneticPr fontId="2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ValueSelect!$D$2:$D$296</xm:f>
          </x14:formula1>
          <xm:sqref>E4:E52</xm:sqref>
        </x14:dataValidation>
        <x14:dataValidation type="list" allowBlank="1" showInputMessage="1" showErrorMessage="1" xr:uid="{00000000-0002-0000-0100-000001000000}">
          <x14:formula1>
            <xm:f>Data!$L$2:$L$6</xm:f>
          </x14:formula1>
          <xm:sqref>T4:T52</xm:sqref>
        </x14:dataValidation>
        <x14:dataValidation type="list" allowBlank="1" showInputMessage="1" showErrorMessage="1" xr:uid="{00000000-0002-0000-0100-000002000000}">
          <x14:formula1>
            <xm:f>Data!$S$2:$S$6</xm:f>
          </x14:formula1>
          <xm:sqref>W4:W52</xm:sqref>
        </x14:dataValidation>
        <x14:dataValidation type="list" allowBlank="1" showInputMessage="1" showErrorMessage="1" xr:uid="{00000000-0002-0000-0100-000003000000}">
          <x14:formula1>
            <xm:f>ValueSelect!$E$2:$E$26</xm:f>
          </x14:formula1>
          <xm:sqref>F4:F52</xm:sqref>
        </x14:dataValidation>
        <x14:dataValidation type="list" allowBlank="1" showInputMessage="1" showErrorMessage="1" xr:uid="{00000000-0002-0000-0100-000004000000}">
          <x14:formula1>
            <xm:f>ValueSelect!$F$2:$F$10</xm:f>
          </x14:formula1>
          <xm:sqref>G4:G52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S27"/>
  <sheetViews>
    <sheetView tabSelected="1" zoomScale="90" zoomScaleNormal="90" workbookViewId="0"/>
  </sheetViews>
  <sheetFormatPr defaultColWidth="9.28515625" defaultRowHeight="12.75" outlineLevelCol="2" x14ac:dyDescent="0.2"/>
  <cols>
    <col min="1" max="1" width="23.7109375" style="146" customWidth="1"/>
    <col min="2" max="2" width="28.7109375" style="146" customWidth="1"/>
    <col min="3" max="3" width="18.7109375" style="151" customWidth="1"/>
    <col min="4" max="4" width="40.7109375" style="146" customWidth="1"/>
    <col min="5" max="5" width="16.28515625" style="146" customWidth="1"/>
    <col min="6" max="6" width="18" style="146" customWidth="1"/>
    <col min="7" max="7" width="18.42578125" style="146" customWidth="1"/>
    <col min="8" max="8" width="15.42578125" style="146" customWidth="1"/>
    <col min="9" max="9" width="11.28515625" style="146" customWidth="1"/>
    <col min="10" max="10" width="8.5703125" style="146" customWidth="1" outlineLevel="1"/>
    <col min="11" max="11" width="5.7109375" style="150" customWidth="1" outlineLevel="1" collapsed="1"/>
    <col min="12" max="12" width="7.42578125" style="149" customWidth="1" outlineLevel="2"/>
    <col min="13" max="13" width="5.7109375" style="149" customWidth="1" outlineLevel="2"/>
    <col min="14" max="14" width="6.7109375" style="146" customWidth="1" outlineLevel="2"/>
    <col min="15" max="15" width="7.28515625" style="146" customWidth="1" outlineLevel="2"/>
    <col min="16" max="16" width="7.5703125" style="146" customWidth="1" outlineLevel="2"/>
    <col min="17" max="17" width="8.28515625" style="148" customWidth="1" outlineLevel="2"/>
    <col min="18" max="18" width="9.42578125" style="148" customWidth="1" outlineLevel="2"/>
    <col min="19" max="19" width="8.28515625" style="146" customWidth="1" outlineLevel="2"/>
    <col min="20" max="20" width="15.140625" style="148" customWidth="1" outlineLevel="1"/>
    <col min="21" max="21" width="7.28515625" style="146" customWidth="1" outlineLevel="2"/>
    <col min="22" max="22" width="9.5703125" style="146" customWidth="1" outlineLevel="2"/>
    <col min="23" max="23" width="9.28515625" style="148" customWidth="1" outlineLevel="1"/>
    <col min="24" max="24" width="7.5703125" style="148" customWidth="1" outlineLevel="1"/>
    <col min="25" max="25" width="4.28515625" style="148" customWidth="1" outlineLevel="1"/>
    <col min="26" max="26" width="4.7109375" style="146" customWidth="1" outlineLevel="2"/>
    <col min="27" max="27" width="8.5703125" style="146" customWidth="1" outlineLevel="2"/>
    <col min="28" max="28" width="6.7109375" style="146" customWidth="1" outlineLevel="2"/>
    <col min="29" max="29" width="8.7109375" style="146" customWidth="1" outlineLevel="2"/>
    <col min="30" max="30" width="10.7109375" style="146" customWidth="1" outlineLevel="2"/>
    <col min="31" max="31" width="9.28515625" style="148" customWidth="1" outlineLevel="1"/>
    <col min="32" max="32" width="10.7109375" style="148" customWidth="1" outlineLevel="1"/>
    <col min="33" max="33" width="12.5703125" style="148" customWidth="1" outlineLevel="1"/>
    <col min="34" max="34" width="12.5703125" style="147" customWidth="1"/>
    <col min="35" max="36" width="13.42578125" style="146" customWidth="1"/>
    <col min="37" max="16384" width="9.28515625" style="146"/>
  </cols>
  <sheetData>
    <row r="1" spans="1:227" s="220" customFormat="1" ht="31.5" customHeight="1" thickBot="1" x14ac:dyDescent="0.35">
      <c r="A1" s="254" t="s">
        <v>868</v>
      </c>
      <c r="B1" s="254"/>
      <c r="C1" s="254"/>
      <c r="D1" s="254"/>
      <c r="E1" s="254"/>
      <c r="F1" s="254"/>
      <c r="G1" s="254"/>
      <c r="H1" s="254"/>
      <c r="I1" s="254"/>
      <c r="J1" s="254"/>
      <c r="K1" s="253"/>
      <c r="N1" s="247" t="s">
        <v>508</v>
      </c>
      <c r="U1" s="228"/>
      <c r="AH1" s="224"/>
      <c r="AL1" s="223"/>
      <c r="AM1" s="223"/>
      <c r="AN1" s="223"/>
      <c r="GB1" s="252"/>
      <c r="HS1" s="251"/>
    </row>
    <row r="2" spans="1:227" s="220" customFormat="1" ht="22.5" customHeight="1" x14ac:dyDescent="0.25">
      <c r="A2" s="250" t="s">
        <v>18</v>
      </c>
      <c r="B2" s="249" t="s">
        <v>867</v>
      </c>
      <c r="C2" s="248" t="s">
        <v>19</v>
      </c>
      <c r="D2" s="249" t="s">
        <v>508</v>
      </c>
      <c r="E2" s="318" t="s">
        <v>23</v>
      </c>
      <c r="F2" s="318"/>
      <c r="G2" s="322" t="s">
        <v>36</v>
      </c>
      <c r="H2" s="322"/>
      <c r="I2" s="318" t="s">
        <v>24</v>
      </c>
      <c r="J2" s="318"/>
      <c r="K2" s="323" t="s">
        <v>510</v>
      </c>
      <c r="L2" s="324"/>
      <c r="N2" s="221" t="s">
        <v>804</v>
      </c>
      <c r="O2" s="229"/>
      <c r="U2" s="228"/>
      <c r="Y2" s="223"/>
      <c r="Z2" s="223"/>
      <c r="AA2" s="239"/>
      <c r="AD2" s="226"/>
      <c r="AH2" s="224"/>
      <c r="AL2" s="223"/>
      <c r="AM2" s="223"/>
      <c r="AN2" s="223"/>
      <c r="DL2" s="247" t="s">
        <v>866</v>
      </c>
      <c r="DM2" s="247" t="s">
        <v>865</v>
      </c>
      <c r="DN2" s="247" t="s">
        <v>864</v>
      </c>
      <c r="DO2" s="247" t="s">
        <v>863</v>
      </c>
      <c r="DP2" s="247" t="s">
        <v>862</v>
      </c>
      <c r="DQ2" s="247" t="s">
        <v>861</v>
      </c>
      <c r="DR2" s="247" t="s">
        <v>860</v>
      </c>
      <c r="DS2" s="247" t="s">
        <v>859</v>
      </c>
      <c r="DT2" s="247" t="s">
        <v>858</v>
      </c>
      <c r="DU2" s="247" t="s">
        <v>857</v>
      </c>
      <c r="DV2" s="247" t="s">
        <v>856</v>
      </c>
      <c r="DW2" s="247" t="s">
        <v>508</v>
      </c>
      <c r="DX2" s="247" t="s">
        <v>855</v>
      </c>
      <c r="DY2" s="247" t="s">
        <v>854</v>
      </c>
      <c r="DZ2" s="221"/>
      <c r="EA2" s="222" t="s">
        <v>853</v>
      </c>
      <c r="EB2" s="222" t="s">
        <v>852</v>
      </c>
      <c r="EC2" s="222" t="s">
        <v>851</v>
      </c>
      <c r="ED2" s="222" t="s">
        <v>850</v>
      </c>
      <c r="EE2" s="222" t="s">
        <v>849</v>
      </c>
      <c r="EF2" s="222" t="s">
        <v>848</v>
      </c>
      <c r="EG2" s="222" t="s">
        <v>847</v>
      </c>
      <c r="EH2" s="222" t="s">
        <v>846</v>
      </c>
      <c r="EI2" s="222" t="s">
        <v>845</v>
      </c>
      <c r="EJ2" s="222" t="s">
        <v>844</v>
      </c>
      <c r="EK2" s="222" t="s">
        <v>843</v>
      </c>
      <c r="EL2" s="222" t="s">
        <v>94</v>
      </c>
      <c r="EM2" s="222" t="s">
        <v>842</v>
      </c>
      <c r="EN2" s="222" t="s">
        <v>841</v>
      </c>
      <c r="EO2" s="222" t="s">
        <v>840</v>
      </c>
      <c r="EP2" s="222" t="s">
        <v>839</v>
      </c>
      <c r="EQ2" s="222" t="s">
        <v>838</v>
      </c>
      <c r="ER2" s="222" t="s">
        <v>837</v>
      </c>
      <c r="ES2" s="222" t="s">
        <v>836</v>
      </c>
      <c r="ET2" s="222" t="s">
        <v>95</v>
      </c>
      <c r="EU2" s="222" t="s">
        <v>835</v>
      </c>
      <c r="EV2" s="222" t="s">
        <v>834</v>
      </c>
      <c r="EW2" s="222" t="s">
        <v>833</v>
      </c>
      <c r="EX2" s="222" t="s">
        <v>832</v>
      </c>
      <c r="EY2" s="222" t="s">
        <v>831</v>
      </c>
      <c r="EZ2" s="222" t="s">
        <v>830</v>
      </c>
      <c r="FA2" s="222" t="s">
        <v>829</v>
      </c>
      <c r="FB2" s="222" t="s">
        <v>828</v>
      </c>
      <c r="FC2" s="222" t="s">
        <v>827</v>
      </c>
      <c r="FD2" s="222" t="s">
        <v>826</v>
      </c>
      <c r="FE2" s="222" t="s">
        <v>96</v>
      </c>
      <c r="FF2" s="222" t="s">
        <v>825</v>
      </c>
      <c r="FG2" s="222" t="s">
        <v>824</v>
      </c>
      <c r="FH2" s="222" t="s">
        <v>823</v>
      </c>
      <c r="FI2" s="222" t="s">
        <v>822</v>
      </c>
      <c r="FJ2" s="222" t="s">
        <v>784</v>
      </c>
      <c r="FK2" s="222" t="s">
        <v>821</v>
      </c>
      <c r="FL2" s="222" t="s">
        <v>820</v>
      </c>
      <c r="FM2" s="222" t="s">
        <v>819</v>
      </c>
      <c r="FN2" s="222" t="s">
        <v>818</v>
      </c>
      <c r="FO2" s="222" t="s">
        <v>817</v>
      </c>
      <c r="FP2" s="222" t="s">
        <v>816</v>
      </c>
      <c r="FQ2" s="222" t="s">
        <v>772</v>
      </c>
      <c r="FR2" s="222" t="s">
        <v>815</v>
      </c>
      <c r="FS2" s="222" t="s">
        <v>814</v>
      </c>
      <c r="FT2" s="222" t="s">
        <v>813</v>
      </c>
      <c r="FU2" s="222" t="s">
        <v>812</v>
      </c>
      <c r="FV2" s="222" t="s">
        <v>811</v>
      </c>
      <c r="FW2" s="222" t="s">
        <v>810</v>
      </c>
      <c r="FX2" s="222" t="s">
        <v>579</v>
      </c>
      <c r="FY2" s="222" t="s">
        <v>809</v>
      </c>
      <c r="FZ2" s="222" t="s">
        <v>808</v>
      </c>
      <c r="GA2" s="222" t="s">
        <v>807</v>
      </c>
    </row>
    <row r="3" spans="1:227" s="220" customFormat="1" ht="22.5" customHeight="1" x14ac:dyDescent="0.25">
      <c r="A3" s="244" t="s">
        <v>3</v>
      </c>
      <c r="B3" s="243" t="s">
        <v>168</v>
      </c>
      <c r="C3" s="242" t="s">
        <v>22</v>
      </c>
      <c r="D3" s="246" t="str">
        <f>B2&amp;" "&amp;B3&amp;" "&amp;B4&amp;" "&amp;"Sheet set"</f>
        <v>ROSS Beautyrest 90gsm solid satin Sheet set</v>
      </c>
      <c r="E3" s="310" t="s">
        <v>34</v>
      </c>
      <c r="F3" s="310"/>
      <c r="G3" s="325" t="s">
        <v>405</v>
      </c>
      <c r="H3" s="325"/>
      <c r="I3" s="310" t="s">
        <v>35</v>
      </c>
      <c r="J3" s="310"/>
      <c r="K3" s="311" t="s">
        <v>511</v>
      </c>
      <c r="L3" s="312"/>
      <c r="N3" s="221" t="s">
        <v>755</v>
      </c>
      <c r="U3" s="228"/>
      <c r="Y3" s="223"/>
      <c r="Z3" s="223"/>
      <c r="AA3" s="239"/>
      <c r="AD3" s="226"/>
      <c r="AH3" s="224"/>
      <c r="AL3" s="223"/>
      <c r="AM3" s="223"/>
      <c r="AN3" s="223"/>
      <c r="DL3" s="221" t="s">
        <v>806</v>
      </c>
      <c r="DM3" s="221" t="s">
        <v>805</v>
      </c>
      <c r="DN3" s="221" t="s">
        <v>804</v>
      </c>
      <c r="DO3" s="221" t="s">
        <v>804</v>
      </c>
      <c r="DP3" s="221" t="s">
        <v>805</v>
      </c>
      <c r="DQ3" s="221" t="s">
        <v>804</v>
      </c>
      <c r="DR3" s="221" t="s">
        <v>806</v>
      </c>
      <c r="DS3" s="221" t="s">
        <v>805</v>
      </c>
      <c r="DT3" s="221" t="s">
        <v>805</v>
      </c>
      <c r="DU3" s="221" t="s">
        <v>804</v>
      </c>
      <c r="DV3" s="221" t="s">
        <v>805</v>
      </c>
      <c r="DW3" s="221" t="s">
        <v>804</v>
      </c>
      <c r="DX3" s="221" t="s">
        <v>805</v>
      </c>
      <c r="DY3" s="221" t="s">
        <v>804</v>
      </c>
      <c r="DZ3" s="221"/>
      <c r="EA3" s="222" t="s">
        <v>803</v>
      </c>
      <c r="EB3" s="222" t="s">
        <v>802</v>
      </c>
      <c r="EC3" s="222" t="s">
        <v>801</v>
      </c>
      <c r="ED3" s="222" t="s">
        <v>800</v>
      </c>
      <c r="EE3" s="222" t="s">
        <v>563</v>
      </c>
      <c r="EF3" s="222" t="s">
        <v>564</v>
      </c>
      <c r="EG3" s="222" t="s">
        <v>799</v>
      </c>
      <c r="EH3" s="222" t="s">
        <v>565</v>
      </c>
      <c r="EI3" s="222" t="s">
        <v>798</v>
      </c>
      <c r="EJ3" s="222" t="s">
        <v>797</v>
      </c>
      <c r="EK3" s="222" t="s">
        <v>796</v>
      </c>
      <c r="EL3" s="222" t="s">
        <v>795</v>
      </c>
      <c r="EM3" s="222" t="s">
        <v>794</v>
      </c>
      <c r="EN3" s="222" t="s">
        <v>793</v>
      </c>
      <c r="EO3" s="222" t="s">
        <v>792</v>
      </c>
      <c r="EP3" s="222" t="s">
        <v>791</v>
      </c>
      <c r="EQ3" s="222" t="s">
        <v>410</v>
      </c>
      <c r="ER3" s="222" t="s">
        <v>790</v>
      </c>
      <c r="ES3" s="222" t="s">
        <v>789</v>
      </c>
      <c r="ET3" s="222" t="s">
        <v>788</v>
      </c>
      <c r="EU3" s="222" t="s">
        <v>787</v>
      </c>
      <c r="EV3" s="222" t="s">
        <v>412</v>
      </c>
      <c r="EW3" s="222" t="s">
        <v>786</v>
      </c>
      <c r="EX3" s="222" t="s">
        <v>785</v>
      </c>
      <c r="EY3" s="222" t="s">
        <v>784</v>
      </c>
      <c r="EZ3" s="222" t="s">
        <v>783</v>
      </c>
      <c r="FA3" s="222" t="s">
        <v>782</v>
      </c>
      <c r="FB3" s="222" t="s">
        <v>781</v>
      </c>
      <c r="FC3" s="222" t="s">
        <v>780</v>
      </c>
      <c r="FD3" s="222" t="s">
        <v>779</v>
      </c>
      <c r="FE3" s="222" t="s">
        <v>778</v>
      </c>
      <c r="FF3" s="222" t="s">
        <v>777</v>
      </c>
      <c r="FG3" s="222" t="s">
        <v>776</v>
      </c>
      <c r="FH3" s="222" t="s">
        <v>775</v>
      </c>
      <c r="FI3" s="222" t="s">
        <v>774</v>
      </c>
      <c r="FJ3" s="222" t="s">
        <v>773</v>
      </c>
      <c r="FK3" s="222" t="s">
        <v>772</v>
      </c>
      <c r="FL3" s="222" t="s">
        <v>771</v>
      </c>
      <c r="FM3" s="222" t="s">
        <v>770</v>
      </c>
      <c r="FN3" s="222" t="s">
        <v>566</v>
      </c>
      <c r="FO3" s="222" t="s">
        <v>769</v>
      </c>
      <c r="FP3" s="222" t="s">
        <v>768</v>
      </c>
      <c r="FQ3" s="222" t="s">
        <v>767</v>
      </c>
      <c r="FR3" s="222" t="s">
        <v>766</v>
      </c>
      <c r="FS3" s="222" t="s">
        <v>765</v>
      </c>
      <c r="FT3" s="222" t="s">
        <v>764</v>
      </c>
      <c r="FU3" s="222" t="s">
        <v>763</v>
      </c>
      <c r="FV3" s="222" t="s">
        <v>762</v>
      </c>
      <c r="FW3" s="222" t="s">
        <v>568</v>
      </c>
      <c r="FX3" s="222" t="s">
        <v>761</v>
      </c>
      <c r="FY3" s="222" t="s">
        <v>748</v>
      </c>
      <c r="FZ3" s="221"/>
      <c r="GA3" s="221"/>
    </row>
    <row r="4" spans="1:227" s="220" customFormat="1" ht="22.5" customHeight="1" x14ac:dyDescent="0.25">
      <c r="A4" s="244" t="s">
        <v>617</v>
      </c>
      <c r="B4" s="243" t="s">
        <v>760</v>
      </c>
      <c r="C4" s="242" t="s">
        <v>63</v>
      </c>
      <c r="D4" s="243" t="s">
        <v>744</v>
      </c>
      <c r="E4" s="310" t="s">
        <v>759</v>
      </c>
      <c r="F4" s="310"/>
      <c r="G4" s="325" t="s">
        <v>685</v>
      </c>
      <c r="H4" s="325"/>
      <c r="I4" s="310" t="s">
        <v>43</v>
      </c>
      <c r="J4" s="310"/>
      <c r="K4" s="326" t="s">
        <v>98</v>
      </c>
      <c r="L4" s="327"/>
      <c r="N4" s="221" t="s">
        <v>758</v>
      </c>
      <c r="O4" s="245"/>
      <c r="U4" s="228"/>
      <c r="Y4" s="227"/>
      <c r="Z4" s="227"/>
      <c r="AA4" s="226"/>
      <c r="AB4" s="226"/>
      <c r="AC4" s="226"/>
      <c r="AD4" s="225"/>
      <c r="AH4" s="224"/>
      <c r="AL4" s="223"/>
      <c r="AM4" s="223"/>
      <c r="AN4" s="223"/>
      <c r="DL4" s="221" t="s">
        <v>757</v>
      </c>
      <c r="DM4" s="221" t="s">
        <v>756</v>
      </c>
      <c r="DN4" s="221" t="s">
        <v>755</v>
      </c>
      <c r="DO4" s="221" t="s">
        <v>755</v>
      </c>
      <c r="DP4" s="221" t="s">
        <v>756</v>
      </c>
      <c r="DQ4" s="221" t="s">
        <v>755</v>
      </c>
      <c r="DR4" s="221" t="s">
        <v>757</v>
      </c>
      <c r="DS4" s="221" t="s">
        <v>756</v>
      </c>
      <c r="DT4" s="221" t="s">
        <v>756</v>
      </c>
      <c r="DU4" s="221" t="s">
        <v>755</v>
      </c>
      <c r="DV4" s="221" t="s">
        <v>756</v>
      </c>
      <c r="DW4" s="221" t="s">
        <v>755</v>
      </c>
      <c r="DX4" s="221" t="s">
        <v>756</v>
      </c>
      <c r="DY4" s="221" t="s">
        <v>755</v>
      </c>
      <c r="DZ4" s="221"/>
      <c r="EA4" s="222" t="s">
        <v>36</v>
      </c>
      <c r="EB4" s="222" t="s">
        <v>37</v>
      </c>
      <c r="EC4" s="221"/>
      <c r="ED4" s="221" t="s">
        <v>38</v>
      </c>
      <c r="EE4" s="221" t="s">
        <v>39</v>
      </c>
      <c r="EF4" s="221" t="s">
        <v>40</v>
      </c>
      <c r="EG4" s="221" t="s">
        <v>754</v>
      </c>
      <c r="EH4" s="222" t="s">
        <v>753</v>
      </c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</row>
    <row r="5" spans="1:227" s="220" customFormat="1" ht="22.5" customHeight="1" x14ac:dyDescent="0.25">
      <c r="A5" s="244" t="s">
        <v>615</v>
      </c>
      <c r="B5" s="243"/>
      <c r="C5" s="242" t="s">
        <v>62</v>
      </c>
      <c r="D5" s="241">
        <f>AI18</f>
        <v>107596</v>
      </c>
      <c r="E5" s="310" t="s">
        <v>45</v>
      </c>
      <c r="F5" s="310"/>
      <c r="G5" s="326" t="s">
        <v>94</v>
      </c>
      <c r="H5" s="326"/>
      <c r="I5" s="310" t="s">
        <v>46</v>
      </c>
      <c r="J5" s="310"/>
      <c r="K5" s="311" t="s">
        <v>1</v>
      </c>
      <c r="L5" s="312"/>
      <c r="N5" s="221" t="s">
        <v>744</v>
      </c>
      <c r="O5" s="240"/>
      <c r="U5" s="228"/>
      <c r="Y5" s="223"/>
      <c r="Z5" s="223"/>
      <c r="AA5" s="239"/>
      <c r="AD5" s="238"/>
      <c r="AH5" s="224"/>
      <c r="AL5" s="223"/>
      <c r="AM5" s="223"/>
      <c r="AN5" s="223"/>
      <c r="DL5" s="221" t="s">
        <v>752</v>
      </c>
      <c r="DM5" s="221" t="s">
        <v>751</v>
      </c>
      <c r="DN5" s="221" t="s">
        <v>750</v>
      </c>
      <c r="DO5" s="221" t="s">
        <v>750</v>
      </c>
      <c r="DP5" s="221" t="s">
        <v>751</v>
      </c>
      <c r="DQ5" s="221" t="s">
        <v>750</v>
      </c>
      <c r="DR5" s="221" t="s">
        <v>752</v>
      </c>
      <c r="DS5" s="221" t="s">
        <v>751</v>
      </c>
      <c r="DT5" s="221" t="s">
        <v>751</v>
      </c>
      <c r="DU5" s="221" t="s">
        <v>750</v>
      </c>
      <c r="DV5" s="221" t="s">
        <v>751</v>
      </c>
      <c r="DW5" s="221" t="s">
        <v>750</v>
      </c>
      <c r="DX5" s="221" t="s">
        <v>751</v>
      </c>
      <c r="DY5" s="221" t="s">
        <v>750</v>
      </c>
      <c r="DZ5" s="221"/>
      <c r="EA5" s="236" t="s">
        <v>47</v>
      </c>
      <c r="EB5" s="236" t="s">
        <v>48</v>
      </c>
      <c r="EC5" s="237" t="s">
        <v>2</v>
      </c>
      <c r="ED5" s="236" t="s">
        <v>749</v>
      </c>
      <c r="EE5" s="235"/>
      <c r="EF5" s="222" t="s">
        <v>0</v>
      </c>
      <c r="EG5" s="222" t="s">
        <v>1</v>
      </c>
      <c r="EH5" s="221" t="s">
        <v>98</v>
      </c>
      <c r="EI5" s="221" t="s">
        <v>99</v>
      </c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</row>
    <row r="6" spans="1:227" s="220" customFormat="1" ht="22.5" customHeight="1" thickBot="1" x14ac:dyDescent="0.3">
      <c r="A6" s="234" t="s">
        <v>65</v>
      </c>
      <c r="B6" s="232" t="s">
        <v>1</v>
      </c>
      <c r="C6" s="231" t="s">
        <v>64</v>
      </c>
      <c r="D6" s="233">
        <v>45966</v>
      </c>
      <c r="E6" s="313" t="s">
        <v>51</v>
      </c>
      <c r="F6" s="313"/>
      <c r="G6" s="314" t="s">
        <v>748</v>
      </c>
      <c r="H6" s="314"/>
      <c r="I6" s="315" t="s">
        <v>52</v>
      </c>
      <c r="J6" s="315"/>
      <c r="K6" s="316" t="s">
        <v>747</v>
      </c>
      <c r="L6" s="317"/>
      <c r="N6" s="230"/>
      <c r="O6" s="229"/>
      <c r="U6" s="228"/>
      <c r="Y6" s="227"/>
      <c r="Z6" s="227"/>
      <c r="AA6" s="226"/>
      <c r="AB6" s="226"/>
      <c r="AC6" s="226"/>
      <c r="AD6" s="225"/>
      <c r="AH6" s="224"/>
      <c r="AL6" s="223"/>
      <c r="AM6" s="223"/>
      <c r="AN6" s="223"/>
      <c r="DL6" s="221" t="s">
        <v>746</v>
      </c>
      <c r="DM6" s="221" t="s">
        <v>745</v>
      </c>
      <c r="DN6" s="221" t="s">
        <v>744</v>
      </c>
      <c r="DO6" s="221" t="s">
        <v>744</v>
      </c>
      <c r="DP6" s="221" t="s">
        <v>745</v>
      </c>
      <c r="DQ6" s="221" t="s">
        <v>744</v>
      </c>
      <c r="DR6" s="221" t="s">
        <v>746</v>
      </c>
      <c r="DS6" s="221" t="s">
        <v>745</v>
      </c>
      <c r="DT6" s="221" t="s">
        <v>745</v>
      </c>
      <c r="DU6" s="221" t="s">
        <v>744</v>
      </c>
      <c r="DV6" s="221" t="s">
        <v>745</v>
      </c>
      <c r="DW6" s="221" t="s">
        <v>744</v>
      </c>
      <c r="DX6" s="221" t="s">
        <v>745</v>
      </c>
      <c r="DY6" s="221" t="s">
        <v>744</v>
      </c>
      <c r="DZ6" s="221"/>
      <c r="EA6" s="222" t="s">
        <v>53</v>
      </c>
      <c r="EB6" s="222" t="s">
        <v>54</v>
      </c>
      <c r="EC6" s="222" t="s">
        <v>55</v>
      </c>
      <c r="ED6" s="222" t="s">
        <v>406</v>
      </c>
      <c r="EE6" s="222" t="s">
        <v>407</v>
      </c>
      <c r="EF6" s="221" t="s">
        <v>58</v>
      </c>
      <c r="EG6" s="222" t="s">
        <v>743</v>
      </c>
      <c r="EH6" s="221" t="s">
        <v>742</v>
      </c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</row>
    <row r="7" spans="1:227" s="217" customFormat="1" x14ac:dyDescent="0.25">
      <c r="A7" s="321" t="s">
        <v>741</v>
      </c>
      <c r="B7" s="321" t="s">
        <v>618</v>
      </c>
      <c r="C7" s="321" t="s">
        <v>740</v>
      </c>
      <c r="D7" s="321" t="s">
        <v>739</v>
      </c>
      <c r="E7" s="304" t="s">
        <v>622</v>
      </c>
      <c r="F7" s="304" t="s">
        <v>738</v>
      </c>
      <c r="G7" s="319" t="s">
        <v>737</v>
      </c>
      <c r="H7" s="319" t="s">
        <v>736</v>
      </c>
      <c r="I7" s="304" t="s">
        <v>35</v>
      </c>
      <c r="J7" s="305" t="s">
        <v>735</v>
      </c>
      <c r="K7" s="308" t="s">
        <v>734</v>
      </c>
      <c r="L7" s="308"/>
      <c r="M7" s="308"/>
      <c r="N7" s="308"/>
      <c r="O7" s="308"/>
      <c r="P7" s="308"/>
      <c r="Q7" s="308"/>
      <c r="R7" s="308"/>
      <c r="S7" s="308"/>
      <c r="T7" s="308" t="s">
        <v>610</v>
      </c>
      <c r="U7" s="308"/>
      <c r="V7" s="308"/>
      <c r="W7" s="305" t="s">
        <v>640</v>
      </c>
      <c r="X7" s="218" t="s">
        <v>733</v>
      </c>
      <c r="Y7" s="218" t="s">
        <v>733</v>
      </c>
      <c r="Z7" s="218"/>
      <c r="AA7" s="218"/>
      <c r="AB7" s="218"/>
      <c r="AC7" s="218"/>
      <c r="AD7" s="305" t="s">
        <v>649</v>
      </c>
      <c r="AE7" s="305" t="s">
        <v>732</v>
      </c>
      <c r="AF7" s="307" t="s">
        <v>731</v>
      </c>
      <c r="AG7" s="306" t="s">
        <v>730</v>
      </c>
      <c r="AH7" s="300" t="s">
        <v>729</v>
      </c>
      <c r="AI7" s="302" t="s">
        <v>728</v>
      </c>
      <c r="AJ7" s="302" t="s">
        <v>727</v>
      </c>
    </row>
    <row r="8" spans="1:227" s="217" customFormat="1" ht="19.5" customHeight="1" x14ac:dyDescent="0.25">
      <c r="A8" s="304"/>
      <c r="B8" s="304"/>
      <c r="C8" s="304"/>
      <c r="D8" s="304"/>
      <c r="E8" s="304"/>
      <c r="F8" s="304"/>
      <c r="G8" s="320"/>
      <c r="H8" s="320"/>
      <c r="I8" s="304"/>
      <c r="J8" s="305"/>
      <c r="K8" s="309" t="s">
        <v>726</v>
      </c>
      <c r="L8" s="309"/>
      <c r="M8" s="309"/>
      <c r="N8" s="304" t="s">
        <v>725</v>
      </c>
      <c r="O8" s="304" t="s">
        <v>724</v>
      </c>
      <c r="P8" s="305" t="s">
        <v>723</v>
      </c>
      <c r="Q8" s="219" t="s">
        <v>722</v>
      </c>
      <c r="R8" s="214" t="s">
        <v>721</v>
      </c>
      <c r="S8" s="305" t="s">
        <v>720</v>
      </c>
      <c r="T8" s="304" t="s">
        <v>719</v>
      </c>
      <c r="U8" s="304" t="s">
        <v>638</v>
      </c>
      <c r="V8" s="305" t="s">
        <v>718</v>
      </c>
      <c r="W8" s="305"/>
      <c r="X8" s="214" t="s">
        <v>717</v>
      </c>
      <c r="Y8" s="214" t="s">
        <v>716</v>
      </c>
      <c r="Z8" s="218" t="s">
        <v>715</v>
      </c>
      <c r="AA8" s="218" t="s">
        <v>714</v>
      </c>
      <c r="AB8" s="214" t="s">
        <v>713</v>
      </c>
      <c r="AC8" s="214" t="s">
        <v>712</v>
      </c>
      <c r="AD8" s="305"/>
      <c r="AE8" s="305"/>
      <c r="AF8" s="307"/>
      <c r="AG8" s="306"/>
      <c r="AH8" s="301"/>
      <c r="AI8" s="303"/>
      <c r="AJ8" s="303"/>
    </row>
    <row r="9" spans="1:227" s="200" customFormat="1" ht="18.75" customHeight="1" x14ac:dyDescent="0.25">
      <c r="A9" s="304"/>
      <c r="B9" s="304"/>
      <c r="C9" s="304"/>
      <c r="D9" s="304"/>
      <c r="E9" s="304"/>
      <c r="F9" s="304"/>
      <c r="G9" s="321"/>
      <c r="H9" s="321"/>
      <c r="I9" s="304"/>
      <c r="J9" s="305"/>
      <c r="K9" s="216" t="s">
        <v>711</v>
      </c>
      <c r="L9" s="216" t="s">
        <v>710</v>
      </c>
      <c r="M9" s="216" t="s">
        <v>709</v>
      </c>
      <c r="N9" s="304"/>
      <c r="O9" s="304"/>
      <c r="P9" s="305"/>
      <c r="Q9" s="211">
        <v>63</v>
      </c>
      <c r="R9" s="215">
        <v>3500</v>
      </c>
      <c r="S9" s="305"/>
      <c r="T9" s="304"/>
      <c r="U9" s="304"/>
      <c r="V9" s="305"/>
      <c r="W9" s="305"/>
      <c r="X9" s="212">
        <v>0.03</v>
      </c>
      <c r="Y9" s="212"/>
      <c r="Z9" s="212"/>
      <c r="AA9" s="213">
        <v>5.5E-2</v>
      </c>
      <c r="AB9" s="213"/>
      <c r="AC9" s="212">
        <v>0.08</v>
      </c>
      <c r="AD9" s="305"/>
      <c r="AE9" s="305"/>
      <c r="AF9" s="307"/>
      <c r="AG9" s="306"/>
      <c r="AH9" s="301"/>
      <c r="AI9" s="303"/>
      <c r="AJ9" s="303"/>
    </row>
    <row r="10" spans="1:227" s="200" customFormat="1" ht="18.75" customHeight="1" x14ac:dyDescent="0.25">
      <c r="A10" s="333" t="s">
        <v>914</v>
      </c>
      <c r="B10" s="334"/>
      <c r="C10" s="334"/>
      <c r="D10" s="334"/>
      <c r="E10" s="334"/>
      <c r="F10" s="335"/>
      <c r="G10" s="208"/>
      <c r="H10" s="208"/>
      <c r="I10" s="208"/>
      <c r="J10" s="205"/>
      <c r="K10" s="210"/>
      <c r="L10" s="210"/>
      <c r="M10" s="210"/>
      <c r="N10" s="208"/>
      <c r="O10" s="208"/>
      <c r="P10" s="205"/>
      <c r="Q10" s="205"/>
      <c r="R10" s="209"/>
      <c r="S10" s="205"/>
      <c r="T10" s="208"/>
      <c r="U10" s="208"/>
      <c r="V10" s="205"/>
      <c r="W10" s="205"/>
      <c r="X10" s="206"/>
      <c r="Y10" s="206"/>
      <c r="Z10" s="206"/>
      <c r="AA10" s="206"/>
      <c r="AB10" s="207"/>
      <c r="AC10" s="206"/>
      <c r="AD10" s="205"/>
      <c r="AE10" s="205"/>
      <c r="AF10" s="204"/>
      <c r="AG10" s="203"/>
      <c r="AH10" s="202"/>
      <c r="AI10" s="201"/>
      <c r="AJ10" s="201"/>
    </row>
    <row r="11" spans="1:227" s="182" customFormat="1" ht="22.5" customHeight="1" x14ac:dyDescent="0.2">
      <c r="A11" s="330" t="s">
        <v>708</v>
      </c>
      <c r="B11" s="330"/>
      <c r="C11" s="330"/>
      <c r="D11" s="196"/>
      <c r="E11" s="196"/>
      <c r="F11" s="196"/>
      <c r="G11" s="196"/>
      <c r="H11" s="196"/>
      <c r="I11" s="196"/>
      <c r="J11" s="199"/>
      <c r="K11" s="198"/>
      <c r="L11" s="198"/>
      <c r="M11" s="198"/>
      <c r="N11" s="197"/>
      <c r="O11" s="196"/>
      <c r="P11" s="195"/>
      <c r="Q11" s="194"/>
      <c r="R11" s="193"/>
      <c r="S11" s="192"/>
      <c r="T11" s="191"/>
      <c r="U11" s="190"/>
      <c r="V11" s="189"/>
      <c r="W11" s="189"/>
      <c r="X11" s="188"/>
      <c r="Y11" s="188"/>
      <c r="Z11" s="189"/>
      <c r="AA11" s="189"/>
      <c r="AB11" s="189"/>
      <c r="AC11" s="188"/>
      <c r="AD11" s="187"/>
      <c r="AE11" s="186"/>
      <c r="AF11" s="185"/>
      <c r="AG11" s="183"/>
      <c r="AH11" s="184"/>
      <c r="AI11" s="183"/>
      <c r="AJ11" s="183"/>
    </row>
    <row r="12" spans="1:227" s="158" customFormat="1" ht="22.5" customHeight="1" x14ac:dyDescent="0.25">
      <c r="A12" s="331" t="str">
        <f>A11</f>
        <v>4 piece set Beautyrest brand -- 90gsm Solid Satin Sheet Set</v>
      </c>
      <c r="B12" s="332" t="s">
        <v>704</v>
      </c>
      <c r="C12" s="332" t="s">
        <v>706</v>
      </c>
      <c r="D12" s="181" t="s">
        <v>702</v>
      </c>
      <c r="E12" s="336" t="s">
        <v>707</v>
      </c>
      <c r="F12" s="328"/>
      <c r="G12" s="287" t="s">
        <v>906</v>
      </c>
      <c r="H12" s="140" t="s">
        <v>907</v>
      </c>
      <c r="I12" s="180"/>
      <c r="J12" s="179">
        <v>5.23</v>
      </c>
      <c r="K12" s="177">
        <v>30</v>
      </c>
      <c r="L12" s="178">
        <v>25</v>
      </c>
      <c r="M12" s="177">
        <v>34</v>
      </c>
      <c r="N12" s="176">
        <v>4</v>
      </c>
      <c r="O12" s="175">
        <v>6.5</v>
      </c>
      <c r="P12" s="174">
        <f t="shared" ref="P12:P17" si="0">K12*L12*M12/1000000/N12</f>
        <v>6.4000000000000003E-3</v>
      </c>
      <c r="Q12" s="173">
        <f t="shared" ref="Q12:Q17" si="1">$Q$9/P12</f>
        <v>9844</v>
      </c>
      <c r="R12" s="172">
        <f t="shared" ref="R12:R17" si="2">$R$9</f>
        <v>3500</v>
      </c>
      <c r="S12" s="171">
        <f t="shared" ref="S12:S17" si="3">R12/Q12</f>
        <v>0.36</v>
      </c>
      <c r="T12" s="170" t="s">
        <v>699</v>
      </c>
      <c r="U12" s="169">
        <v>0.314</v>
      </c>
      <c r="V12" s="168">
        <f t="shared" ref="V12:V17" si="4">J12*U12</f>
        <v>1.64</v>
      </c>
      <c r="W12" s="168">
        <f t="shared" ref="W12:W17" si="5">V12+S12+J12</f>
        <v>7.23</v>
      </c>
      <c r="X12" s="165"/>
      <c r="Y12" s="165"/>
      <c r="Z12" s="167"/>
      <c r="AA12" s="167">
        <f t="shared" ref="AA12:AA17" si="6">$AA$9*AG12</f>
        <v>0.57999999999999996</v>
      </c>
      <c r="AB12" s="166"/>
      <c r="AC12" s="165"/>
      <c r="AD12" s="164">
        <f t="shared" ref="AD12:AD17" si="7">SUM(X12:AC12)</f>
        <v>0.57999999999999996</v>
      </c>
      <c r="AE12" s="163">
        <f t="shared" ref="AE12:AE17" si="8">AD12+W12</f>
        <v>7.81</v>
      </c>
      <c r="AF12" s="162">
        <f t="shared" ref="AF12:AF17" si="9">(AG12-AE12)/AG12</f>
        <v>0.2576</v>
      </c>
      <c r="AG12" s="161">
        <v>10.52</v>
      </c>
      <c r="AH12" s="160">
        <v>1620</v>
      </c>
      <c r="AI12" s="159">
        <f t="shared" ref="AI12:AI17" si="10">AG12*AH12</f>
        <v>17042.400000000001</v>
      </c>
      <c r="AJ12" s="159">
        <f t="shared" ref="AJ12:AJ17" si="11">AH12*AE12</f>
        <v>12652.2</v>
      </c>
    </row>
    <row r="13" spans="1:227" s="158" customFormat="1" ht="22.5" customHeight="1" x14ac:dyDescent="0.25">
      <c r="A13" s="331"/>
      <c r="B13" s="331"/>
      <c r="C13" s="331"/>
      <c r="D13" s="181" t="s">
        <v>700</v>
      </c>
      <c r="E13" s="337"/>
      <c r="F13" s="329"/>
      <c r="G13" s="287" t="s">
        <v>901</v>
      </c>
      <c r="H13" s="140" t="s">
        <v>908</v>
      </c>
      <c r="I13" s="180"/>
      <c r="J13" s="179">
        <v>6.08</v>
      </c>
      <c r="K13" s="177">
        <v>30</v>
      </c>
      <c r="L13" s="178">
        <v>25</v>
      </c>
      <c r="M13" s="177">
        <v>38</v>
      </c>
      <c r="N13" s="176">
        <v>4</v>
      </c>
      <c r="O13" s="175">
        <v>7.7</v>
      </c>
      <c r="P13" s="174">
        <f t="shared" si="0"/>
        <v>7.1000000000000004E-3</v>
      </c>
      <c r="Q13" s="173">
        <f t="shared" si="1"/>
        <v>8873</v>
      </c>
      <c r="R13" s="172">
        <f t="shared" si="2"/>
        <v>3500</v>
      </c>
      <c r="S13" s="171">
        <f t="shared" si="3"/>
        <v>0.39</v>
      </c>
      <c r="T13" s="170" t="s">
        <v>699</v>
      </c>
      <c r="U13" s="169">
        <v>0.314</v>
      </c>
      <c r="V13" s="168">
        <f t="shared" si="4"/>
        <v>1.91</v>
      </c>
      <c r="W13" s="168">
        <f t="shared" si="5"/>
        <v>8.3800000000000008</v>
      </c>
      <c r="X13" s="165"/>
      <c r="Y13" s="165"/>
      <c r="Z13" s="167"/>
      <c r="AA13" s="167">
        <f t="shared" si="6"/>
        <v>0.67</v>
      </c>
      <c r="AB13" s="166"/>
      <c r="AC13" s="165"/>
      <c r="AD13" s="164">
        <f t="shared" si="7"/>
        <v>0.67</v>
      </c>
      <c r="AE13" s="163">
        <f t="shared" si="8"/>
        <v>9.0500000000000007</v>
      </c>
      <c r="AF13" s="162">
        <f t="shared" si="9"/>
        <v>0.25640000000000002</v>
      </c>
      <c r="AG13" s="161">
        <v>12.17</v>
      </c>
      <c r="AH13" s="160">
        <v>1544</v>
      </c>
      <c r="AI13" s="159">
        <f t="shared" si="10"/>
        <v>18790.48</v>
      </c>
      <c r="AJ13" s="159">
        <f t="shared" si="11"/>
        <v>13973.2</v>
      </c>
    </row>
    <row r="14" spans="1:227" s="158" customFormat="1" ht="22.5" customHeight="1" x14ac:dyDescent="0.25">
      <c r="A14" s="331" t="str">
        <f>A11</f>
        <v>4 piece set Beautyrest brand -- 90gsm Solid Satin Sheet Set</v>
      </c>
      <c r="B14" s="332" t="s">
        <v>704</v>
      </c>
      <c r="C14" s="332" t="s">
        <v>706</v>
      </c>
      <c r="D14" s="181" t="s">
        <v>702</v>
      </c>
      <c r="E14" s="336" t="s">
        <v>705</v>
      </c>
      <c r="F14" s="328"/>
      <c r="G14" s="287" t="s">
        <v>902</v>
      </c>
      <c r="H14" s="140" t="s">
        <v>909</v>
      </c>
      <c r="I14" s="180"/>
      <c r="J14" s="179">
        <f>J12</f>
        <v>5.23</v>
      </c>
      <c r="K14" s="177">
        <v>30</v>
      </c>
      <c r="L14" s="178">
        <v>25</v>
      </c>
      <c r="M14" s="177">
        <v>34</v>
      </c>
      <c r="N14" s="176">
        <v>4</v>
      </c>
      <c r="O14" s="175">
        <v>6.5</v>
      </c>
      <c r="P14" s="174">
        <f t="shared" si="0"/>
        <v>6.4000000000000003E-3</v>
      </c>
      <c r="Q14" s="173">
        <f t="shared" si="1"/>
        <v>9844</v>
      </c>
      <c r="R14" s="172">
        <f t="shared" si="2"/>
        <v>3500</v>
      </c>
      <c r="S14" s="171">
        <f t="shared" si="3"/>
        <v>0.36</v>
      </c>
      <c r="T14" s="170" t="s">
        <v>699</v>
      </c>
      <c r="U14" s="169">
        <v>0.314</v>
      </c>
      <c r="V14" s="168">
        <f t="shared" si="4"/>
        <v>1.64</v>
      </c>
      <c r="W14" s="168">
        <f t="shared" si="5"/>
        <v>7.23</v>
      </c>
      <c r="X14" s="165"/>
      <c r="Y14" s="165"/>
      <c r="Z14" s="167"/>
      <c r="AA14" s="167">
        <f t="shared" si="6"/>
        <v>0.57999999999999996</v>
      </c>
      <c r="AB14" s="166"/>
      <c r="AC14" s="165"/>
      <c r="AD14" s="164">
        <f t="shared" si="7"/>
        <v>0.57999999999999996</v>
      </c>
      <c r="AE14" s="163">
        <f t="shared" si="8"/>
        <v>7.81</v>
      </c>
      <c r="AF14" s="162">
        <f t="shared" si="9"/>
        <v>0.2576</v>
      </c>
      <c r="AG14" s="161">
        <v>10.52</v>
      </c>
      <c r="AH14" s="160">
        <v>1620</v>
      </c>
      <c r="AI14" s="159">
        <f t="shared" si="10"/>
        <v>17042.400000000001</v>
      </c>
      <c r="AJ14" s="159">
        <f t="shared" si="11"/>
        <v>12652.2</v>
      </c>
    </row>
    <row r="15" spans="1:227" s="158" customFormat="1" ht="22.5" customHeight="1" x14ac:dyDescent="0.25">
      <c r="A15" s="331"/>
      <c r="B15" s="331"/>
      <c r="C15" s="331"/>
      <c r="D15" s="181" t="s">
        <v>700</v>
      </c>
      <c r="E15" s="337"/>
      <c r="F15" s="329"/>
      <c r="G15" s="287" t="s">
        <v>903</v>
      </c>
      <c r="H15" s="140" t="s">
        <v>910</v>
      </c>
      <c r="I15" s="180"/>
      <c r="J15" s="179">
        <f>J13</f>
        <v>6.08</v>
      </c>
      <c r="K15" s="177">
        <v>30</v>
      </c>
      <c r="L15" s="178">
        <v>25</v>
      </c>
      <c r="M15" s="177">
        <v>38</v>
      </c>
      <c r="N15" s="176">
        <v>4</v>
      </c>
      <c r="O15" s="175">
        <v>7.7</v>
      </c>
      <c r="P15" s="174">
        <f t="shared" si="0"/>
        <v>7.1000000000000004E-3</v>
      </c>
      <c r="Q15" s="173">
        <f t="shared" si="1"/>
        <v>8873</v>
      </c>
      <c r="R15" s="172">
        <f t="shared" si="2"/>
        <v>3500</v>
      </c>
      <c r="S15" s="171">
        <f t="shared" si="3"/>
        <v>0.39</v>
      </c>
      <c r="T15" s="170" t="s">
        <v>699</v>
      </c>
      <c r="U15" s="169">
        <v>0.314</v>
      </c>
      <c r="V15" s="168">
        <f t="shared" si="4"/>
        <v>1.91</v>
      </c>
      <c r="W15" s="168">
        <f t="shared" si="5"/>
        <v>8.3800000000000008</v>
      </c>
      <c r="X15" s="165"/>
      <c r="Y15" s="165"/>
      <c r="Z15" s="167"/>
      <c r="AA15" s="167">
        <f t="shared" si="6"/>
        <v>0.67</v>
      </c>
      <c r="AB15" s="166"/>
      <c r="AC15" s="165"/>
      <c r="AD15" s="164">
        <f t="shared" si="7"/>
        <v>0.67</v>
      </c>
      <c r="AE15" s="163">
        <f t="shared" si="8"/>
        <v>9.0500000000000007</v>
      </c>
      <c r="AF15" s="162">
        <f t="shared" si="9"/>
        <v>0.25640000000000002</v>
      </c>
      <c r="AG15" s="161">
        <v>12.17</v>
      </c>
      <c r="AH15" s="160">
        <v>1548</v>
      </c>
      <c r="AI15" s="159">
        <f t="shared" si="10"/>
        <v>18839.16</v>
      </c>
      <c r="AJ15" s="159">
        <f t="shared" si="11"/>
        <v>14009.4</v>
      </c>
    </row>
    <row r="16" spans="1:227" s="158" customFormat="1" ht="22.5" customHeight="1" x14ac:dyDescent="0.25">
      <c r="A16" s="331" t="str">
        <f>A11</f>
        <v>4 piece set Beautyrest brand -- 90gsm Solid Satin Sheet Set</v>
      </c>
      <c r="B16" s="332" t="s">
        <v>704</v>
      </c>
      <c r="C16" s="332" t="s">
        <v>703</v>
      </c>
      <c r="D16" s="181" t="s">
        <v>702</v>
      </c>
      <c r="E16" s="336" t="s">
        <v>701</v>
      </c>
      <c r="F16" s="328"/>
      <c r="G16" s="287" t="s">
        <v>904</v>
      </c>
      <c r="H16" s="140" t="s">
        <v>911</v>
      </c>
      <c r="I16" s="180"/>
      <c r="J16" s="179">
        <f>J14</f>
        <v>5.23</v>
      </c>
      <c r="K16" s="177">
        <v>30</v>
      </c>
      <c r="L16" s="178">
        <v>25</v>
      </c>
      <c r="M16" s="177">
        <v>34</v>
      </c>
      <c r="N16" s="176">
        <v>4</v>
      </c>
      <c r="O16" s="175">
        <v>6.5</v>
      </c>
      <c r="P16" s="174">
        <f t="shared" si="0"/>
        <v>6.4000000000000003E-3</v>
      </c>
      <c r="Q16" s="173">
        <f t="shared" si="1"/>
        <v>9844</v>
      </c>
      <c r="R16" s="172">
        <f t="shared" si="2"/>
        <v>3500</v>
      </c>
      <c r="S16" s="171">
        <f t="shared" si="3"/>
        <v>0.36</v>
      </c>
      <c r="T16" s="170" t="s">
        <v>699</v>
      </c>
      <c r="U16" s="169">
        <v>0.314</v>
      </c>
      <c r="V16" s="168">
        <f t="shared" si="4"/>
        <v>1.64</v>
      </c>
      <c r="W16" s="168">
        <f t="shared" si="5"/>
        <v>7.23</v>
      </c>
      <c r="X16" s="165"/>
      <c r="Y16" s="165"/>
      <c r="Z16" s="167"/>
      <c r="AA16" s="167">
        <f t="shared" si="6"/>
        <v>0.57999999999999996</v>
      </c>
      <c r="AB16" s="166"/>
      <c r="AC16" s="165"/>
      <c r="AD16" s="164">
        <f t="shared" si="7"/>
        <v>0.57999999999999996</v>
      </c>
      <c r="AE16" s="163">
        <f t="shared" si="8"/>
        <v>7.81</v>
      </c>
      <c r="AF16" s="162">
        <f t="shared" si="9"/>
        <v>0.2576</v>
      </c>
      <c r="AG16" s="161">
        <v>10.52</v>
      </c>
      <c r="AH16" s="160">
        <v>1620</v>
      </c>
      <c r="AI16" s="159">
        <f t="shared" si="10"/>
        <v>17042.400000000001</v>
      </c>
      <c r="AJ16" s="159">
        <f t="shared" si="11"/>
        <v>12652.2</v>
      </c>
    </row>
    <row r="17" spans="1:37" s="158" customFormat="1" ht="22.5" customHeight="1" x14ac:dyDescent="0.25">
      <c r="A17" s="331"/>
      <c r="B17" s="331"/>
      <c r="C17" s="331"/>
      <c r="D17" s="181" t="s">
        <v>700</v>
      </c>
      <c r="E17" s="337"/>
      <c r="F17" s="329"/>
      <c r="G17" s="287" t="s">
        <v>905</v>
      </c>
      <c r="H17" s="140" t="s">
        <v>912</v>
      </c>
      <c r="I17" s="180"/>
      <c r="J17" s="179">
        <f>J15</f>
        <v>6.08</v>
      </c>
      <c r="K17" s="177">
        <v>30</v>
      </c>
      <c r="L17" s="178">
        <v>25</v>
      </c>
      <c r="M17" s="177">
        <v>38</v>
      </c>
      <c r="N17" s="176">
        <v>4</v>
      </c>
      <c r="O17" s="175">
        <v>7.7</v>
      </c>
      <c r="P17" s="174">
        <f t="shared" si="0"/>
        <v>7.1000000000000004E-3</v>
      </c>
      <c r="Q17" s="173">
        <f t="shared" si="1"/>
        <v>8873</v>
      </c>
      <c r="R17" s="172">
        <f t="shared" si="2"/>
        <v>3500</v>
      </c>
      <c r="S17" s="171">
        <f t="shared" si="3"/>
        <v>0.39</v>
      </c>
      <c r="T17" s="170" t="s">
        <v>699</v>
      </c>
      <c r="U17" s="169">
        <v>0.314</v>
      </c>
      <c r="V17" s="168">
        <f t="shared" si="4"/>
        <v>1.91</v>
      </c>
      <c r="W17" s="168">
        <f t="shared" si="5"/>
        <v>8.3800000000000008</v>
      </c>
      <c r="X17" s="165"/>
      <c r="Y17" s="165"/>
      <c r="Z17" s="167"/>
      <c r="AA17" s="167">
        <f t="shared" si="6"/>
        <v>0.67</v>
      </c>
      <c r="AB17" s="166"/>
      <c r="AC17" s="165"/>
      <c r="AD17" s="164">
        <f t="shared" si="7"/>
        <v>0.67</v>
      </c>
      <c r="AE17" s="163">
        <f t="shared" si="8"/>
        <v>9.0500000000000007</v>
      </c>
      <c r="AF17" s="162">
        <f t="shared" si="9"/>
        <v>0.25640000000000002</v>
      </c>
      <c r="AG17" s="161">
        <v>12.17</v>
      </c>
      <c r="AH17" s="160">
        <v>1548</v>
      </c>
      <c r="AI17" s="159">
        <f t="shared" si="10"/>
        <v>18839.16</v>
      </c>
      <c r="AJ17" s="159">
        <f t="shared" si="11"/>
        <v>14009.4</v>
      </c>
    </row>
    <row r="18" spans="1:37" x14ac:dyDescent="0.2">
      <c r="A18" s="151"/>
      <c r="C18" s="146"/>
      <c r="I18" s="150"/>
      <c r="J18" s="149"/>
      <c r="K18" s="149"/>
      <c r="L18" s="146"/>
      <c r="M18" s="146"/>
      <c r="O18" s="148"/>
      <c r="P18" s="148"/>
      <c r="Q18" s="146"/>
      <c r="T18" s="146"/>
      <c r="U18" s="148"/>
      <c r="V18" s="148"/>
      <c r="X18" s="146"/>
      <c r="Y18" s="146"/>
      <c r="AC18" s="148"/>
      <c r="AD18" s="148"/>
      <c r="AF18" s="146"/>
      <c r="AG18" s="146"/>
      <c r="AH18" s="147">
        <f>SUM(AH12:AH17)</f>
        <v>9500</v>
      </c>
      <c r="AI18" s="155">
        <f>SUM(AI12:AI17)</f>
        <v>107596</v>
      </c>
      <c r="AJ18" s="155">
        <f>SUM(AJ12:AJ17)</f>
        <v>79948.600000000006</v>
      </c>
      <c r="AK18" s="157">
        <f>(AI18-AJ18)/AI18</f>
        <v>0.25700000000000001</v>
      </c>
    </row>
    <row r="19" spans="1:37" x14ac:dyDescent="0.2">
      <c r="A19" s="152" t="s">
        <v>913</v>
      </c>
    </row>
    <row r="20" spans="1:37" x14ac:dyDescent="0.2">
      <c r="A20" s="152" t="s">
        <v>698</v>
      </c>
      <c r="AH20" s="154" t="s">
        <v>697</v>
      </c>
      <c r="AI20" s="345">
        <f>AH18</f>
        <v>9500</v>
      </c>
    </row>
    <row r="21" spans="1:37" x14ac:dyDescent="0.2">
      <c r="A21" s="152" t="s">
        <v>696</v>
      </c>
      <c r="AH21" s="154" t="s">
        <v>653</v>
      </c>
      <c r="AI21" s="155">
        <f>AI18</f>
        <v>107596</v>
      </c>
    </row>
    <row r="22" spans="1:37" x14ac:dyDescent="0.2">
      <c r="A22" s="156" t="s">
        <v>695</v>
      </c>
      <c r="AH22" s="154" t="s">
        <v>694</v>
      </c>
      <c r="AI22" s="155">
        <f>AJ18</f>
        <v>79948.600000000006</v>
      </c>
    </row>
    <row r="23" spans="1:37" ht="15" x14ac:dyDescent="0.25">
      <c r="A23" s="288" t="s">
        <v>915</v>
      </c>
      <c r="AH23" s="154" t="s">
        <v>693</v>
      </c>
      <c r="AI23" s="153">
        <f>AK18</f>
        <v>0.25700000000000001</v>
      </c>
    </row>
    <row r="24" spans="1:37" x14ac:dyDescent="0.2">
      <c r="A24" s="152"/>
    </row>
    <row r="25" spans="1:37" x14ac:dyDescent="0.2">
      <c r="A25" s="152"/>
    </row>
    <row r="26" spans="1:37" x14ac:dyDescent="0.2">
      <c r="A26" s="152"/>
    </row>
    <row r="27" spans="1:37" x14ac:dyDescent="0.2">
      <c r="A27" s="152"/>
    </row>
  </sheetData>
  <protectedRanges>
    <protectedRange password="F78C" sqref="EG6 EH4 EA4:EB6 EC5:ED6 EE5:EG5 EE6" name="区域1_1"/>
    <protectedRange sqref="H12:H17" name="Range1"/>
  </protectedRanges>
  <mergeCells count="65">
    <mergeCell ref="A16:A17"/>
    <mergeCell ref="B16:B17"/>
    <mergeCell ref="C16:C17"/>
    <mergeCell ref="F14:F15"/>
    <mergeCell ref="E16:E17"/>
    <mergeCell ref="F16:F17"/>
    <mergeCell ref="E14:E15"/>
    <mergeCell ref="A14:A15"/>
    <mergeCell ref="B14:B15"/>
    <mergeCell ref="C14:C15"/>
    <mergeCell ref="F12:F13"/>
    <mergeCell ref="I7:I9"/>
    <mergeCell ref="E7:E9"/>
    <mergeCell ref="A7:A9"/>
    <mergeCell ref="B7:B9"/>
    <mergeCell ref="A11:C11"/>
    <mergeCell ref="A12:A13"/>
    <mergeCell ref="B12:B13"/>
    <mergeCell ref="C12:C13"/>
    <mergeCell ref="A10:F10"/>
    <mergeCell ref="C7:C9"/>
    <mergeCell ref="D7:D9"/>
    <mergeCell ref="E12:E13"/>
    <mergeCell ref="E2:F2"/>
    <mergeCell ref="AD7:AD9"/>
    <mergeCell ref="G7:G9"/>
    <mergeCell ref="H7:H9"/>
    <mergeCell ref="G2:H2"/>
    <mergeCell ref="I2:J2"/>
    <mergeCell ref="K2:L2"/>
    <mergeCell ref="E3:F3"/>
    <mergeCell ref="G3:H3"/>
    <mergeCell ref="J7:J9"/>
    <mergeCell ref="E4:F4"/>
    <mergeCell ref="G4:H4"/>
    <mergeCell ref="I4:J4"/>
    <mergeCell ref="K4:L4"/>
    <mergeCell ref="E5:F5"/>
    <mergeCell ref="G5:H5"/>
    <mergeCell ref="K8:M8"/>
    <mergeCell ref="O8:O9"/>
    <mergeCell ref="I3:J3"/>
    <mergeCell ref="K3:L3"/>
    <mergeCell ref="E6:F6"/>
    <mergeCell ref="G6:H6"/>
    <mergeCell ref="I6:J6"/>
    <mergeCell ref="K6:L6"/>
    <mergeCell ref="K7:S7"/>
    <mergeCell ref="I5:J5"/>
    <mergeCell ref="K5:L5"/>
    <mergeCell ref="F7:F9"/>
    <mergeCell ref="AH7:AH9"/>
    <mergeCell ref="AI7:AI9"/>
    <mergeCell ref="N8:N9"/>
    <mergeCell ref="AJ7:AJ9"/>
    <mergeCell ref="P8:P9"/>
    <mergeCell ref="S8:S9"/>
    <mergeCell ref="AG7:AG9"/>
    <mergeCell ref="AF7:AF9"/>
    <mergeCell ref="T8:T9"/>
    <mergeCell ref="U8:U9"/>
    <mergeCell ref="V8:V9"/>
    <mergeCell ref="T7:V7"/>
    <mergeCell ref="W7:W9"/>
    <mergeCell ref="AE7:AE9"/>
  </mergeCells>
  <phoneticPr fontId="25" type="noConversion"/>
  <dataValidations count="10">
    <dataValidation type="list" allowBlank="1" showInputMessage="1" showErrorMessage="1" sqref="G6:H6" xr:uid="{00000000-0002-0000-0200-000000000000}">
      <formula1>$FY$3</formula1>
    </dataValidation>
    <dataValidation type="list" allowBlank="1" showInputMessage="1" showErrorMessage="1" sqref="G3:H3" xr:uid="{00000000-0002-0000-0200-000001000000}">
      <formula1>$EA$5:$ED$5</formula1>
    </dataValidation>
    <dataValidation type="list" allowBlank="1" showInputMessage="1" showErrorMessage="1" sqref="G4:H4" xr:uid="{00000000-0002-0000-0200-000002000000}">
      <formula1>$EA$6:$EH$6</formula1>
    </dataValidation>
    <dataValidation type="list" allowBlank="1" showInputMessage="1" showErrorMessage="1" sqref="K4:L4" xr:uid="{00000000-0002-0000-0200-000003000000}">
      <formula1>$EH$5:$EI$5</formula1>
    </dataValidation>
    <dataValidation type="list" allowBlank="1" showInputMessage="1" showErrorMessage="1" sqref="K5" xr:uid="{00000000-0002-0000-0200-000004000000}">
      <formula1>$EF$5:$EG$5</formula1>
    </dataValidation>
    <dataValidation type="list" allowBlank="1" showInputMessage="1" showErrorMessage="1" sqref="G2:H2" xr:uid="{00000000-0002-0000-0200-000005000000}">
      <formula1>$EA$4:$EB$4</formula1>
    </dataValidation>
    <dataValidation type="list" allowBlank="1" showInputMessage="1" showErrorMessage="1" sqref="G5:H5" xr:uid="{00000000-0002-0000-0200-000006000000}">
      <formula1>$EA$2:$GA$2</formula1>
    </dataValidation>
    <dataValidation type="list" allowBlank="1" showInputMessage="1" showErrorMessage="1" sqref="D2" xr:uid="{00000000-0002-0000-0200-000007000000}">
      <formula1>$DL$2:$DY$2</formula1>
    </dataValidation>
    <dataValidation type="list" allowBlank="1" showInputMessage="1" showErrorMessage="1" sqref="D4" xr:uid="{00000000-0002-0000-0200-000008000000}">
      <formula1>$N$2:$N$5</formula1>
    </dataValidation>
    <dataValidation type="list" allowBlank="1" showInputMessage="1" showErrorMessage="1" sqref="B6" xr:uid="{00000000-0002-0000-0200-000009000000}">
      <formula1>#REF!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workbookViewId="0">
      <selection activeCell="H13" sqref="H13"/>
    </sheetView>
  </sheetViews>
  <sheetFormatPr defaultColWidth="9" defaultRowHeight="14.25" x14ac:dyDescent="0.25"/>
  <cols>
    <col min="1" max="1" width="6" style="259" customWidth="1"/>
    <col min="2" max="2" width="8.140625" style="261" customWidth="1"/>
    <col min="3" max="3" width="18.42578125" style="259" customWidth="1"/>
    <col min="4" max="4" width="13.5703125" style="259" customWidth="1"/>
    <col min="5" max="5" width="33.28515625" style="265" customWidth="1"/>
    <col min="6" max="6" width="9.28515625" style="264" customWidth="1"/>
    <col min="7" max="7" width="9.42578125" style="264" customWidth="1"/>
    <col min="8" max="8" width="6.85546875" style="263" customWidth="1"/>
    <col min="9" max="9" width="8.7109375" style="262" customWidth="1"/>
    <col min="10" max="10" width="7" style="261" customWidth="1"/>
    <col min="11" max="13" width="8.42578125" style="260" bestFit="1" customWidth="1"/>
    <col min="14" max="16384" width="9" style="259"/>
  </cols>
  <sheetData>
    <row r="1" spans="1:13" ht="42.75" x14ac:dyDescent="0.25">
      <c r="A1" s="281" t="s">
        <v>897</v>
      </c>
      <c r="B1" s="281" t="s">
        <v>896</v>
      </c>
      <c r="C1" s="285" t="s">
        <v>22</v>
      </c>
      <c r="D1" s="285" t="s">
        <v>620</v>
      </c>
      <c r="E1" s="285" t="s">
        <v>739</v>
      </c>
      <c r="F1" s="282" t="s">
        <v>895</v>
      </c>
      <c r="G1" s="284" t="s">
        <v>894</v>
      </c>
      <c r="H1" s="283" t="s">
        <v>893</v>
      </c>
      <c r="I1" s="282" t="s">
        <v>892</v>
      </c>
      <c r="J1" s="281" t="s">
        <v>891</v>
      </c>
      <c r="K1" s="338" t="s">
        <v>890</v>
      </c>
      <c r="L1" s="338"/>
      <c r="M1" s="338"/>
    </row>
    <row r="2" spans="1:13" ht="18" customHeight="1" x14ac:dyDescent="0.25">
      <c r="A2" s="339"/>
      <c r="B2" s="280"/>
      <c r="C2" s="279"/>
      <c r="D2" s="279"/>
      <c r="E2" s="278"/>
      <c r="F2" s="277"/>
      <c r="G2" s="276" t="s">
        <v>889</v>
      </c>
      <c r="H2" s="275"/>
      <c r="I2" s="274"/>
      <c r="J2" s="273"/>
      <c r="K2" s="272"/>
      <c r="L2" s="272"/>
      <c r="M2" s="272"/>
    </row>
    <row r="3" spans="1:13" ht="24.95" customHeight="1" x14ac:dyDescent="0.25">
      <c r="A3" s="339"/>
      <c r="B3" s="340" t="s">
        <v>867</v>
      </c>
      <c r="C3" s="341" t="s">
        <v>888</v>
      </c>
      <c r="D3" s="342" t="s">
        <v>887</v>
      </c>
      <c r="E3" s="270" t="s">
        <v>876</v>
      </c>
      <c r="F3" s="269">
        <v>5.5</v>
      </c>
      <c r="G3" s="268">
        <f>F3*0.95</f>
        <v>5.23</v>
      </c>
      <c r="H3" s="271">
        <f>1-G3/F3</f>
        <v>4.9000000000000002E-2</v>
      </c>
      <c r="I3" s="343" t="s">
        <v>695</v>
      </c>
      <c r="J3" s="266">
        <v>4</v>
      </c>
      <c r="K3" s="266">
        <v>30</v>
      </c>
      <c r="L3" s="266">
        <v>25</v>
      </c>
      <c r="M3" s="266">
        <v>33</v>
      </c>
    </row>
    <row r="4" spans="1:13" ht="24.95" customHeight="1" x14ac:dyDescent="0.25">
      <c r="A4" s="339"/>
      <c r="B4" s="340"/>
      <c r="C4" s="341"/>
      <c r="D4" s="342"/>
      <c r="E4" s="270" t="s">
        <v>877</v>
      </c>
      <c r="F4" s="269">
        <v>6.4</v>
      </c>
      <c r="G4" s="268">
        <f>F4*0.95</f>
        <v>6.08</v>
      </c>
      <c r="H4" s="267">
        <f>1-G4/F4</f>
        <v>0.05</v>
      </c>
      <c r="I4" s="344"/>
      <c r="J4" s="266">
        <v>4</v>
      </c>
      <c r="K4" s="266">
        <v>30</v>
      </c>
      <c r="L4" s="266">
        <v>25</v>
      </c>
      <c r="M4" s="266">
        <v>38</v>
      </c>
    </row>
  </sheetData>
  <mergeCells count="6">
    <mergeCell ref="K1:M1"/>
    <mergeCell ref="A2:A4"/>
    <mergeCell ref="B3:B4"/>
    <mergeCell ref="C3:C4"/>
    <mergeCell ref="D3:D4"/>
    <mergeCell ref="I3:I4"/>
  </mergeCells>
  <phoneticPr fontId="25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296"/>
  <sheetViews>
    <sheetView workbookViewId="0">
      <selection activeCell="E10" sqref="E10"/>
    </sheetView>
  </sheetViews>
  <sheetFormatPr defaultRowHeight="15" x14ac:dyDescent="0.2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116</v>
      </c>
      <c r="B1" s="45" t="s">
        <v>117</v>
      </c>
      <c r="C1" s="46" t="s">
        <v>41</v>
      </c>
      <c r="D1" s="70" t="s">
        <v>3</v>
      </c>
      <c r="E1" s="38" t="s">
        <v>20</v>
      </c>
      <c r="F1" s="38" t="s">
        <v>415</v>
      </c>
      <c r="G1" s="38" t="s">
        <v>70</v>
      </c>
      <c r="H1" s="38" t="s">
        <v>51</v>
      </c>
      <c r="I1" s="38" t="s">
        <v>476</v>
      </c>
      <c r="J1" s="38" t="s">
        <v>467</v>
      </c>
      <c r="K1" s="38" t="s">
        <v>52</v>
      </c>
    </row>
    <row r="2" spans="1:11" x14ac:dyDescent="0.25">
      <c r="A2" s="40" t="s">
        <v>118</v>
      </c>
      <c r="B2" s="40" t="s">
        <v>78</v>
      </c>
      <c r="C2" s="40" t="s">
        <v>104</v>
      </c>
      <c r="F2" s="3" t="s">
        <v>662</v>
      </c>
      <c r="G2" t="s">
        <v>585</v>
      </c>
      <c r="I2" s="3"/>
      <c r="K2" s="3" t="s">
        <v>418</v>
      </c>
    </row>
    <row r="3" spans="1:11" x14ac:dyDescent="0.25">
      <c r="A3" s="40" t="s">
        <v>113</v>
      </c>
      <c r="B3" s="40" t="s">
        <v>79</v>
      </c>
      <c r="C3" s="40" t="s">
        <v>119</v>
      </c>
      <c r="D3" t="s">
        <v>159</v>
      </c>
      <c r="E3" t="s">
        <v>155</v>
      </c>
      <c r="F3" s="3" t="s">
        <v>663</v>
      </c>
      <c r="G3" t="s">
        <v>584</v>
      </c>
      <c r="H3" t="s">
        <v>562</v>
      </c>
      <c r="I3" t="s">
        <v>477</v>
      </c>
      <c r="J3" t="s">
        <v>572</v>
      </c>
      <c r="K3" t="s">
        <v>591</v>
      </c>
    </row>
    <row r="4" spans="1:11" x14ac:dyDescent="0.25">
      <c r="A4" s="40" t="s">
        <v>512</v>
      </c>
      <c r="B4" s="40" t="s">
        <v>512</v>
      </c>
      <c r="C4" s="40" t="s">
        <v>119</v>
      </c>
      <c r="D4" t="s">
        <v>156</v>
      </c>
      <c r="E4" t="s">
        <v>154</v>
      </c>
      <c r="F4" s="3" t="s">
        <v>664</v>
      </c>
      <c r="G4" t="s">
        <v>97</v>
      </c>
      <c r="H4" t="s">
        <v>563</v>
      </c>
      <c r="I4" t="s">
        <v>478</v>
      </c>
      <c r="J4" t="s">
        <v>475</v>
      </c>
      <c r="K4" t="s">
        <v>414</v>
      </c>
    </row>
    <row r="5" spans="1:11" x14ac:dyDescent="0.25">
      <c r="A5" s="40" t="s">
        <v>120</v>
      </c>
      <c r="B5" s="40" t="s">
        <v>80</v>
      </c>
      <c r="C5" s="40" t="s">
        <v>105</v>
      </c>
      <c r="D5" s="3" t="s">
        <v>160</v>
      </c>
      <c r="E5" t="s">
        <v>461</v>
      </c>
      <c r="F5" s="3" t="s">
        <v>665</v>
      </c>
      <c r="G5" t="s">
        <v>580</v>
      </c>
      <c r="H5" t="s">
        <v>564</v>
      </c>
      <c r="I5" t="s">
        <v>588</v>
      </c>
      <c r="J5" t="s">
        <v>573</v>
      </c>
      <c r="K5" t="s">
        <v>497</v>
      </c>
    </row>
    <row r="6" spans="1:11" x14ac:dyDescent="0.25">
      <c r="A6" s="40" t="s">
        <v>513</v>
      </c>
      <c r="B6" s="40" t="s">
        <v>514</v>
      </c>
      <c r="C6" s="40" t="s">
        <v>515</v>
      </c>
      <c r="D6" s="3" t="s">
        <v>161</v>
      </c>
      <c r="E6" t="s">
        <v>507</v>
      </c>
      <c r="F6" s="3" t="s">
        <v>666</v>
      </c>
      <c r="G6" t="s">
        <v>581</v>
      </c>
      <c r="H6" t="s">
        <v>565</v>
      </c>
      <c r="I6" t="s">
        <v>479</v>
      </c>
      <c r="J6" t="s">
        <v>574</v>
      </c>
      <c r="K6" t="s">
        <v>413</v>
      </c>
    </row>
    <row r="7" spans="1:11" x14ac:dyDescent="0.25">
      <c r="A7" s="40" t="s">
        <v>121</v>
      </c>
      <c r="B7" s="40" t="s">
        <v>81</v>
      </c>
      <c r="C7" s="40" t="s">
        <v>81</v>
      </c>
      <c r="D7" t="s">
        <v>162</v>
      </c>
      <c r="E7" t="s">
        <v>153</v>
      </c>
      <c r="F7" s="3" t="s">
        <v>667</v>
      </c>
      <c r="G7" t="s">
        <v>582</v>
      </c>
      <c r="H7" t="s">
        <v>410</v>
      </c>
      <c r="I7" t="s">
        <v>480</v>
      </c>
      <c r="J7" t="s">
        <v>575</v>
      </c>
      <c r="K7" t="s">
        <v>592</v>
      </c>
    </row>
    <row r="8" spans="1:11" x14ac:dyDescent="0.25">
      <c r="A8" s="40" t="s">
        <v>516</v>
      </c>
      <c r="B8" s="40" t="s">
        <v>517</v>
      </c>
      <c r="C8" s="40" t="s">
        <v>518</v>
      </c>
      <c r="D8" t="s">
        <v>339</v>
      </c>
      <c r="E8" t="s">
        <v>152</v>
      </c>
      <c r="F8" s="3" t="s">
        <v>668</v>
      </c>
      <c r="G8" s="3" t="s">
        <v>583</v>
      </c>
      <c r="H8" t="s">
        <v>411</v>
      </c>
      <c r="I8" t="s">
        <v>481</v>
      </c>
      <c r="J8" t="s">
        <v>474</v>
      </c>
      <c r="K8" t="s">
        <v>593</v>
      </c>
    </row>
    <row r="9" spans="1:11" x14ac:dyDescent="0.25">
      <c r="A9" s="40" t="s">
        <v>519</v>
      </c>
      <c r="B9" s="40" t="s">
        <v>520</v>
      </c>
      <c r="C9" s="40" t="s">
        <v>521</v>
      </c>
      <c r="D9" t="s">
        <v>163</v>
      </c>
      <c r="E9" t="s">
        <v>151</v>
      </c>
      <c r="F9" s="3" t="s">
        <v>669</v>
      </c>
      <c r="G9" t="s">
        <v>586</v>
      </c>
      <c r="H9" t="s">
        <v>412</v>
      </c>
      <c r="I9" t="s">
        <v>589</v>
      </c>
      <c r="J9" t="s">
        <v>472</v>
      </c>
      <c r="K9" t="s">
        <v>594</v>
      </c>
    </row>
    <row r="10" spans="1:11" x14ac:dyDescent="0.25">
      <c r="A10" s="40" t="s">
        <v>522</v>
      </c>
      <c r="B10" s="40" t="s">
        <v>523</v>
      </c>
      <c r="C10" s="40" t="s">
        <v>524</v>
      </c>
      <c r="D10" t="s">
        <v>340</v>
      </c>
      <c r="E10" t="s">
        <v>150</v>
      </c>
      <c r="F10" s="3" t="s">
        <v>670</v>
      </c>
      <c r="G10" t="s">
        <v>587</v>
      </c>
      <c r="H10" t="s">
        <v>566</v>
      </c>
      <c r="I10" t="s">
        <v>590</v>
      </c>
      <c r="J10" t="s">
        <v>471</v>
      </c>
      <c r="K10" t="s">
        <v>498</v>
      </c>
    </row>
    <row r="11" spans="1:11" x14ac:dyDescent="0.25">
      <c r="A11" s="40" t="s">
        <v>122</v>
      </c>
      <c r="B11" s="40" t="s">
        <v>82</v>
      </c>
      <c r="C11" s="40" t="s">
        <v>106</v>
      </c>
      <c r="D11" t="s">
        <v>164</v>
      </c>
      <c r="E11" t="s">
        <v>149</v>
      </c>
      <c r="H11" t="s">
        <v>567</v>
      </c>
      <c r="J11" t="s">
        <v>576</v>
      </c>
      <c r="K11" t="s">
        <v>499</v>
      </c>
    </row>
    <row r="12" spans="1:11" x14ac:dyDescent="0.25">
      <c r="A12" s="40" t="s">
        <v>525</v>
      </c>
      <c r="B12" s="40" t="s">
        <v>526</v>
      </c>
      <c r="C12" s="40" t="s">
        <v>106</v>
      </c>
      <c r="D12" t="s">
        <v>165</v>
      </c>
      <c r="E12" t="s">
        <v>148</v>
      </c>
      <c r="H12" t="s">
        <v>568</v>
      </c>
      <c r="J12" t="s">
        <v>473</v>
      </c>
      <c r="K12" t="s">
        <v>595</v>
      </c>
    </row>
    <row r="13" spans="1:11" x14ac:dyDescent="0.25">
      <c r="A13" s="40" t="s">
        <v>527</v>
      </c>
      <c r="B13" s="40" t="s">
        <v>528</v>
      </c>
      <c r="C13" s="40" t="s">
        <v>108</v>
      </c>
      <c r="D13" t="s">
        <v>341</v>
      </c>
      <c r="E13" t="s">
        <v>483</v>
      </c>
      <c r="J13" t="s">
        <v>468</v>
      </c>
      <c r="K13" t="s">
        <v>596</v>
      </c>
    </row>
    <row r="14" spans="1:11" x14ac:dyDescent="0.25">
      <c r="A14" s="40" t="s">
        <v>123</v>
      </c>
      <c r="B14" s="40" t="s">
        <v>83</v>
      </c>
      <c r="C14" s="40" t="s">
        <v>108</v>
      </c>
      <c r="D14" t="s">
        <v>157</v>
      </c>
      <c r="E14" t="s">
        <v>484</v>
      </c>
      <c r="J14" t="s">
        <v>470</v>
      </c>
      <c r="K14" t="s">
        <v>597</v>
      </c>
    </row>
    <row r="15" spans="1:11" x14ac:dyDescent="0.25">
      <c r="A15" s="40" t="s">
        <v>529</v>
      </c>
      <c r="B15" s="40" t="s">
        <v>530</v>
      </c>
      <c r="C15" s="40" t="s">
        <v>531</v>
      </c>
      <c r="D15" t="s">
        <v>342</v>
      </c>
      <c r="E15" t="s">
        <v>485</v>
      </c>
      <c r="J15" t="s">
        <v>59</v>
      </c>
      <c r="K15" t="s">
        <v>598</v>
      </c>
    </row>
    <row r="16" spans="1:11" x14ac:dyDescent="0.25">
      <c r="A16" s="40" t="s">
        <v>124</v>
      </c>
      <c r="B16" s="40" t="s">
        <v>84</v>
      </c>
      <c r="C16" s="40" t="s">
        <v>109</v>
      </c>
      <c r="D16" t="s">
        <v>343</v>
      </c>
      <c r="E16" t="s">
        <v>147</v>
      </c>
      <c r="J16" t="s">
        <v>469</v>
      </c>
      <c r="K16" t="s">
        <v>599</v>
      </c>
    </row>
    <row r="17" spans="1:11" x14ac:dyDescent="0.25">
      <c r="A17" s="40" t="s">
        <v>532</v>
      </c>
      <c r="B17" s="40" t="s">
        <v>533</v>
      </c>
      <c r="C17" s="40" t="s">
        <v>532</v>
      </c>
      <c r="D17" t="s">
        <v>166</v>
      </c>
      <c r="E17" t="s">
        <v>458</v>
      </c>
      <c r="J17" t="s">
        <v>577</v>
      </c>
      <c r="K17" t="s">
        <v>600</v>
      </c>
    </row>
    <row r="18" spans="1:11" x14ac:dyDescent="0.25">
      <c r="A18" s="40" t="s">
        <v>125</v>
      </c>
      <c r="B18" s="40" t="s">
        <v>85</v>
      </c>
      <c r="C18" s="40" t="s">
        <v>110</v>
      </c>
      <c r="D18" t="s">
        <v>419</v>
      </c>
      <c r="E18" t="s">
        <v>146</v>
      </c>
      <c r="J18" t="s">
        <v>578</v>
      </c>
      <c r="K18" t="s">
        <v>601</v>
      </c>
    </row>
    <row r="19" spans="1:11" x14ac:dyDescent="0.25">
      <c r="A19" s="40" t="s">
        <v>493</v>
      </c>
      <c r="B19" s="40" t="s">
        <v>494</v>
      </c>
      <c r="C19" s="40" t="s">
        <v>110</v>
      </c>
      <c r="D19" t="s">
        <v>167</v>
      </c>
      <c r="E19" t="s">
        <v>486</v>
      </c>
      <c r="K19" t="s">
        <v>602</v>
      </c>
    </row>
    <row r="20" spans="1:11" x14ac:dyDescent="0.25">
      <c r="A20" s="40" t="s">
        <v>534</v>
      </c>
      <c r="B20" s="40" t="s">
        <v>535</v>
      </c>
      <c r="C20" s="40" t="s">
        <v>535</v>
      </c>
      <c r="D20" t="s">
        <v>344</v>
      </c>
      <c r="E20" t="s">
        <v>457</v>
      </c>
      <c r="F20" s="3"/>
      <c r="K20" t="s">
        <v>500</v>
      </c>
    </row>
    <row r="21" spans="1:11" x14ac:dyDescent="0.25">
      <c r="A21" s="40" t="s">
        <v>136</v>
      </c>
      <c r="B21" s="40" t="s">
        <v>137</v>
      </c>
      <c r="C21" s="40" t="s">
        <v>138</v>
      </c>
      <c r="D21" t="s">
        <v>168</v>
      </c>
      <c r="E21" t="s">
        <v>487</v>
      </c>
      <c r="F21" s="3"/>
      <c r="G21" s="3"/>
      <c r="K21" t="s">
        <v>603</v>
      </c>
    </row>
    <row r="22" spans="1:11" x14ac:dyDescent="0.25">
      <c r="A22" s="40" t="s">
        <v>139</v>
      </c>
      <c r="B22" s="40" t="s">
        <v>140</v>
      </c>
      <c r="C22" s="40" t="s">
        <v>138</v>
      </c>
      <c r="D22" t="s">
        <v>169</v>
      </c>
      <c r="E22" t="s">
        <v>488</v>
      </c>
    </row>
    <row r="23" spans="1:11" x14ac:dyDescent="0.25">
      <c r="A23" s="40" t="s">
        <v>143</v>
      </c>
      <c r="B23" s="40" t="s">
        <v>144</v>
      </c>
      <c r="C23" s="40" t="s">
        <v>138</v>
      </c>
      <c r="D23" t="s">
        <v>170</v>
      </c>
      <c r="E23" t="s">
        <v>489</v>
      </c>
    </row>
    <row r="24" spans="1:11" x14ac:dyDescent="0.25">
      <c r="A24" s="40" t="s">
        <v>141</v>
      </c>
      <c r="B24" s="40" t="s">
        <v>142</v>
      </c>
      <c r="C24" s="40" t="s">
        <v>138</v>
      </c>
      <c r="D24" t="s">
        <v>171</v>
      </c>
      <c r="E24" t="s">
        <v>459</v>
      </c>
    </row>
    <row r="25" spans="1:11" x14ac:dyDescent="0.25">
      <c r="A25" s="40" t="s">
        <v>126</v>
      </c>
      <c r="B25" s="40" t="s">
        <v>86</v>
      </c>
      <c r="C25" s="40" t="s">
        <v>86</v>
      </c>
      <c r="D25" s="3" t="s">
        <v>345</v>
      </c>
      <c r="E25" t="s">
        <v>460</v>
      </c>
    </row>
    <row r="26" spans="1:11" x14ac:dyDescent="0.25">
      <c r="A26" s="40" t="s">
        <v>127</v>
      </c>
      <c r="B26" s="40" t="s">
        <v>87</v>
      </c>
      <c r="C26" s="40" t="s">
        <v>87</v>
      </c>
      <c r="D26" t="s">
        <v>172</v>
      </c>
      <c r="E26" t="s">
        <v>145</v>
      </c>
    </row>
    <row r="27" spans="1:11" x14ac:dyDescent="0.25">
      <c r="A27" s="40" t="s">
        <v>128</v>
      </c>
      <c r="B27" s="40" t="s">
        <v>88</v>
      </c>
      <c r="C27" s="40" t="s">
        <v>87</v>
      </c>
      <c r="D27" t="s">
        <v>420</v>
      </c>
    </row>
    <row r="28" spans="1:11" x14ac:dyDescent="0.25">
      <c r="A28" s="40" t="s">
        <v>536</v>
      </c>
      <c r="B28" s="40" t="s">
        <v>537</v>
      </c>
      <c r="C28" s="40" t="s">
        <v>87</v>
      </c>
      <c r="D28" t="s">
        <v>173</v>
      </c>
    </row>
    <row r="29" spans="1:11" x14ac:dyDescent="0.25">
      <c r="A29" s="40" t="s">
        <v>538</v>
      </c>
      <c r="B29" s="40" t="s">
        <v>539</v>
      </c>
      <c r="C29" s="40" t="s">
        <v>539</v>
      </c>
      <c r="D29" t="s">
        <v>421</v>
      </c>
    </row>
    <row r="30" spans="1:11" x14ac:dyDescent="0.25">
      <c r="A30" s="40" t="s">
        <v>540</v>
      </c>
      <c r="B30" s="40" t="s">
        <v>541</v>
      </c>
      <c r="C30" s="40" t="s">
        <v>111</v>
      </c>
      <c r="D30" t="s">
        <v>174</v>
      </c>
    </row>
    <row r="31" spans="1:11" x14ac:dyDescent="0.25">
      <c r="A31" s="40" t="s">
        <v>129</v>
      </c>
      <c r="B31" s="40" t="s">
        <v>89</v>
      </c>
      <c r="C31" s="40" t="s">
        <v>111</v>
      </c>
      <c r="D31" t="s">
        <v>422</v>
      </c>
    </row>
    <row r="32" spans="1:11" x14ac:dyDescent="0.25">
      <c r="A32" s="40" t="s">
        <v>130</v>
      </c>
      <c r="B32" s="40" t="s">
        <v>90</v>
      </c>
      <c r="C32" s="40" t="s">
        <v>111</v>
      </c>
      <c r="D32" t="s">
        <v>158</v>
      </c>
    </row>
    <row r="33" spans="1:4" x14ac:dyDescent="0.25">
      <c r="A33" s="40" t="s">
        <v>542</v>
      </c>
      <c r="B33" s="40" t="s">
        <v>543</v>
      </c>
      <c r="C33" t="s">
        <v>518</v>
      </c>
      <c r="D33" t="s">
        <v>175</v>
      </c>
    </row>
    <row r="34" spans="1:4" x14ac:dyDescent="0.25">
      <c r="A34" s="40" t="s">
        <v>544</v>
      </c>
      <c r="B34" s="40" t="s">
        <v>545</v>
      </c>
      <c r="C34" s="40" t="s">
        <v>545</v>
      </c>
      <c r="D34" s="3" t="s">
        <v>423</v>
      </c>
    </row>
    <row r="35" spans="1:4" x14ac:dyDescent="0.25">
      <c r="A35" s="40" t="s">
        <v>546</v>
      </c>
      <c r="B35" s="40" t="s">
        <v>547</v>
      </c>
      <c r="C35" s="40" t="s">
        <v>548</v>
      </c>
      <c r="D35" t="s">
        <v>176</v>
      </c>
    </row>
    <row r="36" spans="1:4" x14ac:dyDescent="0.25">
      <c r="A36" s="40" t="s">
        <v>549</v>
      </c>
      <c r="B36" s="40" t="s">
        <v>550</v>
      </c>
      <c r="C36" s="40" t="s">
        <v>551</v>
      </c>
      <c r="D36" t="s">
        <v>346</v>
      </c>
    </row>
    <row r="37" spans="1:4" x14ac:dyDescent="0.25">
      <c r="A37" s="40" t="s">
        <v>131</v>
      </c>
      <c r="B37" s="40" t="s">
        <v>91</v>
      </c>
      <c r="C37" s="40" t="s">
        <v>115</v>
      </c>
      <c r="D37" t="s">
        <v>177</v>
      </c>
    </row>
    <row r="38" spans="1:4" x14ac:dyDescent="0.25">
      <c r="A38" s="40" t="s">
        <v>552</v>
      </c>
      <c r="B38" s="40" t="s">
        <v>553</v>
      </c>
      <c r="C38" s="40" t="s">
        <v>554</v>
      </c>
      <c r="D38" t="s">
        <v>178</v>
      </c>
    </row>
    <row r="39" spans="1:4" x14ac:dyDescent="0.25">
      <c r="A39" s="40" t="s">
        <v>133</v>
      </c>
      <c r="B39" s="40" t="s">
        <v>92</v>
      </c>
      <c r="C39" s="40" t="s">
        <v>107</v>
      </c>
      <c r="D39" t="s">
        <v>179</v>
      </c>
    </row>
    <row r="40" spans="1:4" x14ac:dyDescent="0.25">
      <c r="A40" s="40" t="s">
        <v>555</v>
      </c>
      <c r="B40" s="40" t="s">
        <v>556</v>
      </c>
      <c r="C40" s="40" t="s">
        <v>539</v>
      </c>
      <c r="D40" t="s">
        <v>424</v>
      </c>
    </row>
    <row r="41" spans="1:4" x14ac:dyDescent="0.25">
      <c r="A41" s="40" t="s">
        <v>557</v>
      </c>
      <c r="B41" s="40" t="s">
        <v>558</v>
      </c>
      <c r="C41" s="40" t="s">
        <v>559</v>
      </c>
      <c r="D41" t="s">
        <v>347</v>
      </c>
    </row>
    <row r="42" spans="1:4" x14ac:dyDescent="0.25">
      <c r="A42" s="40" t="s">
        <v>134</v>
      </c>
      <c r="B42" s="40" t="s">
        <v>93</v>
      </c>
      <c r="C42" s="40" t="s">
        <v>135</v>
      </c>
      <c r="D42" t="s">
        <v>180</v>
      </c>
    </row>
    <row r="43" spans="1:4" x14ac:dyDescent="0.25">
      <c r="A43" s="40" t="s">
        <v>495</v>
      </c>
      <c r="B43" s="40" t="s">
        <v>496</v>
      </c>
      <c r="C43" s="40" t="s">
        <v>135</v>
      </c>
      <c r="D43" t="s">
        <v>181</v>
      </c>
    </row>
    <row r="44" spans="1:4" x14ac:dyDescent="0.25">
      <c r="A44" s="40" t="s">
        <v>560</v>
      </c>
      <c r="B44" s="40" t="s">
        <v>561</v>
      </c>
      <c r="C44" s="40" t="s">
        <v>561</v>
      </c>
      <c r="D44" t="s">
        <v>425</v>
      </c>
    </row>
    <row r="45" spans="1:4" x14ac:dyDescent="0.25">
      <c r="D45" t="s">
        <v>182</v>
      </c>
    </row>
    <row r="46" spans="1:4" x14ac:dyDescent="0.25">
      <c r="D46" t="s">
        <v>348</v>
      </c>
    </row>
    <row r="47" spans="1:4" x14ac:dyDescent="0.25">
      <c r="D47" t="s">
        <v>183</v>
      </c>
    </row>
    <row r="48" spans="1:4" x14ac:dyDescent="0.25">
      <c r="D48" t="s">
        <v>184</v>
      </c>
    </row>
    <row r="49" spans="4:4" x14ac:dyDescent="0.25">
      <c r="D49" t="s">
        <v>185</v>
      </c>
    </row>
    <row r="50" spans="4:4" x14ac:dyDescent="0.25">
      <c r="D50" t="s">
        <v>426</v>
      </c>
    </row>
    <row r="51" spans="4:4" x14ac:dyDescent="0.25">
      <c r="D51" t="s">
        <v>186</v>
      </c>
    </row>
    <row r="52" spans="4:4" x14ac:dyDescent="0.25">
      <c r="D52" t="s">
        <v>349</v>
      </c>
    </row>
    <row r="53" spans="4:4" x14ac:dyDescent="0.25">
      <c r="D53" t="s">
        <v>187</v>
      </c>
    </row>
    <row r="54" spans="4:4" x14ac:dyDescent="0.25">
      <c r="D54" t="s">
        <v>350</v>
      </c>
    </row>
    <row r="55" spans="4:4" x14ac:dyDescent="0.25">
      <c r="D55" t="s">
        <v>427</v>
      </c>
    </row>
    <row r="56" spans="4:4" x14ac:dyDescent="0.25">
      <c r="D56" s="3" t="s">
        <v>351</v>
      </c>
    </row>
    <row r="57" spans="4:4" x14ac:dyDescent="0.25">
      <c r="D57" t="s">
        <v>352</v>
      </c>
    </row>
    <row r="58" spans="4:4" x14ac:dyDescent="0.25">
      <c r="D58" t="s">
        <v>188</v>
      </c>
    </row>
    <row r="59" spans="4:4" x14ac:dyDescent="0.25">
      <c r="D59" t="s">
        <v>353</v>
      </c>
    </row>
    <row r="60" spans="4:4" x14ac:dyDescent="0.25">
      <c r="D60" t="s">
        <v>354</v>
      </c>
    </row>
    <row r="61" spans="4:4" x14ac:dyDescent="0.25">
      <c r="D61" t="s">
        <v>189</v>
      </c>
    </row>
    <row r="62" spans="4:4" x14ac:dyDescent="0.25">
      <c r="D62" s="3" t="s">
        <v>190</v>
      </c>
    </row>
    <row r="63" spans="4:4" x14ac:dyDescent="0.25">
      <c r="D63" t="s">
        <v>191</v>
      </c>
    </row>
    <row r="64" spans="4:4" x14ac:dyDescent="0.25">
      <c r="D64" t="s">
        <v>192</v>
      </c>
    </row>
    <row r="65" spans="4:4" x14ac:dyDescent="0.25">
      <c r="D65" t="s">
        <v>193</v>
      </c>
    </row>
    <row r="66" spans="4:4" x14ac:dyDescent="0.25">
      <c r="D66" t="s">
        <v>194</v>
      </c>
    </row>
    <row r="67" spans="4:4" x14ac:dyDescent="0.25">
      <c r="D67" t="s">
        <v>428</v>
      </c>
    </row>
    <row r="68" spans="4:4" x14ac:dyDescent="0.25">
      <c r="D68" s="3" t="s">
        <v>195</v>
      </c>
    </row>
    <row r="69" spans="4:4" x14ac:dyDescent="0.25">
      <c r="D69" t="s">
        <v>429</v>
      </c>
    </row>
    <row r="70" spans="4:4" x14ac:dyDescent="0.25">
      <c r="D70" t="s">
        <v>196</v>
      </c>
    </row>
    <row r="71" spans="4:4" x14ac:dyDescent="0.25">
      <c r="D71" t="s">
        <v>197</v>
      </c>
    </row>
    <row r="72" spans="4:4" x14ac:dyDescent="0.25">
      <c r="D72" t="s">
        <v>198</v>
      </c>
    </row>
    <row r="73" spans="4:4" x14ac:dyDescent="0.25">
      <c r="D73" t="s">
        <v>199</v>
      </c>
    </row>
    <row r="74" spans="4:4" x14ac:dyDescent="0.25">
      <c r="D74" t="s">
        <v>355</v>
      </c>
    </row>
    <row r="75" spans="4:4" x14ac:dyDescent="0.25">
      <c r="D75" t="s">
        <v>200</v>
      </c>
    </row>
    <row r="76" spans="4:4" x14ac:dyDescent="0.25">
      <c r="D76" t="s">
        <v>356</v>
      </c>
    </row>
    <row r="77" spans="4:4" x14ac:dyDescent="0.25">
      <c r="D77" t="s">
        <v>201</v>
      </c>
    </row>
    <row r="78" spans="4:4" x14ac:dyDescent="0.25">
      <c r="D78" t="s">
        <v>357</v>
      </c>
    </row>
    <row r="79" spans="4:4" x14ac:dyDescent="0.25">
      <c r="D79" t="s">
        <v>202</v>
      </c>
    </row>
    <row r="80" spans="4:4" x14ac:dyDescent="0.25">
      <c r="D80" t="s">
        <v>358</v>
      </c>
    </row>
    <row r="81" spans="4:4" x14ac:dyDescent="0.25">
      <c r="D81" t="s">
        <v>203</v>
      </c>
    </row>
    <row r="82" spans="4:4" x14ac:dyDescent="0.25">
      <c r="D82" t="s">
        <v>204</v>
      </c>
    </row>
    <row r="83" spans="4:4" x14ac:dyDescent="0.25">
      <c r="D83" t="s">
        <v>430</v>
      </c>
    </row>
    <row r="84" spans="4:4" x14ac:dyDescent="0.25">
      <c r="D84" t="s">
        <v>359</v>
      </c>
    </row>
    <row r="85" spans="4:4" x14ac:dyDescent="0.25">
      <c r="D85" t="s">
        <v>205</v>
      </c>
    </row>
    <row r="86" spans="4:4" x14ac:dyDescent="0.25">
      <c r="D86" t="s">
        <v>206</v>
      </c>
    </row>
    <row r="87" spans="4:4" x14ac:dyDescent="0.25">
      <c r="D87" t="s">
        <v>207</v>
      </c>
    </row>
    <row r="88" spans="4:4" x14ac:dyDescent="0.25">
      <c r="D88" t="s">
        <v>360</v>
      </c>
    </row>
    <row r="89" spans="4:4" x14ac:dyDescent="0.25">
      <c r="D89" t="s">
        <v>361</v>
      </c>
    </row>
    <row r="90" spans="4:4" x14ac:dyDescent="0.25">
      <c r="D90" t="s">
        <v>431</v>
      </c>
    </row>
    <row r="91" spans="4:4" x14ac:dyDescent="0.25">
      <c r="D91" t="s">
        <v>208</v>
      </c>
    </row>
    <row r="92" spans="4:4" x14ac:dyDescent="0.25">
      <c r="D92" t="s">
        <v>209</v>
      </c>
    </row>
    <row r="93" spans="4:4" x14ac:dyDescent="0.25">
      <c r="D93" t="s">
        <v>210</v>
      </c>
    </row>
    <row r="94" spans="4:4" x14ac:dyDescent="0.25">
      <c r="D94" t="s">
        <v>490</v>
      </c>
    </row>
    <row r="95" spans="4:4" x14ac:dyDescent="0.25">
      <c r="D95" t="s">
        <v>211</v>
      </c>
    </row>
    <row r="96" spans="4:4" x14ac:dyDescent="0.25">
      <c r="D96" t="s">
        <v>212</v>
      </c>
    </row>
    <row r="97" spans="4:4" x14ac:dyDescent="0.25">
      <c r="D97" t="s">
        <v>432</v>
      </c>
    </row>
    <row r="98" spans="4:4" x14ac:dyDescent="0.25">
      <c r="D98" t="s">
        <v>213</v>
      </c>
    </row>
    <row r="99" spans="4:4" x14ac:dyDescent="0.25">
      <c r="D99" t="s">
        <v>214</v>
      </c>
    </row>
    <row r="100" spans="4:4" x14ac:dyDescent="0.25">
      <c r="D100" t="s">
        <v>215</v>
      </c>
    </row>
    <row r="101" spans="4:4" x14ac:dyDescent="0.25">
      <c r="D101" t="s">
        <v>216</v>
      </c>
    </row>
    <row r="102" spans="4:4" x14ac:dyDescent="0.25">
      <c r="D102" t="s">
        <v>433</v>
      </c>
    </row>
    <row r="103" spans="4:4" x14ac:dyDescent="0.25">
      <c r="D103" t="s">
        <v>217</v>
      </c>
    </row>
    <row r="104" spans="4:4" x14ac:dyDescent="0.25">
      <c r="D104" t="s">
        <v>218</v>
      </c>
    </row>
    <row r="105" spans="4:4" x14ac:dyDescent="0.25">
      <c r="D105" t="s">
        <v>434</v>
      </c>
    </row>
    <row r="106" spans="4:4" x14ac:dyDescent="0.25">
      <c r="D106" t="s">
        <v>491</v>
      </c>
    </row>
    <row r="107" spans="4:4" x14ac:dyDescent="0.25">
      <c r="D107" t="s">
        <v>219</v>
      </c>
    </row>
    <row r="108" spans="4:4" x14ac:dyDescent="0.25">
      <c r="D108" t="s">
        <v>220</v>
      </c>
    </row>
    <row r="109" spans="4:4" x14ac:dyDescent="0.25">
      <c r="D109" t="s">
        <v>221</v>
      </c>
    </row>
    <row r="110" spans="4:4" x14ac:dyDescent="0.25">
      <c r="D110" t="s">
        <v>222</v>
      </c>
    </row>
    <row r="111" spans="4:4" x14ac:dyDescent="0.25">
      <c r="D111" t="s">
        <v>223</v>
      </c>
    </row>
    <row r="112" spans="4:4" x14ac:dyDescent="0.25">
      <c r="D112" t="s">
        <v>224</v>
      </c>
    </row>
    <row r="113" spans="4:4" x14ac:dyDescent="0.25">
      <c r="D113" t="s">
        <v>225</v>
      </c>
    </row>
    <row r="114" spans="4:4" x14ac:dyDescent="0.25">
      <c r="D114" t="s">
        <v>435</v>
      </c>
    </row>
    <row r="115" spans="4:4" x14ac:dyDescent="0.25">
      <c r="D115" t="s">
        <v>226</v>
      </c>
    </row>
    <row r="116" spans="4:4" x14ac:dyDescent="0.25">
      <c r="D116" t="s">
        <v>362</v>
      </c>
    </row>
    <row r="117" spans="4:4" x14ac:dyDescent="0.25">
      <c r="D117" t="s">
        <v>363</v>
      </c>
    </row>
    <row r="118" spans="4:4" x14ac:dyDescent="0.25">
      <c r="D118" t="s">
        <v>227</v>
      </c>
    </row>
    <row r="119" spans="4:4" x14ac:dyDescent="0.25">
      <c r="D119" t="s">
        <v>364</v>
      </c>
    </row>
    <row r="120" spans="4:4" x14ac:dyDescent="0.25">
      <c r="D120" t="s">
        <v>228</v>
      </c>
    </row>
    <row r="121" spans="4:4" x14ac:dyDescent="0.25">
      <c r="D121" t="s">
        <v>229</v>
      </c>
    </row>
    <row r="122" spans="4:4" x14ac:dyDescent="0.25">
      <c r="D122" t="s">
        <v>230</v>
      </c>
    </row>
    <row r="123" spans="4:4" x14ac:dyDescent="0.25">
      <c r="D123" t="s">
        <v>365</v>
      </c>
    </row>
    <row r="124" spans="4:4" x14ac:dyDescent="0.25">
      <c r="D124" t="s">
        <v>231</v>
      </c>
    </row>
    <row r="125" spans="4:4" x14ac:dyDescent="0.25">
      <c r="D125" t="s">
        <v>232</v>
      </c>
    </row>
    <row r="126" spans="4:4" x14ac:dyDescent="0.25">
      <c r="D126" t="s">
        <v>233</v>
      </c>
    </row>
    <row r="127" spans="4:4" x14ac:dyDescent="0.25">
      <c r="D127" t="s">
        <v>366</v>
      </c>
    </row>
    <row r="128" spans="4:4" x14ac:dyDescent="0.25">
      <c r="D128" t="s">
        <v>436</v>
      </c>
    </row>
    <row r="129" spans="4:4" x14ac:dyDescent="0.25">
      <c r="D129" t="s">
        <v>234</v>
      </c>
    </row>
    <row r="130" spans="4:4" x14ac:dyDescent="0.25">
      <c r="D130" t="s">
        <v>235</v>
      </c>
    </row>
    <row r="131" spans="4:4" x14ac:dyDescent="0.25">
      <c r="D131" t="s">
        <v>236</v>
      </c>
    </row>
    <row r="132" spans="4:4" x14ac:dyDescent="0.25">
      <c r="D132" t="s">
        <v>367</v>
      </c>
    </row>
    <row r="133" spans="4:4" x14ac:dyDescent="0.25">
      <c r="D133" t="s">
        <v>368</v>
      </c>
    </row>
    <row r="134" spans="4:4" x14ac:dyDescent="0.25">
      <c r="D134" t="s">
        <v>237</v>
      </c>
    </row>
    <row r="135" spans="4:4" x14ac:dyDescent="0.25">
      <c r="D135" t="s">
        <v>437</v>
      </c>
    </row>
    <row r="136" spans="4:4" x14ac:dyDescent="0.25">
      <c r="D136" t="s">
        <v>369</v>
      </c>
    </row>
    <row r="137" spans="4:4" x14ac:dyDescent="0.25">
      <c r="D137" t="s">
        <v>438</v>
      </c>
    </row>
    <row r="138" spans="4:4" x14ac:dyDescent="0.25">
      <c r="D138" t="s">
        <v>439</v>
      </c>
    </row>
    <row r="139" spans="4:4" x14ac:dyDescent="0.25">
      <c r="D139" t="s">
        <v>238</v>
      </c>
    </row>
    <row r="140" spans="4:4" x14ac:dyDescent="0.25">
      <c r="D140" t="s">
        <v>239</v>
      </c>
    </row>
    <row r="141" spans="4:4" x14ac:dyDescent="0.25">
      <c r="D141" t="s">
        <v>440</v>
      </c>
    </row>
    <row r="142" spans="4:4" x14ac:dyDescent="0.25">
      <c r="D142" t="s">
        <v>240</v>
      </c>
    </row>
    <row r="143" spans="4:4" x14ac:dyDescent="0.25">
      <c r="D143" t="s">
        <v>441</v>
      </c>
    </row>
    <row r="144" spans="4:4" x14ac:dyDescent="0.25">
      <c r="D144" t="s">
        <v>241</v>
      </c>
    </row>
    <row r="145" spans="4:4" x14ac:dyDescent="0.25">
      <c r="D145" t="s">
        <v>442</v>
      </c>
    </row>
    <row r="146" spans="4:4" x14ac:dyDescent="0.25">
      <c r="D146" t="s">
        <v>242</v>
      </c>
    </row>
    <row r="147" spans="4:4" x14ac:dyDescent="0.25">
      <c r="D147" t="s">
        <v>443</v>
      </c>
    </row>
    <row r="148" spans="4:4" x14ac:dyDescent="0.25">
      <c r="D148" t="s">
        <v>86</v>
      </c>
    </row>
    <row r="149" spans="4:4" x14ac:dyDescent="0.25">
      <c r="D149" t="s">
        <v>243</v>
      </c>
    </row>
    <row r="150" spans="4:4" x14ac:dyDescent="0.25">
      <c r="D150" t="s">
        <v>244</v>
      </c>
    </row>
    <row r="151" spans="4:4" x14ac:dyDescent="0.25">
      <c r="D151" t="s">
        <v>245</v>
      </c>
    </row>
    <row r="152" spans="4:4" x14ac:dyDescent="0.25">
      <c r="D152" t="s">
        <v>246</v>
      </c>
    </row>
    <row r="153" spans="4:4" x14ac:dyDescent="0.25">
      <c r="D153" t="s">
        <v>370</v>
      </c>
    </row>
    <row r="154" spans="4:4" x14ac:dyDescent="0.25">
      <c r="D154" t="s">
        <v>247</v>
      </c>
    </row>
    <row r="155" spans="4:4" x14ac:dyDescent="0.25">
      <c r="D155" t="s">
        <v>248</v>
      </c>
    </row>
    <row r="156" spans="4:4" x14ac:dyDescent="0.25">
      <c r="D156" t="s">
        <v>249</v>
      </c>
    </row>
    <row r="157" spans="4:4" x14ac:dyDescent="0.25">
      <c r="D157" t="s">
        <v>250</v>
      </c>
    </row>
    <row r="158" spans="4:4" x14ac:dyDescent="0.25">
      <c r="D158" t="s">
        <v>371</v>
      </c>
    </row>
    <row r="159" spans="4:4" x14ac:dyDescent="0.25">
      <c r="D159" t="s">
        <v>251</v>
      </c>
    </row>
    <row r="160" spans="4:4" x14ac:dyDescent="0.25">
      <c r="D160" t="s">
        <v>372</v>
      </c>
    </row>
    <row r="161" spans="4:4" x14ac:dyDescent="0.25">
      <c r="D161" t="s">
        <v>444</v>
      </c>
    </row>
    <row r="162" spans="4:4" x14ac:dyDescent="0.25">
      <c r="D162" t="s">
        <v>373</v>
      </c>
    </row>
    <row r="163" spans="4:4" x14ac:dyDescent="0.25">
      <c r="D163" t="s">
        <v>374</v>
      </c>
    </row>
    <row r="164" spans="4:4" x14ac:dyDescent="0.25">
      <c r="D164" t="s">
        <v>445</v>
      </c>
    </row>
    <row r="165" spans="4:4" x14ac:dyDescent="0.25">
      <c r="D165" t="s">
        <v>375</v>
      </c>
    </row>
    <row r="166" spans="4:4" x14ac:dyDescent="0.25">
      <c r="D166" t="s">
        <v>252</v>
      </c>
    </row>
    <row r="167" spans="4:4" x14ac:dyDescent="0.25">
      <c r="D167" t="s">
        <v>253</v>
      </c>
    </row>
    <row r="168" spans="4:4" x14ac:dyDescent="0.25">
      <c r="D168" t="s">
        <v>254</v>
      </c>
    </row>
    <row r="169" spans="4:4" x14ac:dyDescent="0.25">
      <c r="D169" t="s">
        <v>255</v>
      </c>
    </row>
    <row r="170" spans="4:4" x14ac:dyDescent="0.25">
      <c r="D170" t="s">
        <v>256</v>
      </c>
    </row>
    <row r="171" spans="4:4" x14ac:dyDescent="0.25">
      <c r="D171" t="s">
        <v>257</v>
      </c>
    </row>
    <row r="172" spans="4:4" x14ac:dyDescent="0.25">
      <c r="D172" t="s">
        <v>258</v>
      </c>
    </row>
    <row r="173" spans="4:4" x14ac:dyDescent="0.25">
      <c r="D173" t="s">
        <v>259</v>
      </c>
    </row>
    <row r="174" spans="4:4" x14ac:dyDescent="0.25">
      <c r="D174" t="s">
        <v>260</v>
      </c>
    </row>
    <row r="175" spans="4:4" x14ac:dyDescent="0.25">
      <c r="D175" t="s">
        <v>261</v>
      </c>
    </row>
    <row r="176" spans="4:4" x14ac:dyDescent="0.25">
      <c r="D176" t="s">
        <v>446</v>
      </c>
    </row>
    <row r="177" spans="4:4" x14ac:dyDescent="0.25">
      <c r="D177" t="s">
        <v>376</v>
      </c>
    </row>
    <row r="178" spans="4:4" x14ac:dyDescent="0.25">
      <c r="D178" t="s">
        <v>377</v>
      </c>
    </row>
    <row r="179" spans="4:4" x14ac:dyDescent="0.25">
      <c r="D179" t="s">
        <v>262</v>
      </c>
    </row>
    <row r="180" spans="4:4" x14ac:dyDescent="0.25">
      <c r="D180" t="s">
        <v>263</v>
      </c>
    </row>
    <row r="181" spans="4:4" x14ac:dyDescent="0.25">
      <c r="D181" t="s">
        <v>447</v>
      </c>
    </row>
    <row r="182" spans="4:4" x14ac:dyDescent="0.25">
      <c r="D182" t="s">
        <v>264</v>
      </c>
    </row>
    <row r="183" spans="4:4" x14ac:dyDescent="0.25">
      <c r="D183" t="s">
        <v>265</v>
      </c>
    </row>
    <row r="184" spans="4:4" x14ac:dyDescent="0.25">
      <c r="D184" t="s">
        <v>266</v>
      </c>
    </row>
    <row r="185" spans="4:4" x14ac:dyDescent="0.25">
      <c r="D185" t="s">
        <v>448</v>
      </c>
    </row>
    <row r="186" spans="4:4" x14ac:dyDescent="0.25">
      <c r="D186" t="s">
        <v>267</v>
      </c>
    </row>
    <row r="187" spans="4:4" x14ac:dyDescent="0.25">
      <c r="D187" t="s">
        <v>268</v>
      </c>
    </row>
    <row r="188" spans="4:4" x14ac:dyDescent="0.25">
      <c r="D188" t="s">
        <v>449</v>
      </c>
    </row>
    <row r="189" spans="4:4" x14ac:dyDescent="0.25">
      <c r="D189" t="s">
        <v>378</v>
      </c>
    </row>
    <row r="190" spans="4:4" x14ac:dyDescent="0.25">
      <c r="D190" t="s">
        <v>269</v>
      </c>
    </row>
    <row r="191" spans="4:4" x14ac:dyDescent="0.25">
      <c r="D191" t="s">
        <v>270</v>
      </c>
    </row>
    <row r="192" spans="4:4" x14ac:dyDescent="0.25">
      <c r="D192" t="s">
        <v>379</v>
      </c>
    </row>
    <row r="193" spans="4:4" x14ac:dyDescent="0.25">
      <c r="D193" t="s">
        <v>271</v>
      </c>
    </row>
    <row r="194" spans="4:4" x14ac:dyDescent="0.25">
      <c r="D194" t="s">
        <v>380</v>
      </c>
    </row>
    <row r="195" spans="4:4" x14ac:dyDescent="0.25">
      <c r="D195" t="s">
        <v>272</v>
      </c>
    </row>
    <row r="196" spans="4:4" x14ac:dyDescent="0.25">
      <c r="D196" t="s">
        <v>273</v>
      </c>
    </row>
    <row r="197" spans="4:4" x14ac:dyDescent="0.25">
      <c r="D197" t="s">
        <v>381</v>
      </c>
    </row>
    <row r="198" spans="4:4" x14ac:dyDescent="0.25">
      <c r="D198" t="s">
        <v>112</v>
      </c>
    </row>
    <row r="199" spans="4:4" x14ac:dyDescent="0.25">
      <c r="D199" t="s">
        <v>274</v>
      </c>
    </row>
    <row r="200" spans="4:4" x14ac:dyDescent="0.25">
      <c r="D200" t="s">
        <v>275</v>
      </c>
    </row>
    <row r="201" spans="4:4" x14ac:dyDescent="0.25">
      <c r="D201" t="s">
        <v>276</v>
      </c>
    </row>
    <row r="202" spans="4:4" x14ac:dyDescent="0.25">
      <c r="D202" t="s">
        <v>277</v>
      </c>
    </row>
    <row r="203" spans="4:4" x14ac:dyDescent="0.25">
      <c r="D203" t="s">
        <v>278</v>
      </c>
    </row>
    <row r="204" spans="4:4" x14ac:dyDescent="0.25">
      <c r="D204" t="s">
        <v>279</v>
      </c>
    </row>
    <row r="205" spans="4:4" x14ac:dyDescent="0.25">
      <c r="D205" t="s">
        <v>280</v>
      </c>
    </row>
    <row r="206" spans="4:4" x14ac:dyDescent="0.25">
      <c r="D206" t="s">
        <v>281</v>
      </c>
    </row>
    <row r="207" spans="4:4" x14ac:dyDescent="0.25">
      <c r="D207" t="s">
        <v>382</v>
      </c>
    </row>
    <row r="208" spans="4:4" x14ac:dyDescent="0.25">
      <c r="D208" t="s">
        <v>450</v>
      </c>
    </row>
    <row r="209" spans="4:4" x14ac:dyDescent="0.25">
      <c r="D209" t="s">
        <v>383</v>
      </c>
    </row>
    <row r="210" spans="4:4" x14ac:dyDescent="0.25">
      <c r="D210" t="s">
        <v>282</v>
      </c>
    </row>
    <row r="211" spans="4:4" x14ac:dyDescent="0.25">
      <c r="D211" t="s">
        <v>283</v>
      </c>
    </row>
    <row r="212" spans="4:4" x14ac:dyDescent="0.25">
      <c r="D212" t="s">
        <v>284</v>
      </c>
    </row>
    <row r="213" spans="4:4" x14ac:dyDescent="0.25">
      <c r="D213" t="s">
        <v>384</v>
      </c>
    </row>
    <row r="214" spans="4:4" x14ac:dyDescent="0.25">
      <c r="D214" t="s">
        <v>451</v>
      </c>
    </row>
    <row r="215" spans="4:4" x14ac:dyDescent="0.25">
      <c r="D215" t="s">
        <v>285</v>
      </c>
    </row>
    <row r="216" spans="4:4" x14ac:dyDescent="0.25">
      <c r="D216" t="s">
        <v>286</v>
      </c>
    </row>
    <row r="217" spans="4:4" x14ac:dyDescent="0.25">
      <c r="D217" t="s">
        <v>287</v>
      </c>
    </row>
    <row r="218" spans="4:4" x14ac:dyDescent="0.25">
      <c r="D218" t="s">
        <v>385</v>
      </c>
    </row>
    <row r="219" spans="4:4" x14ac:dyDescent="0.25">
      <c r="D219" t="s">
        <v>452</v>
      </c>
    </row>
    <row r="220" spans="4:4" x14ac:dyDescent="0.25">
      <c r="D220" t="s">
        <v>288</v>
      </c>
    </row>
    <row r="221" spans="4:4" x14ac:dyDescent="0.25">
      <c r="D221" t="s">
        <v>289</v>
      </c>
    </row>
    <row r="222" spans="4:4" x14ac:dyDescent="0.25">
      <c r="D222" t="s">
        <v>290</v>
      </c>
    </row>
    <row r="223" spans="4:4" x14ac:dyDescent="0.25">
      <c r="D223" t="s">
        <v>386</v>
      </c>
    </row>
    <row r="224" spans="4:4" x14ac:dyDescent="0.25">
      <c r="D224" t="s">
        <v>291</v>
      </c>
    </row>
    <row r="225" spans="4:4" x14ac:dyDescent="0.25">
      <c r="D225" t="s">
        <v>387</v>
      </c>
    </row>
    <row r="226" spans="4:4" x14ac:dyDescent="0.25">
      <c r="D226" t="s">
        <v>388</v>
      </c>
    </row>
    <row r="227" spans="4:4" x14ac:dyDescent="0.25">
      <c r="D227" t="s">
        <v>389</v>
      </c>
    </row>
    <row r="228" spans="4:4" x14ac:dyDescent="0.25">
      <c r="D228" t="s">
        <v>390</v>
      </c>
    </row>
    <row r="229" spans="4:4" x14ac:dyDescent="0.25">
      <c r="D229" t="s">
        <v>292</v>
      </c>
    </row>
    <row r="230" spans="4:4" x14ac:dyDescent="0.25">
      <c r="D230" t="s">
        <v>293</v>
      </c>
    </row>
    <row r="231" spans="4:4" x14ac:dyDescent="0.25">
      <c r="D231" t="s">
        <v>294</v>
      </c>
    </row>
    <row r="232" spans="4:4" x14ac:dyDescent="0.25">
      <c r="D232" t="s">
        <v>295</v>
      </c>
    </row>
    <row r="233" spans="4:4" x14ac:dyDescent="0.25">
      <c r="D233" t="s">
        <v>296</v>
      </c>
    </row>
    <row r="234" spans="4:4" x14ac:dyDescent="0.25">
      <c r="D234" t="s">
        <v>297</v>
      </c>
    </row>
    <row r="235" spans="4:4" x14ac:dyDescent="0.25">
      <c r="D235" t="s">
        <v>132</v>
      </c>
    </row>
    <row r="236" spans="4:4" x14ac:dyDescent="0.25">
      <c r="D236" t="s">
        <v>298</v>
      </c>
    </row>
    <row r="237" spans="4:4" x14ac:dyDescent="0.25">
      <c r="D237" t="s">
        <v>391</v>
      </c>
    </row>
    <row r="238" spans="4:4" x14ac:dyDescent="0.25">
      <c r="D238" t="s">
        <v>299</v>
      </c>
    </row>
    <row r="239" spans="4:4" x14ac:dyDescent="0.25">
      <c r="D239" t="s">
        <v>453</v>
      </c>
    </row>
    <row r="240" spans="4:4" x14ac:dyDescent="0.25">
      <c r="D240" t="s">
        <v>300</v>
      </c>
    </row>
    <row r="241" spans="4:4" x14ac:dyDescent="0.25">
      <c r="D241" t="s">
        <v>301</v>
      </c>
    </row>
    <row r="242" spans="4:4" x14ac:dyDescent="0.25">
      <c r="D242" t="s">
        <v>392</v>
      </c>
    </row>
    <row r="243" spans="4:4" x14ac:dyDescent="0.25">
      <c r="D243" t="s">
        <v>393</v>
      </c>
    </row>
    <row r="244" spans="4:4" x14ac:dyDescent="0.25">
      <c r="D244" t="s">
        <v>302</v>
      </c>
    </row>
    <row r="245" spans="4:4" x14ac:dyDescent="0.25">
      <c r="D245" t="s">
        <v>394</v>
      </c>
    </row>
    <row r="246" spans="4:4" x14ac:dyDescent="0.25">
      <c r="D246" t="s">
        <v>492</v>
      </c>
    </row>
    <row r="247" spans="4:4" x14ac:dyDescent="0.25">
      <c r="D247" t="s">
        <v>454</v>
      </c>
    </row>
    <row r="248" spans="4:4" x14ac:dyDescent="0.25">
      <c r="D248" t="s">
        <v>303</v>
      </c>
    </row>
    <row r="249" spans="4:4" x14ac:dyDescent="0.25">
      <c r="D249" t="s">
        <v>395</v>
      </c>
    </row>
    <row r="250" spans="4:4" x14ac:dyDescent="0.25">
      <c r="D250" t="s">
        <v>304</v>
      </c>
    </row>
    <row r="251" spans="4:4" x14ac:dyDescent="0.25">
      <c r="D251" t="s">
        <v>305</v>
      </c>
    </row>
    <row r="252" spans="4:4" x14ac:dyDescent="0.25">
      <c r="D252" t="s">
        <v>306</v>
      </c>
    </row>
    <row r="253" spans="4:4" x14ac:dyDescent="0.25">
      <c r="D253" t="s">
        <v>396</v>
      </c>
    </row>
    <row r="254" spans="4:4" x14ac:dyDescent="0.25">
      <c r="D254" t="s">
        <v>307</v>
      </c>
    </row>
    <row r="255" spans="4:4" x14ac:dyDescent="0.25">
      <c r="D255" t="s">
        <v>308</v>
      </c>
    </row>
    <row r="256" spans="4:4" x14ac:dyDescent="0.25">
      <c r="D256" t="s">
        <v>309</v>
      </c>
    </row>
    <row r="257" spans="4:4" x14ac:dyDescent="0.25">
      <c r="D257" t="s">
        <v>114</v>
      </c>
    </row>
    <row r="258" spans="4:4" x14ac:dyDescent="0.25">
      <c r="D258" t="s">
        <v>310</v>
      </c>
    </row>
    <row r="259" spans="4:4" x14ac:dyDescent="0.25">
      <c r="D259" t="s">
        <v>311</v>
      </c>
    </row>
    <row r="260" spans="4:4" x14ac:dyDescent="0.25">
      <c r="D260" t="s">
        <v>312</v>
      </c>
    </row>
    <row r="261" spans="4:4" x14ac:dyDescent="0.25">
      <c r="D261" t="s">
        <v>397</v>
      </c>
    </row>
    <row r="262" spans="4:4" x14ac:dyDescent="0.25">
      <c r="D262" t="s">
        <v>313</v>
      </c>
    </row>
    <row r="263" spans="4:4" x14ac:dyDescent="0.25">
      <c r="D263" t="s">
        <v>314</v>
      </c>
    </row>
    <row r="264" spans="4:4" x14ac:dyDescent="0.25">
      <c r="D264" t="s">
        <v>315</v>
      </c>
    </row>
    <row r="265" spans="4:4" x14ac:dyDescent="0.25">
      <c r="D265" t="s">
        <v>316</v>
      </c>
    </row>
    <row r="266" spans="4:4" x14ac:dyDescent="0.25">
      <c r="D266" t="s">
        <v>317</v>
      </c>
    </row>
    <row r="267" spans="4:4" x14ac:dyDescent="0.25">
      <c r="D267" t="s">
        <v>455</v>
      </c>
    </row>
    <row r="268" spans="4:4" x14ac:dyDescent="0.25">
      <c r="D268" t="s">
        <v>318</v>
      </c>
    </row>
    <row r="269" spans="4:4" x14ac:dyDescent="0.25">
      <c r="D269" t="s">
        <v>319</v>
      </c>
    </row>
    <row r="270" spans="4:4" x14ac:dyDescent="0.25">
      <c r="D270" t="s">
        <v>320</v>
      </c>
    </row>
    <row r="271" spans="4:4" x14ac:dyDescent="0.25">
      <c r="D271" t="s">
        <v>321</v>
      </c>
    </row>
    <row r="272" spans="4:4" x14ac:dyDescent="0.25">
      <c r="D272" t="s">
        <v>322</v>
      </c>
    </row>
    <row r="273" spans="4:4" x14ac:dyDescent="0.25">
      <c r="D273" t="s">
        <v>323</v>
      </c>
    </row>
    <row r="274" spans="4:4" x14ac:dyDescent="0.25">
      <c r="D274" t="s">
        <v>324</v>
      </c>
    </row>
    <row r="275" spans="4:4" x14ac:dyDescent="0.25">
      <c r="D275" t="s">
        <v>325</v>
      </c>
    </row>
    <row r="276" spans="4:4" x14ac:dyDescent="0.25">
      <c r="D276" t="s">
        <v>456</v>
      </c>
    </row>
    <row r="277" spans="4:4" x14ac:dyDescent="0.25">
      <c r="D277" t="s">
        <v>398</v>
      </c>
    </row>
    <row r="278" spans="4:4" x14ac:dyDescent="0.25">
      <c r="D278" t="s">
        <v>326</v>
      </c>
    </row>
    <row r="279" spans="4:4" x14ac:dyDescent="0.25">
      <c r="D279" t="s">
        <v>327</v>
      </c>
    </row>
    <row r="280" spans="4:4" x14ac:dyDescent="0.25">
      <c r="D280" t="s">
        <v>328</v>
      </c>
    </row>
    <row r="281" spans="4:4" x14ac:dyDescent="0.25">
      <c r="D281" t="s">
        <v>329</v>
      </c>
    </row>
    <row r="282" spans="4:4" x14ac:dyDescent="0.25">
      <c r="D282" t="s">
        <v>330</v>
      </c>
    </row>
    <row r="283" spans="4:4" x14ac:dyDescent="0.25">
      <c r="D283" t="s">
        <v>399</v>
      </c>
    </row>
    <row r="284" spans="4:4" x14ac:dyDescent="0.25">
      <c r="D284" t="s">
        <v>400</v>
      </c>
    </row>
    <row r="285" spans="4:4" x14ac:dyDescent="0.25">
      <c r="D285" t="s">
        <v>331</v>
      </c>
    </row>
    <row r="286" spans="4:4" x14ac:dyDescent="0.25">
      <c r="D286" t="s">
        <v>401</v>
      </c>
    </row>
    <row r="287" spans="4:4" x14ac:dyDescent="0.25">
      <c r="D287" t="s">
        <v>402</v>
      </c>
    </row>
    <row r="288" spans="4:4" x14ac:dyDescent="0.25">
      <c r="D288" t="s">
        <v>332</v>
      </c>
    </row>
    <row r="289" spans="4:4" x14ac:dyDescent="0.25">
      <c r="D289" t="s">
        <v>333</v>
      </c>
    </row>
    <row r="290" spans="4:4" x14ac:dyDescent="0.25">
      <c r="D290" t="s">
        <v>334</v>
      </c>
    </row>
    <row r="291" spans="4:4" x14ac:dyDescent="0.25">
      <c r="D291" t="s">
        <v>335</v>
      </c>
    </row>
    <row r="292" spans="4:4" x14ac:dyDescent="0.25">
      <c r="D292" t="s">
        <v>336</v>
      </c>
    </row>
    <row r="293" spans="4:4" x14ac:dyDescent="0.25">
      <c r="D293" t="s">
        <v>337</v>
      </c>
    </row>
    <row r="294" spans="4:4" x14ac:dyDescent="0.25">
      <c r="D294" t="s">
        <v>338</v>
      </c>
    </row>
    <row r="295" spans="4:4" x14ac:dyDescent="0.25">
      <c r="D295" t="s">
        <v>403</v>
      </c>
    </row>
    <row r="296" spans="4:4" x14ac:dyDescent="0.25">
      <c r="D296" t="s">
        <v>404</v>
      </c>
    </row>
  </sheetData>
  <autoFilter ref="D1:K293" xr:uid="{00000000-0009-0000-0000-000004000000}"/>
  <phoneticPr fontId="25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workbookViewId="0">
      <selection activeCell="S4" sqref="S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44</v>
      </c>
      <c r="D1" s="38" t="s">
        <v>65</v>
      </c>
      <c r="E1" s="38" t="s">
        <v>416</v>
      </c>
      <c r="F1" s="38" t="s">
        <v>23</v>
      </c>
      <c r="G1" s="38" t="s">
        <v>34</v>
      </c>
      <c r="H1" s="38" t="s">
        <v>71</v>
      </c>
      <c r="I1" s="38" t="s">
        <v>45</v>
      </c>
      <c r="J1" s="38" t="s">
        <v>61</v>
      </c>
      <c r="K1" s="38" t="s">
        <v>65</v>
      </c>
      <c r="L1" s="38" t="s">
        <v>501</v>
      </c>
      <c r="M1" s="38" t="s">
        <v>482</v>
      </c>
      <c r="N1" s="38" t="s">
        <v>24</v>
      </c>
      <c r="O1" s="38" t="s">
        <v>35</v>
      </c>
      <c r="P1" s="38" t="s">
        <v>43</v>
      </c>
      <c r="Q1" s="38" t="s">
        <v>46</v>
      </c>
      <c r="R1" s="39" t="s">
        <v>462</v>
      </c>
      <c r="S1" s="38" t="s">
        <v>4</v>
      </c>
      <c r="T1" s="38" t="s">
        <v>77</v>
      </c>
    </row>
    <row r="2" spans="1:20" ht="14.45" customHeight="1" x14ac:dyDescent="0.25">
      <c r="A2" t="s">
        <v>508</v>
      </c>
      <c r="D2" s="3" t="s">
        <v>0</v>
      </c>
      <c r="F2" s="3" t="s">
        <v>37</v>
      </c>
      <c r="G2" t="s">
        <v>47</v>
      </c>
      <c r="H2" s="3" t="s">
        <v>53</v>
      </c>
      <c r="I2" s="3" t="s">
        <v>94</v>
      </c>
      <c r="K2" s="3" t="s">
        <v>0</v>
      </c>
      <c r="L2" t="s">
        <v>505</v>
      </c>
      <c r="M2" s="3" t="s">
        <v>509</v>
      </c>
      <c r="N2" s="3" t="s">
        <v>510</v>
      </c>
      <c r="O2" s="3" t="s">
        <v>511</v>
      </c>
      <c r="P2" s="3" t="s">
        <v>98</v>
      </c>
      <c r="Q2" s="3" t="s">
        <v>0</v>
      </c>
      <c r="R2" t="s">
        <v>5</v>
      </c>
      <c r="S2" s="41" t="s">
        <v>100</v>
      </c>
      <c r="T2" s="3" t="s">
        <v>0</v>
      </c>
    </row>
    <row r="3" spans="1:20" x14ac:dyDescent="0.25">
      <c r="B3">
        <v>2025</v>
      </c>
      <c r="C3" s="3" t="s">
        <v>68</v>
      </c>
      <c r="D3" s="3" t="s">
        <v>1</v>
      </c>
      <c r="E3" t="s">
        <v>604</v>
      </c>
      <c r="F3" s="3" t="s">
        <v>36</v>
      </c>
      <c r="G3" t="s">
        <v>569</v>
      </c>
      <c r="H3" s="3" t="s">
        <v>54</v>
      </c>
      <c r="I3" s="3" t="s">
        <v>95</v>
      </c>
      <c r="J3" s="3" t="s">
        <v>75</v>
      </c>
      <c r="K3" s="3" t="s">
        <v>1</v>
      </c>
      <c r="L3" t="s">
        <v>502</v>
      </c>
      <c r="M3" s="3" t="s">
        <v>675</v>
      </c>
      <c r="N3" s="3"/>
      <c r="O3" s="3"/>
      <c r="P3" s="3" t="s">
        <v>99</v>
      </c>
      <c r="Q3" s="3" t="s">
        <v>1</v>
      </c>
      <c r="R3" t="s">
        <v>6</v>
      </c>
      <c r="S3" s="41" t="s">
        <v>101</v>
      </c>
      <c r="T3" s="3" t="s">
        <v>1</v>
      </c>
    </row>
    <row r="4" spans="1:20" x14ac:dyDescent="0.25">
      <c r="B4">
        <v>2026</v>
      </c>
      <c r="C4" s="3" t="s">
        <v>69</v>
      </c>
      <c r="D4" s="3"/>
      <c r="E4" t="s">
        <v>605</v>
      </c>
      <c r="F4" s="3"/>
      <c r="G4" t="s">
        <v>570</v>
      </c>
      <c r="H4" s="3" t="s">
        <v>685</v>
      </c>
      <c r="I4" s="3" t="s">
        <v>96</v>
      </c>
      <c r="J4" s="3" t="s">
        <v>76</v>
      </c>
      <c r="K4" s="3"/>
      <c r="L4" t="s">
        <v>504</v>
      </c>
      <c r="M4" s="3" t="s">
        <v>676</v>
      </c>
      <c r="N4" s="3"/>
      <c r="O4" s="3"/>
      <c r="P4" s="3"/>
      <c r="Q4" s="3"/>
      <c r="R4" t="s">
        <v>7</v>
      </c>
      <c r="S4" s="3" t="s">
        <v>687</v>
      </c>
    </row>
    <row r="5" spans="1:20" x14ac:dyDescent="0.25">
      <c r="B5">
        <v>2027</v>
      </c>
      <c r="C5" s="3" t="s">
        <v>67</v>
      </c>
      <c r="D5" s="3"/>
      <c r="E5" t="s">
        <v>606</v>
      </c>
      <c r="F5" s="3"/>
      <c r="G5" t="s">
        <v>2</v>
      </c>
      <c r="H5" s="3" t="s">
        <v>406</v>
      </c>
      <c r="I5" t="s">
        <v>579</v>
      </c>
      <c r="K5" s="3"/>
      <c r="L5" t="s">
        <v>503</v>
      </c>
      <c r="M5" s="3" t="s">
        <v>677</v>
      </c>
      <c r="N5" s="3"/>
      <c r="O5" s="3"/>
      <c r="P5" s="3"/>
      <c r="Q5" s="3"/>
      <c r="R5" t="s">
        <v>8</v>
      </c>
      <c r="S5" s="3" t="s">
        <v>103</v>
      </c>
    </row>
    <row r="6" spans="1:20" x14ac:dyDescent="0.25">
      <c r="C6" s="3" t="s">
        <v>66</v>
      </c>
      <c r="E6" t="s">
        <v>607</v>
      </c>
      <c r="G6" t="s">
        <v>72</v>
      </c>
      <c r="H6" s="3" t="s">
        <v>407</v>
      </c>
      <c r="L6" t="s">
        <v>506</v>
      </c>
      <c r="M6" s="3" t="s">
        <v>678</v>
      </c>
      <c r="N6" s="3"/>
      <c r="R6" s="1" t="s">
        <v>9</v>
      </c>
      <c r="S6" s="3" t="s">
        <v>102</v>
      </c>
    </row>
    <row r="7" spans="1:20" x14ac:dyDescent="0.25">
      <c r="C7" s="3" t="s">
        <v>417</v>
      </c>
      <c r="G7" t="s">
        <v>73</v>
      </c>
      <c r="H7" s="3" t="s">
        <v>58</v>
      </c>
      <c r="M7" s="3"/>
      <c r="R7" t="s">
        <v>10</v>
      </c>
    </row>
    <row r="8" spans="1:20" x14ac:dyDescent="0.25">
      <c r="G8" t="s">
        <v>571</v>
      </c>
      <c r="H8" s="3" t="s">
        <v>408</v>
      </c>
      <c r="M8" s="3"/>
      <c r="R8" t="s">
        <v>11</v>
      </c>
    </row>
    <row r="9" spans="1:20" x14ac:dyDescent="0.25">
      <c r="G9" t="s">
        <v>74</v>
      </c>
      <c r="H9" s="3" t="s">
        <v>409</v>
      </c>
      <c r="M9" s="3"/>
      <c r="R9" t="s">
        <v>12</v>
      </c>
    </row>
    <row r="10" spans="1:20" x14ac:dyDescent="0.25">
      <c r="G10" t="s">
        <v>405</v>
      </c>
      <c r="R10" t="s">
        <v>13</v>
      </c>
    </row>
    <row r="11" spans="1:20" x14ac:dyDescent="0.25">
      <c r="R11" t="s">
        <v>14</v>
      </c>
    </row>
    <row r="12" spans="1:20" x14ac:dyDescent="0.25">
      <c r="R12" t="s">
        <v>15</v>
      </c>
    </row>
    <row r="13" spans="1:20" x14ac:dyDescent="0.25">
      <c r="M13" s="3"/>
      <c r="R13" s="2" t="s">
        <v>16</v>
      </c>
    </row>
    <row r="14" spans="1:20" x14ac:dyDescent="0.25"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A1:T1" xr:uid="{00000000-0009-0000-0000-000005000000}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internal commitment</vt:lpstr>
      <vt:lpstr>CHN 04-08-2025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洪群瑶</cp:lastModifiedBy>
  <dcterms:created xsi:type="dcterms:W3CDTF">2025-03-10T18:28:45Z</dcterms:created>
  <dcterms:modified xsi:type="dcterms:W3CDTF">2025-11-11T05:41:37Z</dcterms:modified>
</cp:coreProperties>
</file>