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<sst xmlns="http://schemas.openxmlformats.org/spreadsheetml/2006/main" count="52" uniqueCount="52">
  <si>
    <t>Date Type:</t>
  </si>
  <si>
    <t>Shipped Date</t>
  </si>
  <si>
    <t>Start Date:</t>
  </si>
  <si>
    <t>11/01/2025</t>
  </si>
  <si>
    <t>End Date:</t>
  </si>
  <si>
    <t>11/09/2025</t>
  </si>
  <si>
    <t>Report Run Date:</t>
  </si>
  <si>
    <t>11/10/2025</t>
  </si>
  <si>
    <t>Division</t>
  </si>
  <si>
    <t>Current And Future Inventory</t>
  </si>
  <si>
    <t>Current And History Sales Comparison</t>
  </si>
  <si>
    <t>ASHFURNDS</t>
  </si>
  <si>
    <t>ZOLA</t>
  </si>
  <si>
    <t>ROOMECOM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</si>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</sst>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>
        <v>770650</v>
      </c>
      <c r="C5" s="11">
        <f>=ROUNDDOWN(31.4362402966383,0)</f>
      </c>
      <c r="D5" s="11">
        <v>126833</v>
      </c>
      <c r="E5" s="12">
        <v>0.9111</v>
      </c>
      <c r="F5" s="11"/>
      <c r="G5" s="11">
        <f>=ROUNDDOWN({0},0)</f>
      </c>
      <c r="H5" s="11"/>
      <c r="I5" s="12">
        <v>0.9722</v>
      </c>
      <c r="J5" s="11">
        <v>176</v>
      </c>
      <c r="K5" s="13">
        <v>12020</v>
      </c>
      <c r="L5" s="11">
        <v>2221</v>
      </c>
      <c r="M5" s="14">
        <v>5.41</v>
      </c>
      <c r="N5" s="11">
        <v>767</v>
      </c>
      <c r="O5" s="13">
        <v>51931.37</v>
      </c>
      <c r="P5" s="11">
        <v>2221</v>
      </c>
      <c r="Q5" s="14">
        <v>23.38</v>
      </c>
      <c r="R5" s="12">
        <v>-0.7705</v>
      </c>
      <c r="S5" s="12">
        <v>-0.7685</v>
      </c>
      <c r="T5" s="12"/>
      <c r="U5" s="12">
        <v>-0.7686</v>
      </c>
      <c r="V5" s="11">
        <v>116</v>
      </c>
      <c r="W5" s="13">
        <v>7240.28</v>
      </c>
      <c r="X5" s="11">
        <v>587</v>
      </c>
      <c r="Y5" s="11">
        <v>516</v>
      </c>
      <c r="Z5" s="13">
        <v>32688.74</v>
      </c>
      <c r="AA5" s="11">
        <v>587</v>
      </c>
      <c r="AB5" s="12">
        <v>-0.7752</v>
      </c>
      <c r="AC5" s="12">
        <v>-0.7785</v>
      </c>
      <c r="AD5" s="11">
        <v>11</v>
      </c>
      <c r="AE5" s="13">
        <v>923.15</v>
      </c>
      <c r="AF5" s="11">
        <v>189</v>
      </c>
      <c r="AG5" s="11">
        <v>71</v>
      </c>
      <c r="AH5" s="13">
        <v>5004.94</v>
      </c>
      <c r="AI5" s="11">
        <v>189</v>
      </c>
      <c r="AJ5" s="12">
        <v>-0.8451</v>
      </c>
      <c r="AK5" s="12">
        <v>-0.8156</v>
      </c>
      <c r="AL5" s="11">
        <v>47</v>
      </c>
      <c r="AM5" s="13">
        <v>3691.67</v>
      </c>
      <c r="AN5" s="11">
        <v>562</v>
      </c>
      <c r="AO5" s="11">
        <v>172</v>
      </c>
      <c r="AP5" s="13">
        <v>13392.93</v>
      </c>
      <c r="AQ5" s="11">
        <v>562</v>
      </c>
      <c r="AR5" s="12">
        <v>-0.7267</v>
      </c>
      <c r="AS5" s="12">
        <v>-0.7244</v>
      </c>
      <c r="AT5" s="11">
        <v>2</v>
      </c>
      <c r="AU5" s="13">
        <v>164.9</v>
      </c>
      <c r="AV5" s="11">
        <v>176</v>
      </c>
      <c r="AW5" s="11">
        <v>8</v>
      </c>
      <c r="AX5" s="13">
        <v>844.76</v>
      </c>
      <c r="AY5" s="11">
        <v>176</v>
      </c>
      <c r="AZ5" s="12">
        <v>-0.75</v>
      </c>
      <c r="BA5" s="12">
        <v>-0.8048</v>
      </c>
    </row>
    <row r="6">
      <c r="A6" s="10" t="s">
        <v>36</v>
      </c>
      <c r="B6" s="11">
        <v>200</v>
      </c>
      <c r="C6" s="11">
        <f>=ROUNDDOWN(105.263157894737,0)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>
        <v>12</v>
      </c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>
        <v>12045</v>
      </c>
      <c r="C7" s="11">
        <f>=ROUNDDOWN(11.2067361369557,0)</f>
      </c>
      <c r="D7" s="11">
        <v>16120</v>
      </c>
      <c r="E7" s="12">
        <v>0.6226</v>
      </c>
      <c r="F7" s="11"/>
      <c r="G7" s="11">
        <f>=ROUNDDOWN({0},0)</f>
      </c>
      <c r="H7" s="11"/>
      <c r="I7" s="12"/>
      <c r="J7" s="11">
        <v>33</v>
      </c>
      <c r="K7" s="13">
        <v>1835.1</v>
      </c>
      <c r="L7" s="11">
        <v>95</v>
      </c>
      <c r="M7" s="14">
        <v>19.32</v>
      </c>
      <c r="N7" s="11">
        <v>177</v>
      </c>
      <c r="O7" s="13">
        <v>8802.81</v>
      </c>
      <c r="P7" s="11">
        <v>95</v>
      </c>
      <c r="Q7" s="14">
        <v>92.66</v>
      </c>
      <c r="R7" s="12">
        <v>-0.8136</v>
      </c>
      <c r="S7" s="12">
        <v>-0.7915</v>
      </c>
      <c r="T7" s="12"/>
      <c r="U7" s="12">
        <v>-0.7915</v>
      </c>
      <c r="V7" s="11">
        <v>8</v>
      </c>
      <c r="W7" s="13">
        <v>402.46</v>
      </c>
      <c r="X7" s="11">
        <v>62</v>
      </c>
      <c r="Y7" s="11">
        <v>39</v>
      </c>
      <c r="Z7" s="13">
        <v>2146.23</v>
      </c>
      <c r="AA7" s="11">
        <v>62</v>
      </c>
      <c r="AB7" s="12">
        <v>-0.7949</v>
      </c>
      <c r="AC7" s="12">
        <v>-0.8125</v>
      </c>
      <c r="AD7" s="11">
        <v>5</v>
      </c>
      <c r="AE7" s="13">
        <v>194.62</v>
      </c>
      <c r="AF7" s="11">
        <v>33</v>
      </c>
      <c r="AG7" s="11">
        <v>40</v>
      </c>
      <c r="AH7" s="13">
        <v>1903.52</v>
      </c>
      <c r="AI7" s="11">
        <v>33</v>
      </c>
      <c r="AJ7" s="12">
        <v>-0.875</v>
      </c>
      <c r="AK7" s="12">
        <v>-0.8978</v>
      </c>
      <c r="AL7" s="11">
        <v>9</v>
      </c>
      <c r="AM7" s="13">
        <v>412.28</v>
      </c>
      <c r="AN7" s="11">
        <v>80</v>
      </c>
      <c r="AO7" s="11">
        <v>59</v>
      </c>
      <c r="AP7" s="13">
        <v>2172.6</v>
      </c>
      <c r="AQ7" s="11">
        <v>80</v>
      </c>
      <c r="AR7" s="12">
        <v>-0.8475</v>
      </c>
      <c r="AS7" s="12">
        <v>-0.8102</v>
      </c>
      <c r="AT7" s="11">
        <v>11</v>
      </c>
      <c r="AU7" s="13">
        <v>825.74</v>
      </c>
      <c r="AV7" s="11">
        <v>84</v>
      </c>
      <c r="AW7" s="11">
        <v>39</v>
      </c>
      <c r="AX7" s="13">
        <v>2580.46</v>
      </c>
      <c r="AY7" s="11">
        <v>84</v>
      </c>
      <c r="AZ7" s="12">
        <v>-0.7179</v>
      </c>
      <c r="BA7" s="12">
        <v>-0.68</v>
      </c>
    </row>
    <row r="8">
      <c r="A8" s="10" t="s">
        <v>38</v>
      </c>
      <c r="B8" s="11">
        <v>156731</v>
      </c>
      <c r="C8" s="11">
        <f>=ROUNDDOWN(34.1394933455314,0)</f>
      </c>
      <c r="D8" s="11">
        <v>45462</v>
      </c>
      <c r="E8" s="12">
        <v>0.9804</v>
      </c>
      <c r="F8" s="11"/>
      <c r="G8" s="11">
        <f>=ROUNDDOWN({0},0)</f>
      </c>
      <c r="H8" s="11"/>
      <c r="I8" s="12"/>
      <c r="J8" s="11">
        <v>27</v>
      </c>
      <c r="K8" s="13">
        <v>1729.35</v>
      </c>
      <c r="L8" s="11">
        <v>249</v>
      </c>
      <c r="M8" s="14">
        <v>6.95</v>
      </c>
      <c r="N8" s="11">
        <v>139</v>
      </c>
      <c r="O8" s="13">
        <v>8080.55</v>
      </c>
      <c r="P8" s="11">
        <v>249</v>
      </c>
      <c r="Q8" s="14">
        <v>32.45</v>
      </c>
      <c r="R8" s="12">
        <v>-0.8058</v>
      </c>
      <c r="S8" s="12">
        <v>-0.786</v>
      </c>
      <c r="T8" s="12"/>
      <c r="U8" s="12">
        <v>-0.7858</v>
      </c>
      <c r="V8" s="11"/>
      <c r="W8" s="13"/>
      <c r="X8" s="11"/>
      <c r="Y8" s="11"/>
      <c r="Z8" s="13"/>
      <c r="AA8" s="11"/>
      <c r="AB8" s="12"/>
      <c r="AC8" s="12"/>
      <c r="AD8" s="11">
        <v>27</v>
      </c>
      <c r="AE8" s="13">
        <v>1729.35</v>
      </c>
      <c r="AF8" s="11">
        <v>64</v>
      </c>
      <c r="AG8" s="11">
        <v>139</v>
      </c>
      <c r="AH8" s="13">
        <v>8080.55</v>
      </c>
      <c r="AI8" s="11">
        <v>64</v>
      </c>
      <c r="AJ8" s="12">
        <v>-0.8058</v>
      </c>
      <c r="AK8" s="12">
        <v>-0.786</v>
      </c>
      <c r="AL8" s="11"/>
      <c r="AM8" s="13"/>
      <c r="AN8" s="11"/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</row>
    <row r="9">
      <c r="A9" s="10" t="s">
        <v>39</v>
      </c>
      <c r="B9" s="11">
        <v>316566</v>
      </c>
      <c r="C9" s="11">
        <f>=ROUNDDOWN(33.5925379627959,0)</f>
      </c>
      <c r="D9" s="11">
        <v>99086</v>
      </c>
      <c r="E9" s="12">
        <v>0.9727</v>
      </c>
      <c r="F9" s="11"/>
      <c r="G9" s="11">
        <f>=ROUNDDOWN({0},0)</f>
      </c>
      <c r="H9" s="11"/>
      <c r="I9" s="12"/>
      <c r="J9" s="11">
        <v>32</v>
      </c>
      <c r="K9" s="13">
        <v>735.01</v>
      </c>
      <c r="L9" s="11">
        <v>333</v>
      </c>
      <c r="M9" s="14">
        <v>2.21</v>
      </c>
      <c r="N9" s="11">
        <v>194</v>
      </c>
      <c r="O9" s="13">
        <v>4337.1</v>
      </c>
      <c r="P9" s="11">
        <v>333</v>
      </c>
      <c r="Q9" s="14">
        <v>13.02</v>
      </c>
      <c r="R9" s="12">
        <v>-0.8351</v>
      </c>
      <c r="S9" s="12">
        <v>-0.8305</v>
      </c>
      <c r="T9" s="12"/>
      <c r="U9" s="12">
        <v>-0.8303</v>
      </c>
      <c r="V9" s="11"/>
      <c r="W9" s="13"/>
      <c r="X9" s="11">
        <v>2</v>
      </c>
      <c r="Y9" s="11"/>
      <c r="Z9" s="13"/>
      <c r="AA9" s="11">
        <v>2</v>
      </c>
      <c r="AB9" s="12"/>
      <c r="AC9" s="12"/>
      <c r="AD9" s="11">
        <v>32</v>
      </c>
      <c r="AE9" s="13">
        <v>735.01</v>
      </c>
      <c r="AF9" s="11">
        <v>79</v>
      </c>
      <c r="AG9" s="11">
        <v>194</v>
      </c>
      <c r="AH9" s="13">
        <v>4337.1</v>
      </c>
      <c r="AI9" s="11">
        <v>79</v>
      </c>
      <c r="AJ9" s="12">
        <v>-0.8351</v>
      </c>
      <c r="AK9" s="12">
        <v>-0.8305</v>
      </c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</row>
    <row r="10">
      <c r="A10" s="10" t="s">
        <v>40</v>
      </c>
      <c r="B10" s="11">
        <v>628445</v>
      </c>
      <c r="C10" s="11">
        <f>=ROUNDDOWN(46.2803131282633,0)</f>
      </c>
      <c r="D10" s="11">
        <v>144283</v>
      </c>
      <c r="E10" s="12">
        <v>0.9714</v>
      </c>
      <c r="F10" s="11"/>
      <c r="G10" s="11">
        <f>=ROUNDDOWN({0},0)</f>
      </c>
      <c r="H10" s="11"/>
      <c r="I10" s="12"/>
      <c r="J10" s="11">
        <v>128</v>
      </c>
      <c r="K10" s="13">
        <v>6036.12</v>
      </c>
      <c r="L10" s="11">
        <v>1110</v>
      </c>
      <c r="M10" s="14">
        <v>5.44</v>
      </c>
      <c r="N10" s="11">
        <v>706</v>
      </c>
      <c r="O10" s="13">
        <v>33500.02</v>
      </c>
      <c r="P10" s="11">
        <v>1110</v>
      </c>
      <c r="Q10" s="14">
        <v>30.18</v>
      </c>
      <c r="R10" s="12">
        <v>-0.8187</v>
      </c>
      <c r="S10" s="12">
        <v>-0.8198</v>
      </c>
      <c r="T10" s="12"/>
      <c r="U10" s="12">
        <v>-0.8197</v>
      </c>
      <c r="V10" s="11">
        <v>71</v>
      </c>
      <c r="W10" s="13">
        <v>2963.47</v>
      </c>
      <c r="X10" s="11">
        <v>405</v>
      </c>
      <c r="Y10" s="11">
        <v>286</v>
      </c>
      <c r="Z10" s="13">
        <v>11647.57</v>
      </c>
      <c r="AA10" s="11">
        <v>405</v>
      </c>
      <c r="AB10" s="12">
        <v>-0.7517</v>
      </c>
      <c r="AC10" s="12">
        <v>-0.7456</v>
      </c>
      <c r="AD10" s="11">
        <v>54</v>
      </c>
      <c r="AE10" s="13">
        <v>2890.4</v>
      </c>
      <c r="AF10" s="11">
        <v>108</v>
      </c>
      <c r="AG10" s="11">
        <v>404</v>
      </c>
      <c r="AH10" s="13">
        <v>21241.2</v>
      </c>
      <c r="AI10" s="11">
        <v>108</v>
      </c>
      <c r="AJ10" s="12">
        <v>-0.8663</v>
      </c>
      <c r="AK10" s="12">
        <v>-0.8639</v>
      </c>
      <c r="AL10" s="11">
        <v>3</v>
      </c>
      <c r="AM10" s="13">
        <v>182.25</v>
      </c>
      <c r="AN10" s="11">
        <v>20</v>
      </c>
      <c r="AO10" s="11">
        <v>16</v>
      </c>
      <c r="AP10" s="13">
        <v>611.25</v>
      </c>
      <c r="AQ10" s="11">
        <v>20</v>
      </c>
      <c r="AR10" s="12">
        <v>-0.8125</v>
      </c>
      <c r="AS10" s="12">
        <v>-0.7018</v>
      </c>
      <c r="AT10" s="11"/>
      <c r="AU10" s="13"/>
      <c r="AV10" s="11"/>
      <c r="AW10" s="11"/>
      <c r="AX10" s="13"/>
      <c r="AY10" s="11"/>
      <c r="AZ10" s="12"/>
      <c r="BA10" s="12"/>
    </row>
    <row r="11">
      <c r="A11" s="10" t="s">
        <v>41</v>
      </c>
      <c r="B11" s="11">
        <v>863</v>
      </c>
      <c r="C11" s="11">
        <f>=ROUNDDOWN(51.9879518072289,0)</f>
      </c>
      <c r="D11" s="11"/>
      <c r="E11" s="12">
        <v>0.619</v>
      </c>
      <c r="F11" s="11"/>
      <c r="G11" s="11">
        <f>=ROUNDDOWN({0},0)</f>
      </c>
      <c r="H11" s="11"/>
      <c r="I11" s="12"/>
      <c r="J11" s="11"/>
      <c r="K11" s="13"/>
      <c r="L11" s="11">
        <v>28</v>
      </c>
      <c r="M11" s="14"/>
      <c r="N11" s="11"/>
      <c r="O11" s="13"/>
      <c r="P11" s="11">
        <v>28</v>
      </c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21</v>
      </c>
      <c r="AO11" s="11"/>
      <c r="AP11" s="13"/>
      <c r="AQ11" s="11">
        <v>21</v>
      </c>
      <c r="AR11" s="12"/>
      <c r="AS11" s="12"/>
      <c r="AT11" s="11"/>
      <c r="AU11" s="13"/>
      <c r="AV11" s="11"/>
      <c r="AW11" s="11"/>
      <c r="AX11" s="13"/>
      <c r="AY11" s="11"/>
      <c r="AZ11" s="12"/>
      <c r="BA11" s="12"/>
    </row>
    <row r="12">
      <c r="A12" s="10" t="s">
        <v>42</v>
      </c>
      <c r="B12" s="11">
        <v>50575</v>
      </c>
      <c r="C12" s="11">
        <f>=ROUNDDOWN(11.3361276729278,0)</f>
      </c>
      <c r="D12" s="11">
        <v>62935</v>
      </c>
      <c r="E12" s="12">
        <v>0.7832</v>
      </c>
      <c r="F12" s="11"/>
      <c r="G12" s="11">
        <f>=ROUNDDOWN({0},0)</f>
      </c>
      <c r="H12" s="11">
        <v>4989</v>
      </c>
      <c r="I12" s="12">
        <v>0.7778</v>
      </c>
      <c r="J12" s="11">
        <v>468</v>
      </c>
      <c r="K12" s="13">
        <v>85964.11</v>
      </c>
      <c r="L12" s="11">
        <v>405</v>
      </c>
      <c r="M12" s="14">
        <v>212.26</v>
      </c>
      <c r="N12" s="11">
        <v>2472</v>
      </c>
      <c r="O12" s="13">
        <v>444424.44</v>
      </c>
      <c r="P12" s="11">
        <v>405</v>
      </c>
      <c r="Q12" s="14">
        <v>1097.34</v>
      </c>
      <c r="R12" s="12">
        <v>-0.8107</v>
      </c>
      <c r="S12" s="12">
        <v>-0.8066</v>
      </c>
      <c r="T12" s="12"/>
      <c r="U12" s="12">
        <v>-0.8066</v>
      </c>
      <c r="V12" s="11">
        <v>403</v>
      </c>
      <c r="W12" s="13">
        <v>77412.77</v>
      </c>
      <c r="X12" s="11">
        <v>173</v>
      </c>
      <c r="Y12" s="11">
        <v>2070</v>
      </c>
      <c r="Z12" s="13">
        <v>390726.74</v>
      </c>
      <c r="AA12" s="11">
        <v>173</v>
      </c>
      <c r="AB12" s="12">
        <v>-0.8053</v>
      </c>
      <c r="AC12" s="12">
        <v>-0.8019</v>
      </c>
      <c r="AD12" s="11">
        <v>12</v>
      </c>
      <c r="AE12" s="13">
        <v>1629.58</v>
      </c>
      <c r="AF12" s="11">
        <v>127</v>
      </c>
      <c r="AG12" s="11">
        <v>91</v>
      </c>
      <c r="AH12" s="13">
        <v>11179.57</v>
      </c>
      <c r="AI12" s="11">
        <v>127</v>
      </c>
      <c r="AJ12" s="12">
        <v>-0.8681</v>
      </c>
      <c r="AK12" s="12">
        <v>-0.8542</v>
      </c>
      <c r="AL12" s="11">
        <v>33</v>
      </c>
      <c r="AM12" s="13">
        <v>3847.56</v>
      </c>
      <c r="AN12" s="11">
        <v>261</v>
      </c>
      <c r="AO12" s="11">
        <v>176</v>
      </c>
      <c r="AP12" s="13">
        <v>22772.44</v>
      </c>
      <c r="AQ12" s="11">
        <v>261</v>
      </c>
      <c r="AR12" s="12">
        <v>-0.8125</v>
      </c>
      <c r="AS12" s="12">
        <v>-0.831</v>
      </c>
      <c r="AT12" s="11">
        <v>20</v>
      </c>
      <c r="AU12" s="13">
        <v>3074.2</v>
      </c>
      <c r="AV12" s="11">
        <v>300</v>
      </c>
      <c r="AW12" s="11">
        <v>135</v>
      </c>
      <c r="AX12" s="13">
        <v>19745.69</v>
      </c>
      <c r="AY12" s="11">
        <v>300</v>
      </c>
      <c r="AZ12" s="12">
        <v>-0.8519</v>
      </c>
      <c r="BA12" s="12">
        <v>-0.8443</v>
      </c>
    </row>
    <row r="13">
      <c r="A13" s="10" t="s">
        <v>43</v>
      </c>
      <c r="B13" s="11">
        <v>21217</v>
      </c>
      <c r="C13" s="11">
        <f>=ROUNDDOWN(42.6044176706827,0)</f>
      </c>
      <c r="D13" s="11">
        <v>9081</v>
      </c>
      <c r="E13" s="12">
        <v>0.973</v>
      </c>
      <c r="F13" s="11"/>
      <c r="G13" s="11">
        <f>=ROUNDDOWN({0},0)</f>
      </c>
      <c r="H13" s="11"/>
      <c r="I13" s="12"/>
      <c r="J13" s="11">
        <v>1</v>
      </c>
      <c r="K13" s="13">
        <v>89.25</v>
      </c>
      <c r="L13" s="11">
        <v>111</v>
      </c>
      <c r="M13" s="14">
        <v>0.8</v>
      </c>
      <c r="N13" s="11">
        <v>8</v>
      </c>
      <c r="O13" s="13">
        <v>866.36</v>
      </c>
      <c r="P13" s="11">
        <v>111</v>
      </c>
      <c r="Q13" s="14">
        <v>7.81</v>
      </c>
      <c r="R13" s="12">
        <v>-0.875</v>
      </c>
      <c r="S13" s="12">
        <v>-0.897</v>
      </c>
      <c r="T13" s="12"/>
      <c r="U13" s="12">
        <v>-0.8976</v>
      </c>
      <c r="V13" s="11"/>
      <c r="W13" s="13"/>
      <c r="X13" s="11">
        <v>4</v>
      </c>
      <c r="Y13" s="11">
        <v>1</v>
      </c>
      <c r="Z13" s="13">
        <v>114.65</v>
      </c>
      <c r="AA13" s="11">
        <v>4</v>
      </c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>
        <v>1</v>
      </c>
      <c r="AM13" s="13">
        <v>89.25</v>
      </c>
      <c r="AN13" s="11">
        <v>43</v>
      </c>
      <c r="AO13" s="11">
        <v>7</v>
      </c>
      <c r="AP13" s="13">
        <v>751.71</v>
      </c>
      <c r="AQ13" s="11">
        <v>43</v>
      </c>
      <c r="AR13" s="12">
        <v>-0.8571</v>
      </c>
      <c r="AS13" s="12">
        <v>-0.8813</v>
      </c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>
        <v>7344</v>
      </c>
      <c r="C14" s="11">
        <f>=ROUNDDOWN(15.2904434728295,0)</f>
      </c>
      <c r="D14" s="11">
        <v>5925</v>
      </c>
      <c r="E14" s="12">
        <v>0.7383</v>
      </c>
      <c r="F14" s="11"/>
      <c r="G14" s="11">
        <f>=ROUNDDOWN({0},0)</f>
      </c>
      <c r="H14" s="11"/>
      <c r="I14" s="12"/>
      <c r="J14" s="11">
        <v>32</v>
      </c>
      <c r="K14" s="13">
        <v>2353.84</v>
      </c>
      <c r="L14" s="11">
        <v>61</v>
      </c>
      <c r="M14" s="14">
        <v>38.59</v>
      </c>
      <c r="N14" s="11">
        <v>180</v>
      </c>
      <c r="O14" s="13">
        <v>13952.35</v>
      </c>
      <c r="P14" s="11">
        <v>61</v>
      </c>
      <c r="Q14" s="14">
        <v>228.73</v>
      </c>
      <c r="R14" s="12">
        <v>-0.8222</v>
      </c>
      <c r="S14" s="12">
        <v>-0.8313</v>
      </c>
      <c r="T14" s="12"/>
      <c r="U14" s="12">
        <v>-0.8313</v>
      </c>
      <c r="V14" s="11">
        <v>9</v>
      </c>
      <c r="W14" s="13">
        <v>580.31</v>
      </c>
      <c r="X14" s="11">
        <v>49</v>
      </c>
      <c r="Y14" s="11">
        <v>54</v>
      </c>
      <c r="Z14" s="13">
        <v>4353.06</v>
      </c>
      <c r="AA14" s="11">
        <v>49</v>
      </c>
      <c r="AB14" s="12">
        <v>-0.8333</v>
      </c>
      <c r="AC14" s="12">
        <v>-0.8667</v>
      </c>
      <c r="AD14" s="11">
        <v>15</v>
      </c>
      <c r="AE14" s="13">
        <v>1073.29</v>
      </c>
      <c r="AF14" s="11">
        <v>26</v>
      </c>
      <c r="AG14" s="11">
        <v>65</v>
      </c>
      <c r="AH14" s="13">
        <v>4662.7</v>
      </c>
      <c r="AI14" s="11">
        <v>26</v>
      </c>
      <c r="AJ14" s="12">
        <v>-0.7692</v>
      </c>
      <c r="AK14" s="12">
        <v>-0.7698</v>
      </c>
      <c r="AL14" s="11">
        <v>3</v>
      </c>
      <c r="AM14" s="13">
        <v>127.58</v>
      </c>
      <c r="AN14" s="11">
        <v>59</v>
      </c>
      <c r="AO14" s="11">
        <v>29</v>
      </c>
      <c r="AP14" s="13">
        <v>2061.47</v>
      </c>
      <c r="AQ14" s="11">
        <v>59</v>
      </c>
      <c r="AR14" s="12">
        <v>-0.8966</v>
      </c>
      <c r="AS14" s="12">
        <v>-0.9381</v>
      </c>
      <c r="AT14" s="11">
        <v>5</v>
      </c>
      <c r="AU14" s="13">
        <v>572.66</v>
      </c>
      <c r="AV14" s="11">
        <v>51</v>
      </c>
      <c r="AW14" s="11">
        <v>32</v>
      </c>
      <c r="AX14" s="13">
        <v>2875.12</v>
      </c>
      <c r="AY14" s="11">
        <v>51</v>
      </c>
      <c r="AZ14" s="12">
        <v>-0.8438</v>
      </c>
      <c r="BA14" s="12">
        <v>-0.8008</v>
      </c>
    </row>
    <row r="15">
      <c r="A15" s="10" t="s">
        <v>45</v>
      </c>
      <c r="B15" s="11">
        <v>8729</v>
      </c>
      <c r="C15" s="11">
        <f>=ROUNDDOWN(181.099585062241,0)</f>
      </c>
      <c r="D15" s="11"/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24</v>
      </c>
      <c r="M15" s="14"/>
      <c r="N15" s="11"/>
      <c r="O15" s="13"/>
      <c r="P15" s="11">
        <v>24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>
        <v>21235</v>
      </c>
      <c r="C16" s="11">
        <f>=ROUNDDOWN(57.3763847608754,0)</f>
      </c>
      <c r="D16" s="11">
        <v>5350</v>
      </c>
      <c r="E16" s="12">
        <v>0.9028</v>
      </c>
      <c r="F16" s="11"/>
      <c r="G16" s="11">
        <f>=ROUNDDOWN({0},0)</f>
      </c>
      <c r="H16" s="11"/>
      <c r="I16" s="12"/>
      <c r="J16" s="11"/>
      <c r="K16" s="13"/>
      <c r="L16" s="11">
        <v>66</v>
      </c>
      <c r="M16" s="14"/>
      <c r="N16" s="11"/>
      <c r="O16" s="13"/>
      <c r="P16" s="11">
        <v>66</v>
      </c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</row>
    <row r="17">
      <c r="A17" s="10" t="s">
        <v>47</v>
      </c>
      <c r="B17" s="11">
        <v>4184</v>
      </c>
      <c r="C17" s="11">
        <f>=ROUNDDOWN(269.935483870968,0)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</row>
    <row r="18">
      <c r="A18" s="10" t="s">
        <v>48</v>
      </c>
      <c r="B18" s="11">
        <v>488461</v>
      </c>
      <c r="C18" s="11">
        <f>=ROUNDDOWN(32.1317870252207,0)</f>
      </c>
      <c r="D18" s="11">
        <v>51842</v>
      </c>
      <c r="E18" s="12">
        <v>0.9692</v>
      </c>
      <c r="F18" s="11"/>
      <c r="G18" s="11">
        <f>=ROUNDDOWN({0},0)</f>
      </c>
      <c r="H18" s="11"/>
      <c r="I18" s="12"/>
      <c r="J18" s="11">
        <v>44</v>
      </c>
      <c r="K18" s="13">
        <v>1727.33</v>
      </c>
      <c r="L18" s="11">
        <v>1450</v>
      </c>
      <c r="M18" s="14">
        <v>1.19</v>
      </c>
      <c r="N18" s="11">
        <v>264</v>
      </c>
      <c r="O18" s="13">
        <v>10540.53</v>
      </c>
      <c r="P18" s="11">
        <v>1450</v>
      </c>
      <c r="Q18" s="14">
        <v>7.27</v>
      </c>
      <c r="R18" s="12">
        <v>-0.8333</v>
      </c>
      <c r="S18" s="12">
        <v>-0.8361</v>
      </c>
      <c r="T18" s="12"/>
      <c r="U18" s="12">
        <v>-0.8363</v>
      </c>
      <c r="V18" s="11"/>
      <c r="W18" s="13"/>
      <c r="X18" s="11"/>
      <c r="Y18" s="11"/>
      <c r="Z18" s="13"/>
      <c r="AA18" s="11"/>
      <c r="AB18" s="12"/>
      <c r="AC18" s="12"/>
      <c r="AD18" s="11">
        <v>44</v>
      </c>
      <c r="AE18" s="13">
        <v>1727.33</v>
      </c>
      <c r="AF18" s="11">
        <v>94</v>
      </c>
      <c r="AG18" s="11">
        <v>264</v>
      </c>
      <c r="AH18" s="13">
        <v>10540.53</v>
      </c>
      <c r="AI18" s="11">
        <v>94</v>
      </c>
      <c r="AJ18" s="12">
        <v>-0.8333</v>
      </c>
      <c r="AK18" s="12">
        <v>-0.8361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</row>
    <row r="19">
      <c r="A19" s="10" t="s">
        <v>49</v>
      </c>
      <c r="B19" s="11">
        <v>100989</v>
      </c>
      <c r="C19" s="11">
        <f>=ROUNDDOWN(33.4234651663081,0)</f>
      </c>
      <c r="D19" s="11">
        <v>34809</v>
      </c>
      <c r="E19" s="12">
        <v>0.9528</v>
      </c>
      <c r="F19" s="11"/>
      <c r="G19" s="11">
        <f>=ROUNDDOWN({0},0)</f>
      </c>
      <c r="H19" s="11"/>
      <c r="I19" s="12"/>
      <c r="J19" s="11">
        <v>135</v>
      </c>
      <c r="K19" s="13">
        <v>4561.42</v>
      </c>
      <c r="L19" s="11">
        <v>132</v>
      </c>
      <c r="M19" s="14">
        <v>34.56</v>
      </c>
      <c r="N19" s="11">
        <v>896</v>
      </c>
      <c r="O19" s="13">
        <v>30276.66</v>
      </c>
      <c r="P19" s="11">
        <v>132</v>
      </c>
      <c r="Q19" s="14">
        <v>229.37</v>
      </c>
      <c r="R19" s="12">
        <v>-0.8493</v>
      </c>
      <c r="S19" s="12">
        <v>-0.8493</v>
      </c>
      <c r="T19" s="12"/>
      <c r="U19" s="12">
        <v>-0.8493</v>
      </c>
      <c r="V19" s="11"/>
      <c r="W19" s="13"/>
      <c r="X19" s="11">
        <v>4</v>
      </c>
      <c r="Y19" s="11"/>
      <c r="Z19" s="13"/>
      <c r="AA19" s="11">
        <v>4</v>
      </c>
      <c r="AB19" s="12"/>
      <c r="AC19" s="12"/>
      <c r="AD19" s="11">
        <v>135</v>
      </c>
      <c r="AE19" s="13">
        <v>4561.42</v>
      </c>
      <c r="AF19" s="11">
        <v>82</v>
      </c>
      <c r="AG19" s="11">
        <v>896</v>
      </c>
      <c r="AH19" s="13">
        <v>30276.66</v>
      </c>
      <c r="AI19" s="11">
        <v>82</v>
      </c>
      <c r="AJ19" s="12">
        <v>-0.8493</v>
      </c>
      <c r="AK19" s="12">
        <v>-0.8493</v>
      </c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</row>
    <row r="20">
      <c r="A20" s="10" t="s">
        <v>50</v>
      </c>
      <c r="B20" s="11">
        <v>246001</v>
      </c>
      <c r="C20" s="11">
        <f>=ROUNDDOWN(30.3746187753892,0)</f>
      </c>
      <c r="D20" s="11">
        <v>72706</v>
      </c>
      <c r="E20" s="12">
        <v>0.987</v>
      </c>
      <c r="F20" s="11"/>
      <c r="G20" s="11">
        <f>=ROUNDDOWN({0},0)</f>
      </c>
      <c r="H20" s="11"/>
      <c r="I20" s="12"/>
      <c r="J20" s="11">
        <v>180</v>
      </c>
      <c r="K20" s="13">
        <v>5082.31</v>
      </c>
      <c r="L20" s="11">
        <v>552</v>
      </c>
      <c r="M20" s="14">
        <v>9.21</v>
      </c>
      <c r="N20" s="11">
        <v>783</v>
      </c>
      <c r="O20" s="13">
        <v>21915.93</v>
      </c>
      <c r="P20" s="11">
        <v>552</v>
      </c>
      <c r="Q20" s="14">
        <v>39.7</v>
      </c>
      <c r="R20" s="12">
        <v>-0.7701</v>
      </c>
      <c r="S20" s="12">
        <v>-0.7681</v>
      </c>
      <c r="T20" s="12"/>
      <c r="U20" s="12">
        <v>-0.768</v>
      </c>
      <c r="V20" s="11">
        <v>180</v>
      </c>
      <c r="W20" s="13">
        <v>5082.31</v>
      </c>
      <c r="X20" s="11">
        <v>206</v>
      </c>
      <c r="Y20" s="11">
        <v>783</v>
      </c>
      <c r="Z20" s="13">
        <v>21915.93</v>
      </c>
      <c r="AA20" s="11">
        <v>206</v>
      </c>
      <c r="AB20" s="12">
        <v>-0.7701</v>
      </c>
      <c r="AC20" s="12">
        <v>-0.7681</v>
      </c>
      <c r="AD20" s="11"/>
      <c r="AE20" s="13"/>
      <c r="AF20" s="11"/>
      <c r="AG20" s="11"/>
      <c r="AH20" s="13"/>
      <c r="AI20" s="11"/>
      <c r="AJ20" s="12"/>
      <c r="AK20" s="12"/>
      <c r="AL20" s="11"/>
      <c r="AM20" s="13"/>
      <c r="AN20" s="11"/>
      <c r="AO20" s="11"/>
      <c r="AP20" s="13"/>
      <c r="AQ20" s="11"/>
      <c r="AR20" s="12"/>
      <c r="AS20" s="12"/>
      <c r="AT20" s="11"/>
      <c r="AU20" s="13"/>
      <c r="AV20" s="11"/>
      <c r="AW20" s="11"/>
      <c r="AX20" s="13"/>
      <c r="AY20" s="11"/>
      <c r="AZ20" s="12"/>
      <c r="BA20" s="12"/>
    </row>
    <row r="21">
      <c r="A21" s="19" t="s">
        <v>51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1256</v>
      </c>
      <c r="K21" s="17">
        <v>122133.84</v>
      </c>
      <c r="L21" s="15">
        <v>6849</v>
      </c>
      <c r="M21" s="18">
        <v>17.83</v>
      </c>
      <c r="N21" s="15">
        <v>6586</v>
      </c>
      <c r="O21" s="17">
        <v>628628.12</v>
      </c>
      <c r="P21" s="15">
        <v>6849</v>
      </c>
      <c r="Q21" s="18">
        <v>91.78</v>
      </c>
      <c r="R21" s="16">
        <v>-0.8093</v>
      </c>
      <c r="S21" s="16">
        <v>-0.8057</v>
      </c>
      <c r="T21" s="16"/>
      <c r="U21" s="16">
        <v>-0.8057</v>
      </c>
      <c r="V21" s="15">
        <v>787</v>
      </c>
      <c r="W21" s="17">
        <v>93681.6</v>
      </c>
      <c r="X21" s="15">
        <v>1492</v>
      </c>
      <c r="Y21" s="15">
        <v>3749</v>
      </c>
      <c r="Z21" s="17">
        <v>463592.92</v>
      </c>
      <c r="AA21" s="15">
        <v>1492</v>
      </c>
      <c r="AB21" s="16">
        <v>-0.7901</v>
      </c>
      <c r="AC21" s="16">
        <v>-0.7979</v>
      </c>
      <c r="AD21" s="15">
        <v>335</v>
      </c>
      <c r="AE21" s="17">
        <v>15464.15</v>
      </c>
      <c r="AF21" s="15">
        <v>802</v>
      </c>
      <c r="AG21" s="15">
        <v>2164</v>
      </c>
      <c r="AH21" s="17">
        <v>97226.77</v>
      </c>
      <c r="AI21" s="15">
        <v>802</v>
      </c>
      <c r="AJ21" s="16">
        <v>-0.8452</v>
      </c>
      <c r="AK21" s="16">
        <v>-0.8409</v>
      </c>
      <c r="AL21" s="15">
        <v>96</v>
      </c>
      <c r="AM21" s="17">
        <v>8350.59</v>
      </c>
      <c r="AN21" s="15">
        <v>1046</v>
      </c>
      <c r="AO21" s="15">
        <v>459</v>
      </c>
      <c r="AP21" s="17">
        <v>41762.4</v>
      </c>
      <c r="AQ21" s="15">
        <v>1046</v>
      </c>
      <c r="AR21" s="16">
        <v>-0.7908</v>
      </c>
      <c r="AS21" s="16">
        <v>-0.8</v>
      </c>
      <c r="AT21" s="15">
        <v>38</v>
      </c>
      <c r="AU21" s="17">
        <v>4637.5</v>
      </c>
      <c r="AV21" s="15">
        <v>611</v>
      </c>
      <c r="AW21" s="15">
        <v>214</v>
      </c>
      <c r="AX21" s="17">
        <v>26046.03</v>
      </c>
      <c r="AY21" s="15">
        <v>611</v>
      </c>
      <c r="AZ21" s="16">
        <v>-0.8224</v>
      </c>
      <c r="BA21" s="16">
        <v>-0.8219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