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merce Qty-Revenue Report" sheetId="1" r:id="rId1"/>
  </sheets>
  <calcPr fullCalcOnLoad="1"/>
</workbook>
</file>

<file path=xl/sharedStrings.xml><?xml version="1.0" encoding="utf-8"?>
<sst xmlns="http://schemas.openxmlformats.org/spreadsheetml/2006/main" count="52" uniqueCount="52">
  <si>
    <t>Date Type:</t>
  </si>
  <si>
    <t>Shipped Date</t>
  </si>
  <si>
    <t>Start Date:</t>
  </si>
  <si>
    <t>10/01/2025</t>
  </si>
  <si>
    <t>End Date:</t>
  </si>
  <si>
    <t>10/31/2025</t>
  </si>
  <si>
    <t>Report Run Date:</t>
  </si>
  <si>
    <t>11/04/2025</t>
  </si>
  <si>
    <t>Division</t>
  </si>
  <si>
    <t>Current And Future Inventory</t>
  </si>
  <si>
    <t>Current And History Sales Comparison</t>
  </si>
  <si>
    <t>NRTPORT</t>
  </si>
  <si>
    <t>DLHWALMART</t>
  </si>
  <si>
    <t>DESINC</t>
  </si>
  <si>
    <t>Current Time Range</t>
  </si>
  <si>
    <t>Compare Time Range</t>
  </si>
  <si>
    <t>Sales Qty Change%</t>
  </si>
  <si>
    <t>Sales Amount Change%</t>
  </si>
  <si>
    <t>SKU Count Change%</t>
  </si>
  <si>
    <t>SKU Productivity Change%</t>
  </si>
  <si>
    <t>Total Available Inventory</t>
  </si>
  <si>
    <t>Weeks of Supply</t>
  </si>
  <si>
    <t xml:space="preserve">Total Incoming  Qty (20 Weeks)</t>
  </si>
  <si>
    <t>Avg In-Stock%</t>
  </si>
  <si>
    <t>Consignment Inventory</t>
  </si>
  <si>
    <t>Consignment Weeks of Supply</t>
  </si>
  <si>
    <t>Consignment Total Incoming Qty (20 Weeks)</t>
  </si>
  <si>
    <t>Consignment Avg In-Stock%</t>
  </si>
  <si>
    <t>Sales Qty Total</t>
  </si>
  <si>
    <t>Sales Amount Total</t>
  </si>
  <si>
    <t>SKU Count</t>
  </si>
  <si>
    <t>SKU Productivity</t>
  </si>
  <si>
    <t>Sales Qty</t>
  </si>
  <si>
    <t>Sales Amount</t>
  </si>
  <si>
    <t>ADUL</t>
  </si>
  <si>
    <t>APL</t>
  </si>
  <si>
    <t>ART</t>
  </si>
  <si>
    <t>BASI</t>
  </si>
  <si>
    <t>BATH</t>
  </si>
  <si>
    <t>BLK</t>
  </si>
  <si>
    <t>FUO</t>
  </si>
  <si>
    <t>FUR</t>
  </si>
  <si>
    <t>HHL</t>
  </si>
  <si>
    <t>LGT</t>
  </si>
  <si>
    <t>MIS</t>
  </si>
  <si>
    <t>PET</t>
  </si>
  <si>
    <t>PETB</t>
  </si>
  <si>
    <t>RUG</t>
  </si>
  <si>
    <t>SHET</t>
  </si>
  <si>
    <t>TOWL</t>
  </si>
  <si>
    <t>WIN</t>
  </si>
  <si>
    <t>Grand Total</t>
  </si>
</sst>
</file>

<file path=xl/styles.xml><?xml version="1.0" encoding="utf-8"?>
<styleSheet xmlns="http://schemas.openxmlformats.org/spreadsheetml/2006/main">
  <numFmts count="2">
    <numFmt numFmtId="164" formatCode="#0.00%"/>
    <numFmt numFmtId="165" formatCode="$#,##0.00"/>
  </numFmts>
  <fonts count="5">
    <font>
      <sz val="11"/>
      <name val="Calibri"/>
    </font>
    <font>
      <sz val="10"/>
      <name val="Calibri"/>
    </font>
    <font>
      <sz val="10"/>
      <color rgb="FFFFFFFF" tint="0"/>
      <name val="Calibri"/>
    </font>
    <font>
      <b/>
      <sz val="10"/>
      <color rgb="FFFFFFFF" tint="0"/>
      <name val="Calibri"/>
    </font>
    <font>
      <b/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9">
    <border>
      <left/>
      <right/>
      <top/>
      <bottom/>
      <diagonal/>
    </border>
    <border>
      <left/>
      <right/>
      <top style="thin"/>
      <bottom/>
      <diagonal/>
    </border>
    <border>
      <left style="thin"/>
      <right/>
      <top style="thin"/>
      <bottom/>
      <diagonal/>
    </border>
    <border>
      <left style="thin"/>
      <right style="thin"/>
      <top style="thin"/>
      <bottom/>
      <diagonal/>
    </border>
    <border>
      <left/>
      <right style="thin"/>
      <top style="thin"/>
      <bottom/>
      <diagonal/>
    </border>
    <border>
      <left/>
      <right/>
      <top style="thin"/>
      <bottom style="thin"/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numFmtId="0" fontId="0"/>
  </cellStyleXfs>
  <cellXfs count="20">
    <xf numFmtId="0" applyNumberFormat="1" fontId="0" applyFont="1" xfId="0"/>
    <xf numFmtId="0" applyNumberFormat="1" fontId="1" applyFont="1" xfId="0">
      <alignment wrapText="1"/>
    </xf>
    <xf numFmtId="0" applyNumberFormat="1" fontId="2" applyFont="1" fillId="2" applyFill="1" borderId="3" applyBorder="1" xfId="0">
      <alignment horizontal="center" vertical="center" wrapText="1"/>
    </xf>
    <xf numFmtId="0" applyNumberFormat="1" fontId="2" applyFont="1" fillId="2" applyFill="1" borderId="2" applyBorder="1" xfId="0">
      <alignment horizontal="center" vertical="center" wrapText="1"/>
    </xf>
    <xf numFmtId="0" applyNumberFormat="1" fontId="2" applyFont="1" fillId="2" applyFill="1" borderId="7" applyBorder="1" xfId="0">
      <alignment horizontal="center" vertical="center" wrapText="1"/>
    </xf>
    <xf numFmtId="0" applyNumberFormat="1" fontId="2" applyFont="1" fillId="2" applyFill="1" borderId="1" applyBorder="1" xfId="0">
      <alignment horizontal="center" vertical="center" wrapText="1"/>
    </xf>
    <xf numFmtId="0" applyNumberFormat="1" fontId="2" applyFont="1" fillId="2" applyFill="1" borderId="4" applyBorder="1" xfId="0">
      <alignment horizontal="center" vertical="center" wrapText="1"/>
    </xf>
    <xf numFmtId="0" applyNumberFormat="1" fontId="2" applyFont="1" fillId="2" applyFill="1" borderId="6" applyBorder="1" xfId="0">
      <alignment horizontal="center" vertical="center" wrapText="1"/>
    </xf>
    <xf numFmtId="0" applyNumberFormat="1" fontId="2" applyFont="1" fillId="2" applyFill="1" borderId="5" applyBorder="1" xfId="0">
      <alignment horizontal="center" vertical="center" wrapText="1"/>
    </xf>
    <xf numFmtId="0" applyNumberFormat="1" fontId="2" applyFont="1" fillId="2" applyFill="1" borderId="8" applyBorder="1" xfId="0">
      <alignment horizontal="center" vertical="center" wrapText="1"/>
    </xf>
    <xf numFmtId="0" applyNumberFormat="1" fontId="1" applyFont="1" borderId="7" applyBorder="1" xfId="0">
      <alignment wrapText="1"/>
    </xf>
    <xf numFmtId="3" applyNumberFormat="1" fontId="1" applyFont="1" borderId="7" applyBorder="1" xfId="0">
      <alignment wrapText="1"/>
    </xf>
    <xf numFmtId="164" applyNumberFormat="1" fontId="1" applyFont="1" borderId="7" applyBorder="1" xfId="0">
      <alignment wrapText="1"/>
    </xf>
    <xf numFmtId="165" applyNumberFormat="1" fontId="1" applyFont="1" borderId="7" applyBorder="1" xfId="0">
      <alignment wrapText="1"/>
    </xf>
    <xf numFmtId="4" applyNumberFormat="1" fontId="1" applyFont="1" borderId="7" applyBorder="1" xfId="0">
      <alignment wrapText="1"/>
    </xf>
    <xf numFmtId="3" applyNumberFormat="1" fontId="4" applyFont="1" borderId="7" applyBorder="1" xfId="0">
      <alignment wrapText="1"/>
    </xf>
    <xf numFmtId="164" applyNumberFormat="1" fontId="4" applyFont="1" borderId="7" applyBorder="1" xfId="0">
      <alignment wrapText="1"/>
    </xf>
    <xf numFmtId="165" applyNumberFormat="1" fontId="4" applyFont="1" borderId="7" applyBorder="1" xfId="0">
      <alignment wrapText="1"/>
    </xf>
    <xf numFmtId="4" applyNumberFormat="1" fontId="4" applyFont="1" borderId="7" applyBorder="1" xfId="0">
      <alignment wrapText="1"/>
    </xf>
    <xf numFmtId="0" applyNumberFormat="1" fontId="3" applyFont="1" fillId="2" applyFill="1" borderId="7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AS22"/>
  <sheetViews>
    <sheetView workbookViewId="0" zoomScale="85">
      <pane xSplit="1" ySplit="4" topLeftCell="B5" state="frozen" activePane="bottomRight"/>
      <selection pane="topRight" activeCell="B1" sqref="B1"/>
      <selection pane="bottomLeft" activeCell="A5" sqref="A5"/>
      <selection pane="bottomRight" activeCell="A1" sqref="A1"/>
    </sheetView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  <col min="17" max="17" width="17" customWidth="1"/>
    <col min="18" max="18" width="17" customWidth="1"/>
    <col min="19" max="19" width="17" customWidth="1"/>
    <col min="20" max="20" width="17" customWidth="1"/>
    <col min="21" max="21" width="17" customWidth="1"/>
    <col min="22" max="22" width="17" customWidth="1"/>
    <col min="23" max="23" width="17" customWidth="1"/>
    <col min="24" max="24" width="17" customWidth="1"/>
    <col min="25" max="25" width="17" customWidth="1"/>
    <col min="26" max="26" width="17" customWidth="1"/>
    <col min="27" max="27" width="17" customWidth="1"/>
    <col min="28" max="28" width="17" customWidth="1"/>
    <col min="29" max="29" width="17" customWidth="1"/>
    <col min="30" max="30" width="17" customWidth="1"/>
    <col min="31" max="31" width="17" customWidth="1"/>
    <col min="32" max="32" width="17" customWidth="1"/>
    <col min="33" max="33" width="17" customWidth="1"/>
    <col min="34" max="34" width="17" customWidth="1"/>
    <col min="35" max="35" width="17" customWidth="1"/>
    <col min="36" max="36" width="17" customWidth="1"/>
    <col min="37" max="37" width="17" customWidth="1"/>
    <col min="38" max="38" width="17" customWidth="1"/>
    <col min="39" max="39" width="17" customWidth="1"/>
    <col min="40" max="40" width="17" customWidth="1"/>
    <col min="41" max="41" width="17" customWidth="1"/>
    <col min="42" max="42" width="17" customWidth="1"/>
    <col min="43" max="43" width="17" customWidth="1"/>
    <col min="44" max="44" width="17" customWidth="1"/>
    <col min="45" max="45" width="17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</row>
    <row r="2">
      <c r="A2" s="2" t="s">
        <v>8</v>
      </c>
      <c r="B2" s="3" t="s">
        <v>9</v>
      </c>
      <c r="C2" s="5" t="s">
        <v>9</v>
      </c>
      <c r="D2" s="5" t="s">
        <v>9</v>
      </c>
      <c r="E2" s="5" t="s">
        <v>9</v>
      </c>
      <c r="F2" s="5" t="s">
        <v>9</v>
      </c>
      <c r="G2" s="5" t="s">
        <v>9</v>
      </c>
      <c r="H2" s="5" t="s">
        <v>9</v>
      </c>
      <c r="I2" s="6" t="s">
        <v>9</v>
      </c>
      <c r="J2" s="7" t="s">
        <v>10</v>
      </c>
      <c r="K2" s="8" t="s">
        <v>10</v>
      </c>
      <c r="L2" s="8" t="s">
        <v>10</v>
      </c>
      <c r="M2" s="8" t="s">
        <v>10</v>
      </c>
      <c r="N2" s="8" t="s">
        <v>10</v>
      </c>
      <c r="O2" s="8" t="s">
        <v>10</v>
      </c>
      <c r="P2" s="8" t="s">
        <v>10</v>
      </c>
      <c r="Q2" s="8" t="s">
        <v>10</v>
      </c>
      <c r="R2" s="8" t="s">
        <v>10</v>
      </c>
      <c r="S2" s="8" t="s">
        <v>10</v>
      </c>
      <c r="T2" s="8" t="s">
        <v>10</v>
      </c>
      <c r="U2" s="9" t="s">
        <v>10</v>
      </c>
      <c r="V2" s="7" t="s">
        <v>11</v>
      </c>
      <c r="W2" s="8" t="s">
        <v>11</v>
      </c>
      <c r="X2" s="8" t="s">
        <v>11</v>
      </c>
      <c r="Y2" s="8" t="s">
        <v>11</v>
      </c>
      <c r="Z2" s="8" t="s">
        <v>11</v>
      </c>
      <c r="AA2" s="8" t="s">
        <v>11</v>
      </c>
      <c r="AB2" s="8" t="s">
        <v>11</v>
      </c>
      <c r="AC2" s="9" t="s">
        <v>11</v>
      </c>
      <c r="AD2" s="7" t="s">
        <v>12</v>
      </c>
      <c r="AE2" s="8" t="s">
        <v>12</v>
      </c>
      <c r="AF2" s="8" t="s">
        <v>12</v>
      </c>
      <c r="AG2" s="8" t="s">
        <v>12</v>
      </c>
      <c r="AH2" s="8" t="s">
        <v>12</v>
      </c>
      <c r="AI2" s="8" t="s">
        <v>12</v>
      </c>
      <c r="AJ2" s="8" t="s">
        <v>12</v>
      </c>
      <c r="AK2" s="9" t="s">
        <v>12</v>
      </c>
      <c r="AL2" s="7" t="s">
        <v>13</v>
      </c>
      <c r="AM2" s="8" t="s">
        <v>13</v>
      </c>
      <c r="AN2" s="8" t="s">
        <v>13</v>
      </c>
      <c r="AO2" s="8" t="s">
        <v>13</v>
      </c>
      <c r="AP2" s="8" t="s">
        <v>13</v>
      </c>
      <c r="AQ2" s="8" t="s">
        <v>13</v>
      </c>
      <c r="AR2" s="8" t="s">
        <v>13</v>
      </c>
      <c r="AS2" s="9" t="s">
        <v>13</v>
      </c>
    </row>
    <row r="3">
      <c r="A3" s="4" t="s">
        <v>8</v>
      </c>
      <c r="B3" s="4" t="s">
        <v>9</v>
      </c>
      <c r="C3" s="4" t="s">
        <v>9</v>
      </c>
      <c r="D3" s="4" t="s">
        <v>9</v>
      </c>
      <c r="E3" s="4" t="s">
        <v>9</v>
      </c>
      <c r="F3" s="4" t="s">
        <v>9</v>
      </c>
      <c r="G3" s="4" t="s">
        <v>9</v>
      </c>
      <c r="H3" s="4" t="s">
        <v>9</v>
      </c>
      <c r="I3" s="4" t="s">
        <v>9</v>
      </c>
      <c r="J3" s="4" t="s">
        <v>14</v>
      </c>
      <c r="K3" s="4" t="s">
        <v>14</v>
      </c>
      <c r="L3" s="4" t="s">
        <v>14</v>
      </c>
      <c r="M3" s="4" t="s">
        <v>14</v>
      </c>
      <c r="N3" s="4" t="s">
        <v>15</v>
      </c>
      <c r="O3" s="4" t="s">
        <v>15</v>
      </c>
      <c r="P3" s="4" t="s">
        <v>15</v>
      </c>
      <c r="Q3" s="4" t="s">
        <v>15</v>
      </c>
      <c r="R3" s="4" t="s">
        <v>16</v>
      </c>
      <c r="S3" s="4" t="s">
        <v>17</v>
      </c>
      <c r="T3" s="4" t="s">
        <v>18</v>
      </c>
      <c r="U3" s="4" t="s">
        <v>19</v>
      </c>
      <c r="V3" s="4" t="s">
        <v>14</v>
      </c>
      <c r="W3" s="4" t="s">
        <v>14</v>
      </c>
      <c r="X3" s="4" t="s">
        <v>14</v>
      </c>
      <c r="Y3" s="4" t="s">
        <v>15</v>
      </c>
      <c r="Z3" s="4" t="s">
        <v>15</v>
      </c>
      <c r="AA3" s="4" t="s">
        <v>15</v>
      </c>
      <c r="AB3" s="4" t="s">
        <v>16</v>
      </c>
      <c r="AC3" s="4" t="s">
        <v>17</v>
      </c>
      <c r="AD3" s="4" t="s">
        <v>14</v>
      </c>
      <c r="AE3" s="4" t="s">
        <v>14</v>
      </c>
      <c r="AF3" s="4" t="s">
        <v>14</v>
      </c>
      <c r="AG3" s="4" t="s">
        <v>15</v>
      </c>
      <c r="AH3" s="4" t="s">
        <v>15</v>
      </c>
      <c r="AI3" s="4" t="s">
        <v>15</v>
      </c>
      <c r="AJ3" s="4" t="s">
        <v>16</v>
      </c>
      <c r="AK3" s="4" t="s">
        <v>17</v>
      </c>
      <c r="AL3" s="4" t="s">
        <v>14</v>
      </c>
      <c r="AM3" s="4" t="s">
        <v>14</v>
      </c>
      <c r="AN3" s="4" t="s">
        <v>14</v>
      </c>
      <c r="AO3" s="4" t="s">
        <v>15</v>
      </c>
      <c r="AP3" s="4" t="s">
        <v>15</v>
      </c>
      <c r="AQ3" s="4" t="s">
        <v>15</v>
      </c>
      <c r="AR3" s="4" t="s">
        <v>16</v>
      </c>
      <c r="AS3" s="4" t="s">
        <v>17</v>
      </c>
    </row>
    <row r="4">
      <c r="A4" s="4" t="s">
        <v>8</v>
      </c>
      <c r="B4" s="4" t="s">
        <v>20</v>
      </c>
      <c r="C4" s="4" t="s">
        <v>21</v>
      </c>
      <c r="D4" s="4" t="s">
        <v>22</v>
      </c>
      <c r="E4" s="4" t="s">
        <v>23</v>
      </c>
      <c r="F4" s="4" t="s">
        <v>24</v>
      </c>
      <c r="G4" s="4" t="s">
        <v>25</v>
      </c>
      <c r="H4" s="4" t="s">
        <v>26</v>
      </c>
      <c r="I4" s="4" t="s">
        <v>27</v>
      </c>
      <c r="J4" s="4" t="s">
        <v>28</v>
      </c>
      <c r="K4" s="4" t="s">
        <v>29</v>
      </c>
      <c r="L4" s="4" t="s">
        <v>30</v>
      </c>
      <c r="M4" s="4" t="s">
        <v>31</v>
      </c>
      <c r="N4" s="4" t="s">
        <v>28</v>
      </c>
      <c r="O4" s="4" t="s">
        <v>29</v>
      </c>
      <c r="P4" s="4" t="s">
        <v>30</v>
      </c>
      <c r="Q4" s="4" t="s">
        <v>31</v>
      </c>
      <c r="R4" s="4" t="s">
        <v>16</v>
      </c>
      <c r="S4" s="4" t="s">
        <v>17</v>
      </c>
      <c r="T4" s="4" t="s">
        <v>18</v>
      </c>
      <c r="U4" s="4" t="s">
        <v>19</v>
      </c>
      <c r="V4" s="4" t="s">
        <v>32</v>
      </c>
      <c r="W4" s="4" t="s">
        <v>33</v>
      </c>
      <c r="X4" s="4" t="s">
        <v>30</v>
      </c>
      <c r="Y4" s="4" t="s">
        <v>32</v>
      </c>
      <c r="Z4" s="4" t="s">
        <v>33</v>
      </c>
      <c r="AA4" s="4" t="s">
        <v>30</v>
      </c>
      <c r="AB4" s="4" t="s">
        <v>16</v>
      </c>
      <c r="AC4" s="4" t="s">
        <v>17</v>
      </c>
      <c r="AD4" s="4" t="s">
        <v>32</v>
      </c>
      <c r="AE4" s="4" t="s">
        <v>33</v>
      </c>
      <c r="AF4" s="4" t="s">
        <v>30</v>
      </c>
      <c r="AG4" s="4" t="s">
        <v>32</v>
      </c>
      <c r="AH4" s="4" t="s">
        <v>33</v>
      </c>
      <c r="AI4" s="4" t="s">
        <v>30</v>
      </c>
      <c r="AJ4" s="4" t="s">
        <v>16</v>
      </c>
      <c r="AK4" s="4" t="s">
        <v>17</v>
      </c>
      <c r="AL4" s="4" t="s">
        <v>32</v>
      </c>
      <c r="AM4" s="4" t="s">
        <v>33</v>
      </c>
      <c r="AN4" s="4" t="s">
        <v>30</v>
      </c>
      <c r="AO4" s="4" t="s">
        <v>32</v>
      </c>
      <c r="AP4" s="4" t="s">
        <v>33</v>
      </c>
      <c r="AQ4" s="4" t="s">
        <v>30</v>
      </c>
      <c r="AR4" s="4" t="s">
        <v>16</v>
      </c>
      <c r="AS4" s="4" t="s">
        <v>17</v>
      </c>
    </row>
    <row r="5">
      <c r="A5" s="10" t="s">
        <v>34</v>
      </c>
      <c r="B5" s="11">
        <v>846811</v>
      </c>
      <c r="C5" s="11">
        <f>=ROUNDDOWN(32.9516393889161,0)</f>
      </c>
      <c r="D5" s="11">
        <v>139858</v>
      </c>
      <c r="E5" s="12">
        <v>0.9191</v>
      </c>
      <c r="F5" s="11"/>
      <c r="G5" s="11">
        <f>=ROUNDDOWN({0},0)</f>
      </c>
      <c r="H5" s="11"/>
      <c r="I5" s="12">
        <v>0.8332</v>
      </c>
      <c r="J5" s="11">
        <v>6368</v>
      </c>
      <c r="K5" s="13">
        <v>299292.6</v>
      </c>
      <c r="L5" s="11">
        <v>2442</v>
      </c>
      <c r="M5" s="14">
        <v>122.56</v>
      </c>
      <c r="N5" s="11"/>
      <c r="O5" s="13"/>
      <c r="P5" s="11"/>
      <c r="Q5" s="14"/>
      <c r="R5" s="12"/>
      <c r="S5" s="12"/>
      <c r="T5" s="12"/>
      <c r="U5" s="12"/>
      <c r="V5" s="11">
        <v>5404</v>
      </c>
      <c r="W5" s="13">
        <v>251511.29</v>
      </c>
      <c r="X5" s="11">
        <v>2124</v>
      </c>
      <c r="Y5" s="11"/>
      <c r="Z5" s="13"/>
      <c r="AA5" s="11"/>
      <c r="AB5" s="12"/>
      <c r="AC5" s="12"/>
      <c r="AD5" s="11">
        <v>950</v>
      </c>
      <c r="AE5" s="13">
        <v>46466.45</v>
      </c>
      <c r="AF5" s="11">
        <v>1451</v>
      </c>
      <c r="AG5" s="11"/>
      <c r="AH5" s="13"/>
      <c r="AI5" s="11"/>
      <c r="AJ5" s="12"/>
      <c r="AK5" s="12"/>
      <c r="AL5" s="11">
        <v>14</v>
      </c>
      <c r="AM5" s="13">
        <v>1314.86</v>
      </c>
      <c r="AN5" s="11">
        <v>2201</v>
      </c>
      <c r="AO5" s="11"/>
      <c r="AP5" s="13"/>
      <c r="AQ5" s="11"/>
      <c r="AR5" s="12"/>
      <c r="AS5" s="12"/>
    </row>
    <row r="6">
      <c r="A6" s="10" t="s">
        <v>35</v>
      </c>
      <c r="B6" s="11">
        <v>14563</v>
      </c>
      <c r="C6" s="11">
        <f>=ROUNDDOWN(78.7614926987561,0)</f>
      </c>
      <c r="D6" s="11"/>
      <c r="E6" s="12">
        <v>1</v>
      </c>
      <c r="F6" s="11"/>
      <c r="G6" s="11">
        <f>=ROUNDDOWN({0},0)</f>
      </c>
      <c r="H6" s="11"/>
      <c r="I6" s="12"/>
      <c r="J6" s="11"/>
      <c r="K6" s="13"/>
      <c r="L6" s="11">
        <v>68</v>
      </c>
      <c r="M6" s="14"/>
      <c r="N6" s="11"/>
      <c r="O6" s="13"/>
      <c r="P6" s="11"/>
      <c r="Q6" s="14"/>
      <c r="R6" s="12"/>
      <c r="S6" s="12"/>
      <c r="T6" s="12"/>
      <c r="U6" s="12"/>
      <c r="V6" s="11"/>
      <c r="W6" s="13"/>
      <c r="X6" s="11">
        <v>46</v>
      </c>
      <c r="Y6" s="11"/>
      <c r="Z6" s="13"/>
      <c r="AA6" s="11"/>
      <c r="AB6" s="12"/>
      <c r="AC6" s="12"/>
      <c r="AD6" s="11"/>
      <c r="AE6" s="13"/>
      <c r="AF6" s="11"/>
      <c r="AG6" s="11"/>
      <c r="AH6" s="13"/>
      <c r="AI6" s="11"/>
      <c r="AJ6" s="12"/>
      <c r="AK6" s="12"/>
      <c r="AL6" s="11"/>
      <c r="AM6" s="13"/>
      <c r="AN6" s="11">
        <v>1</v>
      </c>
      <c r="AO6" s="11"/>
      <c r="AP6" s="13"/>
      <c r="AQ6" s="11"/>
      <c r="AR6" s="12"/>
      <c r="AS6" s="12"/>
    </row>
    <row r="7">
      <c r="A7" s="10" t="s">
        <v>36</v>
      </c>
      <c r="B7" s="11">
        <v>12756</v>
      </c>
      <c r="C7" s="11">
        <f>=ROUNDDOWN(11.831926537427,0)</f>
      </c>
      <c r="D7" s="11">
        <v>16120</v>
      </c>
      <c r="E7" s="12">
        <v>0.6306</v>
      </c>
      <c r="F7" s="11"/>
      <c r="G7" s="11">
        <f>=ROUNDDOWN({0},0)</f>
      </c>
      <c r="H7" s="11"/>
      <c r="I7" s="12"/>
      <c r="J7" s="11">
        <v>3</v>
      </c>
      <c r="K7" s="13">
        <v>223.52</v>
      </c>
      <c r="L7" s="11">
        <v>98</v>
      </c>
      <c r="M7" s="14">
        <v>2.28</v>
      </c>
      <c r="N7" s="11"/>
      <c r="O7" s="13"/>
      <c r="P7" s="11"/>
      <c r="Q7" s="14"/>
      <c r="R7" s="12"/>
      <c r="S7" s="12"/>
      <c r="T7" s="12"/>
      <c r="U7" s="12"/>
      <c r="V7" s="11"/>
      <c r="W7" s="13"/>
      <c r="X7" s="11">
        <v>94</v>
      </c>
      <c r="Y7" s="11"/>
      <c r="Z7" s="13"/>
      <c r="AA7" s="11"/>
      <c r="AB7" s="12"/>
      <c r="AC7" s="12"/>
      <c r="AD7" s="11"/>
      <c r="AE7" s="13"/>
      <c r="AF7" s="11">
        <v>4</v>
      </c>
      <c r="AG7" s="11"/>
      <c r="AH7" s="13"/>
      <c r="AI7" s="11"/>
      <c r="AJ7" s="12"/>
      <c r="AK7" s="12"/>
      <c r="AL7" s="11">
        <v>3</v>
      </c>
      <c r="AM7" s="13">
        <v>223.52</v>
      </c>
      <c r="AN7" s="11">
        <v>98</v>
      </c>
      <c r="AO7" s="11"/>
      <c r="AP7" s="13"/>
      <c r="AQ7" s="11"/>
      <c r="AR7" s="12"/>
      <c r="AS7" s="12"/>
    </row>
    <row r="8">
      <c r="A8" s="10" t="s">
        <v>37</v>
      </c>
      <c r="B8" s="11">
        <v>160951</v>
      </c>
      <c r="C8" s="11">
        <f>=ROUNDDOWN(36.2436948297604,0)</f>
      </c>
      <c r="D8" s="11">
        <v>24485</v>
      </c>
      <c r="E8" s="12">
        <v>0.9878</v>
      </c>
      <c r="F8" s="11"/>
      <c r="G8" s="11">
        <f>=ROUNDDOWN({0},0)</f>
      </c>
      <c r="H8" s="11"/>
      <c r="I8" s="12"/>
      <c r="J8" s="11">
        <v>129</v>
      </c>
      <c r="K8" s="13">
        <v>6780.72</v>
      </c>
      <c r="L8" s="11">
        <v>249</v>
      </c>
      <c r="M8" s="14">
        <v>27.23</v>
      </c>
      <c r="N8" s="11"/>
      <c r="O8" s="13"/>
      <c r="P8" s="11"/>
      <c r="Q8" s="14"/>
      <c r="R8" s="12"/>
      <c r="S8" s="12"/>
      <c r="T8" s="12"/>
      <c r="U8" s="12"/>
      <c r="V8" s="11">
        <v>75</v>
      </c>
      <c r="W8" s="13">
        <v>4290.38</v>
      </c>
      <c r="X8" s="11">
        <v>242</v>
      </c>
      <c r="Y8" s="11"/>
      <c r="Z8" s="13"/>
      <c r="AA8" s="11"/>
      <c r="AB8" s="12"/>
      <c r="AC8" s="12"/>
      <c r="AD8" s="11">
        <v>45</v>
      </c>
      <c r="AE8" s="13">
        <v>2052.93</v>
      </c>
      <c r="AF8" s="11">
        <v>170</v>
      </c>
      <c r="AG8" s="11"/>
      <c r="AH8" s="13"/>
      <c r="AI8" s="11"/>
      <c r="AJ8" s="12"/>
      <c r="AK8" s="12"/>
      <c r="AL8" s="11">
        <v>9</v>
      </c>
      <c r="AM8" s="13">
        <v>437.41</v>
      </c>
      <c r="AN8" s="11">
        <v>243</v>
      </c>
      <c r="AO8" s="11"/>
      <c r="AP8" s="13"/>
      <c r="AQ8" s="11"/>
      <c r="AR8" s="12"/>
      <c r="AS8" s="12"/>
    </row>
    <row r="9">
      <c r="A9" s="10" t="s">
        <v>38</v>
      </c>
      <c r="B9" s="11">
        <v>338428</v>
      </c>
      <c r="C9" s="11">
        <f>=ROUNDDOWN(34.6590199190947,0)</f>
      </c>
      <c r="D9" s="11">
        <v>114616</v>
      </c>
      <c r="E9" s="12">
        <v>0.9464</v>
      </c>
      <c r="F9" s="11"/>
      <c r="G9" s="11">
        <f>=ROUNDDOWN({0},0)</f>
      </c>
      <c r="H9" s="11"/>
      <c r="I9" s="12"/>
      <c r="J9" s="11">
        <v>35</v>
      </c>
      <c r="K9" s="13">
        <v>1270.26</v>
      </c>
      <c r="L9" s="11">
        <v>340</v>
      </c>
      <c r="M9" s="14">
        <v>3.74</v>
      </c>
      <c r="N9" s="11"/>
      <c r="O9" s="13"/>
      <c r="P9" s="11"/>
      <c r="Q9" s="14"/>
      <c r="R9" s="12"/>
      <c r="S9" s="12"/>
      <c r="T9" s="12"/>
      <c r="U9" s="12"/>
      <c r="V9" s="11">
        <v>17</v>
      </c>
      <c r="W9" s="13">
        <v>564.64</v>
      </c>
      <c r="X9" s="11">
        <v>283</v>
      </c>
      <c r="Y9" s="11"/>
      <c r="Z9" s="13"/>
      <c r="AA9" s="11"/>
      <c r="AB9" s="12"/>
      <c r="AC9" s="12"/>
      <c r="AD9" s="11">
        <v>4</v>
      </c>
      <c r="AE9" s="13">
        <v>154.26</v>
      </c>
      <c r="AF9" s="11">
        <v>164</v>
      </c>
      <c r="AG9" s="11"/>
      <c r="AH9" s="13"/>
      <c r="AI9" s="11"/>
      <c r="AJ9" s="12"/>
      <c r="AK9" s="12"/>
      <c r="AL9" s="11">
        <v>14</v>
      </c>
      <c r="AM9" s="13">
        <v>551.36</v>
      </c>
      <c r="AN9" s="11">
        <v>294</v>
      </c>
      <c r="AO9" s="11"/>
      <c r="AP9" s="13"/>
      <c r="AQ9" s="11"/>
      <c r="AR9" s="12"/>
      <c r="AS9" s="12"/>
    </row>
    <row r="10">
      <c r="A10" s="10" t="s">
        <v>39</v>
      </c>
      <c r="B10" s="11">
        <v>651897</v>
      </c>
      <c r="C10" s="11">
        <f>=ROUNDDOWN(47.5192074993075,0)</f>
      </c>
      <c r="D10" s="11">
        <v>158259</v>
      </c>
      <c r="E10" s="12">
        <v>0.9631</v>
      </c>
      <c r="F10" s="11"/>
      <c r="G10" s="11">
        <f>=ROUNDDOWN({0},0)</f>
      </c>
      <c r="H10" s="11"/>
      <c r="I10" s="12">
        <v>0.957</v>
      </c>
      <c r="J10" s="11">
        <v>935</v>
      </c>
      <c r="K10" s="13">
        <v>58652.4</v>
      </c>
      <c r="L10" s="11">
        <v>1117</v>
      </c>
      <c r="M10" s="14">
        <v>52.51</v>
      </c>
      <c r="N10" s="11"/>
      <c r="O10" s="13"/>
      <c r="P10" s="11"/>
      <c r="Q10" s="14"/>
      <c r="R10" s="12"/>
      <c r="S10" s="12"/>
      <c r="T10" s="12"/>
      <c r="U10" s="12"/>
      <c r="V10" s="11">
        <v>653</v>
      </c>
      <c r="W10" s="13">
        <v>34643.8</v>
      </c>
      <c r="X10" s="11">
        <v>744</v>
      </c>
      <c r="Y10" s="11"/>
      <c r="Z10" s="13"/>
      <c r="AA10" s="11"/>
      <c r="AB10" s="12"/>
      <c r="AC10" s="12"/>
      <c r="AD10" s="11">
        <v>276</v>
      </c>
      <c r="AE10" s="13">
        <v>23354.66</v>
      </c>
      <c r="AF10" s="11">
        <v>624</v>
      </c>
      <c r="AG10" s="11"/>
      <c r="AH10" s="13"/>
      <c r="AI10" s="11"/>
      <c r="AJ10" s="12"/>
      <c r="AK10" s="12"/>
      <c r="AL10" s="11">
        <v>6</v>
      </c>
      <c r="AM10" s="13">
        <v>653.94</v>
      </c>
      <c r="AN10" s="11">
        <v>943</v>
      </c>
      <c r="AO10" s="11"/>
      <c r="AP10" s="13"/>
      <c r="AQ10" s="11"/>
      <c r="AR10" s="12"/>
      <c r="AS10" s="12"/>
    </row>
    <row r="11">
      <c r="A11" s="10" t="s">
        <v>40</v>
      </c>
      <c r="B11" s="11">
        <v>447</v>
      </c>
      <c r="C11" s="11">
        <f>=ROUNDDOWN(27.9375,0)</f>
      </c>
      <c r="D11" s="11">
        <v>304</v>
      </c>
      <c r="E11" s="12">
        <v>0.7143</v>
      </c>
      <c r="F11" s="11"/>
      <c r="G11" s="11">
        <f>=ROUNDDOWN({0},0)</f>
      </c>
      <c r="H11" s="11"/>
      <c r="I11" s="12"/>
      <c r="J11" s="11"/>
      <c r="K11" s="13"/>
      <c r="L11" s="11">
        <v>29</v>
      </c>
      <c r="M11" s="14"/>
      <c r="N11" s="11"/>
      <c r="O11" s="13"/>
      <c r="P11" s="11"/>
      <c r="Q11" s="14"/>
      <c r="R11" s="12"/>
      <c r="S11" s="12"/>
      <c r="T11" s="12"/>
      <c r="U11" s="12"/>
      <c r="V11" s="11"/>
      <c r="W11" s="13"/>
      <c r="X11" s="11">
        <v>14</v>
      </c>
      <c r="Y11" s="11"/>
      <c r="Z11" s="13"/>
      <c r="AA11" s="11"/>
      <c r="AB11" s="12"/>
      <c r="AC11" s="12"/>
      <c r="AD11" s="11"/>
      <c r="AE11" s="13"/>
      <c r="AF11" s="11"/>
      <c r="AG11" s="11"/>
      <c r="AH11" s="13"/>
      <c r="AI11" s="11"/>
      <c r="AJ11" s="12"/>
      <c r="AK11" s="12"/>
      <c r="AL11" s="11"/>
      <c r="AM11" s="13"/>
      <c r="AN11" s="11"/>
      <c r="AO11" s="11"/>
      <c r="AP11" s="13"/>
      <c r="AQ11" s="11"/>
      <c r="AR11" s="12"/>
      <c r="AS11" s="12"/>
    </row>
    <row r="12">
      <c r="A12" s="10" t="s">
        <v>41</v>
      </c>
      <c r="B12" s="11">
        <v>55748</v>
      </c>
      <c r="C12" s="11">
        <f>=ROUNDDOWN(12.312653223491,0)</f>
      </c>
      <c r="D12" s="11">
        <v>61686</v>
      </c>
      <c r="E12" s="12">
        <v>0.8447</v>
      </c>
      <c r="F12" s="11"/>
      <c r="G12" s="11">
        <f>=ROUNDDOWN({0},0)</f>
      </c>
      <c r="H12" s="11">
        <v>4989</v>
      </c>
      <c r="I12" s="12">
        <v>0.5705</v>
      </c>
      <c r="J12" s="11">
        <v>5</v>
      </c>
      <c r="K12" s="13">
        <v>1406.49</v>
      </c>
      <c r="L12" s="11">
        <v>409</v>
      </c>
      <c r="M12" s="14">
        <v>3.44</v>
      </c>
      <c r="N12" s="11"/>
      <c r="O12" s="13"/>
      <c r="P12" s="11"/>
      <c r="Q12" s="14"/>
      <c r="R12" s="12"/>
      <c r="S12" s="12"/>
      <c r="T12" s="12"/>
      <c r="U12" s="12"/>
      <c r="V12" s="11">
        <v>1</v>
      </c>
      <c r="W12" s="13">
        <v>461.99</v>
      </c>
      <c r="X12" s="11">
        <v>335</v>
      </c>
      <c r="Y12" s="11"/>
      <c r="Z12" s="13"/>
      <c r="AA12" s="11"/>
      <c r="AB12" s="12"/>
      <c r="AC12" s="12"/>
      <c r="AD12" s="11"/>
      <c r="AE12" s="13"/>
      <c r="AF12" s="11">
        <v>18</v>
      </c>
      <c r="AG12" s="11"/>
      <c r="AH12" s="13"/>
      <c r="AI12" s="11"/>
      <c r="AJ12" s="12"/>
      <c r="AK12" s="12"/>
      <c r="AL12" s="11">
        <v>4</v>
      </c>
      <c r="AM12" s="13">
        <v>944.5</v>
      </c>
      <c r="AN12" s="11">
        <v>320</v>
      </c>
      <c r="AO12" s="11"/>
      <c r="AP12" s="13"/>
      <c r="AQ12" s="11"/>
      <c r="AR12" s="12"/>
      <c r="AS12" s="12"/>
    </row>
    <row r="13">
      <c r="A13" s="10" t="s">
        <v>42</v>
      </c>
      <c r="B13" s="11">
        <v>35395</v>
      </c>
      <c r="C13" s="11">
        <f>=ROUNDDOWN(43.7677754420675,0)</f>
      </c>
      <c r="D13" s="11">
        <v>11605</v>
      </c>
      <c r="E13" s="12">
        <v>0.9712</v>
      </c>
      <c r="F13" s="11"/>
      <c r="G13" s="11">
        <f>=ROUNDDOWN({0},0)</f>
      </c>
      <c r="H13" s="11"/>
      <c r="I13" s="12"/>
      <c r="J13" s="11">
        <v>27</v>
      </c>
      <c r="K13" s="13">
        <v>8395.43</v>
      </c>
      <c r="L13" s="11">
        <v>198</v>
      </c>
      <c r="M13" s="14">
        <v>42.4</v>
      </c>
      <c r="N13" s="11"/>
      <c r="O13" s="13"/>
      <c r="P13" s="11"/>
      <c r="Q13" s="14"/>
      <c r="R13" s="12"/>
      <c r="S13" s="12"/>
      <c r="T13" s="12"/>
      <c r="U13" s="12"/>
      <c r="V13" s="11">
        <v>22</v>
      </c>
      <c r="W13" s="13">
        <v>7985.48</v>
      </c>
      <c r="X13" s="11">
        <v>198</v>
      </c>
      <c r="Y13" s="11"/>
      <c r="Z13" s="13"/>
      <c r="AA13" s="11"/>
      <c r="AB13" s="12"/>
      <c r="AC13" s="12"/>
      <c r="AD13" s="11"/>
      <c r="AE13" s="13"/>
      <c r="AF13" s="11">
        <v>70</v>
      </c>
      <c r="AG13" s="11"/>
      <c r="AH13" s="13"/>
      <c r="AI13" s="11"/>
      <c r="AJ13" s="12"/>
      <c r="AK13" s="12"/>
      <c r="AL13" s="11">
        <v>5</v>
      </c>
      <c r="AM13" s="13">
        <v>409.95</v>
      </c>
      <c r="AN13" s="11">
        <v>198</v>
      </c>
      <c r="AO13" s="11"/>
      <c r="AP13" s="13"/>
      <c r="AQ13" s="11"/>
      <c r="AR13" s="12"/>
      <c r="AS13" s="12"/>
    </row>
    <row r="14">
      <c r="A14" s="10" t="s">
        <v>43</v>
      </c>
      <c r="B14" s="11">
        <v>7640</v>
      </c>
      <c r="C14" s="11">
        <f>=ROUNDDOWN(15.9365874009178,0)</f>
      </c>
      <c r="D14" s="11">
        <v>5660</v>
      </c>
      <c r="E14" s="12">
        <v>0.6738</v>
      </c>
      <c r="F14" s="11"/>
      <c r="G14" s="11">
        <f>=ROUNDDOWN({0},0)</f>
      </c>
      <c r="H14" s="11"/>
      <c r="I14" s="12"/>
      <c r="J14" s="11"/>
      <c r="K14" s="13"/>
      <c r="L14" s="11">
        <v>62</v>
      </c>
      <c r="M14" s="14"/>
      <c r="N14" s="11"/>
      <c r="O14" s="13"/>
      <c r="P14" s="11"/>
      <c r="Q14" s="14"/>
      <c r="R14" s="12"/>
      <c r="S14" s="12"/>
      <c r="T14" s="12"/>
      <c r="U14" s="12"/>
      <c r="V14" s="11"/>
      <c r="W14" s="13"/>
      <c r="X14" s="11">
        <v>58</v>
      </c>
      <c r="Y14" s="11"/>
      <c r="Z14" s="13"/>
      <c r="AA14" s="11"/>
      <c r="AB14" s="12"/>
      <c r="AC14" s="12"/>
      <c r="AD14" s="11"/>
      <c r="AE14" s="13"/>
      <c r="AF14" s="11">
        <v>4</v>
      </c>
      <c r="AG14" s="11"/>
      <c r="AH14" s="13"/>
      <c r="AI14" s="11"/>
      <c r="AJ14" s="12"/>
      <c r="AK14" s="12"/>
      <c r="AL14" s="11"/>
      <c r="AM14" s="13"/>
      <c r="AN14" s="11">
        <v>62</v>
      </c>
      <c r="AO14" s="11"/>
      <c r="AP14" s="13"/>
      <c r="AQ14" s="11"/>
      <c r="AR14" s="12"/>
      <c r="AS14" s="12"/>
    </row>
    <row r="15">
      <c r="A15" s="10" t="s">
        <v>44</v>
      </c>
      <c r="B15" s="11">
        <v>12463</v>
      </c>
      <c r="C15" s="11">
        <f>=ROUNDDOWN(1164.76635514019,0)</f>
      </c>
      <c r="D15" s="11"/>
      <c r="E15" s="12">
        <v>1</v>
      </c>
      <c r="F15" s="11"/>
      <c r="G15" s="11">
        <f>=ROUNDDOWN({0},0)</f>
      </c>
      <c r="H15" s="11"/>
      <c r="I15" s="12"/>
      <c r="J15" s="11">
        <v>35</v>
      </c>
      <c r="K15" s="13">
        <v>846.68</v>
      </c>
      <c r="L15" s="11">
        <v>27</v>
      </c>
      <c r="M15" s="14">
        <v>31.36</v>
      </c>
      <c r="N15" s="11"/>
      <c r="O15" s="13"/>
      <c r="P15" s="11"/>
      <c r="Q15" s="14"/>
      <c r="R15" s="12"/>
      <c r="S15" s="12"/>
      <c r="T15" s="12"/>
      <c r="U15" s="12"/>
      <c r="V15" s="11">
        <v>10</v>
      </c>
      <c r="W15" s="13">
        <v>346.93</v>
      </c>
      <c r="X15" s="11">
        <v>27</v>
      </c>
      <c r="Y15" s="11"/>
      <c r="Z15" s="13"/>
      <c r="AA15" s="11"/>
      <c r="AB15" s="12"/>
      <c r="AC15" s="12"/>
      <c r="AD15" s="11">
        <v>25</v>
      </c>
      <c r="AE15" s="13">
        <v>499.75</v>
      </c>
      <c r="AF15" s="11">
        <v>27</v>
      </c>
      <c r="AG15" s="11"/>
      <c r="AH15" s="13"/>
      <c r="AI15" s="11"/>
      <c r="AJ15" s="12"/>
      <c r="AK15" s="12"/>
      <c r="AL15" s="11"/>
      <c r="AM15" s="13"/>
      <c r="AN15" s="11">
        <v>27</v>
      </c>
      <c r="AO15" s="11"/>
      <c r="AP15" s="13"/>
      <c r="AQ15" s="11"/>
      <c r="AR15" s="12"/>
      <c r="AS15" s="12"/>
    </row>
    <row r="16">
      <c r="A16" s="10" t="s">
        <v>45</v>
      </c>
      <c r="B16" s="11">
        <v>12650</v>
      </c>
      <c r="C16" s="11">
        <f>=ROUNDDOWN(221.5411558669,0)</f>
      </c>
      <c r="D16" s="11"/>
      <c r="E16" s="12">
        <v>1</v>
      </c>
      <c r="F16" s="11"/>
      <c r="G16" s="11">
        <f>=ROUNDDOWN({0},0)</f>
      </c>
      <c r="H16" s="11"/>
      <c r="I16" s="12"/>
      <c r="J16" s="11"/>
      <c r="K16" s="13"/>
      <c r="L16" s="11">
        <v>24</v>
      </c>
      <c r="M16" s="14"/>
      <c r="N16" s="11"/>
      <c r="O16" s="13"/>
      <c r="P16" s="11"/>
      <c r="Q16" s="14"/>
      <c r="R16" s="12"/>
      <c r="S16" s="12"/>
      <c r="T16" s="12"/>
      <c r="U16" s="12"/>
      <c r="V16" s="11"/>
      <c r="W16" s="13"/>
      <c r="X16" s="11">
        <v>5</v>
      </c>
      <c r="Y16" s="11"/>
      <c r="Z16" s="13"/>
      <c r="AA16" s="11"/>
      <c r="AB16" s="12"/>
      <c r="AC16" s="12"/>
      <c r="AD16" s="11"/>
      <c r="AE16" s="13"/>
      <c r="AF16" s="11">
        <v>8</v>
      </c>
      <c r="AG16" s="11"/>
      <c r="AH16" s="13"/>
      <c r="AI16" s="11"/>
      <c r="AJ16" s="12"/>
      <c r="AK16" s="12"/>
      <c r="AL16" s="11"/>
      <c r="AM16" s="13"/>
      <c r="AN16" s="11">
        <v>18</v>
      </c>
      <c r="AO16" s="11"/>
      <c r="AP16" s="13"/>
      <c r="AQ16" s="11"/>
      <c r="AR16" s="12"/>
      <c r="AS16" s="12"/>
    </row>
    <row r="17">
      <c r="A17" s="10" t="s">
        <v>46</v>
      </c>
      <c r="B17" s="11">
        <v>28814</v>
      </c>
      <c r="C17" s="11">
        <f>=ROUNDDOWN(64.7796762589928,0)</f>
      </c>
      <c r="D17" s="11">
        <v>5548</v>
      </c>
      <c r="E17" s="12">
        <v>0.8139</v>
      </c>
      <c r="F17" s="11"/>
      <c r="G17" s="11">
        <f>=ROUNDDOWN({0},0)</f>
      </c>
      <c r="H17" s="11"/>
      <c r="I17" s="12"/>
      <c r="J17" s="11"/>
      <c r="K17" s="13"/>
      <c r="L17" s="11">
        <v>67</v>
      </c>
      <c r="M17" s="14"/>
      <c r="N17" s="11"/>
      <c r="O17" s="13"/>
      <c r="P17" s="11"/>
      <c r="Q17" s="14"/>
      <c r="R17" s="12"/>
      <c r="S17" s="12"/>
      <c r="T17" s="12"/>
      <c r="U17" s="12"/>
      <c r="V17" s="11"/>
      <c r="W17" s="13"/>
      <c r="X17" s="11">
        <v>15</v>
      </c>
      <c r="Y17" s="11"/>
      <c r="Z17" s="13"/>
      <c r="AA17" s="11"/>
      <c r="AB17" s="12"/>
      <c r="AC17" s="12"/>
      <c r="AD17" s="11"/>
      <c r="AE17" s="13"/>
      <c r="AF17" s="11">
        <v>10</v>
      </c>
      <c r="AG17" s="11"/>
      <c r="AH17" s="13"/>
      <c r="AI17" s="11"/>
      <c r="AJ17" s="12"/>
      <c r="AK17" s="12"/>
      <c r="AL17" s="11"/>
      <c r="AM17" s="13"/>
      <c r="AN17" s="11">
        <v>64</v>
      </c>
      <c r="AO17" s="11"/>
      <c r="AP17" s="13"/>
      <c r="AQ17" s="11"/>
      <c r="AR17" s="12"/>
      <c r="AS17" s="12"/>
    </row>
    <row r="18">
      <c r="A18" s="10" t="s">
        <v>47</v>
      </c>
      <c r="B18" s="11">
        <v>4369</v>
      </c>
      <c r="C18" s="11">
        <f>=ROUNDDOWN(266.40243902439,0)</f>
      </c>
      <c r="D18" s="11"/>
      <c r="E18" s="12"/>
      <c r="F18" s="11"/>
      <c r="G18" s="11">
        <f>=ROUNDDOWN({0},0)</f>
      </c>
      <c r="H18" s="11"/>
      <c r="I18" s="12"/>
      <c r="J18" s="11">
        <v>1</v>
      </c>
      <c r="K18" s="13">
        <v>222.99</v>
      </c>
      <c r="L18" s="11"/>
      <c r="M18" s="14"/>
      <c r="N18" s="11"/>
      <c r="O18" s="13"/>
      <c r="P18" s="11"/>
      <c r="Q18" s="14"/>
      <c r="R18" s="12"/>
      <c r="S18" s="12"/>
      <c r="T18" s="12"/>
      <c r="U18" s="12"/>
      <c r="V18" s="11">
        <v>1</v>
      </c>
      <c r="W18" s="13">
        <v>222.99</v>
      </c>
      <c r="X18" s="11"/>
      <c r="Y18" s="11"/>
      <c r="Z18" s="13"/>
      <c r="AA18" s="11"/>
      <c r="AB18" s="12"/>
      <c r="AC18" s="12"/>
      <c r="AD18" s="11"/>
      <c r="AE18" s="13"/>
      <c r="AF18" s="11"/>
      <c r="AG18" s="11"/>
      <c r="AH18" s="13"/>
      <c r="AI18" s="11"/>
      <c r="AJ18" s="12"/>
      <c r="AK18" s="12"/>
      <c r="AL18" s="11"/>
      <c r="AM18" s="13"/>
      <c r="AN18" s="11"/>
      <c r="AO18" s="11"/>
      <c r="AP18" s="13"/>
      <c r="AQ18" s="11"/>
      <c r="AR18" s="12"/>
      <c r="AS18" s="12"/>
    </row>
    <row r="19">
      <c r="A19" s="10" t="s">
        <v>48</v>
      </c>
      <c r="B19" s="11">
        <v>487941</v>
      </c>
      <c r="C19" s="11">
        <f>=ROUNDDOWN(31.7038322092706,0)</f>
      </c>
      <c r="D19" s="11">
        <v>77478</v>
      </c>
      <c r="E19" s="12">
        <v>0.9843</v>
      </c>
      <c r="F19" s="11"/>
      <c r="G19" s="11">
        <f>=ROUNDDOWN({0},0)</f>
      </c>
      <c r="H19" s="11"/>
      <c r="I19" s="12"/>
      <c r="J19" s="11">
        <v>2390</v>
      </c>
      <c r="K19" s="13">
        <v>69704.66</v>
      </c>
      <c r="L19" s="11">
        <v>1442</v>
      </c>
      <c r="M19" s="14">
        <v>48.34</v>
      </c>
      <c r="N19" s="11"/>
      <c r="O19" s="13"/>
      <c r="P19" s="11"/>
      <c r="Q19" s="14"/>
      <c r="R19" s="12"/>
      <c r="S19" s="12"/>
      <c r="T19" s="12"/>
      <c r="U19" s="12"/>
      <c r="V19" s="11">
        <v>2115</v>
      </c>
      <c r="W19" s="13">
        <v>59581.76</v>
      </c>
      <c r="X19" s="11">
        <v>1046</v>
      </c>
      <c r="Y19" s="11"/>
      <c r="Z19" s="13"/>
      <c r="AA19" s="11"/>
      <c r="AB19" s="12"/>
      <c r="AC19" s="12"/>
      <c r="AD19" s="11">
        <v>271</v>
      </c>
      <c r="AE19" s="13">
        <v>9852.94</v>
      </c>
      <c r="AF19" s="11">
        <v>742</v>
      </c>
      <c r="AG19" s="11"/>
      <c r="AH19" s="13"/>
      <c r="AI19" s="11"/>
      <c r="AJ19" s="12"/>
      <c r="AK19" s="12"/>
      <c r="AL19" s="11">
        <v>4</v>
      </c>
      <c r="AM19" s="13">
        <v>269.96</v>
      </c>
      <c r="AN19" s="11">
        <v>1045</v>
      </c>
      <c r="AO19" s="11"/>
      <c r="AP19" s="13"/>
      <c r="AQ19" s="11"/>
      <c r="AR19" s="12"/>
      <c r="AS19" s="12"/>
    </row>
    <row r="20">
      <c r="A20" s="10" t="s">
        <v>49</v>
      </c>
      <c r="B20" s="11">
        <v>103226</v>
      </c>
      <c r="C20" s="11">
        <f>=ROUNDDOWN(34.2034459907223,0)</f>
      </c>
      <c r="D20" s="11">
        <v>33874</v>
      </c>
      <c r="E20" s="12">
        <v>0.9548</v>
      </c>
      <c r="F20" s="11"/>
      <c r="G20" s="11">
        <f>=ROUNDDOWN({0},0)</f>
      </c>
      <c r="H20" s="11"/>
      <c r="I20" s="12"/>
      <c r="J20" s="11">
        <v>24</v>
      </c>
      <c r="K20" s="13">
        <v>1406.61</v>
      </c>
      <c r="L20" s="11">
        <v>132</v>
      </c>
      <c r="M20" s="14">
        <v>10.66</v>
      </c>
      <c r="N20" s="11"/>
      <c r="O20" s="13"/>
      <c r="P20" s="11"/>
      <c r="Q20" s="14"/>
      <c r="R20" s="12"/>
      <c r="S20" s="12"/>
      <c r="T20" s="12"/>
      <c r="U20" s="12"/>
      <c r="V20" s="11">
        <v>18</v>
      </c>
      <c r="W20" s="13">
        <v>1030.67</v>
      </c>
      <c r="X20" s="11">
        <v>128</v>
      </c>
      <c r="Y20" s="11"/>
      <c r="Z20" s="13"/>
      <c r="AA20" s="11"/>
      <c r="AB20" s="12"/>
      <c r="AC20" s="12"/>
      <c r="AD20" s="11">
        <v>4</v>
      </c>
      <c r="AE20" s="13">
        <v>235.96</v>
      </c>
      <c r="AF20" s="11">
        <v>74</v>
      </c>
      <c r="AG20" s="11"/>
      <c r="AH20" s="13"/>
      <c r="AI20" s="11"/>
      <c r="AJ20" s="12"/>
      <c r="AK20" s="12"/>
      <c r="AL20" s="11">
        <v>2</v>
      </c>
      <c r="AM20" s="13">
        <v>139.98</v>
      </c>
      <c r="AN20" s="11">
        <v>132</v>
      </c>
      <c r="AO20" s="11"/>
      <c r="AP20" s="13"/>
      <c r="AQ20" s="11"/>
      <c r="AR20" s="12"/>
      <c r="AS20" s="12"/>
    </row>
    <row r="21">
      <c r="A21" s="10" t="s">
        <v>50</v>
      </c>
      <c r="B21" s="11">
        <v>288741</v>
      </c>
      <c r="C21" s="11">
        <f>=ROUNDDOWN(34.1588094026902,0)</f>
      </c>
      <c r="D21" s="11">
        <v>72364</v>
      </c>
      <c r="E21" s="12">
        <v>0.9974</v>
      </c>
      <c r="F21" s="11"/>
      <c r="G21" s="11">
        <f>=ROUNDDOWN({0},0)</f>
      </c>
      <c r="H21" s="11"/>
      <c r="I21" s="12"/>
      <c r="J21" s="11">
        <v>617</v>
      </c>
      <c r="K21" s="13">
        <v>33765.24</v>
      </c>
      <c r="L21" s="11">
        <v>559</v>
      </c>
      <c r="M21" s="14">
        <v>60.4</v>
      </c>
      <c r="N21" s="11"/>
      <c r="O21" s="13"/>
      <c r="P21" s="11"/>
      <c r="Q21" s="14"/>
      <c r="R21" s="12"/>
      <c r="S21" s="12"/>
      <c r="T21" s="12"/>
      <c r="U21" s="12"/>
      <c r="V21" s="11">
        <v>457</v>
      </c>
      <c r="W21" s="13">
        <v>21973.58</v>
      </c>
      <c r="X21" s="11">
        <v>535</v>
      </c>
      <c r="Y21" s="11"/>
      <c r="Z21" s="13"/>
      <c r="AA21" s="11"/>
      <c r="AB21" s="12"/>
      <c r="AC21" s="12"/>
      <c r="AD21" s="11">
        <v>152</v>
      </c>
      <c r="AE21" s="13">
        <v>11485.74</v>
      </c>
      <c r="AF21" s="11">
        <v>452</v>
      </c>
      <c r="AG21" s="11"/>
      <c r="AH21" s="13"/>
      <c r="AI21" s="11"/>
      <c r="AJ21" s="12"/>
      <c r="AK21" s="12"/>
      <c r="AL21" s="11">
        <v>8</v>
      </c>
      <c r="AM21" s="13">
        <v>305.92</v>
      </c>
      <c r="AN21" s="11">
        <v>556</v>
      </c>
      <c r="AO21" s="11"/>
      <c r="AP21" s="13"/>
      <c r="AQ21" s="11"/>
      <c r="AR21" s="12"/>
      <c r="AS21" s="12"/>
    </row>
    <row r="22">
      <c r="A22" s="19" t="s">
        <v>51</v>
      </c>
      <c r="B22" s="15"/>
      <c r="C22" s="15">
        <f>=ROUNDDOWN({0},0)</f>
      </c>
      <c r="D22" s="15"/>
      <c r="E22" s="16"/>
      <c r="F22" s="15"/>
      <c r="G22" s="15">
        <f>=ROUNDDOWN({0},0)</f>
      </c>
      <c r="H22" s="15"/>
      <c r="I22" s="16"/>
      <c r="J22" s="15">
        <v>10569</v>
      </c>
      <c r="K22" s="17">
        <v>481967.6</v>
      </c>
      <c r="L22" s="15">
        <v>7263</v>
      </c>
      <c r="M22" s="18">
        <v>66.36</v>
      </c>
      <c r="N22" s="15"/>
      <c r="O22" s="17"/>
      <c r="P22" s="15"/>
      <c r="Q22" s="18"/>
      <c r="R22" s="16"/>
      <c r="S22" s="16"/>
      <c r="T22" s="16"/>
      <c r="U22" s="16"/>
      <c r="V22" s="15">
        <v>8773</v>
      </c>
      <c r="W22" s="17">
        <v>382613.51</v>
      </c>
      <c r="X22" s="15">
        <v>5894</v>
      </c>
      <c r="Y22" s="15"/>
      <c r="Z22" s="17"/>
      <c r="AA22" s="15"/>
      <c r="AB22" s="16"/>
      <c r="AC22" s="16"/>
      <c r="AD22" s="15">
        <v>1727</v>
      </c>
      <c r="AE22" s="17">
        <v>94102.69</v>
      </c>
      <c r="AF22" s="15">
        <v>3818</v>
      </c>
      <c r="AG22" s="15"/>
      <c r="AH22" s="17"/>
      <c r="AI22" s="15"/>
      <c r="AJ22" s="16"/>
      <c r="AK22" s="16"/>
      <c r="AL22" s="15">
        <v>69</v>
      </c>
      <c r="AM22" s="17">
        <v>5251.4</v>
      </c>
      <c r="AN22" s="15">
        <v>6202</v>
      </c>
      <c r="AO22" s="15"/>
      <c r="AP22" s="17"/>
      <c r="AQ22" s="15"/>
      <c r="AR22" s="16"/>
      <c r="AS22" s="16"/>
    </row>
  </sheetData>
  <mergeCells>
    <mergeCell ref="A2:A4"/>
    <mergeCell ref="B2:I3"/>
    <mergeCell ref="J2:U2"/>
    <mergeCell ref="J3:M3"/>
    <mergeCell ref="N3:Q3"/>
    <mergeCell ref="R3:R4"/>
    <mergeCell ref="S3:S4"/>
    <mergeCell ref="T3:T4"/>
    <mergeCell ref="U3:U4"/>
    <mergeCell ref="V2:AC2"/>
    <mergeCell ref="V3:X3"/>
    <mergeCell ref="Y3:AA3"/>
    <mergeCell ref="AB3:AB4"/>
    <mergeCell ref="AC3:AC4"/>
    <mergeCell ref="AD2:AK2"/>
    <mergeCell ref="AD3:AF3"/>
    <mergeCell ref="AG3:AI3"/>
    <mergeCell ref="AJ3:AJ4"/>
    <mergeCell ref="AK3:AK4"/>
    <mergeCell ref="AL2:AS2"/>
    <mergeCell ref="AL3:AN3"/>
    <mergeCell ref="AO3:AQ3"/>
    <mergeCell ref="AR3:AR4"/>
    <mergeCell ref="AS3:AS4"/>
  </mergeCells>
  <headerFooter/>
</worksheet>
</file>