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<sst xmlns="http://schemas.openxmlformats.org/spreadsheetml/2006/main" count="209" uniqueCount="209">
  <si>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</si>
  <si>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</si>
  <si>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</si>
  <si>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</si>
  <si>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</si>
  <si>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</si>
  <si>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</si>
  <si>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</si>
  <si>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</si>
  <si>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</si>
  <si>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</si>
  <si>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</si>
  <si>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</si>
  <si>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</si>
  <si>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</si>
  <si>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</si>
  <si>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</si>
  <si>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</si>
  <si>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</si>
  <si>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</si>
  <si>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</si>
  <si>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</si>
  <si>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</si>
  <si>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</si>
  <si>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</si>
  <si>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</si>
  <si>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</si>
  <si>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</si>
  <si>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</si>
  <si>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</si>
  <si>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</si>
  <si>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</si>
  <si>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</si>
  <si>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</si>
  <si>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</si>
  <si>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</si>
  <si>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</si>
  <si>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</si>
  <si>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</si>
  <si>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</si>
  <si>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</si>
  <si>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</si>
  <si>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</si>
  <si>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</si>
  <si>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</si>
  <si>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</si>
  <si>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</si>
  <si>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</si>
  <si>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</si>
  <si>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</si>
  <si>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</si>
  <si>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</si>
  <si>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</si>
  <si>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</si>
  <si>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</si>
  <si>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</si>
  <si>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</si>
  <si>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</si>
  <si>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</si>
  <si>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</si>
  <si>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</si>
  <si>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</si>
  <si>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</si>
  <si>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</si>
  <si>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</si>
  <si>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</si>
  <si>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</si>
  <si>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</si>
  <si>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</si>
  <si>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</si>
  <si>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</si>
  <si>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</si>
  <si>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</si>
  <si>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</si>
  <si>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</si>
  <si>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</si>
  <si>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</si>
  <si>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</si>
  <si>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</si>
  <si>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</si>
  <si>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</si>
  <si>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</si>
  <si>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</si>
  <si>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</si>
  <si>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</si>
  <si>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</si>
  <si>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</si>
  <si>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AM10-0383</t>
  </si>
  <si>
    <t>BLK</t>
  </si>
  <si>
    <t>Super Listing</t>
  </si>
  <si>
    <t>COMFORTER (SET)</t>
  </si>
  <si>
    <t>Comforter Mini Set</t>
  </si>
  <si>
    <t>Avril</t>
  </si>
  <si>
    <t>Nami</t>
  </si>
  <si>
    <t>Ombak</t>
  </si>
  <si>
    <t>Fluffy Ribbed Plush Comforter Set</t>
  </si>
  <si>
    <t>Twin/Twin XL</t>
  </si>
  <si>
    <t>Blue Ombre</t>
  </si>
  <si>
    <t>Active</t>
  </si>
  <si>
    <t>A</t>
  </si>
  <si>
    <t>NO</t>
  </si>
  <si>
    <t/>
  </si>
  <si>
    <t>Polyester</t>
  </si>
  <si>
    <t>2</t>
  </si>
  <si>
    <t>Striped</t>
  </si>
  <si>
    <t>Casual</t>
  </si>
  <si>
    <t>Cottage/Country</t>
  </si>
  <si>
    <t>9/5/2024</t>
  </si>
  <si>
    <t>11/17/2025</t>
  </si>
  <si>
    <t>AMAZONDS,BLK01,CSNSTORES,HDDS,JCPENNEY01,KOHLDSN,MACY02,NRTPORT,OVERSTOCK01,TGTDVS</t>
  </si>
  <si>
    <t>Setup</t>
  </si>
  <si>
    <t>9/25/2024</t>
  </si>
  <si>
    <t>No</t>
  </si>
  <si>
    <t>AM10-0384</t>
  </si>
  <si>
    <t>Full/Queen</t>
  </si>
  <si>
    <t>A++</t>
  </si>
  <si>
    <t>3</t>
  </si>
  <si>
    <t>AMAZON,AMAZONDS,BLK01,CSNSTORES,DESINC,JCPENNEY01,KOHLDSN,MACY02,NRTPORT,OLLIIX,OVERSTOCK01,TGTDVS</t>
  </si>
  <si>
    <t>AM10-0385</t>
  </si>
  <si>
    <t>King/Cal King</t>
  </si>
  <si>
    <t>AMAZONDS,BEALLSDS,BLK01,CSNSTORES,DESINC,JCPENNEY01,KOHLDSN,MACY02,NRTPORT,OVERSTOCK01,TGTDVS</t>
  </si>
  <si>
    <t>AM10-0283</t>
  </si>
  <si>
    <t>Blue</t>
  </si>
  <si>
    <t>PP001997;PF006415</t>
  </si>
  <si>
    <t>6/20/2024</t>
  </si>
  <si>
    <t>1/21/2026</t>
  </si>
  <si>
    <t>AMAZONDS,BLK01,CSNSTORES,DESINC,JCPENNEY01,KOHLDSN,MACY02,NRTPORT,OLLIIX,TGTDVS</t>
  </si>
  <si>
    <t>11/21/2024</t>
  </si>
  <si>
    <t>AM10-0284</t>
  </si>
  <si>
    <t>7/26/2024</t>
  </si>
  <si>
    <t>AMAZON,AMAZONDS,BLK01,CSNSTORES,DESINC,JCPENNEY01,KOHLDSN,MACY02,NRTPORT,OLLIIX,TGTDVS</t>
  </si>
  <si>
    <t>AM10-0285</t>
  </si>
  <si>
    <t>BLK01,CSNSTORES,HDDS,JCPENNEY01,KIRKLANDDS,KOHLDSN,MACY02,NRTPORT,TGTDVS</t>
  </si>
  <si>
    <t>2/6/2025</t>
  </si>
  <si>
    <t>AM10-0380</t>
  </si>
  <si>
    <t>Grey Ombre</t>
  </si>
  <si>
    <t>B+</t>
  </si>
  <si>
    <t>AMAZONDS,BLK01,CSNSTORES,HDDS,JCPENNEY01,KOHLDSN,MACY02,NRTPORT,TGTDVS</t>
  </si>
  <si>
    <t>AM10-0381</t>
  </si>
  <si>
    <t>1/7/2026</t>
  </si>
  <si>
    <t>AMAZON,AMAZONDS,BLK01,CSNSTORES,DESINC,HDDS,JCPENNEY01,KOHLDSN,MACY02,NRTPORT,OLLIIX,OVERSTOCK01,TGTDVS</t>
  </si>
  <si>
    <t>AM10-0382</t>
  </si>
  <si>
    <t>AMAZON,AMAZONDS,BLK01,CSNSTORES,DESINC,HDDS,JCPENNEY01,KOHLDSN,MACY02,NRTPORT,OLLIIX,TGTDVS</t>
  </si>
  <si>
    <t>AM10-0286</t>
  </si>
  <si>
    <t>Ivory</t>
  </si>
  <si>
    <t>A+</t>
  </si>
  <si>
    <t>PP001997;PF006416</t>
  </si>
  <si>
    <t>12/3/2025</t>
  </si>
  <si>
    <t>AMAZON,AMAZONDS,BLK01,CSNSTORES,DESINC,DLBRAND,HDDS,JCPENNEY01,KOHLDSN,MACY02,NRTPORT,OLLIIX,TGTDVS</t>
  </si>
  <si>
    <t>9/19/2024</t>
  </si>
  <si>
    <t>AM10-0287</t>
  </si>
  <si>
    <t>AMAZONDS,BLK01,CSNSTORES,DESINC,JCPENNEY01,KOHLDSN,MACY02,NRTPORT,OLLIIX,OVERSTOCK01,TGTDVS</t>
  </si>
  <si>
    <t>AM10-0288</t>
  </si>
  <si>
    <t>AMAZONDS,BLK01,CSNSTORES,DESINC,DLBRAND,HHGLOBALTTS,JCPENNEY01,KOHLDSN,MACY02,NRTPORT,OLLIIX,TGTDVS</t>
  </si>
  <si>
    <t>9/18/2024</t>
  </si>
  <si>
    <t>AM10-0377</t>
  </si>
  <si>
    <t>Blush Ombre</t>
  </si>
  <si>
    <t>B</t>
  </si>
  <si>
    <t>Farmhouse/Country/Cottage</t>
  </si>
  <si>
    <t>AMAZONDS,BLK01,CSNSTORES,DESINC,JCPENNEY01,KOHLDSN,MACY02,NRTPORT,TGTDVS</t>
  </si>
  <si>
    <t>9/26/2024</t>
  </si>
  <si>
    <t>AM10-0378</t>
  </si>
  <si>
    <t>AMAZON,AMAZONDS,BLK01,CSNSTORES,HHGLOBALTTS,JCPENNEY01,KOHLDSN,MACY02,NRTPORT,OLLIIX,OVERSTOCK01,TGTDVS</t>
  </si>
  <si>
    <t>AM10-0379</t>
  </si>
  <si>
    <t>AMAZON,AMAZONDS,BLK01,CSNSTORES,DESINC,HDDS,HHGLOBALTTS,JCPENNEY01,KOHLDSN,MACY02,NRTPORT,TGTDVS</t>
  </si>
  <si>
    <t>AM10-0277</t>
  </si>
  <si>
    <t>Gray</t>
  </si>
  <si>
    <t>PP001997;PF006413</t>
  </si>
  <si>
    <t>AMAZONDS,CSNSTORES,HDDS,JCPENNEY01,KOHLDSN,MACY02,NRTPORT,TGTDVS</t>
  </si>
  <si>
    <t>9/6/2024</t>
  </si>
  <si>
    <t>AM10-0278</t>
  </si>
  <si>
    <t>AMAZONDS,BLK01,CSNSTORES,DESINC,HDDS,JCPENNEY01,KOHLDSN,MACY02,NRTPORT,OLLIIX,OVERSTOCK01,TGTDVS</t>
  </si>
  <si>
    <t>9/11/2024</t>
  </si>
  <si>
    <t>AM10-0279</t>
  </si>
  <si>
    <t>AMAZON,CSNSTORES,DESINC,HDDS,JCPENNEY01,KOHLDSN,MACY02,NRTPORT,OLLIIX,OVERSTOCK01,TGTDVS</t>
  </si>
  <si>
    <t>10/23/2024</t>
  </si>
  <si>
    <t>AM10-0280</t>
  </si>
  <si>
    <t>Green</t>
  </si>
  <si>
    <t>PP001997;PF006414</t>
  </si>
  <si>
    <t>AMAZONDS,BLK01,CSNSTORES,JCPENNEY01,KIRKLANDDS,KOHLDSN,MACY02,NRTPORT,OLLIIX,TGTDVS</t>
  </si>
  <si>
    <t>11/18/2024</t>
  </si>
  <si>
    <t>AM10-0281</t>
  </si>
  <si>
    <t>12/30/2025</t>
  </si>
  <si>
    <t>AMAZONDS,BLK01,CSNSTORES,HDDS,JCPENNEY01,KOHLDSN,MACY02,NRTPORT,OLLIIX,TGTDVS</t>
  </si>
  <si>
    <t>AM10-0282</t>
  </si>
  <si>
    <t>AMAZON,AMAZONDS,BLK01,CSNSTORES,DESINC,HDDS,JCPENNEY01,KIRKLANDDS,KOHLDSN,MACY02,NRTPORT,OLLIIX,OVERSTOCK01,TGTDVS</t>
  </si>
  <si>
    <t>AM10-0274</t>
  </si>
  <si>
    <t>Pink</t>
  </si>
  <si>
    <t>PP001997;PF006412</t>
  </si>
  <si>
    <t>AMAZONDS,BLK01,CSNSTORES,DESINC,JCPENNEY01,KIRKLANDDS,KOHLDSN,MACY02,NRTPORT,OLLIIX,TGTDVS</t>
  </si>
  <si>
    <t>9/9/2024</t>
  </si>
  <si>
    <t>AM10-0275</t>
  </si>
  <si>
    <t>7/25/2024</t>
  </si>
  <si>
    <t>BLK01,CSNSTORES,HDDS,JCPENNEY01,KOHLDSN,MACY02,NRTPORT,OLLIIX,TGTDVS</t>
  </si>
  <si>
    <t>AM10-0276</t>
  </si>
  <si>
    <t>BLK01,CSNSTORES,JCPENNEY01,KOHLDSN,MACY02,NRTPORT,TGTDVS</t>
  </si>
  <si>
    <t>11/4/2024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</si>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</sst>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32.01</v>
      </c>
      <c r="M6" s="3">
        <v>33.61</v>
      </c>
      <c r="N6" s="3">
        <v>74.99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182</v>
      </c>
      <c r="AA6" s="4">
        <f>=ROUNDDOWN(10.1111111111111,0)</f>
      </c>
      <c r="AB6" s="5">
        <v>18</v>
      </c>
      <c r="AC6" s="2" t="s">
        <v>108</v>
      </c>
      <c r="AD6" s="4">
        <v>172</v>
      </c>
      <c r="AE6" s="4">
        <v>912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18</v>
      </c>
      <c r="AQ6" s="8">
        <v>646.02</v>
      </c>
      <c r="AR6" s="4">
        <v>10</v>
      </c>
      <c r="AS6" s="8">
        <v>358.9</v>
      </c>
      <c r="AT6" s="7">
        <v>0.8</v>
      </c>
      <c r="AU6" s="7">
        <v>0.8</v>
      </c>
      <c r="AV6" s="4">
        <v>106</v>
      </c>
      <c r="AW6" s="8">
        <v>4837.98</v>
      </c>
      <c r="AX6" s="4">
        <v>37</v>
      </c>
      <c r="AY6" s="8">
        <v>1466.44</v>
      </c>
      <c r="AZ6" s="7">
        <v>1.8649</v>
      </c>
      <c r="BA6" s="7">
        <v>2.2991</v>
      </c>
      <c r="BB6" s="7">
        <v>0.1335</v>
      </c>
      <c r="BC6" s="4">
        <v>231</v>
      </c>
      <c r="BD6" s="8">
        <v>10163.34</v>
      </c>
      <c r="BE6" s="4">
        <v>106</v>
      </c>
      <c r="BF6" s="8">
        <v>4299.38</v>
      </c>
      <c r="BG6" s="7">
        <v>1.1792</v>
      </c>
      <c r="BH6" s="7">
        <v>1.3639</v>
      </c>
      <c r="BI6" s="7">
        <v>0.476</v>
      </c>
      <c r="BJ6" s="4">
        <v>55</v>
      </c>
      <c r="BK6" s="8">
        <v>1822.56</v>
      </c>
      <c r="BL6" s="2" t="s">
        <v>109</v>
      </c>
      <c r="BM6" s="7">
        <v>0.3273</v>
      </c>
      <c r="BN6" s="7">
        <v>0.3545</v>
      </c>
      <c r="BO6" s="4">
        <v>18</v>
      </c>
      <c r="BP6" s="8">
        <v>646.02</v>
      </c>
      <c r="BQ6" s="4">
        <v>10</v>
      </c>
      <c r="BR6" s="8">
        <v>358.9</v>
      </c>
      <c r="BS6" s="7">
        <v>0.8</v>
      </c>
      <c r="BT6" s="7">
        <v>0.8</v>
      </c>
      <c r="BU6" s="2" t="s">
        <v>110</v>
      </c>
      <c r="BV6" s="2" t="s">
        <v>98</v>
      </c>
      <c r="BW6" s="2" t="s">
        <v>101</v>
      </c>
      <c r="BX6" s="2" t="s">
        <v>111</v>
      </c>
      <c r="BY6" s="2" t="s">
        <v>112</v>
      </c>
      <c r="BZ6" s="2" t="s">
        <v>112</v>
      </c>
      <c r="CA6" s="2" t="s">
        <v>101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114</v>
      </c>
      <c r="K7" s="2" t="s">
        <v>97</v>
      </c>
      <c r="L7" s="3">
        <v>37.47</v>
      </c>
      <c r="M7" s="3">
        <v>39.34</v>
      </c>
      <c r="N7" s="3">
        <v>84.99</v>
      </c>
      <c r="O7" s="2" t="s">
        <v>98</v>
      </c>
      <c r="P7" s="2" t="s">
        <v>115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503</v>
      </c>
      <c r="AA7" s="4">
        <f>=ROUNDDOWN(11.1777777777778,0)</f>
      </c>
      <c r="AB7" s="5">
        <v>45</v>
      </c>
      <c r="AC7" s="2" t="s">
        <v>108</v>
      </c>
      <c r="AD7" s="4">
        <v>472</v>
      </c>
      <c r="AE7" s="4">
        <v>1942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62</v>
      </c>
      <c r="AQ7" s="8">
        <v>2848.28</v>
      </c>
      <c r="AR7" s="4">
        <v>27</v>
      </c>
      <c r="AS7" s="8">
        <v>1107.54</v>
      </c>
      <c r="AT7" s="7">
        <v>1.2963</v>
      </c>
      <c r="AU7" s="7">
        <v>1.5717</v>
      </c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0.5887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160</v>
      </c>
      <c r="BK7" s="8">
        <v>6686.93</v>
      </c>
      <c r="BL7" s="2" t="s">
        <v>117</v>
      </c>
      <c r="BM7" s="7">
        <v>0.3875</v>
      </c>
      <c r="BN7" s="7">
        <v>0.4259</v>
      </c>
      <c r="BO7" s="4">
        <v>62</v>
      </c>
      <c r="BP7" s="8">
        <v>2848.28</v>
      </c>
      <c r="BQ7" s="4">
        <v>27</v>
      </c>
      <c r="BR7" s="8">
        <v>1107.54</v>
      </c>
      <c r="BS7" s="7">
        <v>1.2963</v>
      </c>
      <c r="BT7" s="7">
        <v>1.5717</v>
      </c>
      <c r="BU7" s="2" t="s">
        <v>110</v>
      </c>
      <c r="BV7" s="2" t="s">
        <v>98</v>
      </c>
      <c r="BW7" s="2" t="s">
        <v>101</v>
      </c>
      <c r="BX7" s="2" t="s">
        <v>111</v>
      </c>
      <c r="BY7" s="2" t="s">
        <v>112</v>
      </c>
      <c r="BZ7" s="2" t="s">
        <v>112</v>
      </c>
      <c r="CA7" s="2" t="s">
        <v>101</v>
      </c>
    </row>
    <row r="8">
      <c r="A8" s="2" t="s">
        <v>118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119</v>
      </c>
      <c r="K8" s="2" t="s">
        <v>97</v>
      </c>
      <c r="L8" s="3">
        <v>42.46</v>
      </c>
      <c r="M8" s="3">
        <v>44.58</v>
      </c>
      <c r="N8" s="3">
        <v>94.99</v>
      </c>
      <c r="O8" s="2" t="s">
        <v>98</v>
      </c>
      <c r="P8" s="2" t="s">
        <v>115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107</v>
      </c>
      <c r="Z8" s="4">
        <v>555</v>
      </c>
      <c r="AA8" s="4">
        <f>=ROUNDDOWN(16.3235294117647,0)</f>
      </c>
      <c r="AB8" s="5">
        <v>34</v>
      </c>
      <c r="AC8" s="2" t="s">
        <v>108</v>
      </c>
      <c r="AD8" s="4">
        <v>170</v>
      </c>
      <c r="AE8" s="4">
        <v>1070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26</v>
      </c>
      <c r="AQ8" s="8">
        <v>1343.68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0.2777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96</v>
      </c>
      <c r="BK8" s="8">
        <v>4316.94</v>
      </c>
      <c r="BL8" s="2" t="s">
        <v>120</v>
      </c>
      <c r="BM8" s="7">
        <v>0.2708</v>
      </c>
      <c r="BN8" s="7">
        <v>0.3113</v>
      </c>
      <c r="BO8" s="4">
        <v>26</v>
      </c>
      <c r="BP8" s="8">
        <v>1343.68</v>
      </c>
      <c r="BQ8" s="4"/>
      <c r="BR8" s="8"/>
      <c r="BS8" s="7"/>
      <c r="BT8" s="7"/>
      <c r="BU8" s="2" t="s">
        <v>110</v>
      </c>
      <c r="BV8" s="2" t="s">
        <v>98</v>
      </c>
      <c r="BW8" s="2" t="s">
        <v>101</v>
      </c>
      <c r="BX8" s="2" t="s">
        <v>111</v>
      </c>
      <c r="BY8" s="2" t="s">
        <v>112</v>
      </c>
      <c r="BZ8" s="2" t="s">
        <v>112</v>
      </c>
      <c r="CA8" s="2" t="s">
        <v>101</v>
      </c>
    </row>
    <row r="9">
      <c r="A9" s="2" t="s">
        <v>121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122</v>
      </c>
      <c r="L9" s="3">
        <v>32.01</v>
      </c>
      <c r="M9" s="3">
        <v>33.61</v>
      </c>
      <c r="N9" s="3">
        <v>74.99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123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124</v>
      </c>
      <c r="Z9" s="4">
        <v>803</v>
      </c>
      <c r="AA9" s="4">
        <f>=ROUNDDOWN(58.1884057971015,0)</f>
      </c>
      <c r="AB9" s="5">
        <v>13.8</v>
      </c>
      <c r="AC9" s="2" t="s">
        <v>125</v>
      </c>
      <c r="AD9" s="4">
        <v>300</v>
      </c>
      <c r="AE9" s="4">
        <v>300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8</v>
      </c>
      <c r="AQ9" s="8">
        <v>294.4</v>
      </c>
      <c r="AR9" s="4">
        <v>1</v>
      </c>
      <c r="AS9" s="8">
        <v>32.86</v>
      </c>
      <c r="AT9" s="7">
        <v>7</v>
      </c>
      <c r="AU9" s="7">
        <v>7.9592</v>
      </c>
      <c r="AV9" s="4">
        <v>46</v>
      </c>
      <c r="AW9" s="8">
        <v>1925.74</v>
      </c>
      <c r="AX9" s="4">
        <v>20</v>
      </c>
      <c r="AY9" s="8">
        <v>761.13</v>
      </c>
      <c r="AZ9" s="7">
        <v>1.3</v>
      </c>
      <c r="BA9" s="7">
        <v>1.5301</v>
      </c>
      <c r="BB9" s="7">
        <v>0.1529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0.1895</v>
      </c>
      <c r="BJ9" s="4">
        <v>41</v>
      </c>
      <c r="BK9" s="8">
        <v>1386.78</v>
      </c>
      <c r="BL9" s="2" t="s">
        <v>126</v>
      </c>
      <c r="BM9" s="7">
        <v>0.1951</v>
      </c>
      <c r="BN9" s="7">
        <v>0.2123</v>
      </c>
      <c r="BO9" s="4">
        <v>8</v>
      </c>
      <c r="BP9" s="8">
        <v>294.4</v>
      </c>
      <c r="BQ9" s="4">
        <v>1</v>
      </c>
      <c r="BR9" s="8">
        <v>32.86</v>
      </c>
      <c r="BS9" s="7">
        <v>7</v>
      </c>
      <c r="BT9" s="7">
        <v>7.9592</v>
      </c>
      <c r="BU9" s="2" t="s">
        <v>110</v>
      </c>
      <c r="BV9" s="2" t="s">
        <v>98</v>
      </c>
      <c r="BW9" s="2" t="s">
        <v>101</v>
      </c>
      <c r="BX9" s="2" t="s">
        <v>127</v>
      </c>
      <c r="BY9" s="2" t="s">
        <v>112</v>
      </c>
      <c r="BZ9" s="2" t="s">
        <v>112</v>
      </c>
      <c r="CA9" s="2" t="s">
        <v>101</v>
      </c>
    </row>
    <row r="10">
      <c r="A10" s="2" t="s">
        <v>128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114</v>
      </c>
      <c r="K10" s="2" t="s">
        <v>122</v>
      </c>
      <c r="L10" s="3">
        <v>37.47</v>
      </c>
      <c r="M10" s="3">
        <v>39.34</v>
      </c>
      <c r="N10" s="3">
        <v>84.99</v>
      </c>
      <c r="O10" s="2" t="s">
        <v>98</v>
      </c>
      <c r="P10" s="2" t="s">
        <v>115</v>
      </c>
      <c r="Q10" s="2" t="s">
        <v>100</v>
      </c>
      <c r="R10" s="2" t="s">
        <v>101</v>
      </c>
      <c r="S10" s="2" t="s">
        <v>123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129</v>
      </c>
      <c r="Z10" s="4">
        <v>1841</v>
      </c>
      <c r="AA10" s="4">
        <f>=ROUNDDOWN(92.05,0)</f>
      </c>
      <c r="AB10" s="5">
        <v>20</v>
      </c>
      <c r="AC10" s="2" t="s">
        <v>125</v>
      </c>
      <c r="AD10" s="4">
        <v>500</v>
      </c>
      <c r="AE10" s="4">
        <v>500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38</v>
      </c>
      <c r="AQ10" s="8">
        <v>1631.34</v>
      </c>
      <c r="AR10" s="4">
        <v>19</v>
      </c>
      <c r="AS10" s="8">
        <v>728.27</v>
      </c>
      <c r="AT10" s="7">
        <v>1</v>
      </c>
      <c r="AU10" s="7">
        <v>1.24</v>
      </c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0.8471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122</v>
      </c>
      <c r="BK10" s="8">
        <v>4799.86</v>
      </c>
      <c r="BL10" s="2" t="s">
        <v>130</v>
      </c>
      <c r="BM10" s="7">
        <v>0.3115</v>
      </c>
      <c r="BN10" s="7">
        <v>0.3399</v>
      </c>
      <c r="BO10" s="4">
        <v>38</v>
      </c>
      <c r="BP10" s="8">
        <v>1631.34</v>
      </c>
      <c r="BQ10" s="4">
        <v>19</v>
      </c>
      <c r="BR10" s="8">
        <v>728.27</v>
      </c>
      <c r="BS10" s="7">
        <v>1</v>
      </c>
      <c r="BT10" s="7">
        <v>1.24</v>
      </c>
      <c r="BU10" s="2" t="s">
        <v>110</v>
      </c>
      <c r="BV10" s="2" t="s">
        <v>98</v>
      </c>
      <c r="BW10" s="2" t="s">
        <v>101</v>
      </c>
      <c r="BX10" s="2" t="s">
        <v>127</v>
      </c>
      <c r="BY10" s="2" t="s">
        <v>112</v>
      </c>
      <c r="BZ10" s="2" t="s">
        <v>112</v>
      </c>
      <c r="CA10" s="2" t="s">
        <v>101</v>
      </c>
    </row>
    <row r="11">
      <c r="A11" s="2" t="s">
        <v>131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119</v>
      </c>
      <c r="K11" s="2" t="s">
        <v>122</v>
      </c>
      <c r="L11" s="3">
        <v>42.46</v>
      </c>
      <c r="M11" s="3">
        <v>44.58</v>
      </c>
      <c r="N11" s="3">
        <v>94.99</v>
      </c>
      <c r="O11" s="2" t="s">
        <v>98</v>
      </c>
      <c r="P11" s="2" t="s">
        <v>115</v>
      </c>
      <c r="Q11" s="2" t="s">
        <v>100</v>
      </c>
      <c r="R11" s="2" t="s">
        <v>101</v>
      </c>
      <c r="S11" s="2" t="s">
        <v>123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129</v>
      </c>
      <c r="Z11" s="4">
        <v>1902</v>
      </c>
      <c r="AA11" s="4">
        <f>=ROUNDDOWN(79.25,0)</f>
      </c>
      <c r="AB11" s="5">
        <v>24</v>
      </c>
      <c r="AC11" s="2" t="s">
        <v>101</v>
      </c>
      <c r="AD11" s="4"/>
      <c r="AE11" s="4"/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/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77</v>
      </c>
      <c r="BK11" s="8">
        <v>3121.22</v>
      </c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110</v>
      </c>
      <c r="BV11" s="2" t="s">
        <v>98</v>
      </c>
      <c r="BW11" s="2" t="s">
        <v>101</v>
      </c>
      <c r="BX11" s="2" t="s">
        <v>133</v>
      </c>
      <c r="BY11" s="2" t="s">
        <v>112</v>
      </c>
      <c r="BZ11" s="2" t="s">
        <v>112</v>
      </c>
      <c r="CA11" s="2" t="s">
        <v>101</v>
      </c>
    </row>
    <row r="12">
      <c r="A12" s="2" t="s">
        <v>134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135</v>
      </c>
      <c r="L12" s="3">
        <v>32.01</v>
      </c>
      <c r="M12" s="3">
        <v>33.61</v>
      </c>
      <c r="N12" s="3">
        <v>74.99</v>
      </c>
      <c r="O12" s="2" t="s">
        <v>98</v>
      </c>
      <c r="P12" s="2" t="s">
        <v>136</v>
      </c>
      <c r="Q12" s="2" t="s">
        <v>100</v>
      </c>
      <c r="R12" s="2" t="s">
        <v>101</v>
      </c>
      <c r="S12" s="2" t="s">
        <v>101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107</v>
      </c>
      <c r="Z12" s="4">
        <v>116</v>
      </c>
      <c r="AA12" s="4">
        <f>=ROUNDDOWN(4.4106463878327,0)</f>
      </c>
      <c r="AB12" s="5">
        <v>26.3</v>
      </c>
      <c r="AC12" s="2" t="s">
        <v>108</v>
      </c>
      <c r="AD12" s="4">
        <v>470</v>
      </c>
      <c r="AE12" s="4">
        <v>970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10</v>
      </c>
      <c r="AQ12" s="8">
        <v>402</v>
      </c>
      <c r="AR12" s="4">
        <v>1</v>
      </c>
      <c r="AS12" s="8">
        <v>35.89</v>
      </c>
      <c r="AT12" s="7">
        <v>9</v>
      </c>
      <c r="AU12" s="7">
        <v>10.2009</v>
      </c>
      <c r="AV12" s="4">
        <v>28</v>
      </c>
      <c r="AW12" s="8">
        <v>1228.92</v>
      </c>
      <c r="AX12" s="4">
        <v>16</v>
      </c>
      <c r="AY12" s="8">
        <v>676.79</v>
      </c>
      <c r="AZ12" s="7">
        <v>0.75</v>
      </c>
      <c r="BA12" s="7">
        <v>0.8158</v>
      </c>
      <c r="BB12" s="7">
        <v>0.3271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0.1209</v>
      </c>
      <c r="BJ12" s="4">
        <v>43</v>
      </c>
      <c r="BK12" s="8">
        <v>1468.84</v>
      </c>
      <c r="BL12" s="2" t="s">
        <v>137</v>
      </c>
      <c r="BM12" s="7">
        <v>0.2326</v>
      </c>
      <c r="BN12" s="7">
        <v>0.2737</v>
      </c>
      <c r="BO12" s="4">
        <v>10</v>
      </c>
      <c r="BP12" s="8">
        <v>402</v>
      </c>
      <c r="BQ12" s="4">
        <v>1</v>
      </c>
      <c r="BR12" s="8">
        <v>35.89</v>
      </c>
      <c r="BS12" s="7">
        <v>9</v>
      </c>
      <c r="BT12" s="7">
        <v>10.2009</v>
      </c>
      <c r="BU12" s="2" t="s">
        <v>110</v>
      </c>
      <c r="BV12" s="2" t="s">
        <v>98</v>
      </c>
      <c r="BW12" s="2" t="s">
        <v>101</v>
      </c>
      <c r="BX12" s="2" t="s">
        <v>111</v>
      </c>
      <c r="BY12" s="2" t="s">
        <v>112</v>
      </c>
      <c r="BZ12" s="2" t="s">
        <v>112</v>
      </c>
      <c r="CA12" s="2" t="s">
        <v>101</v>
      </c>
    </row>
    <row r="13">
      <c r="A13" s="2" t="s">
        <v>138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114</v>
      </c>
      <c r="K13" s="2" t="s">
        <v>135</v>
      </c>
      <c r="L13" s="3">
        <v>37.47</v>
      </c>
      <c r="M13" s="3">
        <v>39.34</v>
      </c>
      <c r="N13" s="3">
        <v>84.99</v>
      </c>
      <c r="O13" s="2" t="s">
        <v>98</v>
      </c>
      <c r="P13" s="2" t="s">
        <v>115</v>
      </c>
      <c r="Q13" s="2" t="s">
        <v>100</v>
      </c>
      <c r="R13" s="2" t="s">
        <v>101</v>
      </c>
      <c r="S13" s="2" t="s">
        <v>101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107</v>
      </c>
      <c r="Z13" s="4">
        <v>1284</v>
      </c>
      <c r="AA13" s="4">
        <f>=ROUNDDOWN(25.1764705882353,0)</f>
      </c>
      <c r="AB13" s="5">
        <v>51</v>
      </c>
      <c r="AC13" s="2" t="s">
        <v>139</v>
      </c>
      <c r="AD13" s="4">
        <v>500</v>
      </c>
      <c r="AE13" s="4">
        <v>1000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18</v>
      </c>
      <c r="AQ13" s="8">
        <v>826.92</v>
      </c>
      <c r="AR13" s="4">
        <v>10</v>
      </c>
      <c r="AS13" s="8">
        <v>410.2</v>
      </c>
      <c r="AT13" s="7">
        <v>0.8</v>
      </c>
      <c r="AU13" s="7">
        <v>1.0159</v>
      </c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0.6729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183</v>
      </c>
      <c r="BK13" s="8">
        <v>7162.28</v>
      </c>
      <c r="BL13" s="2" t="s">
        <v>140</v>
      </c>
      <c r="BM13" s="7">
        <v>0.0984</v>
      </c>
      <c r="BN13" s="7">
        <v>0.1155</v>
      </c>
      <c r="BO13" s="4">
        <v>18</v>
      </c>
      <c r="BP13" s="8">
        <v>826.92</v>
      </c>
      <c r="BQ13" s="4">
        <v>10</v>
      </c>
      <c r="BR13" s="8">
        <v>410.2</v>
      </c>
      <c r="BS13" s="7">
        <v>0.8</v>
      </c>
      <c r="BT13" s="7">
        <v>1.0159</v>
      </c>
      <c r="BU13" s="2" t="s">
        <v>110</v>
      </c>
      <c r="BV13" s="2" t="s">
        <v>98</v>
      </c>
      <c r="BW13" s="2" t="s">
        <v>101</v>
      </c>
      <c r="BX13" s="2" t="s">
        <v>111</v>
      </c>
      <c r="BY13" s="2" t="s">
        <v>112</v>
      </c>
      <c r="BZ13" s="2" t="s">
        <v>112</v>
      </c>
      <c r="CA13" s="2" t="s">
        <v>101</v>
      </c>
    </row>
    <row r="14">
      <c r="A14" s="2" t="s">
        <v>141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119</v>
      </c>
      <c r="K14" s="2" t="s">
        <v>135</v>
      </c>
      <c r="L14" s="3">
        <v>42.46</v>
      </c>
      <c r="M14" s="3">
        <v>44.58</v>
      </c>
      <c r="N14" s="3">
        <v>94.99</v>
      </c>
      <c r="O14" s="2" t="s">
        <v>98</v>
      </c>
      <c r="P14" s="2" t="s">
        <v>115</v>
      </c>
      <c r="Q14" s="2" t="s">
        <v>100</v>
      </c>
      <c r="R14" s="2" t="s">
        <v>101</v>
      </c>
      <c r="S14" s="2" t="s">
        <v>101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107</v>
      </c>
      <c r="Z14" s="4">
        <v>422</v>
      </c>
      <c r="AA14" s="4">
        <f>=ROUNDDOWN(10.55,0)</f>
      </c>
      <c r="AB14" s="5">
        <v>40</v>
      </c>
      <c r="AC14" s="2" t="s">
        <v>108</v>
      </c>
      <c r="AD14" s="4">
        <v>370</v>
      </c>
      <c r="AE14" s="4">
        <v>1210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/>
      <c r="AQ14" s="8"/>
      <c r="AR14" s="4">
        <v>5</v>
      </c>
      <c r="AS14" s="8">
        <v>230.7</v>
      </c>
      <c r="AT14" s="7">
        <v>-1</v>
      </c>
      <c r="AU14" s="7">
        <v>-1</v>
      </c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/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102</v>
      </c>
      <c r="BK14" s="8">
        <v>4458.91</v>
      </c>
      <c r="BL14" s="2" t="s">
        <v>142</v>
      </c>
      <c r="BM14" s="7"/>
      <c r="BN14" s="7"/>
      <c r="BO14" s="4"/>
      <c r="BP14" s="8"/>
      <c r="BQ14" s="4">
        <v>5</v>
      </c>
      <c r="BR14" s="8">
        <v>230.7</v>
      </c>
      <c r="BS14" s="7">
        <v>-1</v>
      </c>
      <c r="BT14" s="7">
        <v>-1</v>
      </c>
      <c r="BU14" s="2" t="s">
        <v>110</v>
      </c>
      <c r="BV14" s="2" t="s">
        <v>98</v>
      </c>
      <c r="BW14" s="2" t="s">
        <v>101</v>
      </c>
      <c r="BX14" s="2" t="s">
        <v>111</v>
      </c>
      <c r="BY14" s="2" t="s">
        <v>112</v>
      </c>
      <c r="BZ14" s="2" t="s">
        <v>112</v>
      </c>
      <c r="CA14" s="2" t="s">
        <v>101</v>
      </c>
    </row>
    <row r="15">
      <c r="A15" s="2" t="s">
        <v>143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144</v>
      </c>
      <c r="L15" s="3">
        <v>32.01</v>
      </c>
      <c r="M15" s="3">
        <v>33.61</v>
      </c>
      <c r="N15" s="3">
        <v>74.99</v>
      </c>
      <c r="O15" s="2" t="s">
        <v>98</v>
      </c>
      <c r="P15" s="2" t="s">
        <v>145</v>
      </c>
      <c r="Q15" s="2" t="s">
        <v>100</v>
      </c>
      <c r="R15" s="2" t="s">
        <v>101</v>
      </c>
      <c r="S15" s="2" t="s">
        <v>146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124</v>
      </c>
      <c r="Z15" s="4">
        <v>1107</v>
      </c>
      <c r="AA15" s="4">
        <f>=ROUNDDOWN(58.2631578947368,0)</f>
      </c>
      <c r="AB15" s="5">
        <v>19</v>
      </c>
      <c r="AC15" s="2" t="s">
        <v>147</v>
      </c>
      <c r="AD15" s="4">
        <v>300</v>
      </c>
      <c r="AE15" s="4">
        <v>500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7</v>
      </c>
      <c r="AQ15" s="8">
        <v>261.31</v>
      </c>
      <c r="AR15" s="4"/>
      <c r="AS15" s="8"/>
      <c r="AT15" s="7"/>
      <c r="AU15" s="7"/>
      <c r="AV15" s="4">
        <v>16</v>
      </c>
      <c r="AW15" s="8">
        <v>666.19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0.3922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0.0655</v>
      </c>
      <c r="BJ15" s="4">
        <v>56</v>
      </c>
      <c r="BK15" s="8">
        <v>1887.07</v>
      </c>
      <c r="BL15" s="2" t="s">
        <v>148</v>
      </c>
      <c r="BM15" s="7">
        <v>0.125</v>
      </c>
      <c r="BN15" s="7">
        <v>0.1385</v>
      </c>
      <c r="BO15" s="4">
        <v>7</v>
      </c>
      <c r="BP15" s="8">
        <v>261.31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101</v>
      </c>
      <c r="BX15" s="2" t="s">
        <v>149</v>
      </c>
      <c r="BY15" s="2" t="s">
        <v>112</v>
      </c>
      <c r="BZ15" s="2" t="s">
        <v>112</v>
      </c>
      <c r="CA15" s="2" t="s">
        <v>101</v>
      </c>
    </row>
    <row r="16">
      <c r="A16" s="2" t="s">
        <v>150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114</v>
      </c>
      <c r="K16" s="2" t="s">
        <v>144</v>
      </c>
      <c r="L16" s="3">
        <v>37.47</v>
      </c>
      <c r="M16" s="3">
        <v>39.34</v>
      </c>
      <c r="N16" s="3">
        <v>84.99</v>
      </c>
      <c r="O16" s="2" t="s">
        <v>98</v>
      </c>
      <c r="P16" s="2" t="s">
        <v>115</v>
      </c>
      <c r="Q16" s="2" t="s">
        <v>100</v>
      </c>
      <c r="R16" s="2" t="s">
        <v>101</v>
      </c>
      <c r="S16" s="2" t="s">
        <v>146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124</v>
      </c>
      <c r="Z16" s="4">
        <v>2696</v>
      </c>
      <c r="AA16" s="4">
        <f>=ROUNDDOWN(35.9466666666667,0)</f>
      </c>
      <c r="AB16" s="5">
        <v>75</v>
      </c>
      <c r="AC16" s="2" t="s">
        <v>147</v>
      </c>
      <c r="AD16" s="4">
        <v>400</v>
      </c>
      <c r="AE16" s="4">
        <v>650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6</v>
      </c>
      <c r="AQ16" s="8">
        <v>258.48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0.388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152</v>
      </c>
      <c r="BK16" s="8">
        <v>6076.85</v>
      </c>
      <c r="BL16" s="2" t="s">
        <v>151</v>
      </c>
      <c r="BM16" s="7">
        <v>0.0395</v>
      </c>
      <c r="BN16" s="7">
        <v>0.0425</v>
      </c>
      <c r="BO16" s="4">
        <v>6</v>
      </c>
      <c r="BP16" s="8">
        <v>258.48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101</v>
      </c>
      <c r="BX16" s="2" t="s">
        <v>149</v>
      </c>
      <c r="BY16" s="2" t="s">
        <v>112</v>
      </c>
      <c r="BZ16" s="2" t="s">
        <v>112</v>
      </c>
      <c r="CA16" s="2" t="s">
        <v>101</v>
      </c>
    </row>
    <row r="17">
      <c r="A17" s="2" t="s">
        <v>152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119</v>
      </c>
      <c r="K17" s="2" t="s">
        <v>144</v>
      </c>
      <c r="L17" s="3">
        <v>42.46</v>
      </c>
      <c r="M17" s="3">
        <v>44.58</v>
      </c>
      <c r="N17" s="3">
        <v>94.99</v>
      </c>
      <c r="O17" s="2" t="s">
        <v>98</v>
      </c>
      <c r="P17" s="2" t="s">
        <v>115</v>
      </c>
      <c r="Q17" s="2" t="s">
        <v>100</v>
      </c>
      <c r="R17" s="2" t="s">
        <v>101</v>
      </c>
      <c r="S17" s="2" t="s">
        <v>146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129</v>
      </c>
      <c r="Z17" s="4">
        <v>1818</v>
      </c>
      <c r="AA17" s="4">
        <f>=ROUNDDOWN(28.8571428571429,0)</f>
      </c>
      <c r="AB17" s="5">
        <v>63</v>
      </c>
      <c r="AC17" s="2" t="s">
        <v>147</v>
      </c>
      <c r="AD17" s="4">
        <v>200</v>
      </c>
      <c r="AE17" s="4">
        <v>600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3</v>
      </c>
      <c r="AQ17" s="8">
        <v>146.4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0.2198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150</v>
      </c>
      <c r="BK17" s="8">
        <v>6233.32</v>
      </c>
      <c r="BL17" s="2" t="s">
        <v>153</v>
      </c>
      <c r="BM17" s="7">
        <v>0.02</v>
      </c>
      <c r="BN17" s="7">
        <v>0.0235</v>
      </c>
      <c r="BO17" s="4">
        <v>3</v>
      </c>
      <c r="BP17" s="8">
        <v>146.4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101</v>
      </c>
      <c r="BX17" s="2" t="s">
        <v>154</v>
      </c>
      <c r="BY17" s="2" t="s">
        <v>112</v>
      </c>
      <c r="BZ17" s="2" t="s">
        <v>112</v>
      </c>
      <c r="CA17" s="2" t="s">
        <v>101</v>
      </c>
    </row>
    <row r="18">
      <c r="A18" s="2" t="s">
        <v>155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156</v>
      </c>
      <c r="L18" s="3">
        <v>32.01</v>
      </c>
      <c r="M18" s="3">
        <v>33.61</v>
      </c>
      <c r="N18" s="3">
        <v>74.99</v>
      </c>
      <c r="O18" s="2" t="s">
        <v>98</v>
      </c>
      <c r="P18" s="2" t="s">
        <v>157</v>
      </c>
      <c r="Q18" s="2" t="s">
        <v>100</v>
      </c>
      <c r="R18" s="2" t="s">
        <v>101</v>
      </c>
      <c r="S18" s="2" t="s">
        <v>101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158</v>
      </c>
      <c r="Y18" s="2" t="s">
        <v>107</v>
      </c>
      <c r="Z18" s="4">
        <v>313</v>
      </c>
      <c r="AA18" s="4">
        <f>=ROUNDDOWN(29.2523364485981,0)</f>
      </c>
      <c r="AB18" s="5">
        <v>10.7</v>
      </c>
      <c r="AC18" s="2" t="s">
        <v>108</v>
      </c>
      <c r="AD18" s="4">
        <v>200</v>
      </c>
      <c r="AE18" s="4">
        <v>300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8</v>
      </c>
      <c r="AQ18" s="8">
        <v>321.6</v>
      </c>
      <c r="AR18" s="4"/>
      <c r="AS18" s="8"/>
      <c r="AT18" s="7"/>
      <c r="AU18" s="7"/>
      <c r="AV18" s="4">
        <v>14</v>
      </c>
      <c r="AW18" s="8">
        <v>602.98</v>
      </c>
      <c r="AX18" s="4">
        <v>10</v>
      </c>
      <c r="AY18" s="8">
        <v>420.44</v>
      </c>
      <c r="AZ18" s="7">
        <v>0.4</v>
      </c>
      <c r="BA18" s="7">
        <v>0.4342</v>
      </c>
      <c r="BB18" s="7">
        <v>0.5334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0.0593</v>
      </c>
      <c r="BJ18" s="4">
        <v>37</v>
      </c>
      <c r="BK18" s="8">
        <v>1251.28</v>
      </c>
      <c r="BL18" s="2" t="s">
        <v>159</v>
      </c>
      <c r="BM18" s="7">
        <v>0.2162</v>
      </c>
      <c r="BN18" s="7">
        <v>0.257</v>
      </c>
      <c r="BO18" s="4">
        <v>8</v>
      </c>
      <c r="BP18" s="8">
        <v>321.6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101</v>
      </c>
      <c r="BX18" s="2" t="s">
        <v>160</v>
      </c>
      <c r="BY18" s="2" t="s">
        <v>112</v>
      </c>
      <c r="BZ18" s="2" t="s">
        <v>112</v>
      </c>
      <c r="CA18" s="2" t="s">
        <v>101</v>
      </c>
    </row>
    <row r="19">
      <c r="A19" s="2" t="s">
        <v>161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114</v>
      </c>
      <c r="K19" s="2" t="s">
        <v>156</v>
      </c>
      <c r="L19" s="3">
        <v>37.47</v>
      </c>
      <c r="M19" s="3">
        <v>39.34</v>
      </c>
      <c r="N19" s="3">
        <v>84.99</v>
      </c>
      <c r="O19" s="2" t="s">
        <v>98</v>
      </c>
      <c r="P19" s="2" t="s">
        <v>145</v>
      </c>
      <c r="Q19" s="2" t="s">
        <v>100</v>
      </c>
      <c r="R19" s="2" t="s">
        <v>101</v>
      </c>
      <c r="S19" s="2" t="s">
        <v>101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107</v>
      </c>
      <c r="Z19" s="4">
        <v>561</v>
      </c>
      <c r="AA19" s="4">
        <f>=ROUNDDOWN(24.3913043478261,0)</f>
      </c>
      <c r="AB19" s="5">
        <v>23</v>
      </c>
      <c r="AC19" s="2" t="s">
        <v>108</v>
      </c>
      <c r="AD19" s="4">
        <v>466</v>
      </c>
      <c r="AE19" s="4">
        <v>846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5</v>
      </c>
      <c r="AQ19" s="8">
        <v>229.7</v>
      </c>
      <c r="AR19" s="4">
        <v>8</v>
      </c>
      <c r="AS19" s="8">
        <v>328.16</v>
      </c>
      <c r="AT19" s="7">
        <v>-0.375</v>
      </c>
      <c r="AU19" s="7">
        <v>-0.3</v>
      </c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0.3809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94</v>
      </c>
      <c r="BK19" s="8">
        <v>3577.67</v>
      </c>
      <c r="BL19" s="2" t="s">
        <v>162</v>
      </c>
      <c r="BM19" s="7">
        <v>0.0532</v>
      </c>
      <c r="BN19" s="7">
        <v>0.0642</v>
      </c>
      <c r="BO19" s="4">
        <v>5</v>
      </c>
      <c r="BP19" s="8">
        <v>229.7</v>
      </c>
      <c r="BQ19" s="4">
        <v>8</v>
      </c>
      <c r="BR19" s="8">
        <v>328.16</v>
      </c>
      <c r="BS19" s="7">
        <v>-0.375</v>
      </c>
      <c r="BT19" s="7">
        <v>-0.3</v>
      </c>
      <c r="BU19" s="2" t="s">
        <v>110</v>
      </c>
      <c r="BV19" s="2" t="s">
        <v>98</v>
      </c>
      <c r="BW19" s="2" t="s">
        <v>101</v>
      </c>
      <c r="BX19" s="2" t="s">
        <v>111</v>
      </c>
      <c r="BY19" s="2" t="s">
        <v>112</v>
      </c>
      <c r="BZ19" s="2" t="s">
        <v>112</v>
      </c>
      <c r="CA19" s="2" t="s">
        <v>101</v>
      </c>
    </row>
    <row r="20">
      <c r="A20" s="2" t="s">
        <v>163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119</v>
      </c>
      <c r="K20" s="2" t="s">
        <v>156</v>
      </c>
      <c r="L20" s="3">
        <v>42.46</v>
      </c>
      <c r="M20" s="3">
        <v>44.58</v>
      </c>
      <c r="N20" s="3">
        <v>94.99</v>
      </c>
      <c r="O20" s="2" t="s">
        <v>98</v>
      </c>
      <c r="P20" s="2" t="s">
        <v>99</v>
      </c>
      <c r="Q20" s="2" t="s">
        <v>100</v>
      </c>
      <c r="R20" s="2" t="s">
        <v>101</v>
      </c>
      <c r="S20" s="2" t="s">
        <v>101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107</v>
      </c>
      <c r="Z20" s="4">
        <v>501</v>
      </c>
      <c r="AA20" s="4">
        <f>=ROUNDDOWN(17.8928571428571,0)</f>
      </c>
      <c r="AB20" s="5">
        <v>28</v>
      </c>
      <c r="AC20" s="2" t="s">
        <v>108</v>
      </c>
      <c r="AD20" s="4">
        <v>166</v>
      </c>
      <c r="AE20" s="4">
        <v>566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</v>
      </c>
      <c r="AQ20" s="8">
        <v>51.68</v>
      </c>
      <c r="AR20" s="4">
        <v>2</v>
      </c>
      <c r="AS20" s="8">
        <v>92.28</v>
      </c>
      <c r="AT20" s="7">
        <v>-0.5</v>
      </c>
      <c r="AU20" s="7">
        <v>-0.44</v>
      </c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0.0857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74</v>
      </c>
      <c r="BK20" s="8">
        <v>3191.31</v>
      </c>
      <c r="BL20" s="2" t="s">
        <v>164</v>
      </c>
      <c r="BM20" s="7">
        <v>0.0135</v>
      </c>
      <c r="BN20" s="7">
        <v>0.0162</v>
      </c>
      <c r="BO20" s="4">
        <v>1</v>
      </c>
      <c r="BP20" s="8">
        <v>51.68</v>
      </c>
      <c r="BQ20" s="4">
        <v>2</v>
      </c>
      <c r="BR20" s="8">
        <v>92.28</v>
      </c>
      <c r="BS20" s="7">
        <v>-0.5</v>
      </c>
      <c r="BT20" s="7">
        <v>-0.44</v>
      </c>
      <c r="BU20" s="2" t="s">
        <v>110</v>
      </c>
      <c r="BV20" s="2" t="s">
        <v>98</v>
      </c>
      <c r="BW20" s="2" t="s">
        <v>101</v>
      </c>
      <c r="BX20" s="2" t="s">
        <v>111</v>
      </c>
      <c r="BY20" s="2" t="s">
        <v>112</v>
      </c>
      <c r="BZ20" s="2" t="s">
        <v>112</v>
      </c>
      <c r="CA20" s="2" t="s">
        <v>101</v>
      </c>
    </row>
    <row r="21">
      <c r="A21" s="2" t="s">
        <v>165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166</v>
      </c>
      <c r="L21" s="3">
        <v>32.01</v>
      </c>
      <c r="M21" s="3">
        <v>33.61</v>
      </c>
      <c r="N21" s="3">
        <v>74.99</v>
      </c>
      <c r="O21" s="2" t="s">
        <v>98</v>
      </c>
      <c r="P21" s="2" t="s">
        <v>145</v>
      </c>
      <c r="Q21" s="2" t="s">
        <v>100</v>
      </c>
      <c r="R21" s="2" t="s">
        <v>101</v>
      </c>
      <c r="S21" s="2" t="s">
        <v>167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124</v>
      </c>
      <c r="Z21" s="4">
        <v>1010</v>
      </c>
      <c r="AA21" s="4">
        <f>=ROUNDDOWN(37.1323529411765,0)</f>
      </c>
      <c r="AB21" s="5">
        <v>27.2</v>
      </c>
      <c r="AC21" s="2" t="s">
        <v>147</v>
      </c>
      <c r="AD21" s="4">
        <v>400</v>
      </c>
      <c r="AE21" s="4">
        <v>400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1</v>
      </c>
      <c r="AQ21" s="8">
        <v>36.8</v>
      </c>
      <c r="AR21" s="4"/>
      <c r="AS21" s="8"/>
      <c r="AT21" s="7"/>
      <c r="AU21" s="7"/>
      <c r="AV21" s="4">
        <v>10</v>
      </c>
      <c r="AW21" s="8">
        <v>447.69</v>
      </c>
      <c r="AX21" s="4">
        <v>8</v>
      </c>
      <c r="AY21" s="8">
        <v>350.4</v>
      </c>
      <c r="AZ21" s="7">
        <v>0.25</v>
      </c>
      <c r="BA21" s="7">
        <v>0.2777</v>
      </c>
      <c r="BB21" s="7">
        <v>0.0822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0.044</v>
      </c>
      <c r="BJ21" s="4">
        <v>35</v>
      </c>
      <c r="BK21" s="8">
        <v>1194.35</v>
      </c>
      <c r="BL21" s="2" t="s">
        <v>168</v>
      </c>
      <c r="BM21" s="7">
        <v>0.0286</v>
      </c>
      <c r="BN21" s="7">
        <v>0.0308</v>
      </c>
      <c r="BO21" s="4">
        <v>1</v>
      </c>
      <c r="BP21" s="8">
        <v>36.8</v>
      </c>
      <c r="BQ21" s="4"/>
      <c r="BR21" s="8"/>
      <c r="BS21" s="7"/>
      <c r="BT21" s="7"/>
      <c r="BU21" s="2" t="s">
        <v>110</v>
      </c>
      <c r="BV21" s="2" t="s">
        <v>98</v>
      </c>
      <c r="BW21" s="2" t="s">
        <v>101</v>
      </c>
      <c r="BX21" s="2" t="s">
        <v>169</v>
      </c>
      <c r="BY21" s="2" t="s">
        <v>112</v>
      </c>
      <c r="BZ21" s="2" t="s">
        <v>112</v>
      </c>
      <c r="CA21" s="2" t="s">
        <v>101</v>
      </c>
    </row>
    <row r="22">
      <c r="A22" s="2" t="s">
        <v>170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114</v>
      </c>
      <c r="K22" s="2" t="s">
        <v>166</v>
      </c>
      <c r="L22" s="3">
        <v>37.47</v>
      </c>
      <c r="M22" s="3">
        <v>39.34</v>
      </c>
      <c r="N22" s="3">
        <v>84.99</v>
      </c>
      <c r="O22" s="2" t="s">
        <v>98</v>
      </c>
      <c r="P22" s="2" t="s">
        <v>115</v>
      </c>
      <c r="Q22" s="2" t="s">
        <v>100</v>
      </c>
      <c r="R22" s="2" t="s">
        <v>101</v>
      </c>
      <c r="S22" s="2" t="s">
        <v>167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124</v>
      </c>
      <c r="Z22" s="4">
        <v>2742</v>
      </c>
      <c r="AA22" s="4">
        <f>=ROUNDDOWN(37.2554347826087,0)</f>
      </c>
      <c r="AB22" s="5">
        <v>73.6</v>
      </c>
      <c r="AC22" s="2" t="s">
        <v>147</v>
      </c>
      <c r="AD22" s="4">
        <v>400</v>
      </c>
      <c r="AE22" s="4">
        <v>800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5</v>
      </c>
      <c r="AQ22" s="8">
        <v>214.65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0.4795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194</v>
      </c>
      <c r="BK22" s="8">
        <v>7689.41</v>
      </c>
      <c r="BL22" s="2" t="s">
        <v>171</v>
      </c>
      <c r="BM22" s="7">
        <v>0.0258</v>
      </c>
      <c r="BN22" s="7">
        <v>0.0279</v>
      </c>
      <c r="BO22" s="4">
        <v>5</v>
      </c>
      <c r="BP22" s="8">
        <v>214.65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101</v>
      </c>
      <c r="BX22" s="2" t="s">
        <v>172</v>
      </c>
      <c r="BY22" s="2" t="s">
        <v>112</v>
      </c>
      <c r="BZ22" s="2" t="s">
        <v>112</v>
      </c>
      <c r="CA22" s="2" t="s">
        <v>101</v>
      </c>
    </row>
    <row r="23">
      <c r="A23" s="2" t="s">
        <v>173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119</v>
      </c>
      <c r="K23" s="2" t="s">
        <v>166</v>
      </c>
      <c r="L23" s="3">
        <v>42.46</v>
      </c>
      <c r="M23" s="3">
        <v>44.58</v>
      </c>
      <c r="N23" s="3">
        <v>94.99</v>
      </c>
      <c r="O23" s="2" t="s">
        <v>98</v>
      </c>
      <c r="P23" s="2" t="s">
        <v>115</v>
      </c>
      <c r="Q23" s="2" t="s">
        <v>100</v>
      </c>
      <c r="R23" s="2" t="s">
        <v>101</v>
      </c>
      <c r="S23" s="2" t="s">
        <v>167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129</v>
      </c>
      <c r="Z23" s="4">
        <v>2126</v>
      </c>
      <c r="AA23" s="4">
        <f>=ROUNDDOWN(29.943661971831,0)</f>
      </c>
      <c r="AB23" s="5">
        <v>71</v>
      </c>
      <c r="AC23" s="2" t="s">
        <v>125</v>
      </c>
      <c r="AD23" s="4">
        <v>600</v>
      </c>
      <c r="AE23" s="4">
        <v>600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4</v>
      </c>
      <c r="AQ23" s="8">
        <v>196.24</v>
      </c>
      <c r="AR23" s="4">
        <v>8</v>
      </c>
      <c r="AS23" s="8">
        <v>350.4</v>
      </c>
      <c r="AT23" s="7">
        <v>-0.5</v>
      </c>
      <c r="AU23" s="7">
        <v>-0.44</v>
      </c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0.4383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147</v>
      </c>
      <c r="BK23" s="8">
        <v>6522.79</v>
      </c>
      <c r="BL23" s="2" t="s">
        <v>174</v>
      </c>
      <c r="BM23" s="7">
        <v>0.0272</v>
      </c>
      <c r="BN23" s="7">
        <v>0.0301</v>
      </c>
      <c r="BO23" s="4">
        <v>4</v>
      </c>
      <c r="BP23" s="8">
        <v>196.24</v>
      </c>
      <c r="BQ23" s="4">
        <v>8</v>
      </c>
      <c r="BR23" s="8">
        <v>350.4</v>
      </c>
      <c r="BS23" s="7">
        <v>-0.5</v>
      </c>
      <c r="BT23" s="7">
        <v>-0.44</v>
      </c>
      <c r="BU23" s="2" t="s">
        <v>110</v>
      </c>
      <c r="BV23" s="2" t="s">
        <v>98</v>
      </c>
      <c r="BW23" s="2" t="s">
        <v>101</v>
      </c>
      <c r="BX23" s="2" t="s">
        <v>175</v>
      </c>
      <c r="BY23" s="2" t="s">
        <v>112</v>
      </c>
      <c r="BZ23" s="2" t="s">
        <v>112</v>
      </c>
      <c r="CA23" s="2" t="s">
        <v>101</v>
      </c>
    </row>
    <row r="24">
      <c r="A24" s="2" t="s">
        <v>176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95</v>
      </c>
      <c r="J24" s="2" t="s">
        <v>96</v>
      </c>
      <c r="K24" s="2" t="s">
        <v>177</v>
      </c>
      <c r="L24" s="3">
        <v>32.01</v>
      </c>
      <c r="M24" s="3">
        <v>33.61</v>
      </c>
      <c r="N24" s="3">
        <v>74.99</v>
      </c>
      <c r="O24" s="2" t="s">
        <v>98</v>
      </c>
      <c r="P24" s="2" t="s">
        <v>136</v>
      </c>
      <c r="Q24" s="2" t="s">
        <v>100</v>
      </c>
      <c r="R24" s="2" t="s">
        <v>101</v>
      </c>
      <c r="S24" s="2" t="s">
        <v>178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129</v>
      </c>
      <c r="Z24" s="4">
        <v>659</v>
      </c>
      <c r="AA24" s="4">
        <f>=ROUNDDOWN(26.5725806451613,0)</f>
      </c>
      <c r="AB24" s="5">
        <v>24.8</v>
      </c>
      <c r="AC24" s="2" t="s">
        <v>147</v>
      </c>
      <c r="AD24" s="4">
        <v>350</v>
      </c>
      <c r="AE24" s="4">
        <v>510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6</v>
      </c>
      <c r="AQ24" s="8">
        <v>220.8</v>
      </c>
      <c r="AR24" s="4">
        <v>2</v>
      </c>
      <c r="AS24" s="8">
        <v>65.72</v>
      </c>
      <c r="AT24" s="7">
        <v>2</v>
      </c>
      <c r="AU24" s="7">
        <v>2.3597</v>
      </c>
      <c r="AV24" s="4">
        <v>10</v>
      </c>
      <c r="AW24" s="8">
        <v>417.04</v>
      </c>
      <c r="AX24" s="4">
        <v>15</v>
      </c>
      <c r="AY24" s="8">
        <v>624.18</v>
      </c>
      <c r="AZ24" s="7">
        <v>-0.3333</v>
      </c>
      <c r="BA24" s="7">
        <v>-0.3319</v>
      </c>
      <c r="BB24" s="7">
        <v>0.5294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0.041</v>
      </c>
      <c r="BJ24" s="4">
        <v>52</v>
      </c>
      <c r="BK24" s="8">
        <v>1699.3</v>
      </c>
      <c r="BL24" s="2" t="s">
        <v>179</v>
      </c>
      <c r="BM24" s="7">
        <v>0.1154</v>
      </c>
      <c r="BN24" s="7">
        <v>0.1299</v>
      </c>
      <c r="BO24" s="4">
        <v>6</v>
      </c>
      <c r="BP24" s="8">
        <v>220.8</v>
      </c>
      <c r="BQ24" s="4">
        <v>2</v>
      </c>
      <c r="BR24" s="8">
        <v>65.72</v>
      </c>
      <c r="BS24" s="7">
        <v>2</v>
      </c>
      <c r="BT24" s="7">
        <v>2.3597</v>
      </c>
      <c r="BU24" s="2" t="s">
        <v>110</v>
      </c>
      <c r="BV24" s="2" t="s">
        <v>98</v>
      </c>
      <c r="BW24" s="2" t="s">
        <v>101</v>
      </c>
      <c r="BX24" s="2" t="s">
        <v>180</v>
      </c>
      <c r="BY24" s="2" t="s">
        <v>112</v>
      </c>
      <c r="BZ24" s="2" t="s">
        <v>112</v>
      </c>
      <c r="CA24" s="2" t="s">
        <v>101</v>
      </c>
    </row>
    <row r="25">
      <c r="A25" s="2" t="s">
        <v>181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94</v>
      </c>
      <c r="I25" s="2" t="s">
        <v>95</v>
      </c>
      <c r="J25" s="2" t="s">
        <v>114</v>
      </c>
      <c r="K25" s="2" t="s">
        <v>177</v>
      </c>
      <c r="L25" s="3">
        <v>37.47</v>
      </c>
      <c r="M25" s="3">
        <v>39.34</v>
      </c>
      <c r="N25" s="3">
        <v>84.99</v>
      </c>
      <c r="O25" s="2" t="s">
        <v>98</v>
      </c>
      <c r="P25" s="2" t="s">
        <v>115</v>
      </c>
      <c r="Q25" s="2" t="s">
        <v>100</v>
      </c>
      <c r="R25" s="2" t="s">
        <v>101</v>
      </c>
      <c r="S25" s="2" t="s">
        <v>178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129</v>
      </c>
      <c r="Z25" s="4">
        <v>2099</v>
      </c>
      <c r="AA25" s="4">
        <f>=ROUNDDOWN(39.6037735849057,0)</f>
      </c>
      <c r="AB25" s="5">
        <v>53</v>
      </c>
      <c r="AC25" s="2" t="s">
        <v>182</v>
      </c>
      <c r="AD25" s="4">
        <v>200</v>
      </c>
      <c r="AE25" s="4">
        <v>700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/>
      <c r="AQ25" s="8"/>
      <c r="AR25" s="4">
        <v>2</v>
      </c>
      <c r="AS25" s="8">
        <v>76.66</v>
      </c>
      <c r="AT25" s="7">
        <v>-1</v>
      </c>
      <c r="AU25" s="7">
        <v>-1</v>
      </c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/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146</v>
      </c>
      <c r="BK25" s="8">
        <v>5576.6</v>
      </c>
      <c r="BL25" s="2" t="s">
        <v>183</v>
      </c>
      <c r="BM25" s="7"/>
      <c r="BN25" s="7"/>
      <c r="BO25" s="4"/>
      <c r="BP25" s="8"/>
      <c r="BQ25" s="4">
        <v>2</v>
      </c>
      <c r="BR25" s="8">
        <v>76.66</v>
      </c>
      <c r="BS25" s="7">
        <v>-1</v>
      </c>
      <c r="BT25" s="7">
        <v>-1</v>
      </c>
      <c r="BU25" s="2" t="s">
        <v>110</v>
      </c>
      <c r="BV25" s="2" t="s">
        <v>98</v>
      </c>
      <c r="BW25" s="2" t="s">
        <v>101</v>
      </c>
      <c r="BX25" s="2" t="s">
        <v>180</v>
      </c>
      <c r="BY25" s="2" t="s">
        <v>112</v>
      </c>
      <c r="BZ25" s="2" t="s">
        <v>112</v>
      </c>
      <c r="CA25" s="2" t="s">
        <v>101</v>
      </c>
    </row>
    <row r="26">
      <c r="A26" s="2" t="s">
        <v>184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94</v>
      </c>
      <c r="I26" s="2" t="s">
        <v>95</v>
      </c>
      <c r="J26" s="2" t="s">
        <v>119</v>
      </c>
      <c r="K26" s="2" t="s">
        <v>177</v>
      </c>
      <c r="L26" s="3">
        <v>42.46</v>
      </c>
      <c r="M26" s="3">
        <v>44.58</v>
      </c>
      <c r="N26" s="3">
        <v>94.99</v>
      </c>
      <c r="O26" s="2" t="s">
        <v>98</v>
      </c>
      <c r="P26" s="2" t="s">
        <v>115</v>
      </c>
      <c r="Q26" s="2" t="s">
        <v>100</v>
      </c>
      <c r="R26" s="2" t="s">
        <v>101</v>
      </c>
      <c r="S26" s="2" t="s">
        <v>178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129</v>
      </c>
      <c r="Z26" s="4">
        <v>750</v>
      </c>
      <c r="AA26" s="4">
        <f>=ROUNDDOWN(14.4230769230769,0)</f>
      </c>
      <c r="AB26" s="5">
        <v>52</v>
      </c>
      <c r="AC26" s="2" t="s">
        <v>147</v>
      </c>
      <c r="AD26" s="4">
        <v>450</v>
      </c>
      <c r="AE26" s="4">
        <v>1390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4</v>
      </c>
      <c r="AQ26" s="8">
        <v>196.24</v>
      </c>
      <c r="AR26" s="4">
        <v>11</v>
      </c>
      <c r="AS26" s="8">
        <v>481.8</v>
      </c>
      <c r="AT26" s="7">
        <v>-0.6364</v>
      </c>
      <c r="AU26" s="7">
        <v>-0.5927</v>
      </c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0.4706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143</v>
      </c>
      <c r="BK26" s="8">
        <v>6350.31</v>
      </c>
      <c r="BL26" s="2" t="s">
        <v>185</v>
      </c>
      <c r="BM26" s="7">
        <v>0.028</v>
      </c>
      <c r="BN26" s="7">
        <v>0.0309</v>
      </c>
      <c r="BO26" s="4">
        <v>4</v>
      </c>
      <c r="BP26" s="8">
        <v>196.24</v>
      </c>
      <c r="BQ26" s="4">
        <v>11</v>
      </c>
      <c r="BR26" s="8">
        <v>481.8</v>
      </c>
      <c r="BS26" s="7">
        <v>-0.6364</v>
      </c>
      <c r="BT26" s="7">
        <v>-0.5927</v>
      </c>
      <c r="BU26" s="2" t="s">
        <v>110</v>
      </c>
      <c r="BV26" s="2" t="s">
        <v>98</v>
      </c>
      <c r="BW26" s="2" t="s">
        <v>101</v>
      </c>
      <c r="BX26" s="2" t="s">
        <v>180</v>
      </c>
      <c r="BY26" s="2" t="s">
        <v>112</v>
      </c>
      <c r="BZ26" s="2" t="s">
        <v>112</v>
      </c>
      <c r="CA26" s="2" t="s">
        <v>101</v>
      </c>
    </row>
    <row r="27">
      <c r="A27" s="2" t="s">
        <v>186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94</v>
      </c>
      <c r="I27" s="2" t="s">
        <v>95</v>
      </c>
      <c r="J27" s="2" t="s">
        <v>96</v>
      </c>
      <c r="K27" s="2" t="s">
        <v>187</v>
      </c>
      <c r="L27" s="3">
        <v>32.01</v>
      </c>
      <c r="M27" s="3">
        <v>33.61</v>
      </c>
      <c r="N27" s="3">
        <v>74.99</v>
      </c>
      <c r="O27" s="2" t="s">
        <v>98</v>
      </c>
      <c r="P27" s="2" t="s">
        <v>145</v>
      </c>
      <c r="Q27" s="2" t="s">
        <v>100</v>
      </c>
      <c r="R27" s="2" t="s">
        <v>101</v>
      </c>
      <c r="S27" s="2" t="s">
        <v>188</v>
      </c>
      <c r="T27" s="2" t="s">
        <v>102</v>
      </c>
      <c r="U27" s="2" t="s">
        <v>103</v>
      </c>
      <c r="V27" s="2" t="s">
        <v>104</v>
      </c>
      <c r="W27" s="2" t="s">
        <v>105</v>
      </c>
      <c r="X27" s="2" t="s">
        <v>106</v>
      </c>
      <c r="Y27" s="2" t="s">
        <v>124</v>
      </c>
      <c r="Z27" s="4">
        <v>1220</v>
      </c>
      <c r="AA27" s="4">
        <f>=ROUNDDOWN(50.8333333333333,0)</f>
      </c>
      <c r="AB27" s="5">
        <v>24</v>
      </c>
      <c r="AC27" s="2" t="s">
        <v>147</v>
      </c>
      <c r="AD27" s="4">
        <v>400</v>
      </c>
      <c r="AE27" s="4">
        <v>400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1</v>
      </c>
      <c r="AQ27" s="8">
        <v>36.8</v>
      </c>
      <c r="AR27" s="4"/>
      <c r="AS27" s="8"/>
      <c r="AT27" s="7"/>
      <c r="AU27" s="7"/>
      <c r="AV27" s="4">
        <v>1</v>
      </c>
      <c r="AW27" s="8">
        <v>36.8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1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0.0036</v>
      </c>
      <c r="BJ27" s="4">
        <v>45</v>
      </c>
      <c r="BK27" s="8">
        <v>1435.77</v>
      </c>
      <c r="BL27" s="2" t="s">
        <v>189</v>
      </c>
      <c r="BM27" s="7">
        <v>0.0222</v>
      </c>
      <c r="BN27" s="7">
        <v>0.0256</v>
      </c>
      <c r="BO27" s="4">
        <v>1</v>
      </c>
      <c r="BP27" s="8">
        <v>36.8</v>
      </c>
      <c r="BQ27" s="4"/>
      <c r="BR27" s="8"/>
      <c r="BS27" s="7"/>
      <c r="BT27" s="7"/>
      <c r="BU27" s="2" t="s">
        <v>110</v>
      </c>
      <c r="BV27" s="2" t="s">
        <v>98</v>
      </c>
      <c r="BW27" s="2" t="s">
        <v>101</v>
      </c>
      <c r="BX27" s="2" t="s">
        <v>190</v>
      </c>
      <c r="BY27" s="2" t="s">
        <v>112</v>
      </c>
      <c r="BZ27" s="2" t="s">
        <v>112</v>
      </c>
      <c r="CA27" s="2" t="s">
        <v>101</v>
      </c>
    </row>
    <row r="28">
      <c r="A28" s="2" t="s">
        <v>191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114</v>
      </c>
      <c r="K28" s="2" t="s">
        <v>187</v>
      </c>
      <c r="L28" s="3">
        <v>37.47</v>
      </c>
      <c r="M28" s="3">
        <v>39.34</v>
      </c>
      <c r="N28" s="3">
        <v>84.99</v>
      </c>
      <c r="O28" s="2" t="s">
        <v>98</v>
      </c>
      <c r="P28" s="2" t="s">
        <v>115</v>
      </c>
      <c r="Q28" s="2" t="s">
        <v>100</v>
      </c>
      <c r="R28" s="2" t="s">
        <v>101</v>
      </c>
      <c r="S28" s="2" t="s">
        <v>188</v>
      </c>
      <c r="T28" s="2" t="s">
        <v>102</v>
      </c>
      <c r="U28" s="2" t="s">
        <v>116</v>
      </c>
      <c r="V28" s="2" t="s">
        <v>104</v>
      </c>
      <c r="W28" s="2" t="s">
        <v>105</v>
      </c>
      <c r="X28" s="2" t="s">
        <v>106</v>
      </c>
      <c r="Y28" s="2" t="s">
        <v>192</v>
      </c>
      <c r="Z28" s="4">
        <v>2462</v>
      </c>
      <c r="AA28" s="4">
        <f>=ROUNDDOWN(54.7111111111111,0)</f>
      </c>
      <c r="AB28" s="5">
        <v>45</v>
      </c>
      <c r="AC28" s="2" t="s">
        <v>147</v>
      </c>
      <c r="AD28" s="4">
        <v>400</v>
      </c>
      <c r="AE28" s="4">
        <v>400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120</v>
      </c>
      <c r="BK28" s="8">
        <v>4676.19</v>
      </c>
      <c r="BL28" s="2" t="s">
        <v>193</v>
      </c>
      <c r="BM28" s="7"/>
      <c r="BN28" s="7"/>
      <c r="BO28" s="4"/>
      <c r="BP28" s="8"/>
      <c r="BQ28" s="4"/>
      <c r="BR28" s="8"/>
      <c r="BS28" s="7"/>
      <c r="BT28" s="7"/>
      <c r="BU28" s="2" t="s">
        <v>110</v>
      </c>
      <c r="BV28" s="2" t="s">
        <v>98</v>
      </c>
      <c r="BW28" s="2" t="s">
        <v>101</v>
      </c>
      <c r="BX28" s="2" t="s">
        <v>172</v>
      </c>
      <c r="BY28" s="2" t="s">
        <v>112</v>
      </c>
      <c r="BZ28" s="2" t="s">
        <v>112</v>
      </c>
      <c r="CA28" s="2" t="s">
        <v>101</v>
      </c>
    </row>
    <row r="29">
      <c r="A29" s="2" t="s">
        <v>194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94</v>
      </c>
      <c r="I29" s="2" t="s">
        <v>95</v>
      </c>
      <c r="J29" s="2" t="s">
        <v>119</v>
      </c>
      <c r="K29" s="2" t="s">
        <v>187</v>
      </c>
      <c r="L29" s="3">
        <v>42.46</v>
      </c>
      <c r="M29" s="3">
        <v>44.58</v>
      </c>
      <c r="N29" s="3">
        <v>94.99</v>
      </c>
      <c r="O29" s="2" t="s">
        <v>98</v>
      </c>
      <c r="P29" s="2" t="s">
        <v>115</v>
      </c>
      <c r="Q29" s="2" t="s">
        <v>100</v>
      </c>
      <c r="R29" s="2" t="s">
        <v>101</v>
      </c>
      <c r="S29" s="2" t="s">
        <v>188</v>
      </c>
      <c r="T29" s="2" t="s">
        <v>102</v>
      </c>
      <c r="U29" s="2" t="s">
        <v>116</v>
      </c>
      <c r="V29" s="2" t="s">
        <v>104</v>
      </c>
      <c r="W29" s="2" t="s">
        <v>105</v>
      </c>
      <c r="X29" s="2" t="s">
        <v>106</v>
      </c>
      <c r="Y29" s="2" t="s">
        <v>129</v>
      </c>
      <c r="Z29" s="4">
        <v>1762</v>
      </c>
      <c r="AA29" s="4">
        <f>=ROUNDDOWN(103.647058823529,0)</f>
      </c>
      <c r="AB29" s="5">
        <v>17</v>
      </c>
      <c r="AC29" s="2" t="s">
        <v>101</v>
      </c>
      <c r="AD29" s="4"/>
      <c r="AE29" s="4"/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33</v>
      </c>
      <c r="BK29" s="8">
        <v>1457.89</v>
      </c>
      <c r="BL29" s="2" t="s">
        <v>195</v>
      </c>
      <c r="BM29" s="7"/>
      <c r="BN29" s="7"/>
      <c r="BO29" s="4"/>
      <c r="BP29" s="8"/>
      <c r="BQ29" s="4"/>
      <c r="BR29" s="8"/>
      <c r="BS29" s="7"/>
      <c r="BT29" s="7"/>
      <c r="BU29" s="2" t="s">
        <v>110</v>
      </c>
      <c r="BV29" s="2" t="s">
        <v>98</v>
      </c>
      <c r="BW29" s="2" t="s">
        <v>101</v>
      </c>
      <c r="BX29" s="2" t="s">
        <v>196</v>
      </c>
      <c r="BY29" s="2" t="s">
        <v>112</v>
      </c>
      <c r="BZ29" s="2" t="s">
        <v>112</v>
      </c>
      <c r="CA29" s="2" t="s">
        <v>101</v>
      </c>
    </row>
    <row r="30">
      <c r="A30" s="16" t="s">
        <v>197</v>
      </c>
      <c r="B30" s="9" t="s">
        <v>101</v>
      </c>
      <c r="C30" s="9" t="s">
        <v>101</v>
      </c>
      <c r="D30" s="9" t="s">
        <v>101</v>
      </c>
      <c r="E30" s="9" t="s">
        <v>101</v>
      </c>
      <c r="F30" s="9" t="s">
        <v>101</v>
      </c>
      <c r="G30" s="9" t="s">
        <v>101</v>
      </c>
      <c r="H30" s="9" t="s">
        <v>101</v>
      </c>
      <c r="I30" s="9" t="s">
        <v>101</v>
      </c>
      <c r="J30" s="9" t="s">
        <v>101</v>
      </c>
      <c r="K30" s="9" t="s">
        <v>101</v>
      </c>
      <c r="L30" s="10"/>
      <c r="M30" s="10"/>
      <c r="N30" s="10"/>
      <c r="O30" s="9" t="s">
        <v>101</v>
      </c>
      <c r="P30" s="9" t="s">
        <v>101</v>
      </c>
      <c r="Q30" s="9" t="s">
        <v>101</v>
      </c>
      <c r="R30" s="9" t="s">
        <v>101</v>
      </c>
      <c r="S30" s="9" t="s">
        <v>101</v>
      </c>
      <c r="T30" s="9" t="s">
        <v>101</v>
      </c>
      <c r="U30" s="9" t="s">
        <v>101</v>
      </c>
      <c r="V30" s="9" t="s">
        <v>101</v>
      </c>
      <c r="W30" s="9" t="s">
        <v>101</v>
      </c>
      <c r="X30" s="9" t="s">
        <v>101</v>
      </c>
      <c r="Y30" s="9" t="s">
        <v>101</v>
      </c>
      <c r="Z30" s="11">
        <v>29434</v>
      </c>
      <c r="AA30" s="11">
        <f>=ROUNDDOWN({0},0)</f>
      </c>
      <c r="AB30" s="12">
        <v>878.4</v>
      </c>
      <c r="AC30" s="9" t="s">
        <v>101</v>
      </c>
      <c r="AD30" s="11"/>
      <c r="AE30" s="11">
        <v>16566</v>
      </c>
      <c r="AF30" s="13"/>
      <c r="AG30" s="13"/>
      <c r="AH30" s="14"/>
      <c r="AI30" s="11"/>
      <c r="AJ30" s="11">
        <f>=ROUNDDOWN({0},0)</f>
      </c>
      <c r="AK30" s="12"/>
      <c r="AL30" s="9" t="s">
        <v>101</v>
      </c>
      <c r="AM30" s="11"/>
      <c r="AN30" s="11"/>
      <c r="AO30" s="14"/>
      <c r="AP30" s="11">
        <v>231</v>
      </c>
      <c r="AQ30" s="15">
        <v>10163.34</v>
      </c>
      <c r="AR30" s="11">
        <v>106</v>
      </c>
      <c r="AS30" s="15">
        <v>4299.38</v>
      </c>
      <c r="AT30" s="14">
        <v>1.1792</v>
      </c>
      <c r="AU30" s="14">
        <v>1.3639</v>
      </c>
      <c r="AV30" s="11">
        <v>231</v>
      </c>
      <c r="AW30" s="15">
        <v>10163.34</v>
      </c>
      <c r="AX30" s="11">
        <v>106</v>
      </c>
      <c r="AY30" s="15">
        <v>4299.38</v>
      </c>
      <c r="AZ30" s="14">
        <v>1.1792</v>
      </c>
      <c r="BA30" s="14">
        <v>1.3639</v>
      </c>
      <c r="BB30" s="14"/>
      <c r="BC30" s="11">
        <v>231</v>
      </c>
      <c r="BD30" s="15">
        <v>10163.34</v>
      </c>
      <c r="BE30" s="11">
        <v>106</v>
      </c>
      <c r="BF30" s="15">
        <v>4299.38</v>
      </c>
      <c r="BG30" s="14">
        <v>1.1792</v>
      </c>
      <c r="BH30" s="14">
        <v>1.3639</v>
      </c>
      <c r="BI30" s="14"/>
      <c r="BJ30" s="11"/>
      <c r="BK30" s="15"/>
      <c r="BL30" s="9" t="s">
        <v>101</v>
      </c>
      <c r="BM30" s="14"/>
      <c r="BN30" s="14"/>
      <c r="BO30" s="11">
        <v>231</v>
      </c>
      <c r="BP30" s="15">
        <v>10163.34</v>
      </c>
      <c r="BQ30" s="11">
        <v>106</v>
      </c>
      <c r="BR30" s="15">
        <v>4299.38</v>
      </c>
      <c r="BS30" s="14">
        <v>1.1792</v>
      </c>
      <c r="BT30" s="14">
        <v>1.3639</v>
      </c>
      <c r="BU30" s="9" t="s">
        <v>101</v>
      </c>
      <c r="BV30" s="9" t="s">
        <v>101</v>
      </c>
      <c r="BW30" s="9" t="s">
        <v>101</v>
      </c>
      <c r="BX30" s="9" t="s">
        <v>101</v>
      </c>
      <c r="BY30" s="9" t="s">
        <v>101</v>
      </c>
      <c r="BZ30" s="9" t="s">
        <v>101</v>
      </c>
      <c r="CA3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9"/>
    <mergeCell ref="BD6:BD29"/>
    <mergeCell ref="BE6:BE29"/>
    <mergeCell ref="BF6:BF29"/>
    <mergeCell ref="BG6:BG29"/>
    <mergeCell ref="BH6:BH2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198</v>
      </c>
      <c r="D2" s="0" t="s">
        <v>199</v>
      </c>
      <c r="E2" s="0" t="s">
        <v>200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201</v>
      </c>
      <c r="J4" s="1" t="s">
        <v>202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203</v>
      </c>
      <c r="P4" s="1" t="s">
        <v>204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205</v>
      </c>
      <c r="F5" s="1" t="s">
        <v>206</v>
      </c>
      <c r="G5" s="1" t="s">
        <v>205</v>
      </c>
      <c r="H5" s="1" t="s">
        <v>206</v>
      </c>
      <c r="I5" s="1" t="s">
        <v>201</v>
      </c>
      <c r="J5" s="1" t="s">
        <v>202</v>
      </c>
      <c r="K5" s="1" t="s">
        <v>207</v>
      </c>
      <c r="L5" s="1" t="s">
        <v>208</v>
      </c>
      <c r="M5" s="1" t="s">
        <v>207</v>
      </c>
      <c r="N5" s="1" t="s">
        <v>208</v>
      </c>
      <c r="O5" s="1" t="s">
        <v>203</v>
      </c>
      <c r="P5" s="1" t="s">
        <v>204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231</v>
      </c>
      <c r="F6" s="8">
        <v>10163.34</v>
      </c>
      <c r="G6" s="4">
        <v>106</v>
      </c>
      <c r="H6" s="8">
        <v>4299.38</v>
      </c>
      <c r="I6" s="7">
        <v>1.1792</v>
      </c>
      <c r="J6" s="7">
        <v>1.3639</v>
      </c>
      <c r="K6" s="4">
        <v>231</v>
      </c>
      <c r="L6" s="8">
        <v>10163.34</v>
      </c>
      <c r="M6" s="4">
        <v>106</v>
      </c>
      <c r="N6" s="8">
        <v>4299.38</v>
      </c>
      <c r="O6" s="7">
        <v>1.1792</v>
      </c>
      <c r="P6" s="7">
        <v>1.3639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198</v>
      </c>
      <c r="D2" s="0" t="s">
        <v>199</v>
      </c>
      <c r="E2" s="0" t="s">
        <v>200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201</v>
      </c>
      <c r="I4" s="1" t="s">
        <v>202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203</v>
      </c>
      <c r="O4" s="1" t="s">
        <v>204</v>
      </c>
    </row>
    <row r="5">
      <c r="A5" s="1" t="s">
        <v>53</v>
      </c>
      <c r="B5" s="1" t="s">
        <v>55</v>
      </c>
      <c r="C5" s="1" t="s">
        <v>56</v>
      </c>
      <c r="D5" s="1" t="s">
        <v>205</v>
      </c>
      <c r="E5" s="1" t="s">
        <v>206</v>
      </c>
      <c r="F5" s="1" t="s">
        <v>205</v>
      </c>
      <c r="G5" s="1" t="s">
        <v>206</v>
      </c>
      <c r="H5" s="1" t="s">
        <v>201</v>
      </c>
      <c r="I5" s="1" t="s">
        <v>202</v>
      </c>
      <c r="J5" s="1" t="s">
        <v>207</v>
      </c>
      <c r="K5" s="1" t="s">
        <v>208</v>
      </c>
      <c r="L5" s="1" t="s">
        <v>207</v>
      </c>
      <c r="M5" s="1" t="s">
        <v>208</v>
      </c>
      <c r="N5" s="1" t="s">
        <v>203</v>
      </c>
      <c r="O5" s="1" t="s">
        <v>204</v>
      </c>
    </row>
    <row r="6">
      <c r="A6" s="2" t="s">
        <v>88</v>
      </c>
      <c r="B6" s="2" t="s">
        <v>90</v>
      </c>
      <c r="C6" s="2" t="s">
        <v>91</v>
      </c>
      <c r="D6" s="4">
        <v>231</v>
      </c>
      <c r="E6" s="8">
        <v>10163.34</v>
      </c>
      <c r="F6" s="4">
        <v>106</v>
      </c>
      <c r="G6" s="8">
        <v>4299.38</v>
      </c>
      <c r="H6" s="7">
        <v>1.1792</v>
      </c>
      <c r="I6" s="7">
        <v>1.3639</v>
      </c>
      <c r="J6" s="4">
        <v>231</v>
      </c>
      <c r="K6" s="8">
        <v>10163.34</v>
      </c>
      <c r="L6" s="4">
        <v>106</v>
      </c>
      <c r="M6" s="8">
        <v>4299.38</v>
      </c>
      <c r="N6" s="7">
        <v>1.1792</v>
      </c>
      <c r="O6" s="7">
        <v>1.3639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