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20250918 Serta New Window\"/>
    </mc:Choice>
  </mc:AlternateContent>
  <xr:revisionPtr revIDLastSave="0" documentId="13_ncr:1_{E8A16A50-B8E2-4940-AA5E-4C4CF4EFF2B7}" xr6:coauthVersionLast="47" xr6:coauthVersionMax="47" xr10:uidLastSave="{00000000-0000-0000-0000-000000000000}"/>
  <bookViews>
    <workbookView xWindow="-120" yWindow="-120" windowWidth="29040" windowHeight="17640" tabRatio="752" xr2:uid="{00000000-000D-0000-FFFF-FFFF00000000}"/>
  </bookViews>
  <sheets>
    <sheet name="commitment 9 17" sheetId="130" r:id="rId1"/>
    <sheet name="fty 8 27" sheetId="132" r:id="rId2"/>
    <sheet name="2025.freight contract" sheetId="13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'commitment 9 17'!$A$1:$AH$9</definedName>
    <definedName name="_xlnm._FilterDatabase" localSheetId="1" hidden="1">'fty 8 27'!$A$1:$U$7</definedName>
    <definedName name="_imageLookUp_A10">INDEX(#REF!, MATCH(#REF!,#REF!, 0),2)</definedName>
    <definedName name="_imageLookUp_A11">INDEX(#REF!, MATCH(#REF!,#REF!, 0),2)</definedName>
    <definedName name="_imageLookUp_A12">INDEX(#REF!, MATCH(#REF!,#REF!, 0),2)</definedName>
    <definedName name="_imageLookUp_A13">INDEX(#REF!, MATCH(#REF!,#REF!, 0),2)</definedName>
    <definedName name="_imageLookUp_A14">INDEX(#REF!, MATCH(#REF!,#REF!, 0),2)</definedName>
    <definedName name="_imageLookUp_A15">INDEX(#REF!, MATCH(#REF!,#REF!, 0),2)</definedName>
    <definedName name="_imageLookUp_A16">INDEX(#REF!, MATCH(#REF!,#REF!, 0),2)</definedName>
    <definedName name="_imageLookUp_A17">INDEX(#REF!, MATCH(#REF!,#REF!, 0),2)</definedName>
    <definedName name="_imageLookUp_A18">INDEX(#REF!, MATCH(#REF!,#REF!, 0),2)</definedName>
    <definedName name="_imageLookUp_A19">INDEX(#REF!, MATCH(#REF!,#REF!, 0),2)</definedName>
    <definedName name="_imageLookUp_A20">INDEX(#REF!, MATCH(#REF!,#REF!, 0),2)</definedName>
    <definedName name="_imageLookUp_A21">INDEX(#REF!, MATCH(#REF!,#REF!, 0),2)</definedName>
    <definedName name="_imageLookUp_A22">INDEX(#REF!, MATCH(#REF!,#REF!, 0),2)</definedName>
    <definedName name="_imageLookUp_A23">INDEX(#REF!, MATCH(#REF!,#REF!, 0),2)</definedName>
    <definedName name="_imageLookUp_A24">INDEX(#REF!, MATCH(#REF!,#REF!, 0),2)</definedName>
    <definedName name="_imageLookUp_A25">INDEX(#REF!, MATCH(#REF!,#REF!, 0),2)</definedName>
    <definedName name="_imageLookUp_A26">INDEX(#REF!, MATCH(#REF!,#REF!, 0),2)</definedName>
    <definedName name="_imageLookUp_A27">INDEX(#REF!, MATCH(#REF!,#REF!, 0),2)</definedName>
    <definedName name="_imageLookUp_A28">INDEX(#REF!, MATCH(#REF!,#REF!, 0),2)</definedName>
    <definedName name="_imageLookUp_A29">INDEX(#REF!, MATCH(#REF!,#REF!, 0),2)</definedName>
    <definedName name="_imageLookUp_A30">INDEX(#REF!, MATCH(#REF!,#REF!, 0),2)</definedName>
    <definedName name="_imageLookUp_A31">INDEX(#REF!, MATCH(#REF!,#REF!, 0),2)</definedName>
    <definedName name="_imageLookUp_A32">INDEX(#REF!, MATCH(#REF!,#REF!, 0),2)</definedName>
    <definedName name="_imageLookUp_A33">INDEX(#REF!, MATCH(#REF!,#REF!, 0),2)</definedName>
    <definedName name="_imageLookUp_A34">INDEX(#REF!, MATCH(#REF!,#REF!, 0),2)</definedName>
    <definedName name="_imageLookUp_A35">INDEX(#REF!, MATCH(#REF!,#REF!, 0),2)</definedName>
    <definedName name="_imageLookUp_A36">INDEX(#REF!, MATCH(#REF!,#REF!, 0),2)</definedName>
    <definedName name="_imageLookUp_A9">INDEX(#REF!, MATCH(#REF!,#REF!, 0),2)</definedName>
    <definedName name="AD">'[1]other data'!$T$2:$T$5</definedName>
    <definedName name="AssortedSKU_Range" localSheetId="2">[2]Mapping!$J$2:$J$3</definedName>
    <definedName name="AssortedSKU_Range">#N/A</definedName>
    <definedName name="Banner">'[3]Hardline Drop down'!$H$5:$H$9</definedName>
    <definedName name="BF">#REF!</definedName>
    <definedName name="bigidea">[4]Lists!$I$6:$I$29</definedName>
    <definedName name="Brand">'[5]customer quote sheet'!$N$102:$N$144</definedName>
    <definedName name="Branded">[4]Lists!$F$6:$F$38</definedName>
    <definedName name="brands">'[1]other data'!$K$2:$K$48</definedName>
    <definedName name="BuyUnits_Range" localSheetId="2">[2]Mapping!$B$2:$B$55</definedName>
    <definedName name="BuyUnits_Range">#N/A</definedName>
    <definedName name="ca_available_Range" localSheetId="2">[2]Mapping!$AB$2:$AB$5</definedName>
    <definedName name="ca_available_Range">#N/A</definedName>
    <definedName name="ca_Compliant_Range" localSheetId="2">[2]Mapping!$BJ$2:$BJ$4</definedName>
    <definedName name="ca_Compliant_Range">#N/A</definedName>
    <definedName name="ca_CompliantReason_Range" localSheetId="2">[2]Mapping!$BL$2:$BL$13</definedName>
    <definedName name="ca_CompliantReason_Range">#N/A</definedName>
    <definedName name="ca_SisVendor_Range" localSheetId="2">[2]Mapping!$BH$2:$BH$3</definedName>
    <definedName name="ca_SisVendor_Range">#N/A</definedName>
    <definedName name="ca_stuffedarticlesreg_Range" localSheetId="2">[2]Mapping!$AD$2:$AD$6</definedName>
    <definedName name="ca_stuffedarticlesreg_Range">#N/A</definedName>
    <definedName name="Case_Freight_Range" localSheetId="2">[2]Mapping!$F$2:$F$19</definedName>
    <definedName name="Case_Freight_Range">#N/A</definedName>
    <definedName name="CATEGORY" localSheetId="2">[6]Sheet1!$DW$2:$DW$3</definedName>
    <definedName name="CATEGORY">[7]Sheet1!$DW$2:$DW$3</definedName>
    <definedName name="categoryfinal">'[8]Import Quote Sheet'!$A$90:$A$190</definedName>
    <definedName name="chargeback">'[1]other data'!$B$2:$B$6</definedName>
    <definedName name="color">[4]Lists!$J$6:$J$29</definedName>
    <definedName name="colour" localSheetId="2">[6]Sheet1!$EH$2:$EH$3</definedName>
    <definedName name="colour">[7]Sheet1!$EH$2:$EH$3</definedName>
    <definedName name="COO_Dest" localSheetId="2">[2]COO!$D$1:$D$3:'[2]COO'!$D$2</definedName>
    <definedName name="COO_Dest">#N/A</definedName>
    <definedName name="COOCountry_Range" localSheetId="2">[2]Mapping!$R$2:$R$245</definedName>
    <definedName name="COOCountry_Range">#N/A</definedName>
    <definedName name="COODest_Range" localSheetId="2">[2]Mapping!$P$2:$P$3</definedName>
    <definedName name="COODest_Range">#N/A</definedName>
    <definedName name="countries">'[1]other data'!$I$3:$I$249</definedName>
    <definedName name="Cycle">[4]Lists!$E$6:$E$30</definedName>
    <definedName name="d" localSheetId="2">[9]Mapping!$AR$2:$AR$84</definedName>
    <definedName name="d">[10]Mapping!$AR$2:$AR$84</definedName>
    <definedName name="dealPricing_Range" localSheetId="2">[2]Mapping!$BD$2:$BD$3</definedName>
    <definedName name="dealPricing_Range">#N/A</definedName>
    <definedName name="den">[4]Lists!$L$6:$L$29</definedName>
    <definedName name="Description1_Range" localSheetId="2">[2]Mapping!$AQ$2:$AQ$72</definedName>
    <definedName name="Description1_Range">[11]Mapping!$AQ$2:$AQ$72</definedName>
    <definedName name="Description2_Range" localSheetId="2">[2]Mapping!$AR$2:$AR$84</definedName>
    <definedName name="Description2_Range">[11]Mapping!$AR$2:$AR$84</definedName>
    <definedName name="DesignStrat">[12]Info!$F$3:$F$5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[13]Costs!$J$11</definedName>
    <definedName name="Feature1_Range" localSheetId="2">[2]Mapping!$AG$2:$AG$20</definedName>
    <definedName name="Feature1_Range">#N/A</definedName>
    <definedName name="Feature10_Range" localSheetId="2">[2]Mapping!$AP$2:$AP$20</definedName>
    <definedName name="Feature10_Range">[11]Mapping!$AP$2:$AP$20</definedName>
    <definedName name="Feature2_Range" localSheetId="2">[2]Mapping!$AH$2:$AH$25</definedName>
    <definedName name="Feature2_Range">#N/A</definedName>
    <definedName name="Feature3_Range" localSheetId="2">[2]Mapping!$AI$2:$AI$7</definedName>
    <definedName name="Feature3_Range">#N/A</definedName>
    <definedName name="Feature4_Range" localSheetId="2">[2]Mapping!$AJ$2:$AJ$6</definedName>
    <definedName name="Feature4_Range">#N/A</definedName>
    <definedName name="Feature5_Range" localSheetId="2">[2]Mapping!$AK$2:$AK$15</definedName>
    <definedName name="Feature5_Range">[11]Mapping!$AK$2:$AK$15</definedName>
    <definedName name="Feature6_Range" localSheetId="2">[2]Mapping!$AL$2:$AL$17</definedName>
    <definedName name="Feature6_Range">[11]Mapping!$AL$2:$AL$17</definedName>
    <definedName name="Feature7_Range" localSheetId="2">[2]Mapping!$AM$2:$AM$21</definedName>
    <definedName name="Feature7_Range">[11]Mapping!$AM$2:$AM$21</definedName>
    <definedName name="Feature8_Range" localSheetId="2">[2]Mapping!$AN$2:$AN$9</definedName>
    <definedName name="Feature8_Range">[11]Mapping!$AN$2:$AN$9</definedName>
    <definedName name="Feature9_Range" localSheetId="2">[2]Mapping!$AO$2:$AO$5</definedName>
    <definedName name="Feature9_Range">[11]Mapping!$AO$2:$AO$5</definedName>
    <definedName name="FIFRACompliance_Range" localSheetId="2">[2]Mapping!$L$2:$L$10</definedName>
    <definedName name="FIFRACompliance_Range">[11]Mapping!$L$2:$L$10</definedName>
    <definedName name="FIFRAExemption_Range" localSheetId="2">[2]Mapping!$N$2:$N$3</definedName>
    <definedName name="FIFRAExemption_Range">[11]Mapping!$N$2:$N$3</definedName>
    <definedName name="finalports">'[8]Import Quote Sheet'!$B$90:$B$123</definedName>
    <definedName name="foam" localSheetId="2">[6]Sheet1!$EC$2:$EC$3</definedName>
    <definedName name="foam">[7]Sheet1!$EC$2:$EC$3</definedName>
    <definedName name="FOBCostPerPiece">#REF!</definedName>
    <definedName name="freight">'[1]other data'!$AC$3:$AC$14</definedName>
    <definedName name="gen_nontxtl_UOM_Range" localSheetId="2">[2]Mapping!$Z$2:$Z$11</definedName>
    <definedName name="gen_nontxtl_UOM_Range">#N/A</definedName>
    <definedName name="gen_txtl_permlbl_careinstr_Range" localSheetId="2">[2]Mapping!$V$2:$V$9</definedName>
    <definedName name="gen_txtl_permlbl_careinstr_Range">#N/A</definedName>
    <definedName name="gen_txtl_permlbl_fabrcont_Range" localSheetId="2">[2]Mapping!$X$2:$X$12</definedName>
    <definedName name="gen_txtl_permlbl_fabrcont_Range">#N/A</definedName>
    <definedName name="gen_txtl_permlbl_vendinfo_Range" localSheetId="2">[2]Mapping!$T$2:$T$8</definedName>
    <definedName name="gen_txtl_permlbl_vendinfo_Range">#N/A</definedName>
    <definedName name="gen_ulreq_Range" localSheetId="2">[14]Mapping!$X$2:$X$5</definedName>
    <definedName name="gen_ulreq_Range">#N/A</definedName>
    <definedName name="HANGER">[1]hangers!$B$3:$B$42</definedName>
    <definedName name="hanger2">[1]hangers!$G$3:$G$42</definedName>
    <definedName name="INITIALBUY">'[15]X-LIST'!$G$2:$G$7</definedName>
    <definedName name="KD" localSheetId="2">[6]Sheet1!$DS$2:$DS$2</definedName>
    <definedName name="KD">[7]Sheet1!$DS$2:$DS$2</definedName>
    <definedName name="LicensedProduct_Range" localSheetId="2">[2]Mapping!$AF$2:$AF$3</definedName>
    <definedName name="LicensedProduct_Range">[11]Mapping!$AF$2:$AF$3</definedName>
    <definedName name="LIFESTYLE">'[15]X-LIST'!$C$2:$C$7</definedName>
    <definedName name="loctype">'[1]other data'!$BN$2:$BN$6</definedName>
    <definedName name="M" localSheetId="2">[6]Sheet1!$EA$2:$EA$3</definedName>
    <definedName name="M">[7]Sheet1!$EA$2:$EA$3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 localSheetId="2">[6]Sheet1!$EE$2:$EE$3</definedName>
    <definedName name="PACK">[7]Sheet1!$EE$2:$EE$3</definedName>
    <definedName name="PackageType">'[5]customer quote sheet'!$L$102:$L$131</definedName>
    <definedName name="PDQList">'[5]customer quote sheet'!$AR$1:$AR$24</definedName>
    <definedName name="PkgFormat">[12]Info!$E$2:$E$49</definedName>
    <definedName name="po_type">'[1]other data'!$AU$2:$AU$11</definedName>
    <definedName name="PORT_IFF" localSheetId="2">#REF!</definedName>
    <definedName name="PORT_IFF">[16]a!$A$10:$B$35</definedName>
    <definedName name="PortSeq">'[5]customer quote sheet'!$U$2</definedName>
    <definedName name="PortSeqLCL">#REF!</definedName>
    <definedName name="POtype">#REF!</definedName>
    <definedName name="Preticketed_Range" localSheetId="2">[2]Mapping!$H$2:$H$3</definedName>
    <definedName name="Preticketed_Range">#N/A</definedName>
    <definedName name="PrevBuy">'[5]customer quote sheet'!$AR$26:$AR$27</definedName>
    <definedName name="QSFOB">[17]Q1!$C$38</definedName>
    <definedName name="RateSeq">'[5]customer quote sheet'!$X$2</definedName>
    <definedName name="retailAK_O_YN_Range" localSheetId="2">[2]Mapping!$AV$2:$AV$3</definedName>
    <definedName name="retailAK_O_YN_Range">#N/A</definedName>
    <definedName name="retailCA_O_YN_Range" localSheetId="2">[2]Mapping!$AZ$2:$AZ$3</definedName>
    <definedName name="retailCA_O_YN_Range">#N/A</definedName>
    <definedName name="retailHA_O_YN_Range" localSheetId="2">[2]Mapping!$BB$2:$BB$3</definedName>
    <definedName name="retailHA_O_YN_Range">#N/A</definedName>
    <definedName name="retailPR_O_YN_Range" localSheetId="2">[2]Mapping!$AX$2:$AX$3</definedName>
    <definedName name="retailPR_O_YN_Range">#N/A</definedName>
    <definedName name="retailPR_o_YN_Rangee" localSheetId="2">[14]Mapping!$AL$2:$AL$3</definedName>
    <definedName name="retailPR_o_YN_Rangee">#N/A</definedName>
    <definedName name="retailUS_O_YN_Range" localSheetId="2">[2]Mapping!$AT$2:$AT$3</definedName>
    <definedName name="retailUS_O_YN_Range">#N/A</definedName>
    <definedName name="runnum">'[1]other data'!$BI$2:$BI$18</definedName>
    <definedName name="saetwe">[18]Mapping!$D$2:$D$53</definedName>
    <definedName name="scalenum">'[1]other data'!$BG$2:$BG$18</definedName>
    <definedName name="Season">'[3]Hardline Drop down'!$D$5:$D$15</definedName>
    <definedName name="SellUnits_Range" localSheetId="2">[2]Mapping!$D$2:$D$53</definedName>
    <definedName name="SellUnits_Range">#N/A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 localSheetId="2">[2]Mapping!$BF$2:$BF$3</definedName>
    <definedName name="suggestedMessage_Range">#N/A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 localSheetId="2">[6]Sheet1!$EF$2:$EF$3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 localSheetId="2">[6]Sheet1!$EG$2:$EG$3</definedName>
    <definedName name="wood">[7]Sheet1!$EG$2:$EG$3</definedName>
    <definedName name="World1">[4]Lists!$H$6:$H$29</definedName>
    <definedName name="YN" localSheetId="2">'[19]Page 1 Sales and Forecast'!$AA$2:$AA$3</definedName>
    <definedName name="YN">#N/A</definedName>
    <definedName name="YNE">'[1]other data'!$BB$2:$BB$5</definedName>
    <definedName name="YNES">'[1]other data'!$BR$2:$BR$6</definedName>
    <definedName name="阿萨德股份">[18]Mapping!$AN$2:$AN$9</definedName>
    <definedName name="发">#REF!</definedName>
    <definedName name="先说说">[20]Mapping!$D$2:$D$53</definedName>
    <definedName name="正确">[6]Sheet1!$EA$2:$EA$3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1" i="130" l="1"/>
  <c r="AG12" i="130"/>
  <c r="AG13" i="130"/>
  <c r="AG10" i="130"/>
  <c r="AF11" i="130"/>
  <c r="AF12" i="130"/>
  <c r="AF13" i="130"/>
  <c r="AF10" i="130"/>
  <c r="M10" i="130" l="1"/>
  <c r="AE14" i="130" s="1"/>
  <c r="M11" i="130"/>
  <c r="M12" i="130"/>
  <c r="AD14" i="130" s="1"/>
  <c r="M13" i="130"/>
  <c r="AF14" i="130"/>
  <c r="G58" i="133"/>
  <c r="H58" i="133" s="1"/>
  <c r="E58" i="133"/>
  <c r="H57" i="133"/>
  <c r="G57" i="133"/>
  <c r="E57" i="133"/>
  <c r="G56" i="133"/>
  <c r="H56" i="133"/>
  <c r="E56" i="133"/>
  <c r="G51" i="133"/>
  <c r="G55" i="133" s="1"/>
  <c r="E51" i="133"/>
  <c r="H51" i="133" s="1"/>
  <c r="G50" i="133"/>
  <c r="G54" i="133" s="1"/>
  <c r="E50" i="133"/>
  <c r="E54" i="133" s="1"/>
  <c r="H54" i="133" s="1"/>
  <c r="G49" i="133"/>
  <c r="G53" i="133" s="1"/>
  <c r="E49" i="133"/>
  <c r="E53" i="133" s="1"/>
  <c r="H53" i="133" s="1"/>
  <c r="F45" i="133"/>
  <c r="F44" i="133"/>
  <c r="K43" i="133"/>
  <c r="K42" i="133"/>
  <c r="F42" i="133"/>
  <c r="F43" i="133" s="1"/>
  <c r="K41" i="133"/>
  <c r="F41" i="133"/>
  <c r="F38" i="133"/>
  <c r="F39" i="133" s="1"/>
  <c r="H36" i="133"/>
  <c r="I35" i="133"/>
  <c r="I36" i="133" s="1"/>
  <c r="F35" i="133"/>
  <c r="F36" i="133" s="1"/>
  <c r="F33" i="133"/>
  <c r="F32" i="133"/>
  <c r="F31" i="133"/>
  <c r="F30" i="133"/>
  <c r="F29" i="133"/>
  <c r="H27" i="133"/>
  <c r="H30" i="133"/>
  <c r="F26" i="133"/>
  <c r="F27" i="133" s="1"/>
  <c r="I25" i="133"/>
  <c r="I28" i="133" s="1"/>
  <c r="I31" i="133" s="1"/>
  <c r="J31" i="133" s="1"/>
  <c r="H25" i="133"/>
  <c r="H28" i="133" s="1"/>
  <c r="I24" i="133"/>
  <c r="I27" i="133" s="1"/>
  <c r="I30" i="133" s="1"/>
  <c r="J30" i="133" s="1"/>
  <c r="F24" i="133"/>
  <c r="F25" i="133"/>
  <c r="J25" i="133" s="1"/>
  <c r="I23" i="133"/>
  <c r="I26" i="133" s="1"/>
  <c r="F23" i="133"/>
  <c r="J23" i="133"/>
  <c r="I20" i="133"/>
  <c r="I21" i="133"/>
  <c r="J21" i="133" s="1"/>
  <c r="J19" i="133"/>
  <c r="I13" i="133"/>
  <c r="I14" i="133"/>
  <c r="I15" i="133" s="1"/>
  <c r="I12" i="133"/>
  <c r="J12" i="133"/>
  <c r="I7" i="133"/>
  <c r="I8" i="133"/>
  <c r="I9" i="133" s="1"/>
  <c r="I6" i="133"/>
  <c r="J6" i="133"/>
  <c r="I5" i="133"/>
  <c r="J5" i="133"/>
  <c r="J8" i="133"/>
  <c r="J14" i="133"/>
  <c r="J7" i="133"/>
  <c r="E55" i="133"/>
  <c r="H55" i="133" s="1"/>
  <c r="I38" i="133"/>
  <c r="J38" i="133" s="1"/>
  <c r="H49" i="133"/>
  <c r="J20" i="133"/>
  <c r="J35" i="133"/>
  <c r="J13" i="133"/>
  <c r="S13" i="130"/>
  <c r="S12" i="130"/>
  <c r="T12" i="130" s="1"/>
  <c r="Z12" i="130" s="1"/>
  <c r="S11" i="130"/>
  <c r="S10" i="130"/>
  <c r="T10" i="130" s="1"/>
  <c r="V13" i="130"/>
  <c r="Y13" i="130"/>
  <c r="N13" i="130"/>
  <c r="P13" i="130"/>
  <c r="T13" i="130" s="1"/>
  <c r="Z13" i="130" s="1"/>
  <c r="V11" i="130"/>
  <c r="Y11" i="130"/>
  <c r="N11" i="130"/>
  <c r="P11" i="130"/>
  <c r="T11" i="130" s="1"/>
  <c r="Z11" i="130" s="1"/>
  <c r="R15" i="132"/>
  <c r="S15" i="132" s="1"/>
  <c r="R14" i="132"/>
  <c r="S14" i="132"/>
  <c r="R13" i="132"/>
  <c r="S13" i="132"/>
  <c r="R12" i="132"/>
  <c r="S12" i="132"/>
  <c r="R11" i="132"/>
  <c r="S11" i="132" s="1"/>
  <c r="R10" i="132"/>
  <c r="S10" i="132"/>
  <c r="R9" i="132"/>
  <c r="S9" i="132"/>
  <c r="R8" i="132"/>
  <c r="S8" i="132" s="1"/>
  <c r="R7" i="132"/>
  <c r="S7" i="132"/>
  <c r="R6" i="132"/>
  <c r="S6" i="132"/>
  <c r="R5" i="132"/>
  <c r="S5" i="132"/>
  <c r="N12" i="130"/>
  <c r="P12" i="130"/>
  <c r="V10" i="130"/>
  <c r="Y10" i="130"/>
  <c r="N10" i="130"/>
  <c r="P10" i="130"/>
  <c r="V12" i="130"/>
  <c r="Y12" i="130"/>
  <c r="I29" i="133" l="1"/>
  <c r="J26" i="133"/>
  <c r="Z10" i="130"/>
  <c r="J15" i="133"/>
  <c r="I16" i="133"/>
  <c r="F40" i="133"/>
  <c r="AA13" i="130"/>
  <c r="I10" i="133"/>
  <c r="J10" i="133" s="1"/>
  <c r="J9" i="133"/>
  <c r="AA12" i="130"/>
  <c r="J27" i="133"/>
  <c r="F28" i="133"/>
  <c r="J28" i="133" s="1"/>
  <c r="F37" i="133"/>
  <c r="J36" i="133"/>
  <c r="AA11" i="130"/>
  <c r="I37" i="133"/>
  <c r="I40" i="133" s="1"/>
  <c r="I41" i="133" s="1"/>
  <c r="I39" i="133"/>
  <c r="J39" i="133" s="1"/>
  <c r="J24" i="133"/>
  <c r="H50" i="133"/>
  <c r="J40" i="133" l="1"/>
  <c r="AA10" i="130"/>
  <c r="AG14" i="130"/>
  <c r="AG15" i="130" s="1"/>
  <c r="J16" i="133"/>
  <c r="I17" i="133"/>
  <c r="J17" i="133" s="1"/>
  <c r="I42" i="133"/>
  <c r="J41" i="133"/>
  <c r="J37" i="133"/>
  <c r="I32" i="133"/>
  <c r="J29" i="133"/>
  <c r="I43" i="133" l="1"/>
  <c r="J42" i="133"/>
  <c r="I33" i="133"/>
  <c r="J33" i="133" s="1"/>
  <c r="J32" i="133"/>
  <c r="I44" i="133" l="1"/>
  <c r="J43" i="133"/>
  <c r="I45" i="133" l="1"/>
  <c r="J45" i="133" s="1"/>
  <c r="J44" i="1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yingyaping</author>
  </authors>
  <commentList>
    <comment ref="I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1：船公司征收的杂费，如：L具体charge 见charge details page</t>
        </r>
      </text>
    </comment>
  </commentList>
</comments>
</file>

<file path=xl/sharedStrings.xml><?xml version="1.0" encoding="utf-8"?>
<sst xmlns="http://schemas.openxmlformats.org/spreadsheetml/2006/main" count="583" uniqueCount="300">
  <si>
    <t>Item Description</t>
  </si>
  <si>
    <t xml:space="preserve">Feight </t>
  </si>
  <si>
    <t>Duty</t>
  </si>
  <si>
    <t>LDP Cost $</t>
  </si>
  <si>
    <t>Load (AD,DA, Agent fee, Commission, Storage...)</t>
  </si>
  <si>
    <t>Total load $</t>
  </si>
  <si>
    <t xml:space="preserve">Carton size </t>
  </si>
  <si>
    <t>Total units per carton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</si>
  <si>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</si>
  <si>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</si>
  <si>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</si>
  <si>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</si>
  <si>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</si>
  <si>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</si>
  <si>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DA%</t>
  </si>
  <si>
    <t>L (cm)</t>
  </si>
  <si>
    <t>W (cm)</t>
  </si>
  <si>
    <t xml:space="preserve"> H (cm)</t>
  </si>
  <si>
    <t>Size</t>
  </si>
  <si>
    <t>Fabrication</t>
  </si>
  <si>
    <t>6303.92.2010</t>
  </si>
  <si>
    <t>JLA POE Price</t>
  </si>
  <si>
    <t>JLA LDP MU</t>
  </si>
  <si>
    <t>LDP Cost
with Load</t>
  </si>
  <si>
    <t>CBM per Carton</t>
  </si>
  <si>
    <t>Warehouse charges</t>
  </si>
  <si>
    <t>Item Name</t>
  </si>
  <si>
    <t>Image</t>
  </si>
  <si>
    <t>Light Filtering Level</t>
  </si>
  <si>
    <t>Brand</t>
  </si>
  <si>
    <t>Beautyrest</t>
  </si>
  <si>
    <t>package</t>
  </si>
  <si>
    <t>wooden hanger with headcard</t>
  </si>
  <si>
    <t>UCCPM</t>
  </si>
  <si>
    <t>2x37x84''，grommets</t>
  </si>
  <si>
    <t xml:space="preserve">100%polyester </t>
  </si>
  <si>
    <t>VIN/Art No.</t>
  </si>
  <si>
    <t>No</t>
  </si>
  <si>
    <t>Non-Replenishment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</si>
  <si>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</si>
  <si>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</si>
  <si>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</si>
  <si>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</si>
  <si>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</si>
  <si>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</si>
  <si>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Order Type</t>
  </si>
  <si>
    <t>Direct Import</t>
  </si>
  <si>
    <t>Domestic: Port</t>
  </si>
  <si>
    <t>Domestic: Warehouse</t>
  </si>
  <si>
    <t>Yes</t>
  </si>
  <si>
    <t>Order Process</t>
  </si>
  <si>
    <t>Consolidator</t>
  </si>
  <si>
    <t>Customer DC</t>
  </si>
  <si>
    <t>Pick Up At Port</t>
  </si>
  <si>
    <t>WOD</t>
  </si>
  <si>
    <t>Ship To Location</t>
  </si>
  <si>
    <t>Customer</t>
  </si>
  <si>
    <t>Division</t>
  </si>
  <si>
    <t>WIN</t>
  </si>
  <si>
    <t>PDPM</t>
  </si>
  <si>
    <t>Sandy Mei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</si>
  <si>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</si>
  <si>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</si>
  <si>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</si>
  <si>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</si>
  <si>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</si>
  <si>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</si>
  <si>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</si>
  <si>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</si>
  <si>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</si>
  <si>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</si>
  <si>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</si>
  <si>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</si>
  <si>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</si>
  <si>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</si>
  <si>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</si>
  <si>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</si>
  <si>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</si>
  <si>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</si>
  <si>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</si>
  <si>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</si>
  <si>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</si>
  <si>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</si>
  <si>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</si>
  <si>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</si>
  <si>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</si>
  <si>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</si>
  <si>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</si>
  <si>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</si>
  <si>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</si>
  <si>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</si>
  <si>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</si>
  <si>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</si>
  <si>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</si>
  <si>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</si>
  <si>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</si>
  <si>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</si>
  <si>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</si>
  <si>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</si>
  <si>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</si>
  <si>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</si>
  <si>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</si>
  <si>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</si>
  <si>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</si>
  <si>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</si>
  <si>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</si>
  <si>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</si>
  <si>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</si>
  <si>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</si>
  <si>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</si>
  <si>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</si>
  <si>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</si>
  <si>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</si>
  <si>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</si>
  <si>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</si>
  <si>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</si>
  <si>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</si>
  <si>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</si>
  <si>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</si>
  <si>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</si>
  <si>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</si>
  <si>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</si>
  <si>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</si>
  <si>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</si>
  <si>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</si>
  <si>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</si>
  <si>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</si>
  <si>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Program Name</t>
  </si>
  <si>
    <t>Sarah Chen</t>
  </si>
  <si>
    <t>Bang-2</t>
  </si>
  <si>
    <t>Pattern</t>
  </si>
  <si>
    <t>Est. Program Size</t>
  </si>
  <si>
    <t>Responsible Party</t>
  </si>
  <si>
    <t>PM</t>
  </si>
  <si>
    <t>Big: $300K - $1M</t>
  </si>
  <si>
    <t>Big: $100K - $200K</t>
  </si>
  <si>
    <t>Big: $200K - $500K</t>
  </si>
  <si>
    <t>Est. Total Sales</t>
  </si>
  <si>
    <t>Country of Origin</t>
  </si>
  <si>
    <t>Factory Control</t>
  </si>
  <si>
    <t>Medium: $150K - $300K</t>
  </si>
  <si>
    <t>Medium: $50K - $100K</t>
  </si>
  <si>
    <t>Medium: $100K - $200K</t>
  </si>
  <si>
    <t>Domestic: Drop-Ship</t>
  </si>
  <si>
    <t>Planner</t>
  </si>
  <si>
    <t>Customer Exclusive</t>
  </si>
  <si>
    <t>Program Commit Date</t>
  </si>
  <si>
    <t>Overseas Production Team</t>
  </si>
  <si>
    <t>Vendor Name</t>
  </si>
  <si>
    <t>Small: &lt; $150K</t>
  </si>
  <si>
    <t>Small: &lt; $50K</t>
  </si>
  <si>
    <t>Small: &lt; $100K</t>
  </si>
  <si>
    <t>SV2</t>
  </si>
  <si>
    <t>SV3</t>
  </si>
  <si>
    <t>WD2</t>
  </si>
  <si>
    <t>WD2/SV3</t>
  </si>
  <si>
    <t>E&amp;E Mississauga Warehouse</t>
  </si>
  <si>
    <t>Ross</t>
  </si>
  <si>
    <t>POE</t>
  </si>
  <si>
    <t xml:space="preserve">JLA HOME </t>
  </si>
  <si>
    <t xml:space="preserve">room darkening </t>
  </si>
  <si>
    <t>Montecello</t>
  </si>
  <si>
    <t xml:space="preserve">240GSM thermal </t>
  </si>
  <si>
    <t>Alexander</t>
  </si>
  <si>
    <t xml:space="preserve">230G thermal weave </t>
  </si>
  <si>
    <t>Grace</t>
  </si>
  <si>
    <t>110gsm yarn dye with 60gsm foamback</t>
  </si>
  <si>
    <t>Ellington</t>
  </si>
  <si>
    <t xml:space="preserve">230G thermal </t>
  </si>
  <si>
    <t>Jefferson</t>
  </si>
  <si>
    <t xml:space="preserve">room darkeing </t>
  </si>
  <si>
    <t>230gsm suede blackout with embossed</t>
  </si>
  <si>
    <t>Thomas</t>
  </si>
  <si>
    <t>210gsm matt/matt blackout with embossed</t>
  </si>
  <si>
    <t>Kennedy</t>
  </si>
  <si>
    <t>260gsm thermal weave, piece dyed Jacquard</t>
  </si>
  <si>
    <t>280G chenille thermal</t>
  </si>
  <si>
    <t>310gsm yarn dyed thermal</t>
  </si>
  <si>
    <t xml:space="preserve">100% polyester </t>
  </si>
  <si>
    <t xml:space="preserve">100% poly </t>
  </si>
  <si>
    <t>100% poly</t>
  </si>
  <si>
    <t>；</t>
  </si>
  <si>
    <r>
      <rPr>
        <b/>
        <sz val="10"/>
        <color rgb="FFFF0000"/>
        <rFont val="Arial"/>
        <family val="2"/>
      </rPr>
      <t>4</t>
    </r>
    <r>
      <rPr>
        <sz val="10"/>
        <rFont val="Arial"/>
        <family val="2"/>
      </rPr>
      <t>x37x84''，grommets</t>
    </r>
  </si>
  <si>
    <t>fty 7 24 FOB</t>
  </si>
  <si>
    <t>down spec</t>
  </si>
  <si>
    <t>Target F.O.B Cost $</t>
  </si>
  <si>
    <t>220gsm</t>
  </si>
  <si>
    <t>100gsm yarn dye with 50gsm foamback</t>
  </si>
  <si>
    <t xml:space="preserve"> 250gsm</t>
  </si>
  <si>
    <t>Sandy commets 0814</t>
    <phoneticPr fontId="95" type="noConversion"/>
  </si>
  <si>
    <t>updated 0821</t>
    <phoneticPr fontId="95" type="noConversion"/>
  </si>
  <si>
    <t>FTY</t>
    <phoneticPr fontId="95" type="noConversion"/>
  </si>
  <si>
    <t>UPDATED PRICE</t>
    <phoneticPr fontId="95" type="noConversion"/>
  </si>
  <si>
    <t>NOTES</t>
    <phoneticPr fontId="95" type="noConversion"/>
  </si>
  <si>
    <t>220gsm</t>
    <phoneticPr fontId="95" type="noConversion"/>
  </si>
  <si>
    <t>价格太贵，不建议推</t>
    <phoneticPr fontId="95" type="noConversion"/>
  </si>
  <si>
    <t>SY</t>
    <phoneticPr fontId="95" type="noConversion"/>
  </si>
  <si>
    <t>原面料的规格已经是能做的最低版本了</t>
    <phoneticPr fontId="95" type="noConversion"/>
  </si>
  <si>
    <t>FML</t>
    <phoneticPr fontId="95" type="noConversion"/>
  </si>
  <si>
    <t>210g单面光压花可以做到目标价</t>
    <phoneticPr fontId="95" type="noConversion"/>
  </si>
  <si>
    <t>Kennedy</t>
    <phoneticPr fontId="95" type="noConversion"/>
  </si>
  <si>
    <t>原样克重290，减重到260g</t>
    <phoneticPr fontId="95" type="noConversion"/>
  </si>
  <si>
    <t>Delilah</t>
    <phoneticPr fontId="95" type="noConversion"/>
  </si>
  <si>
    <t>Tori</t>
    <phoneticPr fontId="95" type="noConversion"/>
  </si>
  <si>
    <t>改成220g去掉黑丝没有遮光性</t>
    <phoneticPr fontId="95" type="noConversion"/>
  </si>
  <si>
    <t>BEIAI</t>
    <phoneticPr fontId="95" type="noConversion"/>
  </si>
  <si>
    <t xml:space="preserve">
Benjamin</t>
    <phoneticPr fontId="95" type="noConversion"/>
  </si>
  <si>
    <t>改成230g去掉黑丝没有遮光性</t>
    <phoneticPr fontId="95" type="noConversion"/>
  </si>
  <si>
    <t xml:space="preserve">BEIAI </t>
    <phoneticPr fontId="95" type="noConversion"/>
  </si>
  <si>
    <t>Beautyrest</t>
    <phoneticPr fontId="95" type="noConversion"/>
  </si>
  <si>
    <t>Kensington</t>
    <phoneticPr fontId="95" type="noConversion"/>
  </si>
  <si>
    <t>FOB</t>
  </si>
  <si>
    <t>Serta</t>
  </si>
  <si>
    <t>Serta Royalty</t>
  </si>
  <si>
    <t xml:space="preserve"> Royalty</t>
  </si>
  <si>
    <t xml:space="preserve">Freight update </t>
  </si>
  <si>
    <t xml:space="preserve">destination </t>
  </si>
  <si>
    <t>Ports</t>
  </si>
  <si>
    <t xml:space="preserve">   Warehouse</t>
  </si>
  <si>
    <t>forecast freight</t>
  </si>
  <si>
    <t>Trucking fee/per container 
(Port to Warehouse)</t>
    <phoneticPr fontId="4" type="noConversion"/>
  </si>
  <si>
    <t>Chassis Fee</t>
    <phoneticPr fontId="4" type="noConversion"/>
  </si>
  <si>
    <t xml:space="preserve">customs clearnace &amp; other charges </t>
  </si>
  <si>
    <t>total freight</t>
  </si>
  <si>
    <t xml:space="preserve"> freight 2025</t>
  </si>
  <si>
    <t xml:space="preserve"> freight 2024</t>
  </si>
  <si>
    <t>Freight  2023</t>
  </si>
  <si>
    <t>Oakland port --Woodland Warehouse</t>
    <phoneticPr fontId="4" type="noConversion"/>
  </si>
  <si>
    <t>West coast</t>
  </si>
  <si>
    <t xml:space="preserve">China </t>
  </si>
  <si>
    <t>Oakland, CA</t>
  </si>
  <si>
    <t>Woodland</t>
  </si>
  <si>
    <t>Karachi</t>
  </si>
  <si>
    <t xml:space="preserve">Nhava 
sheva Indian </t>
  </si>
  <si>
    <t>Gemlik,Turkey</t>
  </si>
  <si>
    <t>Ho chi minh City,
Vietnam</t>
    <phoneticPr fontId="4" type="noConversion"/>
  </si>
  <si>
    <t xml:space="preserve">Pasir Gudang, Johor,Malaysia </t>
  </si>
  <si>
    <t>Savannah port --Savannah Warehouse</t>
  </si>
  <si>
    <t>East coast</t>
  </si>
  <si>
    <t>Savannah</t>
  </si>
  <si>
    <t xml:space="preserve">Savannah </t>
  </si>
  <si>
    <t>Savannah, GA</t>
  </si>
  <si>
    <t xml:space="preserve">Nhava sheva Indian </t>
  </si>
  <si>
    <t xml:space="preserve">Pasir Gudang, Johor,
Malaysia </t>
  </si>
  <si>
    <t>Toranto port --Canada Warehouse</t>
  </si>
  <si>
    <t>Totonto</t>
  </si>
  <si>
    <t>Canada warehouse</t>
  </si>
  <si>
    <t>POE freight- west coast</t>
  </si>
  <si>
    <t xml:space="preserve">West coast </t>
  </si>
  <si>
    <t>LA/Long 
Beach  (POE)</t>
  </si>
  <si>
    <t xml:space="preserve">non warehouse </t>
  </si>
  <si>
    <t xml:space="preserve">LA/Long Beach POE. Kohl's, </t>
  </si>
  <si>
    <t>LA/Long Beach  Macy's DC by pass/JCP</t>
  </si>
  <si>
    <t>LA POE</t>
  </si>
  <si>
    <t>west coast</t>
  </si>
  <si>
    <t>Pasir Gudang, Johor,
 Malaysia</t>
  </si>
  <si>
    <t>POE freight-East coast</t>
  </si>
  <si>
    <t xml:space="preserve">East  coast </t>
  </si>
  <si>
    <t>New york</t>
  </si>
  <si>
    <t>New york POE 
Kohl's</t>
  </si>
  <si>
    <t>New york POE 
Macy's DC by pass</t>
  </si>
  <si>
    <t xml:space="preserve">New York  (POE)
</t>
  </si>
  <si>
    <t>Pasir Gudang, Johor, Malaysia</t>
  </si>
  <si>
    <t xml:space="preserve">Special rate </t>
  </si>
  <si>
    <t xml:space="preserve">From </t>
  </si>
  <si>
    <t xml:space="preserve">west coast </t>
  </si>
  <si>
    <t xml:space="preserve">east coast </t>
  </si>
  <si>
    <t xml:space="preserve">average </t>
  </si>
  <si>
    <t>Freight 2025</t>
  </si>
  <si>
    <t xml:space="preserve">Walmart  freight </t>
  </si>
  <si>
    <t>big program could
 use HQ cubic meter to calculate</t>
  </si>
  <si>
    <t>pool stock</t>
  </si>
  <si>
    <t>Jefferson and Kennedy</t>
  </si>
  <si>
    <t>Ross Jefferson and Kennedy</t>
  </si>
  <si>
    <t>Units</t>
  </si>
  <si>
    <t>Total cost</t>
  </si>
  <si>
    <t>Total sales</t>
  </si>
  <si>
    <t>Color</t>
  </si>
  <si>
    <t>Item No.</t>
  </si>
  <si>
    <t>UPC</t>
  </si>
  <si>
    <t>Desert sage</t>
    <phoneticPr fontId="107" type="noConversion"/>
  </si>
  <si>
    <t>SH40-0414</t>
    <phoneticPr fontId="107" type="noConversion"/>
  </si>
  <si>
    <t>022164663808</t>
  </si>
  <si>
    <t>Charcoal</t>
    <phoneticPr fontId="107" type="noConversion"/>
  </si>
  <si>
    <t>SH40-0415</t>
  </si>
  <si>
    <t>022164663815</t>
  </si>
  <si>
    <t>White</t>
    <phoneticPr fontId="107" type="noConversion"/>
  </si>
  <si>
    <t>SH40-0416</t>
  </si>
  <si>
    <t>022164663822</t>
  </si>
  <si>
    <t>Light grey</t>
    <phoneticPr fontId="107" type="noConversion"/>
  </si>
  <si>
    <t>SH40-0417</t>
  </si>
  <si>
    <t>022164663839</t>
  </si>
  <si>
    <t>Jefferson</t>
    <phoneticPr fontId="107" type="noConversion"/>
  </si>
  <si>
    <t>Suggest Units</t>
    <phoneticPr fontId="107" type="noConversion"/>
  </si>
  <si>
    <t>RS-250935</t>
    <phoneticPr fontId="107" type="noConversion"/>
  </si>
  <si>
    <t>杭州圣仪</t>
    <phoneticPr fontId="107" type="noConversion"/>
  </si>
  <si>
    <t>ZPP</t>
  </si>
  <si>
    <t>Small</t>
  </si>
  <si>
    <t>RS PO# 11481472</t>
    <phoneticPr fontId="107" type="noConversion"/>
  </si>
  <si>
    <t>SW: 1/27-2/1/26</t>
    <phoneticPr fontId="10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</si>
</sst>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 &quot;¥&quot;* #,##0.00_ ;_ &quot;¥&quot;* \-#,##0.00_ ;_ &quot;¥&quot;* &quot;-&quot;??_ ;_ @_ "/>
    <numFmt numFmtId="43" formatCode="_ * #,##0.00_ ;_ * \-#,##0.00_ ;_ * &quot;-&quot;??_ ;_ @_ "/>
    <numFmt numFmtId="26" formatCode="\$#,##0.00_);[Red]\(\$#,##0.00\)"/>
    <numFmt numFmtId="176" formatCode="&quot;$&quot;#,##0_);\(&quot;$&quot;#,##0\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%"/>
    <numFmt numFmtId="181" formatCode="&quot;$&quot;#,##0.00"/>
    <numFmt numFmtId="182" formatCode="0.00_)"/>
    <numFmt numFmtId="183" formatCode="_([$$-409]* #,##0_);_([$$-409]* \(#,##0\);_([$$-409]* &quot;-&quot;??_);_(@_)"/>
    <numFmt numFmtId="184" formatCode="_(* #,##0.000_);_(* \(#,##0.000\);_(* &quot;-&quot;??_);_(@_)"/>
    <numFmt numFmtId="185" formatCode="&quot;$&quot;#,##0"/>
    <numFmt numFmtId="186" formatCode="[$$-409]#,##0.00_);\([$$-409]#,##0.00\)"/>
    <numFmt numFmtId="187" formatCode="[$$-409]#,##0.00"/>
    <numFmt numFmtId="188" formatCode="[$$-409]#,##0"/>
    <numFmt numFmtId="189" formatCode="_([$$-409]* #,##0.00_);_([$$-409]* \(#,##0.00\);_([$$-409]* &quot;-&quot;??_);_(@_)"/>
    <numFmt numFmtId="190" formatCode="#,##0.00_ "/>
  </numFmts>
  <fonts count="110" x14ac:knownFonts="1"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12"/>
      <name val="Arial"/>
      <family val="2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8"/>
      <color theme="3"/>
      <name val="宋体"/>
      <family val="1"/>
      <scheme val="major"/>
    </font>
    <font>
      <sz val="11"/>
      <color theme="1"/>
      <name val="宋体"/>
      <family val="3"/>
      <charset val="134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6"/>
      <name val="宋体"/>
      <family val="2"/>
      <scheme val="minor"/>
    </font>
    <font>
      <sz val="14"/>
      <color theme="1"/>
      <name val="微软雅黑"/>
      <family val="2"/>
      <charset val="134"/>
    </font>
    <font>
      <sz val="11"/>
      <name val="Arial"/>
      <family val="2"/>
      <charset val="134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Abadi"/>
      <family val="2"/>
    </font>
    <font>
      <b/>
      <sz val="9"/>
      <name val="Abadi"/>
      <family val="2"/>
    </font>
    <font>
      <b/>
      <sz val="10"/>
      <name val="Abadi"/>
      <family val="2"/>
    </font>
    <font>
      <b/>
      <sz val="14"/>
      <name val="Abadi"/>
      <family val="2"/>
    </font>
    <font>
      <sz val="12"/>
      <color theme="1"/>
      <name val="Abad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64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3" fillId="2" borderId="0" applyNumberFormat="0" applyBorder="0" applyAlignment="0" applyProtection="0"/>
    <xf numFmtId="0" fontId="65" fillId="2" borderId="0" applyNumberFormat="0" applyBorder="0" applyAlignment="0" applyProtection="0"/>
    <xf numFmtId="0" fontId="23" fillId="3" borderId="0" applyNumberFormat="0" applyBorder="0" applyAlignment="0" applyProtection="0"/>
    <xf numFmtId="0" fontId="65" fillId="3" borderId="0" applyNumberFormat="0" applyBorder="0" applyAlignment="0" applyProtection="0"/>
    <xf numFmtId="0" fontId="23" fillId="4" borderId="0" applyNumberFormat="0" applyBorder="0" applyAlignment="0" applyProtection="0"/>
    <xf numFmtId="0" fontId="65" fillId="4" borderId="0" applyNumberFormat="0" applyBorder="0" applyAlignment="0" applyProtection="0"/>
    <xf numFmtId="0" fontId="23" fillId="5" borderId="0" applyNumberFormat="0" applyBorder="0" applyAlignment="0" applyProtection="0"/>
    <xf numFmtId="0" fontId="65" fillId="5" borderId="0" applyNumberFormat="0" applyBorder="0" applyAlignment="0" applyProtection="0"/>
    <xf numFmtId="0" fontId="23" fillId="6" borderId="0" applyNumberFormat="0" applyBorder="0" applyAlignment="0" applyProtection="0"/>
    <xf numFmtId="0" fontId="65" fillId="6" borderId="0" applyNumberFormat="0" applyBorder="0" applyAlignment="0" applyProtection="0"/>
    <xf numFmtId="0" fontId="23" fillId="7" borderId="0" applyNumberFormat="0" applyBorder="0" applyAlignment="0" applyProtection="0"/>
    <xf numFmtId="0" fontId="65" fillId="7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65" fillId="8" borderId="0" applyNumberFormat="0" applyBorder="0" applyAlignment="0" applyProtection="0"/>
    <xf numFmtId="0" fontId="23" fillId="9" borderId="0" applyNumberFormat="0" applyBorder="0" applyAlignment="0" applyProtection="0"/>
    <xf numFmtId="0" fontId="65" fillId="9" borderId="0" applyNumberFormat="0" applyBorder="0" applyAlignment="0" applyProtection="0"/>
    <xf numFmtId="0" fontId="23" fillId="10" borderId="0" applyNumberFormat="0" applyBorder="0" applyAlignment="0" applyProtection="0"/>
    <xf numFmtId="0" fontId="65" fillId="10" borderId="0" applyNumberFormat="0" applyBorder="0" applyAlignment="0" applyProtection="0"/>
    <xf numFmtId="0" fontId="23" fillId="5" borderId="0" applyNumberFormat="0" applyBorder="0" applyAlignment="0" applyProtection="0"/>
    <xf numFmtId="0" fontId="65" fillId="5" borderId="0" applyNumberFormat="0" applyBorder="0" applyAlignment="0" applyProtection="0"/>
    <xf numFmtId="0" fontId="23" fillId="8" borderId="0" applyNumberFormat="0" applyBorder="0" applyAlignment="0" applyProtection="0"/>
    <xf numFmtId="0" fontId="65" fillId="8" borderId="0" applyNumberFormat="0" applyBorder="0" applyAlignment="0" applyProtection="0"/>
    <xf numFmtId="0" fontId="23" fillId="11" borderId="0" applyNumberFormat="0" applyBorder="0" applyAlignment="0" applyProtection="0"/>
    <xf numFmtId="0" fontId="65" fillId="11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30" fillId="3" borderId="0" applyNumberFormat="0" applyBorder="0" applyAlignment="0" applyProtection="0"/>
    <xf numFmtId="0" fontId="31" fillId="20" borderId="1" applyNumberFormat="0" applyAlignment="0" applyProtection="0"/>
    <xf numFmtId="0" fontId="32" fillId="21" borderId="2" applyNumberFormat="0" applyAlignment="0" applyProtection="0"/>
    <xf numFmtId="179" fontId="65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24" fillId="0" borderId="0" applyFont="0" applyFill="0" applyBorder="0" applyAlignment="0" applyProtection="0"/>
    <xf numFmtId="44" fontId="6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38" fontId="35" fillId="22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39" fillId="7" borderId="1" applyNumberFormat="0" applyAlignment="0" applyProtection="0"/>
    <xf numFmtId="10" fontId="35" fillId="23" borderId="6" applyNumberFormat="0" applyBorder="0" applyAlignment="0" applyProtection="0"/>
    <xf numFmtId="0" fontId="39" fillId="7" borderId="1" applyNumberFormat="0" applyAlignment="0" applyProtection="0"/>
    <xf numFmtId="0" fontId="40" fillId="0" borderId="7" applyNumberFormat="0" applyFill="0" applyAlignment="0" applyProtection="0"/>
    <xf numFmtId="0" fontId="41" fillId="24" borderId="0" applyNumberFormat="0" applyBorder="0" applyAlignment="0" applyProtection="0"/>
    <xf numFmtId="37" fontId="42" fillId="0" borderId="0"/>
    <xf numFmtId="182" fontId="43" fillId="0" borderId="0"/>
    <xf numFmtId="0" fontId="73" fillId="0" borderId="0"/>
    <xf numFmtId="0" fontId="24" fillId="0" borderId="0"/>
    <xf numFmtId="0" fontId="74" fillId="0" borderId="0"/>
    <xf numFmtId="0" fontId="71" fillId="0" borderId="0">
      <alignment vertical="center"/>
    </xf>
    <xf numFmtId="0" fontId="65" fillId="0" borderId="0">
      <alignment vertical="center"/>
    </xf>
    <xf numFmtId="0" fontId="71" fillId="0" borderId="0">
      <alignment vertical="center"/>
    </xf>
    <xf numFmtId="0" fontId="65" fillId="0" borderId="0">
      <alignment vertical="center"/>
    </xf>
    <xf numFmtId="0" fontId="24" fillId="0" borderId="0"/>
    <xf numFmtId="0" fontId="24" fillId="0" borderId="0"/>
    <xf numFmtId="0" fontId="23" fillId="25" borderId="8" applyNumberFormat="0" applyFont="0" applyAlignment="0" applyProtection="0"/>
    <xf numFmtId="0" fontId="65" fillId="25" borderId="8" applyNumberFormat="0" applyFont="0" applyAlignment="0" applyProtection="0"/>
    <xf numFmtId="0" fontId="44" fillId="20" borderId="9" applyNumberFormat="0" applyAlignment="0" applyProtection="0"/>
    <xf numFmtId="9" fontId="23" fillId="0" borderId="0" applyFont="0" applyFill="0" applyBorder="0" applyAlignment="0" applyProtection="0">
      <alignment vertical="center"/>
    </xf>
    <xf numFmtId="10" fontId="2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24" fillId="0" borderId="0"/>
    <xf numFmtId="0" fontId="4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46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50" fillId="0" borderId="0"/>
    <xf numFmtId="0" fontId="50" fillId="0" borderId="0"/>
    <xf numFmtId="0" fontId="23" fillId="0" borderId="0"/>
    <xf numFmtId="0" fontId="65" fillId="0" borderId="0"/>
    <xf numFmtId="177" fontId="64" fillId="0" borderId="0"/>
    <xf numFmtId="177" fontId="50" fillId="0" borderId="0"/>
    <xf numFmtId="0" fontId="50" fillId="0" borderId="0"/>
    <xf numFmtId="177" fontId="77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4" fillId="0" borderId="5" applyNumberFormat="0" applyFill="0" applyAlignment="0" applyProtection="0">
      <alignment vertical="center"/>
    </xf>
    <xf numFmtId="0" fontId="54" fillId="0" borderId="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55" fillId="21" borderId="2" applyNumberFormat="0" applyAlignment="0" applyProtection="0">
      <alignment vertical="center"/>
    </xf>
    <xf numFmtId="0" fontId="55" fillId="21" borderId="2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0" fillId="25" borderId="8" applyNumberFormat="0" applyFont="0" applyAlignment="0" applyProtection="0">
      <alignment vertical="center"/>
    </xf>
    <xf numFmtId="0" fontId="50" fillId="25" borderId="8" applyNumberFormat="0" applyFont="0" applyAlignment="0" applyProtection="0">
      <alignment vertical="center"/>
    </xf>
    <xf numFmtId="9" fontId="6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5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20" borderId="1" applyNumberFormat="0" applyAlignment="0" applyProtection="0">
      <alignment vertical="center"/>
    </xf>
    <xf numFmtId="0" fontId="59" fillId="20" borderId="1" applyNumberFormat="0" applyAlignment="0" applyProtection="0">
      <alignment vertical="center"/>
    </xf>
    <xf numFmtId="44" fontId="6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65" fillId="0" borderId="0" applyFont="0" applyFill="0" applyBorder="0" applyAlignment="0" applyProtection="0">
      <alignment vertical="center"/>
    </xf>
    <xf numFmtId="0" fontId="60" fillId="7" borderId="1" applyNumberFormat="0" applyAlignment="0" applyProtection="0">
      <alignment vertical="center"/>
    </xf>
    <xf numFmtId="0" fontId="60" fillId="7" borderId="1" applyNumberFormat="0" applyAlignment="0" applyProtection="0">
      <alignment vertical="center"/>
    </xf>
    <xf numFmtId="0" fontId="61" fillId="20" borderId="9" applyNumberFormat="0" applyAlignment="0" applyProtection="0">
      <alignment vertical="center"/>
    </xf>
    <xf numFmtId="0" fontId="61" fillId="20" borderId="9" applyNumberForma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63" fillId="0" borderId="7" applyNumberFormat="0" applyFill="0" applyAlignment="0" applyProtection="0">
      <alignment vertical="center"/>
    </xf>
    <xf numFmtId="0" fontId="22" fillId="0" borderId="0"/>
    <xf numFmtId="0" fontId="21" fillId="0" borderId="0"/>
    <xf numFmtId="0" fontId="20" fillId="0" borderId="0"/>
    <xf numFmtId="0" fontId="81" fillId="0" borderId="0"/>
    <xf numFmtId="0" fontId="19" fillId="0" borderId="0"/>
    <xf numFmtId="179" fontId="23" fillId="0" borderId="0" applyFont="0" applyFill="0" applyBorder="0" applyAlignment="0" applyProtection="0"/>
    <xf numFmtId="0" fontId="18" fillId="0" borderId="0"/>
    <xf numFmtId="0" fontId="81" fillId="0" borderId="0">
      <alignment vertical="center"/>
    </xf>
    <xf numFmtId="0" fontId="24" fillId="0" borderId="0"/>
    <xf numFmtId="0" fontId="80" fillId="0" borderId="0"/>
    <xf numFmtId="0" fontId="81" fillId="0" borderId="0">
      <alignment vertical="center"/>
    </xf>
    <xf numFmtId="0" fontId="81" fillId="0" borderId="0"/>
    <xf numFmtId="0" fontId="81" fillId="0" borderId="0"/>
    <xf numFmtId="0" fontId="81" fillId="0" borderId="0"/>
    <xf numFmtId="0" fontId="81" fillId="0" borderId="0">
      <alignment vertical="center"/>
    </xf>
    <xf numFmtId="0" fontId="81" fillId="0" borderId="0"/>
    <xf numFmtId="0" fontId="17" fillId="0" borderId="0"/>
    <xf numFmtId="44" fontId="23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83" fillId="0" borderId="0"/>
    <xf numFmtId="0" fontId="12" fillId="0" borderId="0"/>
    <xf numFmtId="0" fontId="84" fillId="0" borderId="0">
      <alignment vertical="center"/>
    </xf>
    <xf numFmtId="0" fontId="81" fillId="0" borderId="0"/>
    <xf numFmtId="0" fontId="11" fillId="0" borderId="0"/>
    <xf numFmtId="0" fontId="11" fillId="0" borderId="0"/>
    <xf numFmtId="9" fontId="23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>
      <alignment vertical="center"/>
    </xf>
    <xf numFmtId="0" fontId="81" fillId="0" borderId="0"/>
    <xf numFmtId="44" fontId="7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90" fillId="0" borderId="0">
      <alignment vertical="center"/>
    </xf>
    <xf numFmtId="0" fontId="81" fillId="0" borderId="0"/>
    <xf numFmtId="0" fontId="81" fillId="0" borderId="0"/>
    <xf numFmtId="0" fontId="81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189" fontId="24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9" fontId="50" fillId="0" borderId="0" applyFont="0" applyFill="0" applyBorder="0" applyAlignment="0" applyProtection="0">
      <alignment vertical="center"/>
    </xf>
    <xf numFmtId="0" fontId="84" fillId="0" borderId="0">
      <alignment vertical="center"/>
    </xf>
  </cellStyleXfs>
  <cellXfs count="217">
    <xf numFmtId="0" fontId="0" fillId="0" borderId="0" xfId="0">
      <alignment vertical="center"/>
    </xf>
    <xf numFmtId="0" fontId="70" fillId="0" borderId="0" xfId="118" applyFont="1" applyAlignment="1">
      <alignment horizontal="left"/>
    </xf>
    <xf numFmtId="0" fontId="79" fillId="26" borderId="0" xfId="118" applyFont="1" applyFill="1" applyAlignment="1">
      <alignment horizontal="left"/>
    </xf>
    <xf numFmtId="0" fontId="70" fillId="0" borderId="0" xfId="118" applyFont="1" applyAlignment="1">
      <alignment horizontal="center" vertical="center"/>
    </xf>
    <xf numFmtId="0" fontId="70" fillId="0" borderId="0" xfId="118" applyFont="1"/>
    <xf numFmtId="0" fontId="72" fillId="0" borderId="0" xfId="118" applyFont="1" applyAlignment="1">
      <alignment horizontal="left"/>
    </xf>
    <xf numFmtId="183" fontId="70" fillId="0" borderId="0" xfId="118" applyNumberFormat="1" applyFont="1" applyAlignment="1">
      <alignment horizontal="left"/>
    </xf>
    <xf numFmtId="0" fontId="78" fillId="0" borderId="0" xfId="118" applyFont="1" applyAlignment="1">
      <alignment horizontal="left"/>
    </xf>
    <xf numFmtId="0" fontId="70" fillId="0" borderId="0" xfId="118" applyFont="1" applyAlignment="1">
      <alignment horizontal="center" vertical="center" wrapText="1"/>
    </xf>
    <xf numFmtId="184" fontId="72" fillId="0" borderId="0" xfId="209" applyNumberFormat="1" applyFont="1" applyAlignment="1">
      <alignment horizontal="left"/>
    </xf>
    <xf numFmtId="0" fontId="86" fillId="0" borderId="0" xfId="177" applyFont="1" applyAlignment="1" applyProtection="1">
      <alignment horizontal="left"/>
      <protection locked="0"/>
    </xf>
    <xf numFmtId="0" fontId="85" fillId="0" borderId="0" xfId="177" applyFont="1" applyProtection="1">
      <protection locked="0"/>
    </xf>
    <xf numFmtId="183" fontId="85" fillId="0" borderId="0" xfId="177" applyNumberFormat="1" applyFont="1" applyProtection="1">
      <protection locked="0"/>
    </xf>
    <xf numFmtId="0" fontId="85" fillId="0" borderId="0" xfId="177" applyFont="1" applyAlignment="1" applyProtection="1">
      <alignment horizontal="center"/>
      <protection locked="0"/>
    </xf>
    <xf numFmtId="0" fontId="86" fillId="0" borderId="0" xfId="177" applyFont="1" applyAlignment="1" applyProtection="1">
      <alignment horizontal="center" vertical="center" wrapText="1"/>
      <protection locked="0"/>
    </xf>
    <xf numFmtId="0" fontId="86" fillId="0" borderId="0" xfId="177" applyFont="1" applyAlignment="1" applyProtection="1">
      <alignment horizontal="center" vertical="center"/>
      <protection locked="0"/>
    </xf>
    <xf numFmtId="0" fontId="87" fillId="0" borderId="0" xfId="177" applyFont="1" applyAlignment="1" applyProtection="1">
      <alignment horizontal="left"/>
      <protection locked="0"/>
    </xf>
    <xf numFmtId="181" fontId="87" fillId="0" borderId="0" xfId="177" applyNumberFormat="1" applyFont="1" applyAlignment="1" applyProtection="1">
      <alignment horizontal="left"/>
      <protection locked="0"/>
    </xf>
    <xf numFmtId="0" fontId="86" fillId="0" borderId="0" xfId="117" applyFont="1" applyAlignment="1">
      <alignment horizontal="left"/>
    </xf>
    <xf numFmtId="0" fontId="24" fillId="27" borderId="26" xfId="118" applyFill="1" applyBorder="1" applyAlignment="1">
      <alignment horizontal="center" vertical="center" wrapText="1"/>
    </xf>
    <xf numFmtId="0" fontId="24" fillId="27" borderId="26" xfId="238" applyFont="1" applyFill="1" applyBorder="1" applyAlignment="1">
      <alignment horizontal="center" vertical="center" wrapText="1"/>
    </xf>
    <xf numFmtId="0" fontId="89" fillId="27" borderId="26" xfId="118" applyFont="1" applyFill="1" applyBorder="1" applyAlignment="1">
      <alignment horizontal="center" vertical="center" wrapText="1"/>
    </xf>
    <xf numFmtId="181" fontId="68" fillId="26" borderId="26" xfId="95" applyNumberFormat="1" applyFont="1" applyFill="1" applyBorder="1" applyAlignment="1">
      <alignment horizontal="center" vertical="center"/>
    </xf>
    <xf numFmtId="0" fontId="86" fillId="26" borderId="0" xfId="177" applyFont="1" applyFill="1" applyAlignment="1" applyProtection="1">
      <alignment horizontal="left"/>
      <protection locked="0"/>
    </xf>
    <xf numFmtId="0" fontId="70" fillId="27" borderId="0" xfId="118" applyFont="1" applyFill="1" applyAlignment="1">
      <alignment horizontal="left"/>
    </xf>
    <xf numFmtId="0" fontId="68" fillId="27" borderId="14" xfId="118" applyFont="1" applyFill="1" applyBorder="1" applyAlignment="1">
      <alignment horizontal="center" vertical="center" wrapText="1"/>
    </xf>
    <xf numFmtId="10" fontId="68" fillId="27" borderId="14" xfId="118" applyNumberFormat="1" applyFont="1" applyFill="1" applyBorder="1" applyAlignment="1">
      <alignment horizontal="center" vertical="center"/>
    </xf>
    <xf numFmtId="180" fontId="68" fillId="27" borderId="14" xfId="118" applyNumberFormat="1" applyFont="1" applyFill="1" applyBorder="1" applyAlignment="1">
      <alignment horizontal="center" vertical="center" wrapText="1"/>
    </xf>
    <xf numFmtId="9" fontId="68" fillId="27" borderId="14" xfId="118" applyNumberFormat="1" applyFont="1" applyFill="1" applyBorder="1" applyAlignment="1">
      <alignment horizontal="center" vertical="center" wrapText="1"/>
    </xf>
    <xf numFmtId="184" fontId="70" fillId="27" borderId="26" xfId="209" applyNumberFormat="1" applyFont="1" applyFill="1" applyBorder="1" applyAlignment="1">
      <alignment horizontal="center" vertical="center"/>
    </xf>
    <xf numFmtId="3" fontId="70" fillId="27" borderId="26" xfId="118" applyNumberFormat="1" applyFont="1" applyFill="1" applyBorder="1" applyAlignment="1">
      <alignment horizontal="center" vertical="center"/>
    </xf>
    <xf numFmtId="176" fontId="70" fillId="27" borderId="26" xfId="118" applyNumberFormat="1" applyFont="1" applyFill="1" applyBorder="1" applyAlignment="1">
      <alignment horizontal="center" vertical="center" wrapText="1"/>
    </xf>
    <xf numFmtId="181" fontId="70" fillId="27" borderId="26" xfId="118" applyNumberFormat="1" applyFont="1" applyFill="1" applyBorder="1" applyAlignment="1">
      <alignment horizontal="center" vertical="center" wrapText="1"/>
    </xf>
    <xf numFmtId="178" fontId="70" fillId="27" borderId="26" xfId="118" applyNumberFormat="1" applyFont="1" applyFill="1" applyBorder="1" applyAlignment="1">
      <alignment horizontal="center" vertical="center"/>
    </xf>
    <xf numFmtId="181" fontId="70" fillId="27" borderId="26" xfId="118" applyNumberFormat="1" applyFont="1" applyFill="1" applyBorder="1" applyAlignment="1">
      <alignment horizontal="center" vertical="center"/>
    </xf>
    <xf numFmtId="180" fontId="70" fillId="27" borderId="26" xfId="122" applyNumberFormat="1" applyFont="1" applyFill="1" applyBorder="1" applyAlignment="1">
      <alignment horizontal="center" vertical="center"/>
    </xf>
    <xf numFmtId="9" fontId="68" fillId="27" borderId="18" xfId="118" applyNumberFormat="1" applyFont="1" applyFill="1" applyBorder="1" applyAlignment="1">
      <alignment horizontal="center" vertical="center" wrapText="1"/>
    </xf>
    <xf numFmtId="0" fontId="82" fillId="27" borderId="26" xfId="0" applyFont="1" applyFill="1" applyBorder="1" applyAlignment="1">
      <alignment horizontal="center" vertical="center" wrapText="1"/>
    </xf>
    <xf numFmtId="0" fontId="24" fillId="27" borderId="26" xfId="237" applyFont="1" applyFill="1" applyBorder="1" applyAlignment="1">
      <alignment horizontal="center" vertical="center" wrapText="1"/>
    </xf>
    <xf numFmtId="181" fontId="70" fillId="27" borderId="26" xfId="95" applyNumberFormat="1" applyFont="1" applyFill="1" applyBorder="1" applyAlignment="1">
      <alignment horizontal="center" vertical="center"/>
    </xf>
    <xf numFmtId="0" fontId="68" fillId="26" borderId="0" xfId="118" applyFont="1" applyFill="1" applyAlignment="1">
      <alignment horizontal="center" vertical="center"/>
    </xf>
    <xf numFmtId="186" fontId="70" fillId="27" borderId="26" xfId="118" applyNumberFormat="1" applyFont="1" applyFill="1" applyBorder="1" applyAlignment="1">
      <alignment horizontal="center" vertical="center"/>
    </xf>
    <xf numFmtId="186" fontId="68" fillId="26" borderId="26" xfId="95" applyNumberFormat="1" applyFont="1" applyFill="1" applyBorder="1" applyAlignment="1">
      <alignment horizontal="center" vertical="center"/>
    </xf>
    <xf numFmtId="187" fontId="24" fillId="27" borderId="26" xfId="237" applyNumberFormat="1" applyFont="1" applyFill="1" applyBorder="1" applyAlignment="1">
      <alignment horizontal="center" vertical="center" wrapText="1"/>
    </xf>
    <xf numFmtId="187" fontId="86" fillId="0" borderId="0" xfId="177" applyNumberFormat="1" applyFont="1" applyAlignment="1" applyProtection="1">
      <alignment horizontal="center" vertical="center" wrapText="1"/>
      <protection locked="0"/>
    </xf>
    <xf numFmtId="0" fontId="24" fillId="0" borderId="0" xfId="176" applyAlignment="1" applyProtection="1">
      <alignment horizontal="left"/>
      <protection locked="0"/>
    </xf>
    <xf numFmtId="0" fontId="68" fillId="0" borderId="0" xfId="176" applyFont="1" applyAlignment="1" applyProtection="1">
      <alignment horizontal="left"/>
      <protection locked="0"/>
    </xf>
    <xf numFmtId="0" fontId="70" fillId="0" borderId="0" xfId="176" applyFont="1" applyAlignment="1" applyProtection="1">
      <alignment horizontal="left" wrapText="1"/>
      <protection locked="0"/>
    </xf>
    <xf numFmtId="0" fontId="91" fillId="0" borderId="0" xfId="176" applyFont="1" applyAlignment="1" applyProtection="1">
      <alignment horizontal="left"/>
      <protection locked="0"/>
    </xf>
    <xf numFmtId="0" fontId="24" fillId="0" borderId="0" xfId="176" applyAlignment="1" applyProtection="1">
      <alignment horizontal="center"/>
      <protection locked="0"/>
    </xf>
    <xf numFmtId="0" fontId="24" fillId="0" borderId="0" xfId="176" applyAlignment="1" applyProtection="1">
      <alignment horizontal="center" vertical="center" wrapText="1"/>
      <protection locked="0"/>
    </xf>
    <xf numFmtId="9" fontId="24" fillId="0" borderId="0" xfId="176" applyNumberFormat="1" applyAlignment="1" applyProtection="1">
      <alignment horizontal="center" wrapText="1"/>
      <protection locked="0"/>
    </xf>
    <xf numFmtId="0" fontId="24" fillId="27" borderId="0" xfId="176" applyFill="1" applyAlignment="1" applyProtection="1">
      <alignment horizontal="left"/>
      <protection locked="0"/>
    </xf>
    <xf numFmtId="26" fontId="24" fillId="27" borderId="0" xfId="176" applyNumberFormat="1" applyFill="1" applyAlignment="1" applyProtection="1">
      <alignment horizontal="center" vertical="center"/>
      <protection locked="0"/>
    </xf>
    <xf numFmtId="188" fontId="24" fillId="27" borderId="0" xfId="176" applyNumberFormat="1" applyFill="1" applyAlignment="1" applyProtection="1">
      <alignment horizontal="center" vertical="center"/>
      <protection locked="0"/>
    </xf>
    <xf numFmtId="0" fontId="92" fillId="0" borderId="0" xfId="0" applyFont="1" applyAlignment="1"/>
    <xf numFmtId="0" fontId="93" fillId="0" borderId="0" xfId="176" applyFont="1" applyAlignment="1" applyProtection="1">
      <alignment horizontal="left"/>
      <protection locked="0"/>
    </xf>
    <xf numFmtId="0" fontId="93" fillId="0" borderId="0" xfId="176" applyFont="1" applyAlignment="1">
      <alignment horizontal="left"/>
    </xf>
    <xf numFmtId="0" fontId="68" fillId="0" borderId="0" xfId="176" applyFont="1" applyProtection="1">
      <protection locked="0"/>
    </xf>
    <xf numFmtId="14" fontId="70" fillId="0" borderId="0" xfId="176" applyNumberFormat="1" applyFont="1" applyAlignment="1" applyProtection="1">
      <alignment horizontal="left"/>
      <protection locked="0"/>
    </xf>
    <xf numFmtId="9" fontId="24" fillId="0" borderId="0" xfId="176" applyNumberFormat="1" applyAlignment="1" applyProtection="1">
      <alignment horizontal="center"/>
      <protection locked="0"/>
    </xf>
    <xf numFmtId="9" fontId="24" fillId="0" borderId="0" xfId="176" applyNumberFormat="1" applyAlignment="1">
      <alignment horizontal="center" wrapText="1"/>
    </xf>
    <xf numFmtId="0" fontId="70" fillId="0" borderId="0" xfId="176" applyFont="1" applyAlignment="1" applyProtection="1">
      <alignment horizontal="left"/>
      <protection locked="0"/>
    </xf>
    <xf numFmtId="9" fontId="24" fillId="0" borderId="0" xfId="176" applyNumberFormat="1" applyAlignment="1" applyProtection="1">
      <alignment horizontal="center" vertical="center" wrapText="1"/>
      <protection locked="0"/>
    </xf>
    <xf numFmtId="0" fontId="93" fillId="0" borderId="0" xfId="176" applyFont="1"/>
    <xf numFmtId="14" fontId="93" fillId="0" borderId="0" xfId="176" applyNumberFormat="1" applyFont="1"/>
    <xf numFmtId="181" fontId="93" fillId="0" borderId="0" xfId="176" applyNumberFormat="1" applyFont="1" applyAlignment="1">
      <alignment horizontal="left"/>
    </xf>
    <xf numFmtId="0" fontId="68" fillId="0" borderId="0" xfId="176" applyFont="1" applyAlignment="1" applyProtection="1">
      <alignment wrapText="1"/>
      <protection locked="0"/>
    </xf>
    <xf numFmtId="0" fontId="94" fillId="0" borderId="26" xfId="176" applyFont="1" applyBorder="1" applyAlignment="1" applyProtection="1">
      <alignment horizontal="left" vertical="center"/>
      <protection locked="0"/>
    </xf>
    <xf numFmtId="0" fontId="94" fillId="0" borderId="26" xfId="176" applyFont="1" applyBorder="1" applyAlignment="1" applyProtection="1">
      <alignment horizontal="left" vertical="center" wrapText="1"/>
      <protection locked="0"/>
    </xf>
    <xf numFmtId="14" fontId="94" fillId="0" borderId="26" xfId="176" applyNumberFormat="1" applyFont="1" applyBorder="1" applyAlignment="1" applyProtection="1">
      <alignment horizontal="left" vertical="center"/>
      <protection locked="0"/>
    </xf>
    <xf numFmtId="0" fontId="94" fillId="0" borderId="26" xfId="177" applyFont="1" applyBorder="1" applyAlignment="1" applyProtection="1">
      <alignment horizontal="left" vertical="center"/>
      <protection locked="0"/>
    </xf>
    <xf numFmtId="0" fontId="85" fillId="27" borderId="0" xfId="177" applyFont="1" applyFill="1" applyProtection="1">
      <protection locked="0"/>
    </xf>
    <xf numFmtId="185" fontId="94" fillId="0" borderId="26" xfId="176" applyNumberFormat="1" applyFont="1" applyBorder="1" applyAlignment="1" applyProtection="1">
      <alignment horizontal="left" vertical="center"/>
      <protection locked="0"/>
    </xf>
    <xf numFmtId="0" fontId="86" fillId="27" borderId="0" xfId="177" applyFont="1" applyFill="1" applyAlignment="1" applyProtection="1">
      <alignment horizontal="left"/>
      <protection locked="0"/>
    </xf>
    <xf numFmtId="0" fontId="24" fillId="27" borderId="0" xfId="176" applyFill="1" applyAlignment="1" applyProtection="1">
      <alignment horizontal="center"/>
      <protection locked="0"/>
    </xf>
    <xf numFmtId="9" fontId="24" fillId="27" borderId="0" xfId="176" applyNumberFormat="1" applyFill="1" applyAlignment="1" applyProtection="1">
      <alignment horizontal="center"/>
      <protection locked="0"/>
    </xf>
    <xf numFmtId="186" fontId="68" fillId="26" borderId="26" xfId="221" applyNumberFormat="1" applyFont="1" applyFill="1" applyBorder="1" applyAlignment="1">
      <alignment horizontal="center" vertical="center"/>
    </xf>
    <xf numFmtId="0" fontId="86" fillId="0" borderId="0" xfId="177" applyFont="1" applyAlignment="1" applyProtection="1">
      <alignment horizontal="left" vertical="center"/>
      <protection locked="0"/>
    </xf>
    <xf numFmtId="0" fontId="70" fillId="27" borderId="0" xfId="118" applyFont="1" applyFill="1" applyAlignment="1">
      <alignment horizontal="left" vertical="center"/>
    </xf>
    <xf numFmtId="0" fontId="24" fillId="27" borderId="26" xfId="260" applyFont="1" applyFill="1" applyBorder="1" applyAlignment="1">
      <alignment horizontal="center" vertical="center" wrapText="1"/>
    </xf>
    <xf numFmtId="187" fontId="24" fillId="27" borderId="26" xfId="260" applyNumberFormat="1" applyFont="1" applyFill="1" applyBorder="1" applyAlignment="1">
      <alignment horizontal="center" vertical="center" wrapText="1"/>
    </xf>
    <xf numFmtId="186" fontId="68" fillId="28" borderId="26" xfId="221" applyNumberFormat="1" applyFont="1" applyFill="1" applyBorder="1" applyAlignment="1">
      <alignment horizontal="center" vertical="center"/>
    </xf>
    <xf numFmtId="186" fontId="99" fillId="28" borderId="26" xfId="221" applyNumberFormat="1" applyFont="1" applyFill="1" applyBorder="1" applyAlignment="1">
      <alignment horizontal="center" vertical="center" wrapText="1"/>
    </xf>
    <xf numFmtId="0" fontId="24" fillId="27" borderId="26" xfId="261" applyFont="1" applyFill="1" applyBorder="1" applyAlignment="1">
      <alignment horizontal="center" vertical="center" wrapText="1"/>
    </xf>
    <xf numFmtId="0" fontId="96" fillId="27" borderId="0" xfId="118" applyFont="1" applyFill="1" applyAlignment="1">
      <alignment horizontal="left" vertical="center"/>
    </xf>
    <xf numFmtId="186" fontId="100" fillId="28" borderId="26" xfId="221" applyNumberFormat="1" applyFont="1" applyFill="1" applyBorder="1" applyAlignment="1">
      <alignment horizontal="center" vertical="center"/>
    </xf>
    <xf numFmtId="0" fontId="68" fillId="28" borderId="0" xfId="118" applyFont="1" applyFill="1" applyAlignment="1">
      <alignment horizontal="center" vertical="center"/>
    </xf>
    <xf numFmtId="0" fontId="70" fillId="0" borderId="0" xfId="118" applyFont="1" applyAlignment="1">
      <alignment horizontal="left" vertical="center"/>
    </xf>
    <xf numFmtId="180" fontId="70" fillId="27" borderId="26" xfId="118" applyNumberFormat="1" applyFont="1" applyFill="1" applyBorder="1" applyAlignment="1">
      <alignment horizontal="center" vertical="center"/>
    </xf>
    <xf numFmtId="0" fontId="101" fillId="0" borderId="0" xfId="111" applyFont="1"/>
    <xf numFmtId="0" fontId="102" fillId="0" borderId="0" xfId="111" applyFont="1"/>
    <xf numFmtId="49" fontId="101" fillId="0" borderId="0" xfId="111" applyNumberFormat="1" applyFont="1"/>
    <xf numFmtId="0" fontId="101" fillId="0" borderId="0" xfId="111" applyFont="1" applyAlignment="1">
      <alignment horizontal="center"/>
    </xf>
    <xf numFmtId="26" fontId="101" fillId="0" borderId="0" xfId="111" applyNumberFormat="1" applyFont="1"/>
    <xf numFmtId="0" fontId="103" fillId="0" borderId="0" xfId="111" applyFont="1"/>
    <xf numFmtId="17" fontId="102" fillId="0" borderId="0" xfId="111" applyNumberFormat="1" applyFont="1"/>
    <xf numFmtId="0" fontId="102" fillId="0" borderId="26" xfId="111" applyFont="1" applyBorder="1" applyAlignment="1">
      <alignment horizontal="center" wrapText="1"/>
    </xf>
    <xf numFmtId="0" fontId="102" fillId="0" borderId="26" xfId="111" applyFont="1" applyBorder="1" applyAlignment="1">
      <alignment horizontal="left" wrapText="1"/>
    </xf>
    <xf numFmtId="26" fontId="102" fillId="0" borderId="26" xfId="111" applyNumberFormat="1" applyFont="1" applyBorder="1" applyAlignment="1">
      <alignment horizontal="left" wrapText="1"/>
    </xf>
    <xf numFmtId="26" fontId="102" fillId="0" borderId="26" xfId="111" applyNumberFormat="1" applyFont="1" applyBorder="1" applyAlignment="1">
      <alignment horizontal="center" wrapText="1"/>
    </xf>
    <xf numFmtId="0" fontId="102" fillId="0" borderId="26" xfId="111" applyFont="1" applyBorder="1" applyAlignment="1">
      <alignment wrapText="1"/>
    </xf>
    <xf numFmtId="0" fontId="102" fillId="0" borderId="0" xfId="111" applyFont="1" applyAlignment="1">
      <alignment horizontal="center" wrapText="1"/>
    </xf>
    <xf numFmtId="0" fontId="102" fillId="26" borderId="25" xfId="111" applyFont="1" applyFill="1" applyBorder="1" applyAlignment="1">
      <alignment wrapText="1"/>
    </xf>
    <xf numFmtId="0" fontId="102" fillId="26" borderId="19" xfId="111" applyFont="1" applyFill="1" applyBorder="1" applyAlignment="1">
      <alignment horizontal="center" wrapText="1"/>
    </xf>
    <xf numFmtId="26" fontId="102" fillId="26" borderId="26" xfId="111" applyNumberFormat="1" applyFont="1" applyFill="1" applyBorder="1" applyAlignment="1">
      <alignment horizontal="center" wrapText="1"/>
    </xf>
    <xf numFmtId="26" fontId="102" fillId="26" borderId="26" xfId="111" applyNumberFormat="1" applyFont="1" applyFill="1" applyBorder="1" applyAlignment="1">
      <alignment wrapText="1"/>
    </xf>
    <xf numFmtId="0" fontId="102" fillId="26" borderId="26" xfId="111" applyFont="1" applyFill="1" applyBorder="1" applyAlignment="1">
      <alignment wrapText="1"/>
    </xf>
    <xf numFmtId="0" fontId="102" fillId="26" borderId="26" xfId="111" applyFont="1" applyFill="1" applyBorder="1" applyAlignment="1">
      <alignment horizontal="left" wrapText="1"/>
    </xf>
    <xf numFmtId="0" fontId="102" fillId="0" borderId="19" xfId="111" applyFont="1" applyBorder="1"/>
    <xf numFmtId="0" fontId="102" fillId="0" borderId="26" xfId="111" applyFont="1" applyBorder="1"/>
    <xf numFmtId="26" fontId="102" fillId="27" borderId="13" xfId="111" applyNumberFormat="1" applyFont="1" applyFill="1" applyBorder="1" applyAlignment="1">
      <alignment horizontal="center"/>
    </xf>
    <xf numFmtId="26" fontId="102" fillId="0" borderId="13" xfId="111" applyNumberFormat="1" applyFont="1" applyBorder="1" applyAlignment="1">
      <alignment horizontal="center"/>
    </xf>
    <xf numFmtId="26" fontId="102" fillId="0" borderId="26" xfId="111" applyNumberFormat="1" applyFont="1" applyBorder="1"/>
    <xf numFmtId="26" fontId="102" fillId="0" borderId="26" xfId="111" applyNumberFormat="1" applyFont="1" applyBorder="1" applyAlignment="1">
      <alignment horizontal="right"/>
    </xf>
    <xf numFmtId="26" fontId="102" fillId="26" borderId="26" xfId="111" applyNumberFormat="1" applyFont="1" applyFill="1" applyBorder="1"/>
    <xf numFmtId="26" fontId="102" fillId="29" borderId="26" xfId="111" applyNumberFormat="1" applyFont="1" applyFill="1" applyBorder="1"/>
    <xf numFmtId="26" fontId="102" fillId="30" borderId="26" xfId="111" applyNumberFormat="1" applyFont="1" applyFill="1" applyBorder="1"/>
    <xf numFmtId="0" fontId="102" fillId="0" borderId="19" xfId="111" applyFont="1" applyBorder="1" applyAlignment="1">
      <alignment wrapText="1"/>
    </xf>
    <xf numFmtId="0" fontId="102" fillId="27" borderId="19" xfId="111" applyFont="1" applyFill="1" applyBorder="1" applyAlignment="1">
      <alignment wrapText="1"/>
    </xf>
    <xf numFmtId="0" fontId="102" fillId="26" borderId="19" xfId="111" applyFont="1" applyFill="1" applyBorder="1" applyAlignment="1">
      <alignment horizontal="left" wrapText="1"/>
    </xf>
    <xf numFmtId="0" fontId="102" fillId="0" borderId="13" xfId="111" applyFont="1" applyBorder="1"/>
    <xf numFmtId="26" fontId="102" fillId="0" borderId="26" xfId="111" applyNumberFormat="1" applyFont="1" applyBorder="1" applyAlignment="1">
      <alignment horizontal="center"/>
    </xf>
    <xf numFmtId="0" fontId="102" fillId="27" borderId="19" xfId="111" applyFont="1" applyFill="1" applyBorder="1"/>
    <xf numFmtId="0" fontId="102" fillId="27" borderId="26" xfId="111" applyFont="1" applyFill="1" applyBorder="1"/>
    <xf numFmtId="0" fontId="102" fillId="27" borderId="0" xfId="111" applyFont="1" applyFill="1"/>
    <xf numFmtId="0" fontId="101" fillId="26" borderId="26" xfId="111" applyFont="1" applyFill="1" applyBorder="1" applyAlignment="1">
      <alignment horizontal="center" wrapText="1"/>
    </xf>
    <xf numFmtId="26" fontId="101" fillId="26" borderId="26" xfId="111" applyNumberFormat="1" applyFont="1" applyFill="1" applyBorder="1" applyAlignment="1">
      <alignment horizontal="center" wrapText="1"/>
    </xf>
    <xf numFmtId="26" fontId="101" fillId="26" borderId="26" xfId="111" applyNumberFormat="1" applyFont="1" applyFill="1" applyBorder="1" applyAlignment="1">
      <alignment wrapText="1"/>
    </xf>
    <xf numFmtId="0" fontId="101" fillId="26" borderId="26" xfId="111" applyFont="1" applyFill="1" applyBorder="1" applyAlignment="1">
      <alignment horizontal="left" wrapText="1"/>
    </xf>
    <xf numFmtId="0" fontId="101" fillId="0" borderId="0" xfId="111" applyFont="1" applyAlignment="1">
      <alignment horizontal="center" wrapText="1"/>
    </xf>
    <xf numFmtId="26" fontId="102" fillId="27" borderId="26" xfId="111" applyNumberFormat="1" applyFont="1" applyFill="1" applyBorder="1" applyAlignment="1">
      <alignment horizontal="center"/>
    </xf>
    <xf numFmtId="0" fontId="104" fillId="0" borderId="0" xfId="111" applyFont="1"/>
    <xf numFmtId="9" fontId="102" fillId="26" borderId="26" xfId="111" applyNumberFormat="1" applyFont="1" applyFill="1" applyBorder="1" applyAlignment="1">
      <alignment horizontal="left" wrapText="1"/>
    </xf>
    <xf numFmtId="9" fontId="102" fillId="26" borderId="26" xfId="262" applyFont="1" applyFill="1" applyBorder="1" applyAlignment="1">
      <alignment horizontal="center" wrapText="1"/>
    </xf>
    <xf numFmtId="26" fontId="102" fillId="0" borderId="13" xfId="111" applyNumberFormat="1" applyFont="1" applyBorder="1"/>
    <xf numFmtId="0" fontId="105" fillId="0" borderId="0" xfId="263" applyFont="1" applyAlignment="1">
      <alignment horizontal="justify" vertical="center"/>
    </xf>
    <xf numFmtId="0" fontId="94" fillId="0" borderId="26" xfId="177" applyFont="1" applyBorder="1" applyAlignment="1" applyProtection="1">
      <alignment horizontal="left" vertical="center" wrapText="1"/>
      <protection locked="0"/>
    </xf>
    <xf numFmtId="181" fontId="24" fillId="27" borderId="26" xfId="238" applyNumberFormat="1" applyFont="1" applyFill="1" applyBorder="1" applyAlignment="1">
      <alignment horizontal="center" vertical="center" wrapText="1"/>
    </xf>
    <xf numFmtId="181" fontId="70" fillId="0" borderId="0" xfId="118" applyNumberFormat="1" applyFont="1" applyAlignment="1">
      <alignment horizontal="center" vertical="center" wrapText="1"/>
    </xf>
    <xf numFmtId="0" fontId="70" fillId="27" borderId="26" xfId="118" applyFont="1" applyFill="1" applyBorder="1" applyAlignment="1">
      <alignment horizontal="center" vertical="center" wrapText="1"/>
    </xf>
    <xf numFmtId="0" fontId="106" fillId="26" borderId="26" xfId="0" applyFont="1" applyFill="1" applyBorder="1" applyAlignment="1">
      <alignment horizontal="center" wrapText="1"/>
    </xf>
    <xf numFmtId="0" fontId="106" fillId="31" borderId="26" xfId="0" applyFont="1" applyFill="1" applyBorder="1" applyAlignment="1">
      <alignment horizontal="center" wrapText="1"/>
    </xf>
    <xf numFmtId="0" fontId="108" fillId="0" borderId="26" xfId="0" applyFont="1" applyBorder="1" applyAlignment="1"/>
    <xf numFmtId="0" fontId="24" fillId="26" borderId="26" xfId="0" applyFont="1" applyFill="1" applyBorder="1" applyAlignment="1"/>
    <xf numFmtId="0" fontId="0" fillId="0" borderId="26" xfId="0" applyBorder="1" applyAlignment="1">
      <alignment wrapText="1"/>
    </xf>
    <xf numFmtId="0" fontId="0" fillId="0" borderId="26" xfId="0" applyBorder="1" applyAlignment="1"/>
    <xf numFmtId="0" fontId="109" fillId="27" borderId="26" xfId="118" applyFont="1" applyFill="1" applyBorder="1" applyAlignment="1">
      <alignment horizontal="center" vertical="center" wrapText="1"/>
    </xf>
    <xf numFmtId="190" fontId="70" fillId="0" borderId="0" xfId="118" applyNumberFormat="1" applyFont="1" applyAlignment="1">
      <alignment horizontal="center" vertical="center" wrapText="1"/>
    </xf>
    <xf numFmtId="0" fontId="24" fillId="26" borderId="26" xfId="238" applyFont="1" applyFill="1" applyBorder="1" applyAlignment="1">
      <alignment horizontal="center" vertical="center" wrapText="1"/>
    </xf>
    <xf numFmtId="190" fontId="70" fillId="26" borderId="0" xfId="118" applyNumberFormat="1" applyFont="1" applyFill="1" applyAlignment="1">
      <alignment horizontal="center" vertical="center" wrapText="1"/>
    </xf>
    <xf numFmtId="0" fontId="72" fillId="32" borderId="0" xfId="118" applyFont="1" applyFill="1" applyAlignment="1">
      <alignment horizontal="left"/>
    </xf>
    <xf numFmtId="0" fontId="68" fillId="27" borderId="26" xfId="118" applyFont="1" applyFill="1" applyBorder="1" applyAlignment="1">
      <alignment horizontal="center" vertical="center"/>
    </xf>
    <xf numFmtId="0" fontId="68" fillId="27" borderId="11" xfId="118" applyFont="1" applyFill="1" applyBorder="1" applyAlignment="1">
      <alignment horizontal="center" vertical="center"/>
    </xf>
    <xf numFmtId="0" fontId="68" fillId="27" borderId="11" xfId="118" applyFont="1" applyFill="1" applyBorder="1" applyAlignment="1">
      <alignment horizontal="center" vertical="center" wrapText="1"/>
    </xf>
    <xf numFmtId="0" fontId="68" fillId="27" borderId="18" xfId="118" applyFont="1" applyFill="1" applyBorder="1" applyAlignment="1">
      <alignment horizontal="center" vertical="center" wrapText="1"/>
    </xf>
    <xf numFmtId="0" fontId="68" fillId="27" borderId="14" xfId="118" applyFont="1" applyFill="1" applyBorder="1" applyAlignment="1">
      <alignment horizontal="center" vertical="center" wrapText="1"/>
    </xf>
    <xf numFmtId="0" fontId="68" fillId="27" borderId="20" xfId="118" applyFont="1" applyFill="1" applyBorder="1" applyAlignment="1">
      <alignment horizontal="center" vertical="center" wrapText="1"/>
    </xf>
    <xf numFmtId="0" fontId="68" fillId="27" borderId="12" xfId="118" applyFont="1" applyFill="1" applyBorder="1" applyAlignment="1">
      <alignment horizontal="center" vertical="center" wrapText="1"/>
    </xf>
    <xf numFmtId="0" fontId="68" fillId="27" borderId="21" xfId="118" applyFont="1" applyFill="1" applyBorder="1" applyAlignment="1">
      <alignment horizontal="center" vertical="center" wrapText="1"/>
    </xf>
    <xf numFmtId="0" fontId="68" fillId="26" borderId="22" xfId="118" applyFont="1" applyFill="1" applyBorder="1" applyAlignment="1">
      <alignment horizontal="center" vertical="center" wrapText="1"/>
    </xf>
    <xf numFmtId="0" fontId="68" fillId="26" borderId="23" xfId="118" applyFont="1" applyFill="1" applyBorder="1" applyAlignment="1">
      <alignment horizontal="center" vertical="center" wrapText="1"/>
    </xf>
    <xf numFmtId="0" fontId="68" fillId="26" borderId="24" xfId="118" applyFont="1" applyFill="1" applyBorder="1" applyAlignment="1">
      <alignment horizontal="center" vertical="center" wrapText="1"/>
    </xf>
    <xf numFmtId="0" fontId="68" fillId="26" borderId="20" xfId="118" applyFont="1" applyFill="1" applyBorder="1" applyAlignment="1">
      <alignment horizontal="center" vertical="center" wrapText="1"/>
    </xf>
    <xf numFmtId="0" fontId="68" fillId="26" borderId="12" xfId="118" applyFont="1" applyFill="1" applyBorder="1" applyAlignment="1">
      <alignment horizontal="center" vertical="center" wrapText="1"/>
    </xf>
    <xf numFmtId="0" fontId="68" fillId="26" borderId="21" xfId="118" applyFont="1" applyFill="1" applyBorder="1" applyAlignment="1">
      <alignment horizontal="center" vertical="center" wrapText="1"/>
    </xf>
    <xf numFmtId="0" fontId="88" fillId="0" borderId="29" xfId="177" applyFont="1" applyBorder="1" applyAlignment="1" applyProtection="1">
      <alignment horizontal="center" vertical="center"/>
      <protection locked="0"/>
    </xf>
    <xf numFmtId="0" fontId="88" fillId="0" borderId="27" xfId="177" applyFont="1" applyBorder="1" applyAlignment="1" applyProtection="1">
      <alignment horizontal="center" vertical="center"/>
      <protection locked="0"/>
    </xf>
    <xf numFmtId="0" fontId="68" fillId="27" borderId="28" xfId="118" applyFont="1" applyFill="1" applyBorder="1" applyAlignment="1">
      <alignment horizontal="center" vertical="center" wrapText="1"/>
    </xf>
    <xf numFmtId="0" fontId="68" fillId="27" borderId="15" xfId="118" applyFont="1" applyFill="1" applyBorder="1" applyAlignment="1">
      <alignment horizontal="center" vertical="center" wrapText="1"/>
    </xf>
    <xf numFmtId="0" fontId="68" fillId="27" borderId="16" xfId="118" applyFont="1" applyFill="1" applyBorder="1" applyAlignment="1">
      <alignment horizontal="center" vertical="center" wrapText="1"/>
    </xf>
    <xf numFmtId="0" fontId="68" fillId="27" borderId="13" xfId="118" applyFont="1" applyFill="1" applyBorder="1" applyAlignment="1">
      <alignment horizontal="center" vertical="center" wrapText="1"/>
    </xf>
    <xf numFmtId="0" fontId="68" fillId="27" borderId="17" xfId="118" applyFont="1" applyFill="1" applyBorder="1" applyAlignment="1">
      <alignment horizontal="center" vertical="center" wrapText="1"/>
    </xf>
    <xf numFmtId="0" fontId="68" fillId="26" borderId="13" xfId="118" applyFont="1" applyFill="1" applyBorder="1" applyAlignment="1">
      <alignment horizontal="center" vertical="center" wrapText="1"/>
    </xf>
    <xf numFmtId="0" fontId="68" fillId="26" borderId="18" xfId="118" applyFont="1" applyFill="1" applyBorder="1" applyAlignment="1">
      <alignment horizontal="center" vertical="center" wrapText="1"/>
    </xf>
    <xf numFmtId="0" fontId="68" fillId="26" borderId="14" xfId="118" applyFont="1" applyFill="1" applyBorder="1" applyAlignment="1">
      <alignment horizontal="center" vertical="center" wrapText="1"/>
    </xf>
    <xf numFmtId="0" fontId="68" fillId="27" borderId="13" xfId="118" applyFont="1" applyFill="1" applyBorder="1" applyAlignment="1">
      <alignment horizontal="center" vertical="center"/>
    </xf>
    <xf numFmtId="0" fontId="68" fillId="27" borderId="18" xfId="118" applyFont="1" applyFill="1" applyBorder="1" applyAlignment="1">
      <alignment horizontal="center" vertical="center"/>
    </xf>
    <xf numFmtId="184" fontId="68" fillId="27" borderId="18" xfId="209" applyNumberFormat="1" applyFont="1" applyFill="1" applyBorder="1" applyAlignment="1">
      <alignment horizontal="center" vertical="center" wrapText="1"/>
    </xf>
    <xf numFmtId="184" fontId="68" fillId="27" borderId="14" xfId="209" applyNumberFormat="1" applyFont="1" applyFill="1" applyBorder="1" applyAlignment="1">
      <alignment horizontal="center" vertical="center" wrapText="1"/>
    </xf>
    <xf numFmtId="183" fontId="68" fillId="27" borderId="18" xfId="118" applyNumberFormat="1" applyFont="1" applyFill="1" applyBorder="1" applyAlignment="1">
      <alignment horizontal="center" vertical="center" wrapText="1"/>
    </xf>
    <xf numFmtId="183" fontId="68" fillId="27" borderId="14" xfId="118" applyNumberFormat="1" applyFont="1" applyFill="1" applyBorder="1" applyAlignment="1">
      <alignment horizontal="center" vertical="center" wrapText="1"/>
    </xf>
    <xf numFmtId="0" fontId="94" fillId="0" borderId="26" xfId="176" applyFont="1" applyBorder="1" applyAlignment="1" applyProtection="1">
      <alignment horizontal="left" vertical="center"/>
      <protection locked="0"/>
    </xf>
    <xf numFmtId="181" fontId="94" fillId="0" borderId="26" xfId="176" applyNumberFormat="1" applyFont="1" applyBorder="1" applyAlignment="1" applyProtection="1">
      <alignment horizontal="left" vertical="center"/>
      <protection locked="0"/>
    </xf>
    <xf numFmtId="0" fontId="94" fillId="0" borderId="25" xfId="177" applyFont="1" applyBorder="1" applyAlignment="1" applyProtection="1">
      <alignment horizontal="left" vertical="center"/>
      <protection locked="0"/>
    </xf>
    <xf numFmtId="0" fontId="94" fillId="0" borderId="19" xfId="177" applyFont="1" applyBorder="1" applyAlignment="1" applyProtection="1">
      <alignment horizontal="left" vertical="center"/>
      <protection locked="0"/>
    </xf>
    <xf numFmtId="0" fontId="94" fillId="0" borderId="26" xfId="177" applyFont="1" applyBorder="1" applyAlignment="1" applyProtection="1">
      <alignment horizontal="left" vertical="center"/>
      <protection locked="0"/>
    </xf>
    <xf numFmtId="184" fontId="94" fillId="0" borderId="26" xfId="209" applyNumberFormat="1" applyFont="1" applyBorder="1" applyAlignment="1" applyProtection="1">
      <alignment horizontal="left" vertical="center"/>
      <protection locked="0"/>
    </xf>
    <xf numFmtId="0" fontId="94" fillId="0" borderId="26" xfId="176" applyFont="1" applyBorder="1" applyAlignment="1" applyProtection="1">
      <alignment horizontal="left" vertical="center" wrapText="1"/>
      <protection locked="0"/>
    </xf>
    <xf numFmtId="0" fontId="68" fillId="26" borderId="17" xfId="118" applyFont="1" applyFill="1" applyBorder="1" applyAlignment="1">
      <alignment horizontal="center" vertical="center" wrapText="1"/>
    </xf>
    <xf numFmtId="0" fontId="68" fillId="28" borderId="17" xfId="118" applyFont="1" applyFill="1" applyBorder="1" applyAlignment="1">
      <alignment horizontal="center" vertical="center" wrapText="1"/>
    </xf>
    <xf numFmtId="0" fontId="68" fillId="28" borderId="21" xfId="118" applyFont="1" applyFill="1" applyBorder="1" applyAlignment="1">
      <alignment horizontal="center" vertical="center" wrapText="1"/>
    </xf>
    <xf numFmtId="0" fontId="68" fillId="27" borderId="26" xfId="118" applyFont="1" applyFill="1" applyBorder="1" applyAlignment="1">
      <alignment horizontal="center" vertical="center" wrapText="1"/>
    </xf>
    <xf numFmtId="184" fontId="68" fillId="27" borderId="26" xfId="209" applyNumberFormat="1" applyFont="1" applyFill="1" applyBorder="1" applyAlignment="1">
      <alignment horizontal="center" vertical="center" wrapText="1"/>
    </xf>
    <xf numFmtId="0" fontId="68" fillId="28" borderId="25" xfId="118" applyFont="1" applyFill="1" applyBorder="1" applyAlignment="1">
      <alignment horizontal="center" vertical="center" wrapText="1"/>
    </xf>
    <xf numFmtId="0" fontId="68" fillId="28" borderId="19" xfId="118" applyFont="1" applyFill="1" applyBorder="1" applyAlignment="1">
      <alignment horizontal="center" vertical="center" wrapText="1"/>
    </xf>
    <xf numFmtId="0" fontId="68" fillId="27" borderId="17" xfId="118" applyFont="1" applyFill="1" applyBorder="1" applyAlignment="1">
      <alignment horizontal="center" vertical="center"/>
    </xf>
    <xf numFmtId="0" fontId="68" fillId="27" borderId="12" xfId="118" applyFont="1" applyFill="1" applyBorder="1" applyAlignment="1">
      <alignment horizontal="center" vertical="center"/>
    </xf>
    <xf numFmtId="0" fontId="68" fillId="27" borderId="21" xfId="118" applyFont="1" applyFill="1" applyBorder="1" applyAlignment="1">
      <alignment horizontal="center" vertical="center"/>
    </xf>
    <xf numFmtId="0" fontId="68" fillId="27" borderId="25" xfId="118" applyFont="1" applyFill="1" applyBorder="1" applyAlignment="1">
      <alignment horizontal="center" vertical="center" wrapText="1"/>
    </xf>
    <xf numFmtId="0" fontId="68" fillId="27" borderId="19" xfId="118" applyFont="1" applyFill="1" applyBorder="1" applyAlignment="1">
      <alignment horizontal="center" vertical="center" wrapText="1"/>
    </xf>
    <xf numFmtId="0" fontId="102" fillId="0" borderId="17" xfId="111" applyFont="1" applyBorder="1" applyAlignment="1">
      <alignment horizontal="center"/>
    </xf>
    <xf numFmtId="0" fontId="102" fillId="0" borderId="12" xfId="111" applyFont="1" applyBorder="1" applyAlignment="1">
      <alignment horizontal="center"/>
    </xf>
    <xf numFmtId="0" fontId="102" fillId="26" borderId="25" xfId="111" applyFont="1" applyFill="1" applyBorder="1" applyAlignment="1">
      <alignment horizontal="center" wrapText="1"/>
    </xf>
    <xf numFmtId="0" fontId="102" fillId="26" borderId="30" xfId="111" applyFont="1" applyFill="1" applyBorder="1" applyAlignment="1">
      <alignment horizontal="center" wrapText="1"/>
    </xf>
    <xf numFmtId="0" fontId="102" fillId="26" borderId="19" xfId="111" applyFont="1" applyFill="1" applyBorder="1" applyAlignment="1">
      <alignment horizontal="center" wrapText="1"/>
    </xf>
    <xf numFmtId="0" fontId="102" fillId="26" borderId="25" xfId="111" applyFont="1" applyFill="1" applyBorder="1" applyAlignment="1">
      <alignment horizontal="left" wrapText="1"/>
    </xf>
    <xf numFmtId="0" fontId="102" fillId="26" borderId="30" xfId="111" applyFont="1" applyFill="1" applyBorder="1" applyAlignment="1">
      <alignment horizontal="left" wrapText="1"/>
    </xf>
    <xf numFmtId="0" fontId="102" fillId="26" borderId="19" xfId="111" applyFont="1" applyFill="1" applyBorder="1" applyAlignment="1">
      <alignment horizontal="left" wrapText="1"/>
    </xf>
    <xf numFmtId="0" fontId="102" fillId="27" borderId="17" xfId="111" applyFont="1" applyFill="1" applyBorder="1" applyAlignment="1">
      <alignment horizontal="center"/>
    </xf>
    <xf numFmtId="0" fontId="102" fillId="27" borderId="13" xfId="111" applyFont="1" applyFill="1" applyBorder="1" applyAlignment="1">
      <alignment horizontal="center"/>
    </xf>
    <xf numFmtId="0" fontId="102" fillId="27" borderId="12" xfId="111" applyFont="1" applyFill="1" applyBorder="1" applyAlignment="1">
      <alignment horizontal="center"/>
    </xf>
    <xf numFmtId="0" fontId="102" fillId="0" borderId="26" xfId="111" applyFont="1" applyBorder="1" applyAlignment="1">
      <alignment horizontal="center"/>
    </xf>
    <xf numFmtId="0" fontId="102" fillId="0" borderId="17" xfId="111" applyFont="1" applyBorder="1" applyAlignment="1">
      <alignment horizontal="center" wrapText="1"/>
    </xf>
    <xf numFmtId="0" fontId="102" fillId="0" borderId="13" xfId="111" applyFont="1" applyBorder="1" applyAlignment="1">
      <alignment horizontal="center"/>
    </xf>
    <xf numFmtId="183" fontId="70" fillId="26" borderId="0" xfId="118" applyNumberFormat="1" applyFont="1" applyFill="1" applyAlignment="1">
      <alignment horizontal="left"/>
    </xf>
    <xf numFmtId="0" fontId="70" fillId="26" borderId="0" xfId="118" applyFont="1" applyFill="1" applyAlignment="1">
      <alignment horizontal="left" vertical="center" wrapText="1"/>
    </xf>
  </cellXfs>
  <cellStyles count="264">
    <cellStyle name=" 1" xfId="1" xr:uid="{00000000-0005-0000-0000-000000000000}"/>
    <cellStyle name="_2009 forcast" xfId="2" xr:uid="{00000000-0005-0000-0000-000001000000}"/>
    <cellStyle name="_Anna's Linen Electric 90105" xfId="3" xr:uid="{00000000-0005-0000-0000-000002000000}"/>
    <cellStyle name="_BBB RA Manor Hamilton Window Panel Quote Sheet-06242009 to jennifer" xfId="4" xr:uid="{00000000-0005-0000-0000-000003000000}"/>
    <cellStyle name="_CCD-WMCA Sheet Set 02 10 09" xfId="5" xr:uid="{00000000-0005-0000-0000-000004000000}"/>
    <cellStyle name="_duckwall and gordman order margin review- 80701" xfId="6" xr:uid="{00000000-0005-0000-0000-000005000000}"/>
    <cellStyle name="_ET_STYLE_NoName_00_" xfId="7" xr:uid="{00000000-0005-0000-0000-000006000000}"/>
    <cellStyle name="_ET_STYLE_NoName_00__CO080506-MPD-375" xfId="8" xr:uid="{00000000-0005-0000-0000-000007000000}"/>
    <cellStyle name="_ET_STYLE_NoName_00__CO080506-MPD-500" xfId="9" xr:uid="{00000000-0005-0000-0000-000008000000}"/>
    <cellStyle name="_Fall 2009 Military Macys Home Orders to E AND E 2 25" xfId="10" xr:uid="{00000000-0005-0000-0000-000009000000}"/>
    <cellStyle name="_HSN Blanket  Throw  90106 complete" xfId="11" xr:uid="{00000000-0005-0000-0000-00000A000000}"/>
    <cellStyle name="_Mix and Max production plan WK201048_production" xfId="12" xr:uid="{00000000-0005-0000-0000-00000B000000}"/>
    <cellStyle name="_WMCADI Blanket  Throw 90210" xfId="13" xr:uid="{00000000-0005-0000-0000-00000C000000}"/>
    <cellStyle name="_WMCADI Blanket &amp; Throw 90210" xfId="14" xr:uid="{00000000-0005-0000-0000-00000D000000}"/>
    <cellStyle name="_副本Robert Allen-Bath shower curtain quote sheet-90904" xfId="15" xr:uid="{00000000-0005-0000-0000-00000E000000}"/>
    <cellStyle name="20% - Accent1" xfId="16" xr:uid="{00000000-0005-0000-0000-00000F000000}"/>
    <cellStyle name="20% - Accent1 2" xfId="17" xr:uid="{00000000-0005-0000-0000-000010000000}"/>
    <cellStyle name="20% - Accent2" xfId="18" xr:uid="{00000000-0005-0000-0000-000011000000}"/>
    <cellStyle name="20% - Accent2 2" xfId="19" xr:uid="{00000000-0005-0000-0000-000012000000}"/>
    <cellStyle name="20% - Accent3" xfId="20" xr:uid="{00000000-0005-0000-0000-000013000000}"/>
    <cellStyle name="20% - Accent3 2" xfId="21" xr:uid="{00000000-0005-0000-0000-000014000000}"/>
    <cellStyle name="20% - Accent4" xfId="22" xr:uid="{00000000-0005-0000-0000-000015000000}"/>
    <cellStyle name="20% - Accent4 2" xfId="23" xr:uid="{00000000-0005-0000-0000-000016000000}"/>
    <cellStyle name="20% - Accent5" xfId="24" xr:uid="{00000000-0005-0000-0000-000017000000}"/>
    <cellStyle name="20% - Accent5 2" xfId="25" xr:uid="{00000000-0005-0000-0000-000018000000}"/>
    <cellStyle name="20% - Accent6" xfId="26" xr:uid="{00000000-0005-0000-0000-000019000000}"/>
    <cellStyle name="20% - Accent6 2" xfId="27" xr:uid="{00000000-0005-0000-0000-00001A000000}"/>
    <cellStyle name="20% - 强调文字颜色 1" xfId="28" xr:uid="{00000000-0005-0000-0000-00001B000000}"/>
    <cellStyle name="20% - 强调文字颜色 1 2" xfId="29" xr:uid="{00000000-0005-0000-0000-00001C000000}"/>
    <cellStyle name="20% - 强调文字颜色 2" xfId="30" xr:uid="{00000000-0005-0000-0000-00001D000000}"/>
    <cellStyle name="20% - 强调文字颜色 2 2" xfId="31" xr:uid="{00000000-0005-0000-0000-00001E000000}"/>
    <cellStyle name="20% - 强调文字颜色 3" xfId="32" xr:uid="{00000000-0005-0000-0000-00001F000000}"/>
    <cellStyle name="20% - 强调文字颜色 3 2" xfId="33" xr:uid="{00000000-0005-0000-0000-000020000000}"/>
    <cellStyle name="20% - 强调文字颜色 4" xfId="34" xr:uid="{00000000-0005-0000-0000-000021000000}"/>
    <cellStyle name="20% - 强调文字颜色 4 2" xfId="35" xr:uid="{00000000-0005-0000-0000-000022000000}"/>
    <cellStyle name="20% - 强调文字颜色 5" xfId="36" xr:uid="{00000000-0005-0000-0000-000023000000}"/>
    <cellStyle name="20% - 强调文字颜色 5 2" xfId="37" xr:uid="{00000000-0005-0000-0000-000024000000}"/>
    <cellStyle name="20% - 强调文字颜色 6" xfId="38" xr:uid="{00000000-0005-0000-0000-000025000000}"/>
    <cellStyle name="20% - 强调文字颜色 6 2" xfId="39" xr:uid="{00000000-0005-0000-0000-000026000000}"/>
    <cellStyle name="40% - Accent1" xfId="40" xr:uid="{00000000-0005-0000-0000-000027000000}"/>
    <cellStyle name="40% - Accent1 2" xfId="41" xr:uid="{00000000-0005-0000-0000-000028000000}"/>
    <cellStyle name="40% - Accent2" xfId="42" xr:uid="{00000000-0005-0000-0000-000029000000}"/>
    <cellStyle name="40% - Accent2 2" xfId="43" xr:uid="{00000000-0005-0000-0000-00002A000000}"/>
    <cellStyle name="40% - Accent3" xfId="44" xr:uid="{00000000-0005-0000-0000-00002B000000}"/>
    <cellStyle name="40% - Accent3 2" xfId="45" xr:uid="{00000000-0005-0000-0000-00002C000000}"/>
    <cellStyle name="40% - Accent4" xfId="46" xr:uid="{00000000-0005-0000-0000-00002D000000}"/>
    <cellStyle name="40% - Accent4 2" xfId="47" xr:uid="{00000000-0005-0000-0000-00002E000000}"/>
    <cellStyle name="40% - Accent5" xfId="48" xr:uid="{00000000-0005-0000-0000-00002F000000}"/>
    <cellStyle name="40% - Accent5 2" xfId="49" xr:uid="{00000000-0005-0000-0000-000030000000}"/>
    <cellStyle name="40% - Accent6" xfId="50" xr:uid="{00000000-0005-0000-0000-000031000000}"/>
    <cellStyle name="40% - Accent6 2" xfId="51" xr:uid="{00000000-0005-0000-0000-000032000000}"/>
    <cellStyle name="40% - 强调文字颜色 1" xfId="52" xr:uid="{00000000-0005-0000-0000-000033000000}"/>
    <cellStyle name="40% - 强调文字颜色 1 2" xfId="53" xr:uid="{00000000-0005-0000-0000-000034000000}"/>
    <cellStyle name="40% - 强调文字颜色 2" xfId="54" xr:uid="{00000000-0005-0000-0000-000035000000}"/>
    <cellStyle name="40% - 强调文字颜色 2 2" xfId="55" xr:uid="{00000000-0005-0000-0000-000036000000}"/>
    <cellStyle name="40% - 强调文字颜色 3" xfId="56" xr:uid="{00000000-0005-0000-0000-000037000000}"/>
    <cellStyle name="40% - 强调文字颜色 3 2" xfId="57" xr:uid="{00000000-0005-0000-0000-000038000000}"/>
    <cellStyle name="40% - 强调文字颜色 4" xfId="58" xr:uid="{00000000-0005-0000-0000-000039000000}"/>
    <cellStyle name="40% - 强调文字颜色 4 2" xfId="59" xr:uid="{00000000-0005-0000-0000-00003A000000}"/>
    <cellStyle name="40% - 强调文字颜色 5" xfId="60" xr:uid="{00000000-0005-0000-0000-00003B000000}"/>
    <cellStyle name="40% - 强调文字颜色 5 2" xfId="61" xr:uid="{00000000-0005-0000-0000-00003C000000}"/>
    <cellStyle name="40% - 强调文字颜色 6" xfId="62" xr:uid="{00000000-0005-0000-0000-00003D000000}"/>
    <cellStyle name="40% - 强调文字颜色 6 2" xfId="63" xr:uid="{00000000-0005-0000-0000-00003E000000}"/>
    <cellStyle name="60% - Accent1" xfId="64" xr:uid="{00000000-0005-0000-0000-00003F000000}"/>
    <cellStyle name="60% - Accent2" xfId="65" xr:uid="{00000000-0005-0000-0000-000040000000}"/>
    <cellStyle name="60% - Accent3" xfId="66" xr:uid="{00000000-0005-0000-0000-000041000000}"/>
    <cellStyle name="60% - Accent4" xfId="67" xr:uid="{00000000-0005-0000-0000-000042000000}"/>
    <cellStyle name="60% - Accent5" xfId="68" xr:uid="{00000000-0005-0000-0000-000043000000}"/>
    <cellStyle name="60% - Accent6" xfId="69" xr:uid="{00000000-0005-0000-0000-000044000000}"/>
    <cellStyle name="60% - 强调文字颜色 1" xfId="70" xr:uid="{00000000-0005-0000-0000-000045000000}"/>
    <cellStyle name="60% - 强调文字颜色 1 2" xfId="71" xr:uid="{00000000-0005-0000-0000-000046000000}"/>
    <cellStyle name="60% - 强调文字颜色 2" xfId="72" xr:uid="{00000000-0005-0000-0000-000047000000}"/>
    <cellStyle name="60% - 强调文字颜色 2 2" xfId="73" xr:uid="{00000000-0005-0000-0000-000048000000}"/>
    <cellStyle name="60% - 强调文字颜色 3" xfId="74" xr:uid="{00000000-0005-0000-0000-000049000000}"/>
    <cellStyle name="60% - 强调文字颜色 3 2" xfId="75" xr:uid="{00000000-0005-0000-0000-00004A000000}"/>
    <cellStyle name="60% - 强调文字颜色 4" xfId="76" xr:uid="{00000000-0005-0000-0000-00004B000000}"/>
    <cellStyle name="60% - 强调文字颜色 4 2" xfId="77" xr:uid="{00000000-0005-0000-0000-00004C000000}"/>
    <cellStyle name="60% - 强调文字颜色 5" xfId="78" xr:uid="{00000000-0005-0000-0000-00004D000000}"/>
    <cellStyle name="60% - 强调文字颜色 5 2" xfId="79" xr:uid="{00000000-0005-0000-0000-00004E000000}"/>
    <cellStyle name="60% - 强调文字颜色 6" xfId="80" xr:uid="{00000000-0005-0000-0000-00004F000000}"/>
    <cellStyle name="60% - 强调文字颜色 6 2" xfId="81" xr:uid="{00000000-0005-0000-0000-000050000000}"/>
    <cellStyle name="Accent1" xfId="82" xr:uid="{00000000-0005-0000-0000-000051000000}"/>
    <cellStyle name="Accent2" xfId="83" xr:uid="{00000000-0005-0000-0000-000052000000}"/>
    <cellStyle name="Accent3" xfId="84" xr:uid="{00000000-0005-0000-0000-000053000000}"/>
    <cellStyle name="Accent4" xfId="85" xr:uid="{00000000-0005-0000-0000-000054000000}"/>
    <cellStyle name="Accent5" xfId="86" xr:uid="{00000000-0005-0000-0000-000055000000}"/>
    <cellStyle name="Accent6" xfId="87" xr:uid="{00000000-0005-0000-0000-000056000000}"/>
    <cellStyle name="Bad" xfId="88" xr:uid="{00000000-0005-0000-0000-000057000000}"/>
    <cellStyle name="Calculation" xfId="89" xr:uid="{00000000-0005-0000-0000-000058000000}"/>
    <cellStyle name="Check Cell" xfId="90" xr:uid="{00000000-0005-0000-0000-000059000000}"/>
    <cellStyle name="Comma 2" xfId="91" xr:uid="{00000000-0005-0000-0000-00005A000000}"/>
    <cellStyle name="Comma 3" xfId="239" xr:uid="{00000000-0005-0000-0000-00005B000000}"/>
    <cellStyle name="Currency 2" xfId="92" xr:uid="{00000000-0005-0000-0000-00005C000000}"/>
    <cellStyle name="Currency 2 2" xfId="93" xr:uid="{00000000-0005-0000-0000-00005D000000}"/>
    <cellStyle name="Currency 2 3 2" xfId="94" xr:uid="{00000000-0005-0000-0000-00005E000000}"/>
    <cellStyle name="Currency 3" xfId="95" xr:uid="{00000000-0005-0000-0000-00005F000000}"/>
    <cellStyle name="Currency 3 2" xfId="221" xr:uid="{00000000-0005-0000-0000-000060000000}"/>
    <cellStyle name="Currency 4" xfId="241" xr:uid="{00000000-0005-0000-0000-000061000000}"/>
    <cellStyle name="Explanatory Text" xfId="96" xr:uid="{00000000-0005-0000-0000-000062000000}"/>
    <cellStyle name="Good" xfId="97" xr:uid="{00000000-0005-0000-0000-000063000000}"/>
    <cellStyle name="Grey" xfId="98" xr:uid="{00000000-0005-0000-0000-000064000000}"/>
    <cellStyle name="Heading 1" xfId="99" xr:uid="{00000000-0005-0000-0000-000065000000}"/>
    <cellStyle name="Heading 2" xfId="100" xr:uid="{00000000-0005-0000-0000-000066000000}"/>
    <cellStyle name="Heading 3" xfId="101" xr:uid="{00000000-0005-0000-0000-000067000000}"/>
    <cellStyle name="Heading 4" xfId="102" xr:uid="{00000000-0005-0000-0000-000068000000}"/>
    <cellStyle name="Input" xfId="103" xr:uid="{00000000-0005-0000-0000-000069000000}"/>
    <cellStyle name="Input [yellow]" xfId="104" xr:uid="{00000000-0005-0000-0000-00006A000000}"/>
    <cellStyle name="Input_BCF window panel commitment 03052013" xfId="105" xr:uid="{00000000-0005-0000-0000-00006B000000}"/>
    <cellStyle name="Linked Cell" xfId="106" xr:uid="{00000000-0005-0000-0000-00006C000000}"/>
    <cellStyle name="Neutral" xfId="107" xr:uid="{00000000-0005-0000-0000-00006D000000}"/>
    <cellStyle name="no dec" xfId="108" xr:uid="{00000000-0005-0000-0000-00006E000000}"/>
    <cellStyle name="Normal - Style1" xfId="109" xr:uid="{00000000-0005-0000-0000-00006F000000}"/>
    <cellStyle name="Normal 10" xfId="227" xr:uid="{00000000-0005-0000-0000-000070000000}"/>
    <cellStyle name="Normal 11" xfId="228" xr:uid="{00000000-0005-0000-0000-000071000000}"/>
    <cellStyle name="Normal 11 2" xfId="234" xr:uid="{00000000-0005-0000-0000-000072000000}"/>
    <cellStyle name="Normal 12" xfId="231" xr:uid="{00000000-0005-0000-0000-000073000000}"/>
    <cellStyle name="Normal 13" xfId="232" xr:uid="{00000000-0005-0000-0000-000074000000}"/>
    <cellStyle name="Normal 14" xfId="236" xr:uid="{00000000-0005-0000-0000-000075000000}"/>
    <cellStyle name="Normal 14 2 7" xfId="258" xr:uid="{00000000-0005-0000-0000-000076000000}"/>
    <cellStyle name="Normal 15" xfId="237" xr:uid="{00000000-0005-0000-0000-000077000000}"/>
    <cellStyle name="Normal 15 2" xfId="242" xr:uid="{00000000-0005-0000-0000-000078000000}"/>
    <cellStyle name="Normal 15 3" xfId="246" xr:uid="{00000000-0005-0000-0000-000079000000}"/>
    <cellStyle name="Normal 15 4" xfId="249" xr:uid="{00000000-0005-0000-0000-00007A000000}"/>
    <cellStyle name="Normal 15 5" xfId="252" xr:uid="{00000000-0005-0000-0000-00007B000000}"/>
    <cellStyle name="Normal 15 6" xfId="254" xr:uid="{00000000-0005-0000-0000-00007C000000}"/>
    <cellStyle name="Normal 15 7" xfId="260" xr:uid="{00000000-0005-0000-0000-00007D000000}"/>
    <cellStyle name="Normal 16" xfId="238" xr:uid="{00000000-0005-0000-0000-00007E000000}"/>
    <cellStyle name="Normal 16 2" xfId="243" xr:uid="{00000000-0005-0000-0000-00007F000000}"/>
    <cellStyle name="Normal 16 3" xfId="247" xr:uid="{00000000-0005-0000-0000-000080000000}"/>
    <cellStyle name="Normal 16 4" xfId="250" xr:uid="{00000000-0005-0000-0000-000081000000}"/>
    <cellStyle name="Normal 16 5" xfId="253" xr:uid="{00000000-0005-0000-0000-000082000000}"/>
    <cellStyle name="Normal 16 6" xfId="255" xr:uid="{00000000-0005-0000-0000-000083000000}"/>
    <cellStyle name="Normal 16 7" xfId="261" xr:uid="{00000000-0005-0000-0000-000084000000}"/>
    <cellStyle name="Normal 17" xfId="245" xr:uid="{00000000-0005-0000-0000-000085000000}"/>
    <cellStyle name="Normal 18" xfId="244" xr:uid="{00000000-0005-0000-0000-000086000000}"/>
    <cellStyle name="Normal 18 2" xfId="248" xr:uid="{00000000-0005-0000-0000-000087000000}"/>
    <cellStyle name="Normal 18 3" xfId="251" xr:uid="{00000000-0005-0000-0000-000088000000}"/>
    <cellStyle name="Normal 2" xfId="110" xr:uid="{00000000-0005-0000-0000-000089000000}"/>
    <cellStyle name="Normal 2 18 2" xfId="111" xr:uid="{00000000-0005-0000-0000-00008A000000}"/>
    <cellStyle name="Normal 2 2" xfId="112" xr:uid="{00000000-0005-0000-0000-00008B000000}"/>
    <cellStyle name="Normal 3" xfId="204" xr:uid="{00000000-0005-0000-0000-00008C000000}"/>
    <cellStyle name="Normal 3 2" xfId="205" xr:uid="{00000000-0005-0000-0000-00008D000000}"/>
    <cellStyle name="Normal 3 3" xfId="207" xr:uid="{00000000-0005-0000-0000-00008E000000}"/>
    <cellStyle name="Normal 30" xfId="113" xr:uid="{00000000-0005-0000-0000-00008F000000}"/>
    <cellStyle name="Normal 30 2" xfId="114" xr:uid="{00000000-0005-0000-0000-000090000000}"/>
    <cellStyle name="Normal 33" xfId="115" xr:uid="{00000000-0005-0000-0000-000091000000}"/>
    <cellStyle name="Normal 33 2" xfId="116" xr:uid="{00000000-0005-0000-0000-000092000000}"/>
    <cellStyle name="Normal 36 2" xfId="263" xr:uid="{00000000-0005-0000-0000-000093000000}"/>
    <cellStyle name="Normal 4" xfId="206" xr:uid="{00000000-0005-0000-0000-000094000000}"/>
    <cellStyle name="Normal 4 2" xfId="223" xr:uid="{00000000-0005-0000-0000-000095000000}"/>
    <cellStyle name="Normal 4 3" xfId="224" xr:uid="{00000000-0005-0000-0000-000096000000}"/>
    <cellStyle name="Normal 4 4" xfId="235" xr:uid="{00000000-0005-0000-0000-000097000000}"/>
    <cellStyle name="Normal 5" xfId="208" xr:uid="{00000000-0005-0000-0000-000098000000}"/>
    <cellStyle name="Normal 6" xfId="210" xr:uid="{00000000-0005-0000-0000-000099000000}"/>
    <cellStyle name="Normal 6 14" xfId="257" xr:uid="{00000000-0005-0000-0000-00009A000000}"/>
    <cellStyle name="Normal 6 2" xfId="240" xr:uid="{00000000-0005-0000-0000-00009B000000}"/>
    <cellStyle name="Normal 7" xfId="220" xr:uid="{00000000-0005-0000-0000-00009C000000}"/>
    <cellStyle name="Normal 7 2" xfId="222" xr:uid="{00000000-0005-0000-0000-00009D000000}"/>
    <cellStyle name="Normal 8" xfId="225" xr:uid="{00000000-0005-0000-0000-00009E000000}"/>
    <cellStyle name="Normal 9" xfId="226" xr:uid="{00000000-0005-0000-0000-00009F000000}"/>
    <cellStyle name="Normal_HSN-micro fiber comforter set  duvet set and sheet set11-29-2010" xfId="117" xr:uid="{00000000-0005-0000-0000-0000A0000000}"/>
    <cellStyle name="Normal_TM window Fall2011 quote sheet 110323" xfId="118" xr:uid="{00000000-0005-0000-0000-0000A1000000}"/>
    <cellStyle name="Note" xfId="119" xr:uid="{00000000-0005-0000-0000-0000A2000000}"/>
    <cellStyle name="Note 2" xfId="120" xr:uid="{00000000-0005-0000-0000-0000A3000000}"/>
    <cellStyle name="Output" xfId="121" xr:uid="{00000000-0005-0000-0000-0000A4000000}"/>
    <cellStyle name="Percent [2]" xfId="123" xr:uid="{00000000-0005-0000-0000-0000A5000000}"/>
    <cellStyle name="Percent 2" xfId="124" xr:uid="{00000000-0005-0000-0000-0000A6000000}"/>
    <cellStyle name="Percent 2 2" xfId="125" xr:uid="{00000000-0005-0000-0000-0000A7000000}"/>
    <cellStyle name="Percent 2 4 2" xfId="262" xr:uid="{00000000-0005-0000-0000-0000A8000000}"/>
    <cellStyle name="Percent 3" xfId="126" xr:uid="{00000000-0005-0000-0000-0000A9000000}"/>
    <cellStyle name="Percent 4" xfId="127" xr:uid="{00000000-0005-0000-0000-0000AA000000}"/>
    <cellStyle name="Percent 4 2" xfId="259" xr:uid="{00000000-0005-0000-0000-0000AB000000}"/>
    <cellStyle name="Percent 5" xfId="233" xr:uid="{00000000-0005-0000-0000-0000AC000000}"/>
    <cellStyle name="Style 1" xfId="128" xr:uid="{00000000-0005-0000-0000-0000AD000000}"/>
    <cellStyle name="Title" xfId="129" xr:uid="{00000000-0005-0000-0000-0000AE000000}"/>
    <cellStyle name="Title 2" xfId="130" xr:uid="{00000000-0005-0000-0000-0000AF000000}"/>
    <cellStyle name="Title 2 2" xfId="131" xr:uid="{00000000-0005-0000-0000-0000B0000000}"/>
    <cellStyle name="Total" xfId="132" xr:uid="{00000000-0005-0000-0000-0000B1000000}"/>
    <cellStyle name="Warning Text" xfId="133" xr:uid="{00000000-0005-0000-0000-0000B2000000}"/>
    <cellStyle name="百分比" xfId="122" builtinId="5"/>
    <cellStyle name="百分比 2" xfId="184" xr:uid="{00000000-0005-0000-0000-0000B4000000}"/>
    <cellStyle name="百分比 2 2" xfId="185" xr:uid="{00000000-0005-0000-0000-0000B5000000}"/>
    <cellStyle name="百分比 3" xfId="186" xr:uid="{00000000-0005-0000-0000-0000B6000000}"/>
    <cellStyle name="标题" xfId="166" xr:uid="{00000000-0005-0000-0000-0000B7000000}"/>
    <cellStyle name="标题 1" xfId="167" xr:uid="{00000000-0005-0000-0000-0000B8000000}"/>
    <cellStyle name="标题 1 2" xfId="168" xr:uid="{00000000-0005-0000-0000-0000B9000000}"/>
    <cellStyle name="标题 2" xfId="169" xr:uid="{00000000-0005-0000-0000-0000BA000000}"/>
    <cellStyle name="标题 2 2" xfId="170" xr:uid="{00000000-0005-0000-0000-0000BB000000}"/>
    <cellStyle name="标题 3" xfId="171" xr:uid="{00000000-0005-0000-0000-0000BC000000}"/>
    <cellStyle name="标题 3 2" xfId="172" xr:uid="{00000000-0005-0000-0000-0000BD000000}"/>
    <cellStyle name="标题 4" xfId="173" xr:uid="{00000000-0005-0000-0000-0000BE000000}"/>
    <cellStyle name="标题 4 2" xfId="174" xr:uid="{00000000-0005-0000-0000-0000BF000000}"/>
    <cellStyle name="标题 5" xfId="175" xr:uid="{00000000-0005-0000-0000-0000C0000000}"/>
    <cellStyle name="差" xfId="140" xr:uid="{00000000-0005-0000-0000-0000C1000000}"/>
    <cellStyle name="差 2" xfId="141" xr:uid="{00000000-0005-0000-0000-0000C2000000}"/>
    <cellStyle name="差_BCF window panel commitment 03052013" xfId="142" xr:uid="{00000000-0005-0000-0000-0000C3000000}"/>
    <cellStyle name="差_BCF window panel commitment 03052013 2" xfId="143" xr:uid="{00000000-0005-0000-0000-0000C4000000}"/>
    <cellStyle name="差_BCF window panel pair 08122013 commitment sheets" xfId="144" xr:uid="{00000000-0005-0000-0000-0000C5000000}"/>
    <cellStyle name="差_BCF window panel pair 08122013 commitment sheets 2" xfId="145" xr:uid="{00000000-0005-0000-0000-0000C6000000}"/>
    <cellStyle name="常规" xfId="0" builtinId="0"/>
    <cellStyle name="常规 2" xfId="146" xr:uid="{00000000-0005-0000-0000-0000C8000000}"/>
    <cellStyle name="常规 2 2" xfId="218" xr:uid="{00000000-0005-0000-0000-0000C9000000}"/>
    <cellStyle name="常规 2 3" xfId="211" xr:uid="{00000000-0005-0000-0000-0000CA000000}"/>
    <cellStyle name="常规 2 4" xfId="229" xr:uid="{00000000-0005-0000-0000-0000CB000000}"/>
    <cellStyle name="常规 2_Window 2012 Sept NY window development 0904 2" xfId="213" xr:uid="{00000000-0005-0000-0000-0000CC000000}"/>
    <cellStyle name="常规 3" xfId="147" xr:uid="{00000000-0005-0000-0000-0000CD000000}"/>
    <cellStyle name="常规 3 2" xfId="214" xr:uid="{00000000-0005-0000-0000-0000CE000000}"/>
    <cellStyle name="常规 3 3" xfId="230" xr:uid="{00000000-0005-0000-0000-0000CF000000}"/>
    <cellStyle name="常规 4" xfId="148" xr:uid="{00000000-0005-0000-0000-0000D0000000}"/>
    <cellStyle name="常规 4 2" xfId="149" xr:uid="{00000000-0005-0000-0000-0000D1000000}"/>
    <cellStyle name="常规 4 3" xfId="150" xr:uid="{00000000-0005-0000-0000-0000D2000000}"/>
    <cellStyle name="常规 4 3 2" xfId="151" xr:uid="{00000000-0005-0000-0000-0000D3000000}"/>
    <cellStyle name="常规 4 4" xfId="215" xr:uid="{00000000-0005-0000-0000-0000D4000000}"/>
    <cellStyle name="常规 5" xfId="152" xr:uid="{00000000-0005-0000-0000-0000D5000000}"/>
    <cellStyle name="常规 5 2" xfId="216" xr:uid="{00000000-0005-0000-0000-0000D6000000}"/>
    <cellStyle name="常规 6" xfId="217" xr:uid="{00000000-0005-0000-0000-0000D7000000}"/>
    <cellStyle name="常规 7" xfId="219" xr:uid="{00000000-0005-0000-0000-0000D8000000}"/>
    <cellStyle name="常规 9" xfId="153" xr:uid="{00000000-0005-0000-0000-0000D9000000}"/>
    <cellStyle name="好" xfId="134" xr:uid="{00000000-0005-0000-0000-0000DA000000}"/>
    <cellStyle name="好 2" xfId="135" xr:uid="{00000000-0005-0000-0000-0000DB000000}"/>
    <cellStyle name="好_BCF window panel commitment 03052013" xfId="136" xr:uid="{00000000-0005-0000-0000-0000DC000000}"/>
    <cellStyle name="好_BCF window panel commitment 03052013 2" xfId="137" xr:uid="{00000000-0005-0000-0000-0000DD000000}"/>
    <cellStyle name="好_BCF window panel pair 08122013 commitment sheets" xfId="138" xr:uid="{00000000-0005-0000-0000-0000DE000000}"/>
    <cellStyle name="好_BCF window panel pair 08122013 commitment sheets 2" xfId="139" xr:uid="{00000000-0005-0000-0000-0000DF000000}"/>
    <cellStyle name="汇总" xfId="180" xr:uid="{00000000-0005-0000-0000-0000E0000000}"/>
    <cellStyle name="汇总 2" xfId="181" xr:uid="{00000000-0005-0000-0000-0000E1000000}"/>
    <cellStyle name="货币 2" xfId="193" xr:uid="{00000000-0005-0000-0000-0000E2000000}"/>
    <cellStyle name="货币 2 2" xfId="194" xr:uid="{00000000-0005-0000-0000-0000E3000000}"/>
    <cellStyle name="货币 3" xfId="195" xr:uid="{00000000-0005-0000-0000-0000E4000000}"/>
    <cellStyle name="计算" xfId="191" xr:uid="{00000000-0005-0000-0000-0000E5000000}"/>
    <cellStyle name="计算 2" xfId="192" xr:uid="{00000000-0005-0000-0000-0000E6000000}"/>
    <cellStyle name="检查单元格" xfId="178" xr:uid="{00000000-0005-0000-0000-0000E7000000}"/>
    <cellStyle name="检查单元格 2" xfId="179" xr:uid="{00000000-0005-0000-0000-0000E8000000}"/>
    <cellStyle name="解释性文本" xfId="187" xr:uid="{00000000-0005-0000-0000-0000E9000000}"/>
    <cellStyle name="解释性文本 2" xfId="188" xr:uid="{00000000-0005-0000-0000-0000EA000000}"/>
    <cellStyle name="警告文本" xfId="189" xr:uid="{00000000-0005-0000-0000-0000EB000000}"/>
    <cellStyle name="警告文本 2" xfId="190" xr:uid="{00000000-0005-0000-0000-0000EC000000}"/>
    <cellStyle name="链接单元格" xfId="202" xr:uid="{00000000-0005-0000-0000-0000ED000000}"/>
    <cellStyle name="链接单元格 2" xfId="203" xr:uid="{00000000-0005-0000-0000-0000EE000000}"/>
    <cellStyle name="千位分隔" xfId="209" builtinId="3"/>
    <cellStyle name="强调文字颜色 1" xfId="154" xr:uid="{00000000-0005-0000-0000-0000F0000000}"/>
    <cellStyle name="强调文字颜色 1 2" xfId="155" xr:uid="{00000000-0005-0000-0000-0000F1000000}"/>
    <cellStyle name="强调文字颜色 2" xfId="156" xr:uid="{00000000-0005-0000-0000-0000F2000000}"/>
    <cellStyle name="强调文字颜色 2 2" xfId="157" xr:uid="{00000000-0005-0000-0000-0000F3000000}"/>
    <cellStyle name="强调文字颜色 3" xfId="158" xr:uid="{00000000-0005-0000-0000-0000F4000000}"/>
    <cellStyle name="强调文字颜色 3 2" xfId="159" xr:uid="{00000000-0005-0000-0000-0000F5000000}"/>
    <cellStyle name="强调文字颜色 4" xfId="160" xr:uid="{00000000-0005-0000-0000-0000F6000000}"/>
    <cellStyle name="强调文字颜色 4 2" xfId="161" xr:uid="{00000000-0005-0000-0000-0000F7000000}"/>
    <cellStyle name="强调文字颜色 5" xfId="162" xr:uid="{00000000-0005-0000-0000-0000F8000000}"/>
    <cellStyle name="强调文字颜色 5 2" xfId="163" xr:uid="{00000000-0005-0000-0000-0000F9000000}"/>
    <cellStyle name="强调文字颜色 6" xfId="164" xr:uid="{00000000-0005-0000-0000-0000FA000000}"/>
    <cellStyle name="强调文字颜色 6 2" xfId="165" xr:uid="{00000000-0005-0000-0000-0000FB000000}"/>
    <cellStyle name="适中" xfId="200" xr:uid="{00000000-0005-0000-0000-0000FC000000}"/>
    <cellStyle name="适中 2" xfId="201" xr:uid="{00000000-0005-0000-0000-0000FD000000}"/>
    <cellStyle name="输出" xfId="198" xr:uid="{00000000-0005-0000-0000-0000FE000000}"/>
    <cellStyle name="输出 2" xfId="199" xr:uid="{00000000-0005-0000-0000-0000FF000000}"/>
    <cellStyle name="输入" xfId="196" xr:uid="{00000000-0005-0000-0000-000000010000}"/>
    <cellStyle name="输入 2" xfId="197" xr:uid="{00000000-0005-0000-0000-000001010000}"/>
    <cellStyle name="样式 1" xfId="176" xr:uid="{00000000-0005-0000-0000-000002010000}"/>
    <cellStyle name="样式 1 2" xfId="177" xr:uid="{00000000-0005-0000-0000-000003010000}"/>
    <cellStyle name="样式 1 2 2" xfId="212" xr:uid="{00000000-0005-0000-0000-000004010000}"/>
    <cellStyle name="样式 1 2 3" xfId="256" xr:uid="{00000000-0005-0000-0000-000005010000}"/>
    <cellStyle name="注释" xfId="182" xr:uid="{00000000-0005-0000-0000-000006010000}"/>
    <cellStyle name="注释 2" xfId="183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6.jpeg"/><Relationship Id="rId7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11" Type="http://schemas.openxmlformats.org/officeDocument/2006/relationships/image" Target="../media/image12.png"/><Relationship Id="rId5" Type="http://schemas.openxmlformats.org/officeDocument/2006/relationships/image" Target="../media/image1.png"/><Relationship Id="rId10" Type="http://schemas.openxmlformats.org/officeDocument/2006/relationships/image" Target="../media/image11.png"/><Relationship Id="rId4" Type="http://schemas.openxmlformats.org/officeDocument/2006/relationships/image" Target="../media/image7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190145</xdr:colOff>
      <xdr:row>9</xdr:row>
      <xdr:rowOff>279790</xdr:rowOff>
    </xdr:from>
    <xdr:ext cx="1535349" cy="1357157"/>
    <xdr:pic>
      <xdr:nvPicPr>
        <xdr:cNvPr id="6" name="图片 25">
          <a:extLst>
            <a:ext uri="{FF2B5EF4-FFF2-40B4-BE49-F238E27FC236}">
              <a16:creationId xmlns:a16="http://schemas.microsoft.com/office/drawing/2014/main" id="{28BF3BED-693B-4E86-9431-CE598A7C6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645" y="1831004"/>
          <a:ext cx="1535349" cy="1357157"/>
        </a:xfrm>
        <a:prstGeom prst="rect">
          <a:avLst/>
        </a:prstGeom>
      </xdr:spPr>
    </xdr:pic>
    <xdr:clientData/>
  </xdr:oneCellAnchor>
  <xdr:oneCellAnchor>
    <xdr:from>
      <xdr:col>33</xdr:col>
      <xdr:colOff>188897</xdr:colOff>
      <xdr:row>11</xdr:row>
      <xdr:rowOff>242846</xdr:rowOff>
    </xdr:from>
    <xdr:ext cx="2607659" cy="1525371"/>
    <xdr:pic>
      <xdr:nvPicPr>
        <xdr:cNvPr id="8" name="图片 26">
          <a:extLst>
            <a:ext uri="{FF2B5EF4-FFF2-40B4-BE49-F238E27FC236}">
              <a16:creationId xmlns:a16="http://schemas.microsoft.com/office/drawing/2014/main" id="{FBE8C676-057E-4D52-B68B-EFE8C8513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3397" y="3771632"/>
          <a:ext cx="2607659" cy="1525371"/>
        </a:xfrm>
        <a:prstGeom prst="rect">
          <a:avLst/>
        </a:prstGeom>
      </xdr:spPr>
    </xdr:pic>
    <xdr:clientData/>
  </xdr:oneCellAnchor>
  <xdr:twoCellAnchor editAs="oneCell">
    <xdr:from>
      <xdr:col>0</xdr:col>
      <xdr:colOff>757903</xdr:colOff>
      <xdr:row>13</xdr:row>
      <xdr:rowOff>215080</xdr:rowOff>
    </xdr:from>
    <xdr:to>
      <xdr:col>6</xdr:col>
      <xdr:colOff>384049</xdr:colOff>
      <xdr:row>44</xdr:row>
      <xdr:rowOff>80796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AB9EBF-535A-F068-684D-145253F07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903" y="8173064"/>
          <a:ext cx="7512436" cy="5734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105245</xdr:colOff>
      <xdr:row>4</xdr:row>
      <xdr:rowOff>162333</xdr:rowOff>
    </xdr:from>
    <xdr:ext cx="1128809" cy="880026"/>
    <xdr:pic>
      <xdr:nvPicPr>
        <xdr:cNvPr id="2" name="图片 38">
          <a:extLst>
            <a:ext uri="{FF2B5EF4-FFF2-40B4-BE49-F238E27FC236}">
              <a16:creationId xmlns:a16="http://schemas.microsoft.com/office/drawing/2014/main" id="{650A5A62-F83D-47F3-8C6F-D50953334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5595" y="1686333"/>
          <a:ext cx="1128809" cy="880026"/>
        </a:xfrm>
        <a:prstGeom prst="rect">
          <a:avLst/>
        </a:prstGeom>
      </xdr:spPr>
    </xdr:pic>
    <xdr:clientData/>
  </xdr:oneCellAnchor>
  <xdr:twoCellAnchor editAs="oneCell">
    <xdr:from>
      <xdr:col>20</xdr:col>
      <xdr:colOff>95749</xdr:colOff>
      <xdr:row>5</xdr:row>
      <xdr:rowOff>84844</xdr:rowOff>
    </xdr:from>
    <xdr:to>
      <xdr:col>20</xdr:col>
      <xdr:colOff>1208723</xdr:colOff>
      <xdr:row>5</xdr:row>
      <xdr:rowOff>1597642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EE2B340-B922-4AAE-8443-07D48577F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36099" y="3310644"/>
          <a:ext cx="1112974" cy="1512798"/>
        </a:xfrm>
        <a:prstGeom prst="rect">
          <a:avLst/>
        </a:prstGeom>
      </xdr:spPr>
    </xdr:pic>
    <xdr:clientData/>
  </xdr:twoCellAnchor>
  <xdr:twoCellAnchor editAs="oneCell">
    <xdr:from>
      <xdr:col>20</xdr:col>
      <xdr:colOff>130025</xdr:colOff>
      <xdr:row>6</xdr:row>
      <xdr:rowOff>114370</xdr:rowOff>
    </xdr:from>
    <xdr:to>
      <xdr:col>20</xdr:col>
      <xdr:colOff>2158697</xdr:colOff>
      <xdr:row>7</xdr:row>
      <xdr:rowOff>276533</xdr:rowOff>
    </xdr:to>
    <xdr:pic>
      <xdr:nvPicPr>
        <xdr:cNvPr id="4" name="图片 23">
          <a:extLst>
            <a:ext uri="{FF2B5EF4-FFF2-40B4-BE49-F238E27FC236}">
              <a16:creationId xmlns:a16="http://schemas.microsoft.com/office/drawing/2014/main" id="{6F6026C2-CD79-409B-86DB-3ED184375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3573" y="5030499"/>
          <a:ext cx="2028672" cy="1862324"/>
        </a:xfrm>
        <a:prstGeom prst="rect">
          <a:avLst/>
        </a:prstGeom>
      </xdr:spPr>
    </xdr:pic>
    <xdr:clientData/>
  </xdr:twoCellAnchor>
  <xdr:oneCellAnchor>
    <xdr:from>
      <xdr:col>20</xdr:col>
      <xdr:colOff>105715</xdr:colOff>
      <xdr:row>7</xdr:row>
      <xdr:rowOff>365542</xdr:rowOff>
    </xdr:from>
    <xdr:ext cx="2062821" cy="954351"/>
    <xdr:pic>
      <xdr:nvPicPr>
        <xdr:cNvPr id="5" name="图片 24">
          <a:extLst>
            <a:ext uri="{FF2B5EF4-FFF2-40B4-BE49-F238E27FC236}">
              <a16:creationId xmlns:a16="http://schemas.microsoft.com/office/drawing/2014/main" id="{7BEB8FCD-735D-48F5-BE82-6FC378CAB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46065" y="6994942"/>
          <a:ext cx="2062821" cy="954351"/>
        </a:xfrm>
        <a:prstGeom prst="rect">
          <a:avLst/>
        </a:prstGeom>
      </xdr:spPr>
    </xdr:pic>
    <xdr:clientData/>
  </xdr:oneCellAnchor>
  <xdr:oneCellAnchor>
    <xdr:from>
      <xdr:col>17</xdr:col>
      <xdr:colOff>20484</xdr:colOff>
      <xdr:row>6</xdr:row>
      <xdr:rowOff>1471378</xdr:rowOff>
    </xdr:from>
    <xdr:ext cx="3564744" cy="3151021"/>
    <xdr:pic>
      <xdr:nvPicPr>
        <xdr:cNvPr id="6" name="图片 25">
          <a:extLst>
            <a:ext uri="{FF2B5EF4-FFF2-40B4-BE49-F238E27FC236}">
              <a16:creationId xmlns:a16="http://schemas.microsoft.com/office/drawing/2014/main" id="{0102EB08-9EBB-4F47-ADBA-090111ECB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008145" y="6387507"/>
          <a:ext cx="3564744" cy="3151021"/>
        </a:xfrm>
        <a:prstGeom prst="rect">
          <a:avLst/>
        </a:prstGeom>
      </xdr:spPr>
    </xdr:pic>
    <xdr:clientData/>
  </xdr:oneCellAnchor>
  <xdr:oneCellAnchor>
    <xdr:from>
      <xdr:col>19</xdr:col>
      <xdr:colOff>907982</xdr:colOff>
      <xdr:row>9</xdr:row>
      <xdr:rowOff>257243</xdr:rowOff>
    </xdr:from>
    <xdr:ext cx="1492193" cy="833040"/>
    <xdr:pic>
      <xdr:nvPicPr>
        <xdr:cNvPr id="7" name="图片 42">
          <a:extLst>
            <a:ext uri="{FF2B5EF4-FFF2-40B4-BE49-F238E27FC236}">
              <a16:creationId xmlns:a16="http://schemas.microsoft.com/office/drawing/2014/main" id="{6B65790F-0CC0-48EB-95E3-91A02B824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349998" y="10273856"/>
          <a:ext cx="1492193" cy="833040"/>
        </a:xfrm>
        <a:prstGeom prst="rect">
          <a:avLst/>
        </a:prstGeom>
      </xdr:spPr>
    </xdr:pic>
    <xdr:clientData/>
  </xdr:oneCellAnchor>
  <xdr:oneCellAnchor>
    <xdr:from>
      <xdr:col>20</xdr:col>
      <xdr:colOff>45810</xdr:colOff>
      <xdr:row>10</xdr:row>
      <xdr:rowOff>238910</xdr:rowOff>
    </xdr:from>
    <xdr:ext cx="1353032" cy="791467"/>
    <xdr:pic>
      <xdr:nvPicPr>
        <xdr:cNvPr id="8" name="图片 26">
          <a:extLst>
            <a:ext uri="{FF2B5EF4-FFF2-40B4-BE49-F238E27FC236}">
              <a16:creationId xmlns:a16="http://schemas.microsoft.com/office/drawing/2014/main" id="{B76FA65C-4D35-486E-9306-AB4DECFEF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086160" y="11973710"/>
          <a:ext cx="1353032" cy="791467"/>
        </a:xfrm>
        <a:prstGeom prst="rect">
          <a:avLst/>
        </a:prstGeom>
      </xdr:spPr>
    </xdr:pic>
    <xdr:clientData/>
  </xdr:oneCellAnchor>
  <xdr:twoCellAnchor editAs="oneCell">
    <xdr:from>
      <xdr:col>19</xdr:col>
      <xdr:colOff>880260</xdr:colOff>
      <xdr:row>11</xdr:row>
      <xdr:rowOff>495925</xdr:rowOff>
    </xdr:from>
    <xdr:to>
      <xdr:col>20</xdr:col>
      <xdr:colOff>1377352</xdr:colOff>
      <xdr:row>11</xdr:row>
      <xdr:rowOff>910566</xdr:rowOff>
    </xdr:to>
    <xdr:pic>
      <xdr:nvPicPr>
        <xdr:cNvPr id="9" name="图片 5">
          <a:extLst>
            <a:ext uri="{FF2B5EF4-FFF2-40B4-BE49-F238E27FC236}">
              <a16:creationId xmlns:a16="http://schemas.microsoft.com/office/drawing/2014/main" id="{FEF0A2B0-FC6F-4A1A-BFCF-60374F95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12560" y="13932525"/>
          <a:ext cx="1405142" cy="414641"/>
        </a:xfrm>
        <a:prstGeom prst="rect">
          <a:avLst/>
        </a:prstGeom>
      </xdr:spPr>
    </xdr:pic>
    <xdr:clientData/>
  </xdr:twoCellAnchor>
  <xdr:twoCellAnchor editAs="oneCell">
    <xdr:from>
      <xdr:col>20</xdr:col>
      <xdr:colOff>273922</xdr:colOff>
      <xdr:row>12</xdr:row>
      <xdr:rowOff>336176</xdr:rowOff>
    </xdr:from>
    <xdr:to>
      <xdr:col>20</xdr:col>
      <xdr:colOff>1330149</xdr:colOff>
      <xdr:row>12</xdr:row>
      <xdr:rowOff>1318467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D90F5F9-ABDF-44B8-894F-51F2C7057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314272" y="15474576"/>
          <a:ext cx="1056227" cy="982291"/>
        </a:xfrm>
        <a:prstGeom prst="rect">
          <a:avLst/>
        </a:prstGeom>
      </xdr:spPr>
    </xdr:pic>
    <xdr:clientData/>
  </xdr:twoCellAnchor>
  <xdr:twoCellAnchor editAs="oneCell">
    <xdr:from>
      <xdr:col>20</xdr:col>
      <xdr:colOff>27016</xdr:colOff>
      <xdr:row>13</xdr:row>
      <xdr:rowOff>208847</xdr:rowOff>
    </xdr:from>
    <xdr:to>
      <xdr:col>20</xdr:col>
      <xdr:colOff>1375509</xdr:colOff>
      <xdr:row>13</xdr:row>
      <xdr:rowOff>1400456</xdr:rowOff>
    </xdr:to>
    <xdr:pic>
      <xdr:nvPicPr>
        <xdr:cNvPr id="11" name="图片 11">
          <a:extLst>
            <a:ext uri="{FF2B5EF4-FFF2-40B4-BE49-F238E27FC236}">
              <a16:creationId xmlns:a16="http://schemas.microsoft.com/office/drawing/2014/main" id="{551207B4-06BC-4620-A386-25BA667D4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67366" y="17049047"/>
          <a:ext cx="1348493" cy="1191609"/>
        </a:xfrm>
        <a:prstGeom prst="rect">
          <a:avLst/>
        </a:prstGeom>
      </xdr:spPr>
    </xdr:pic>
    <xdr:clientData/>
  </xdr:twoCellAnchor>
  <xdr:twoCellAnchor editAs="oneCell">
    <xdr:from>
      <xdr:col>20</xdr:col>
      <xdr:colOff>62240</xdr:colOff>
      <xdr:row>14</xdr:row>
      <xdr:rowOff>247013</xdr:rowOff>
    </xdr:from>
    <xdr:to>
      <xdr:col>20</xdr:col>
      <xdr:colOff>1376570</xdr:colOff>
      <xdr:row>14</xdr:row>
      <xdr:rowOff>1557548</xdr:rowOff>
    </xdr:to>
    <xdr:pic>
      <xdr:nvPicPr>
        <xdr:cNvPr id="12" name="图片 28">
          <a:extLst>
            <a:ext uri="{FF2B5EF4-FFF2-40B4-BE49-F238E27FC236}">
              <a16:creationId xmlns:a16="http://schemas.microsoft.com/office/drawing/2014/main" id="{FDD753EE-B8F2-4DB0-9B99-80ABAC31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102590" y="18789013"/>
          <a:ext cx="1314330" cy="13105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Fall%2012%20development\D65%20Holiday\Line%20Pl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20.8/&#20020;&#26102;&#25991;&#20214;&#22841;/Documents%20and%20Settings/sarah.chen/Desktop/Window/BBB%20window/chateau/NM%20CHATEAU%20PLUM%20%20SHEER%20VENDOR%20SETUP%2010%2008%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rah.chen/AppData/Local/Microsoft/Windows/Temporary%20Internet%20Files/Content.Outlook/RBUPAN03/Window%20Pane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dy.mei\Desktop\2025%202%2020%20Sandy\more\Ocean%20freight\Contract%20Freight%20in%202025-2026&#65288;From%202025.5.1%20Till%202026.04.30).xlsx" TargetMode="External"/><Relationship Id="rId1" Type="http://schemas.openxmlformats.org/officeDocument/2006/relationships/externalLinkPath" Target="/Users/sandy.mei/Desktop/2025%202%2020%20Sandy/more/Ocean%20freight/Contract%20Freight%20in%202025-2026&#65288;From%202025.5.1%20Till%202026.04.3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rissys/Local%20Settings/Temporary%20Internet%20Files/Content.Outlook/N7IN4LHD/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danny.li/Local%20Settings/Temporary%20Internet%20Files/OLK25/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L2" t="str">
            <v>None ( 886)</v>
          </cell>
          <cell r="N2" t="str">
            <v>Yes ( 895)</v>
          </cell>
          <cell r="AF2" t="str">
            <v>Yes (Y)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</row>
        <row r="3">
          <cell r="L3" t="str">
            <v>Antibacterial ( 887)</v>
          </cell>
          <cell r="N3" t="str">
            <v>No ( 896)</v>
          </cell>
          <cell r="AF3" t="str">
            <v>No (N)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</row>
        <row r="4">
          <cell r="L4" t="str">
            <v>Mold Resistant ( 888)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</row>
        <row r="5">
          <cell r="L5" t="str">
            <v>Mildew Resistant ( 889)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</row>
        <row r="6">
          <cell r="L6" t="str">
            <v>Germ Resistant ( 890)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</row>
        <row r="7">
          <cell r="L7" t="str">
            <v>Dust Mite Resistant ( 891)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</row>
        <row r="8">
          <cell r="L8" t="str">
            <v>Bed Bug Resistant ( 892)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</row>
        <row r="9">
          <cell r="L9" t="str">
            <v>Virus Resistant ( 893)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</row>
        <row r="10">
          <cell r="L10" t="str">
            <v>Antimicrobial ( 894)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</row>
        <row r="11"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</row>
        <row r="12"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</row>
        <row r="13"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</row>
        <row r="14"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AQ22" t="str">
            <v>330 thread count</v>
          </cell>
          <cell r="AR22" t="str">
            <v>100% Polyester</v>
          </cell>
        </row>
        <row r="23">
          <cell r="AQ23" t="str">
            <v>340 thread count</v>
          </cell>
          <cell r="AR23" t="str">
            <v>100% Pure Brazil Cotton</v>
          </cell>
        </row>
        <row r="24">
          <cell r="AQ24" t="str">
            <v>350 thread count</v>
          </cell>
          <cell r="AR24" t="str">
            <v>100% Rayon</v>
          </cell>
        </row>
        <row r="25">
          <cell r="AQ25" t="str">
            <v>360 thread count</v>
          </cell>
          <cell r="AR25" t="str">
            <v>100% Silk</v>
          </cell>
        </row>
        <row r="26">
          <cell r="AQ26" t="str">
            <v>370 thread count</v>
          </cell>
          <cell r="AR26" t="str">
            <v>100% Standard Cotton</v>
          </cell>
        </row>
        <row r="27">
          <cell r="AQ27" t="str">
            <v>380 thread count</v>
          </cell>
          <cell r="AR27" t="str">
            <v>100% Supima Cotton</v>
          </cell>
        </row>
        <row r="28">
          <cell r="AQ28" t="str">
            <v>385 thread count</v>
          </cell>
          <cell r="AR28" t="str">
            <v>100% Supima Cotton Loops</v>
          </cell>
        </row>
        <row r="29">
          <cell r="AQ29" t="str">
            <v>390 thread count</v>
          </cell>
          <cell r="AR29" t="str">
            <v>100% Tencel</v>
          </cell>
        </row>
        <row r="30">
          <cell r="AQ30" t="str">
            <v>400 thread count</v>
          </cell>
          <cell r="AR30" t="str">
            <v>100% Turkish Cotton</v>
          </cell>
        </row>
        <row r="31">
          <cell r="AQ31" t="str">
            <v>410 thread count</v>
          </cell>
          <cell r="AR31" t="str">
            <v>100% Turkish Cotton Loops</v>
          </cell>
        </row>
        <row r="32">
          <cell r="AQ32" t="str">
            <v>420 thread count</v>
          </cell>
          <cell r="AR32" t="str">
            <v>100% Viscose</v>
          </cell>
        </row>
        <row r="33">
          <cell r="AQ33" t="str">
            <v>430 thread count</v>
          </cell>
          <cell r="AR33" t="str">
            <v>100% Woven cotton</v>
          </cell>
        </row>
        <row r="34">
          <cell r="AQ34" t="str">
            <v>440 thread count</v>
          </cell>
          <cell r="AR34" t="str">
            <v>50% Cotton/50% Polyester</v>
          </cell>
        </row>
        <row r="35">
          <cell r="AQ35" t="str">
            <v>450 thread count</v>
          </cell>
          <cell r="AR35" t="str">
            <v>55% Cotton/45% Polyester</v>
          </cell>
        </row>
        <row r="36">
          <cell r="AQ36" t="str">
            <v>460 thread count</v>
          </cell>
          <cell r="AR36" t="str">
            <v>55% Linen/45% Cotton</v>
          </cell>
        </row>
        <row r="37">
          <cell r="AQ37" t="str">
            <v>470 thread count</v>
          </cell>
          <cell r="AR37" t="str">
            <v>60% Cotton/40% Bamboo</v>
          </cell>
        </row>
        <row r="38">
          <cell r="AQ38" t="str">
            <v>480 thread count</v>
          </cell>
          <cell r="AR38" t="str">
            <v>60% Cotton/40% Modal</v>
          </cell>
        </row>
        <row r="39">
          <cell r="AQ39" t="str">
            <v>490 thread count</v>
          </cell>
          <cell r="AR39" t="str">
            <v>60% Cotton/40% Polyester</v>
          </cell>
        </row>
        <row r="40">
          <cell r="AQ40" t="str">
            <v>500 thread count</v>
          </cell>
          <cell r="AR40" t="str">
            <v>60% Polyester/40% Cotton</v>
          </cell>
        </row>
        <row r="41">
          <cell r="AQ41" t="str">
            <v>510 thread count</v>
          </cell>
          <cell r="AR41" t="str">
            <v>65% cotton/35% modal</v>
          </cell>
        </row>
        <row r="42">
          <cell r="AQ42" t="str">
            <v>520 thread count</v>
          </cell>
          <cell r="AR42" t="str">
            <v>65% Cotton/35% Polyester</v>
          </cell>
        </row>
        <row r="43">
          <cell r="AQ43" t="str">
            <v>530 thread count</v>
          </cell>
          <cell r="AR43" t="str">
            <v>65% Polyester/35% Cotton</v>
          </cell>
        </row>
        <row r="44">
          <cell r="AQ44" t="str">
            <v>540 thread count</v>
          </cell>
          <cell r="AR44" t="str">
            <v>70% Cotton/30% Bamboo</v>
          </cell>
        </row>
        <row r="45">
          <cell r="AQ45" t="str">
            <v>550 thread count</v>
          </cell>
          <cell r="AR45" t="str">
            <v>70% Cotton/30% Polyester</v>
          </cell>
        </row>
        <row r="46">
          <cell r="AQ46" t="str">
            <v>560 thread count</v>
          </cell>
          <cell r="AR46" t="str">
            <v>75% Cotton/25% Polyester</v>
          </cell>
        </row>
        <row r="47">
          <cell r="AQ47" t="str">
            <v>570 thread count</v>
          </cell>
          <cell r="AR47" t="str">
            <v>75% Polyester/25% Rayon</v>
          </cell>
        </row>
        <row r="48">
          <cell r="AQ48" t="str">
            <v>580 thread count</v>
          </cell>
          <cell r="AR48" t="str">
            <v>75% Silk/25% Polyester</v>
          </cell>
        </row>
        <row r="49">
          <cell r="AQ49" t="str">
            <v>590 thread count</v>
          </cell>
          <cell r="AR49" t="str">
            <v>70% Silk/30% Polyester</v>
          </cell>
        </row>
        <row r="50">
          <cell r="AQ50" t="str">
            <v>600 thread count</v>
          </cell>
          <cell r="AR50" t="str">
            <v>65% Silk/35% Polyester</v>
          </cell>
        </row>
        <row r="51">
          <cell r="AQ51" t="str">
            <v>610 thread count</v>
          </cell>
          <cell r="AR51" t="str">
            <v>80% Cotton/20% Polyester</v>
          </cell>
        </row>
        <row r="52">
          <cell r="AQ52" t="str">
            <v>620 thread count</v>
          </cell>
          <cell r="AR52" t="str">
            <v>80% Polyester/20% Nylon</v>
          </cell>
        </row>
        <row r="53">
          <cell r="AQ53" t="str">
            <v>630 thread count</v>
          </cell>
          <cell r="AR53" t="str">
            <v>85% Cotton/15% Polyester</v>
          </cell>
        </row>
        <row r="54">
          <cell r="AQ54" t="str">
            <v>640 thread count</v>
          </cell>
          <cell r="AR54" t="str">
            <v>85% Polyester/15% Nylon</v>
          </cell>
        </row>
        <row r="55">
          <cell r="AQ55" t="str">
            <v>650 thread count</v>
          </cell>
          <cell r="AR55" t="str">
            <v>85% Rayon/15% Polyester</v>
          </cell>
        </row>
        <row r="56">
          <cell r="AQ56" t="str">
            <v>660 thread count</v>
          </cell>
          <cell r="AR56" t="str">
            <v>90% Cotton/10% Polyester</v>
          </cell>
        </row>
        <row r="57">
          <cell r="AQ57" t="str">
            <v>670 thread count</v>
          </cell>
          <cell r="AR57" t="str">
            <v>90% Polyester/10% Nylon</v>
          </cell>
        </row>
        <row r="58">
          <cell r="AQ58" t="str">
            <v>680 thread count</v>
          </cell>
          <cell r="AR58" t="str">
            <v>95% Cotton/5% Polyester</v>
          </cell>
        </row>
        <row r="59">
          <cell r="AQ59" t="str">
            <v>690 thread count</v>
          </cell>
          <cell r="AR59" t="str">
            <v>95% Viscose/15% Nylon</v>
          </cell>
        </row>
        <row r="60">
          <cell r="AQ60" t="str">
            <v>700 thread count</v>
          </cell>
          <cell r="AR60" t="str">
            <v>Cotton/linen blend</v>
          </cell>
        </row>
        <row r="61">
          <cell r="AQ61" t="str">
            <v>710 thread count</v>
          </cell>
          <cell r="AR61" t="str">
            <v>Cotton/poly blend</v>
          </cell>
        </row>
        <row r="62">
          <cell r="AQ62" t="str">
            <v>720 thread count</v>
          </cell>
          <cell r="AR62" t="str">
            <v>Cotton/rayon blend</v>
          </cell>
        </row>
        <row r="63">
          <cell r="AQ63" t="str">
            <v>730 thread count</v>
          </cell>
          <cell r="AR63" t="str">
            <v>Flannel</v>
          </cell>
        </row>
        <row r="64">
          <cell r="AQ64" t="str">
            <v>740 thread count</v>
          </cell>
          <cell r="AR64" t="str">
            <v>Fleece</v>
          </cell>
        </row>
        <row r="65">
          <cell r="AQ65" t="str">
            <v>750 thread count</v>
          </cell>
          <cell r="AR65" t="str">
            <v>Heavyweight Flannel</v>
          </cell>
        </row>
        <row r="66">
          <cell r="AQ66" t="str">
            <v>760 thread count</v>
          </cell>
          <cell r="AR66" t="str">
            <v>Linen</v>
          </cell>
        </row>
        <row r="67">
          <cell r="AQ67" t="str">
            <v>770 thread count</v>
          </cell>
          <cell r="AR67" t="str">
            <v>Linen/Cotton blend</v>
          </cell>
        </row>
        <row r="68">
          <cell r="AQ68" t="str">
            <v>780 thread count</v>
          </cell>
          <cell r="AR68" t="str">
            <v>Micro fiber</v>
          </cell>
        </row>
        <row r="69">
          <cell r="AQ69" t="str">
            <v>790 thread count</v>
          </cell>
          <cell r="AR69" t="str">
            <v>Micro fleece</v>
          </cell>
        </row>
        <row r="70">
          <cell r="AQ70" t="str">
            <v>800 thread count</v>
          </cell>
          <cell r="AR70" t="str">
            <v>Poly/Rayon blend</v>
          </cell>
        </row>
        <row r="71">
          <cell r="AQ71" t="str">
            <v>900 thread count</v>
          </cell>
          <cell r="AR71" t="str">
            <v>Silk Rich</v>
          </cell>
        </row>
        <row r="72">
          <cell r="AQ72" t="str">
            <v>1000 thread count</v>
          </cell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rate（中国)"/>
      <sheetName val="2025rate（印，巴，土）"/>
      <sheetName val="2025 rate（其他国家）"/>
      <sheetName val="2025.freight contract"/>
      <sheetName val="charges details"/>
      <sheetName val="海运时间参考表"/>
    </sheetNames>
    <sheetDataSet>
      <sheetData sheetId="0"/>
      <sheetData sheetId="1"/>
      <sheetData sheetId="2"/>
      <sheetData sheetId="3"/>
      <sheetData sheetId="4">
        <row r="4">
          <cell r="M4">
            <v>400</v>
          </cell>
        </row>
        <row r="18">
          <cell r="F18">
            <v>200</v>
          </cell>
          <cell r="G18">
            <v>170</v>
          </cell>
          <cell r="H18">
            <v>230</v>
          </cell>
          <cell r="I18">
            <v>250</v>
          </cell>
          <cell r="K18">
            <v>300</v>
          </cell>
          <cell r="M18">
            <v>300</v>
          </cell>
        </row>
        <row r="19">
          <cell r="F19">
            <v>155</v>
          </cell>
          <cell r="G19">
            <v>125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F19"/>
  <sheetViews>
    <sheetView tabSelected="1" topLeftCell="A4" zoomScale="80" zoomScaleNormal="80" workbookViewId="0">
      <selection activeCell="P22" sqref="P22"/>
    </sheetView>
  </sheetViews>
  <sheetFormatPr defaultColWidth="11.42578125" defaultRowHeight="15" outlineLevelCol="2" x14ac:dyDescent="0.25"/>
  <cols>
    <col min="1" max="1" width="21.28515625" style="1" customWidth="1"/>
    <col min="2" max="2" width="20.42578125" style="1" customWidth="1"/>
    <col min="3" max="3" width="21.28515625" style="4" customWidth="1"/>
    <col min="4" max="4" width="23.7109375" style="4" customWidth="1"/>
    <col min="5" max="5" width="12.85546875" style="1" customWidth="1"/>
    <col min="6" max="6" width="13.42578125" style="1" customWidth="1"/>
    <col min="7" max="7" width="11.42578125" style="1" customWidth="1"/>
    <col min="8" max="8" width="8.85546875" style="40" customWidth="1" outlineLevel="1" collapsed="1"/>
    <col min="9" max="9" width="6.140625" style="1" customWidth="1" outlineLevel="2"/>
    <col min="10" max="10" width="7.5703125" style="1" customWidth="1" outlineLevel="2"/>
    <col min="11" max="11" width="6.85546875" style="1" customWidth="1" outlineLevel="2"/>
    <col min="12" max="12" width="11.42578125" style="1" customWidth="1" outlineLevel="2"/>
    <col min="13" max="13" width="15.5703125" style="9" customWidth="1" outlineLevel="2"/>
    <col min="14" max="14" width="14.140625" style="5" customWidth="1" outlineLevel="2"/>
    <col min="15" max="15" width="20.5703125" style="6" customWidth="1" outlineLevel="2"/>
    <col min="16" max="16" width="8.5703125" style="5" customWidth="1" outlineLevel="1"/>
    <col min="17" max="17" width="11.85546875" style="1" customWidth="1" outlineLevel="2"/>
    <col min="18" max="18" width="7.42578125" style="24" customWidth="1" outlineLevel="2"/>
    <col min="19" max="19" width="10.85546875" style="5" hidden="1" customWidth="1" outlineLevel="1"/>
    <col min="20" max="20" width="9.5703125" style="5" hidden="1" customWidth="1" outlineLevel="1"/>
    <col min="21" max="21" width="8.42578125" style="1" hidden="1" customWidth="1" outlineLevel="2"/>
    <col min="22" max="22" width="11.5703125" style="1" hidden="1" customWidth="1" outlineLevel="2"/>
    <col min="23" max="23" width="8.5703125" style="1" hidden="1" customWidth="1" outlineLevel="2"/>
    <col min="24" max="24" width="9.28515625" style="1" hidden="1" customWidth="1" outlineLevel="2"/>
    <col min="25" max="25" width="9.140625" style="1" hidden="1" customWidth="1" outlineLevel="2"/>
    <col min="26" max="26" width="11.42578125" style="5" hidden="1" customWidth="1" outlineLevel="1" collapsed="1"/>
    <col min="27" max="27" width="11.42578125" style="7" hidden="1" customWidth="1" outlineLevel="1"/>
    <col min="28" max="28" width="13.140625" style="2" customWidth="1" outlineLevel="1"/>
    <col min="29" max="30" width="13" style="8" customWidth="1"/>
    <col min="31" max="31" width="21.42578125" style="8" customWidth="1"/>
    <col min="32" max="33" width="13" style="8" customWidth="1"/>
    <col min="34" max="34" width="20.5703125" style="3" customWidth="1"/>
    <col min="35" max="35" width="11.42578125" style="1"/>
    <col min="36" max="36" width="35.42578125" style="1" customWidth="1"/>
    <col min="37" max="16384" width="11.42578125" style="1"/>
  </cols>
  <sheetData>
    <row r="1" spans="1:188" s="18" customFormat="1" ht="43.5" customHeight="1" x14ac:dyDescent="0.25">
      <c r="A1" s="166" t="s">
        <v>159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2"/>
      <c r="P1" s="11"/>
      <c r="Q1" s="11"/>
      <c r="R1" s="72"/>
      <c r="S1" s="72"/>
      <c r="T1" s="11"/>
      <c r="U1" s="11"/>
      <c r="V1" s="11"/>
      <c r="W1" s="11"/>
      <c r="X1" s="11"/>
      <c r="Y1" s="13"/>
      <c r="Z1" s="13"/>
      <c r="AA1" s="10"/>
      <c r="AB1" s="23"/>
      <c r="AC1" s="14"/>
      <c r="AD1" s="14"/>
      <c r="AE1" s="14"/>
      <c r="AF1" s="14"/>
      <c r="AG1" s="14"/>
      <c r="AH1" s="15" t="s">
        <v>181</v>
      </c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6"/>
      <c r="FB1" s="16"/>
      <c r="FC1" s="16"/>
      <c r="FD1" s="16"/>
      <c r="FE1" s="16"/>
      <c r="FF1" s="16"/>
      <c r="FG1" s="17"/>
      <c r="FH1" s="16"/>
      <c r="FI1" s="16"/>
      <c r="FJ1" s="16"/>
      <c r="FK1" s="16"/>
      <c r="FL1" s="16"/>
      <c r="FM1" s="16"/>
      <c r="FN1" s="16"/>
      <c r="FO1" s="16"/>
    </row>
    <row r="2" spans="1:188" s="45" customFormat="1" ht="33" customHeight="1" x14ac:dyDescent="0.25">
      <c r="A2" s="68" t="s">
        <v>56</v>
      </c>
      <c r="B2" s="68" t="s">
        <v>157</v>
      </c>
      <c r="C2" s="69" t="s">
        <v>57</v>
      </c>
      <c r="D2" s="68" t="s">
        <v>58</v>
      </c>
      <c r="E2" s="182" t="s">
        <v>45</v>
      </c>
      <c r="F2" s="182"/>
      <c r="G2" s="182" t="s">
        <v>38</v>
      </c>
      <c r="H2" s="182"/>
      <c r="I2" s="182"/>
      <c r="J2" s="182"/>
      <c r="K2" s="182"/>
      <c r="L2" s="182" t="s">
        <v>59</v>
      </c>
      <c r="M2" s="182"/>
      <c r="N2" s="183" t="s">
        <v>60</v>
      </c>
      <c r="O2" s="183"/>
      <c r="Q2" s="46"/>
      <c r="R2" s="47"/>
      <c r="S2" s="52"/>
      <c r="T2" s="52"/>
      <c r="X2" s="48"/>
      <c r="AB2" s="49"/>
      <c r="AC2" s="75"/>
      <c r="AD2" s="75"/>
      <c r="AE2" s="75"/>
      <c r="AF2" s="75"/>
      <c r="AG2" s="75"/>
      <c r="AH2" s="50"/>
      <c r="AK2" s="51"/>
      <c r="AN2" s="52"/>
      <c r="AO2" s="52"/>
      <c r="AP2" s="52"/>
      <c r="AQ2" s="52"/>
      <c r="AR2" s="52"/>
      <c r="AS2" s="53"/>
      <c r="AT2" s="53"/>
      <c r="AU2" s="54"/>
      <c r="AV2" s="53"/>
      <c r="AW2" s="53"/>
      <c r="AX2" s="52"/>
      <c r="AY2" s="52"/>
      <c r="AZ2" s="52"/>
      <c r="DQ2" s="55" t="s">
        <v>61</v>
      </c>
      <c r="DR2" s="55" t="s">
        <v>62</v>
      </c>
      <c r="DS2" s="55" t="s">
        <v>63</v>
      </c>
      <c r="DT2" s="55" t="s">
        <v>64</v>
      </c>
      <c r="DU2" s="55" t="s">
        <v>65</v>
      </c>
      <c r="DV2" s="55" t="s">
        <v>66</v>
      </c>
      <c r="DW2" s="55" t="s">
        <v>67</v>
      </c>
      <c r="DX2" s="55" t="s">
        <v>68</v>
      </c>
      <c r="DY2" s="55" t="s">
        <v>69</v>
      </c>
      <c r="DZ2" s="55" t="s">
        <v>70</v>
      </c>
      <c r="EA2" s="55" t="s">
        <v>71</v>
      </c>
      <c r="EB2" s="55" t="s">
        <v>72</v>
      </c>
      <c r="EC2" s="55" t="s">
        <v>58</v>
      </c>
      <c r="ED2" s="55" t="s">
        <v>73</v>
      </c>
      <c r="EE2" s="56"/>
      <c r="EF2" s="57" t="s">
        <v>74</v>
      </c>
      <c r="EG2" s="57" t="s">
        <v>75</v>
      </c>
      <c r="EH2" s="57" t="s">
        <v>76</v>
      </c>
      <c r="EI2" s="57" t="s">
        <v>77</v>
      </c>
      <c r="EJ2" s="57" t="s">
        <v>78</v>
      </c>
      <c r="EK2" s="57" t="s">
        <v>79</v>
      </c>
      <c r="EL2" s="57" t="s">
        <v>80</v>
      </c>
      <c r="EM2" s="57" t="s">
        <v>81</v>
      </c>
      <c r="EN2" s="57" t="s">
        <v>82</v>
      </c>
      <c r="EO2" s="57" t="s">
        <v>83</v>
      </c>
      <c r="EP2" s="57" t="s">
        <v>84</v>
      </c>
      <c r="EQ2" s="57" t="s">
        <v>85</v>
      </c>
      <c r="ER2" s="57" t="s">
        <v>86</v>
      </c>
      <c r="ES2" s="57" t="s">
        <v>87</v>
      </c>
      <c r="ET2" s="57" t="s">
        <v>88</v>
      </c>
      <c r="EU2" s="57" t="s">
        <v>89</v>
      </c>
      <c r="EV2" s="57" t="s">
        <v>90</v>
      </c>
      <c r="EW2" s="57" t="s">
        <v>91</v>
      </c>
      <c r="EX2" s="57" t="s">
        <v>92</v>
      </c>
      <c r="EY2" s="57" t="s">
        <v>93</v>
      </c>
      <c r="EZ2" s="57" t="s">
        <v>94</v>
      </c>
      <c r="FA2" s="57" t="s">
        <v>95</v>
      </c>
      <c r="FB2" s="57" t="s">
        <v>96</v>
      </c>
      <c r="FC2" s="57" t="s">
        <v>97</v>
      </c>
      <c r="FD2" s="57" t="s">
        <v>98</v>
      </c>
      <c r="FE2" s="57" t="s">
        <v>99</v>
      </c>
      <c r="FF2" s="57" t="s">
        <v>100</v>
      </c>
      <c r="FG2" s="57" t="s">
        <v>101</v>
      </c>
      <c r="FH2" s="57" t="s">
        <v>102</v>
      </c>
      <c r="FI2" s="57" t="s">
        <v>103</v>
      </c>
      <c r="FJ2" s="57" t="s">
        <v>104</v>
      </c>
      <c r="FK2" s="57" t="s">
        <v>105</v>
      </c>
      <c r="FL2" s="57" t="s">
        <v>106</v>
      </c>
      <c r="FM2" s="57" t="s">
        <v>107</v>
      </c>
      <c r="FN2" s="57" t="s">
        <v>108</v>
      </c>
      <c r="FO2" s="57" t="s">
        <v>109</v>
      </c>
      <c r="FP2" s="57" t="s">
        <v>110</v>
      </c>
      <c r="FQ2" s="57" t="s">
        <v>111</v>
      </c>
      <c r="FR2" s="57" t="s">
        <v>112</v>
      </c>
      <c r="FS2" s="57" t="s">
        <v>113</v>
      </c>
      <c r="FT2" s="57" t="s">
        <v>114</v>
      </c>
      <c r="FU2" s="57" t="s">
        <v>115</v>
      </c>
      <c r="FV2" s="57" t="s">
        <v>116</v>
      </c>
      <c r="FW2" s="57" t="s">
        <v>117</v>
      </c>
      <c r="FX2" s="57" t="s">
        <v>118</v>
      </c>
      <c r="FY2" s="57" t="s">
        <v>119</v>
      </c>
      <c r="FZ2" s="57" t="s">
        <v>120</v>
      </c>
      <c r="GA2" s="57" t="s">
        <v>121</v>
      </c>
      <c r="GB2" s="57" t="s">
        <v>122</v>
      </c>
      <c r="GC2" s="57" t="s">
        <v>123</v>
      </c>
      <c r="GD2" s="57" t="s">
        <v>124</v>
      </c>
      <c r="GE2" s="57" t="s">
        <v>125</v>
      </c>
      <c r="GF2" s="57" t="s">
        <v>126</v>
      </c>
    </row>
    <row r="3" spans="1:188" s="18" customFormat="1" ht="41.45" customHeight="1" x14ac:dyDescent="0.25">
      <c r="A3" s="71" t="s">
        <v>29</v>
      </c>
      <c r="B3" s="71" t="s">
        <v>212</v>
      </c>
      <c r="C3" s="71" t="s">
        <v>127</v>
      </c>
      <c r="D3" s="137" t="s">
        <v>273</v>
      </c>
      <c r="E3" s="184" t="s">
        <v>50</v>
      </c>
      <c r="F3" s="185"/>
      <c r="G3" s="186" t="s">
        <v>158</v>
      </c>
      <c r="H3" s="186"/>
      <c r="I3" s="186"/>
      <c r="J3" s="186"/>
      <c r="K3" s="186"/>
      <c r="L3" s="186" t="s">
        <v>33</v>
      </c>
      <c r="M3" s="186"/>
      <c r="N3" s="187" t="s">
        <v>128</v>
      </c>
      <c r="O3" s="187"/>
      <c r="P3" s="12"/>
      <c r="Q3" s="11"/>
      <c r="R3" s="11"/>
      <c r="S3" s="72"/>
      <c r="T3" s="72"/>
      <c r="U3" s="11"/>
      <c r="V3" s="11"/>
      <c r="W3" s="11"/>
      <c r="X3" s="11"/>
      <c r="Y3" s="11"/>
      <c r="Z3" s="13"/>
      <c r="AA3" s="13"/>
      <c r="AB3" s="10"/>
      <c r="AC3" s="74"/>
      <c r="AD3" s="74"/>
      <c r="AE3" s="74"/>
      <c r="AF3" s="74"/>
      <c r="AG3" s="74"/>
      <c r="AH3" s="13"/>
      <c r="AI3" s="10"/>
      <c r="AJ3" s="23"/>
      <c r="AK3" s="14"/>
      <c r="AL3" s="14"/>
      <c r="AM3" s="44"/>
      <c r="AN3" s="15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6"/>
      <c r="FH3" s="16"/>
      <c r="FI3" s="16"/>
      <c r="FJ3" s="16"/>
      <c r="FK3" s="16"/>
      <c r="FL3" s="16"/>
      <c r="FM3" s="17"/>
      <c r="FN3" s="16"/>
      <c r="FO3" s="16"/>
      <c r="FP3" s="16"/>
      <c r="FQ3" s="16"/>
      <c r="FR3" s="16"/>
      <c r="FS3" s="16"/>
      <c r="FT3" s="16"/>
      <c r="FU3" s="16"/>
    </row>
    <row r="4" spans="1:188" s="45" customFormat="1" ht="46.5" customHeight="1" x14ac:dyDescent="0.25">
      <c r="A4" s="68" t="s">
        <v>130</v>
      </c>
      <c r="B4" s="69" t="s">
        <v>272</v>
      </c>
      <c r="C4" s="69" t="s">
        <v>131</v>
      </c>
      <c r="D4" s="68" t="s">
        <v>297</v>
      </c>
      <c r="E4" s="182" t="s">
        <v>55</v>
      </c>
      <c r="F4" s="182"/>
      <c r="G4" s="182" t="s">
        <v>296</v>
      </c>
      <c r="H4" s="182"/>
      <c r="I4" s="182"/>
      <c r="J4" s="182"/>
      <c r="K4" s="182"/>
      <c r="L4" s="188" t="s">
        <v>132</v>
      </c>
      <c r="M4" s="188"/>
      <c r="N4" s="182" t="s">
        <v>133</v>
      </c>
      <c r="O4" s="182"/>
      <c r="Q4" s="58"/>
      <c r="R4" s="59"/>
      <c r="S4" s="52"/>
      <c r="T4" s="52"/>
      <c r="X4" s="48"/>
      <c r="AB4" s="60"/>
      <c r="AC4" s="76"/>
      <c r="AD4" s="76"/>
      <c r="AE4" s="76"/>
      <c r="AF4" s="76"/>
      <c r="AG4" s="76"/>
      <c r="AH4" s="51"/>
      <c r="AI4" s="51"/>
      <c r="AJ4" s="51"/>
      <c r="AK4" s="61"/>
      <c r="AN4" s="52"/>
      <c r="AO4" s="52"/>
      <c r="AP4" s="52"/>
      <c r="AQ4" s="52"/>
      <c r="AR4" s="52"/>
      <c r="AS4" s="53"/>
      <c r="AT4" s="53"/>
      <c r="AU4" s="54"/>
      <c r="AV4" s="53"/>
      <c r="AW4" s="53"/>
      <c r="AX4" s="52"/>
      <c r="AY4" s="52"/>
      <c r="AZ4" s="52"/>
      <c r="DQ4" s="56" t="s">
        <v>134</v>
      </c>
      <c r="DR4" s="56" t="s">
        <v>135</v>
      </c>
      <c r="DS4" s="56" t="s">
        <v>136</v>
      </c>
      <c r="DT4" s="56" t="s">
        <v>136</v>
      </c>
      <c r="DU4" s="56" t="s">
        <v>135</v>
      </c>
      <c r="DV4" s="56" t="s">
        <v>136</v>
      </c>
      <c r="DW4" s="56" t="s">
        <v>134</v>
      </c>
      <c r="DX4" s="56" t="s">
        <v>135</v>
      </c>
      <c r="DY4" s="56" t="s">
        <v>135</v>
      </c>
      <c r="DZ4" s="56" t="s">
        <v>136</v>
      </c>
      <c r="EA4" s="56" t="s">
        <v>135</v>
      </c>
      <c r="EB4" s="56" t="s">
        <v>136</v>
      </c>
      <c r="EC4" s="56" t="s">
        <v>135</v>
      </c>
      <c r="ED4" s="56" t="s">
        <v>136</v>
      </c>
      <c r="EE4" s="56"/>
      <c r="EF4" s="57" t="s">
        <v>38</v>
      </c>
      <c r="EG4" s="57" t="s">
        <v>39</v>
      </c>
      <c r="EH4" s="56"/>
      <c r="EI4" s="56" t="s">
        <v>40</v>
      </c>
      <c r="EJ4" s="56" t="s">
        <v>41</v>
      </c>
      <c r="EK4" s="56" t="s">
        <v>42</v>
      </c>
      <c r="EL4" s="56" t="s">
        <v>43</v>
      </c>
      <c r="EM4" s="57" t="s">
        <v>44</v>
      </c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</row>
    <row r="5" spans="1:188" s="45" customFormat="1" ht="33" customHeight="1" x14ac:dyDescent="0.25">
      <c r="A5" s="68" t="s">
        <v>36</v>
      </c>
      <c r="B5" s="68"/>
      <c r="C5" s="69" t="s">
        <v>137</v>
      </c>
      <c r="D5" s="73"/>
      <c r="E5" s="182" t="s">
        <v>138</v>
      </c>
      <c r="F5" s="182"/>
      <c r="G5" s="182" t="s">
        <v>85</v>
      </c>
      <c r="H5" s="182"/>
      <c r="I5" s="182"/>
      <c r="J5" s="182"/>
      <c r="K5" s="182"/>
      <c r="L5" s="182" t="s">
        <v>139</v>
      </c>
      <c r="M5" s="182"/>
      <c r="N5" s="183" t="s">
        <v>37</v>
      </c>
      <c r="O5" s="183"/>
      <c r="Q5" s="58"/>
      <c r="R5" s="62"/>
      <c r="X5" s="48"/>
      <c r="AB5" s="49"/>
      <c r="AC5" s="49"/>
      <c r="AD5" s="49"/>
      <c r="AE5" s="49"/>
      <c r="AF5" s="49"/>
      <c r="AG5" s="49"/>
      <c r="AH5" s="50"/>
      <c r="AK5" s="63"/>
      <c r="AN5" s="52"/>
      <c r="AO5" s="52"/>
      <c r="AP5" s="52"/>
      <c r="AQ5" s="52"/>
      <c r="AR5" s="52"/>
      <c r="AS5" s="53"/>
      <c r="AT5" s="53"/>
      <c r="AU5" s="54"/>
      <c r="AV5" s="53"/>
      <c r="AW5" s="53"/>
      <c r="AX5" s="52"/>
      <c r="AY5" s="52"/>
      <c r="AZ5" s="52"/>
      <c r="DQ5" s="56" t="s">
        <v>140</v>
      </c>
      <c r="DR5" s="56" t="s">
        <v>141</v>
      </c>
      <c r="DS5" s="56" t="s">
        <v>142</v>
      </c>
      <c r="DT5" s="56" t="s">
        <v>142</v>
      </c>
      <c r="DU5" s="56" t="s">
        <v>141</v>
      </c>
      <c r="DV5" s="56" t="s">
        <v>142</v>
      </c>
      <c r="DW5" s="56" t="s">
        <v>140</v>
      </c>
      <c r="DX5" s="56" t="s">
        <v>141</v>
      </c>
      <c r="DY5" s="56" t="s">
        <v>141</v>
      </c>
      <c r="DZ5" s="56" t="s">
        <v>142</v>
      </c>
      <c r="EA5" s="56" t="s">
        <v>141</v>
      </c>
      <c r="EB5" s="56" t="s">
        <v>142</v>
      </c>
      <c r="EC5" s="56" t="s">
        <v>141</v>
      </c>
      <c r="ED5" s="56" t="s">
        <v>142</v>
      </c>
      <c r="EE5" s="56"/>
      <c r="EF5" s="64" t="s">
        <v>46</v>
      </c>
      <c r="EG5" s="64" t="s">
        <v>47</v>
      </c>
      <c r="EH5" s="65" t="s">
        <v>48</v>
      </c>
      <c r="EI5" s="64" t="s">
        <v>143</v>
      </c>
      <c r="EJ5" s="66"/>
      <c r="EK5" s="57" t="s">
        <v>49</v>
      </c>
      <c r="EL5" s="57" t="s">
        <v>37</v>
      </c>
      <c r="EM5" s="56" t="s">
        <v>133</v>
      </c>
      <c r="EN5" s="56" t="s">
        <v>144</v>
      </c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</row>
    <row r="6" spans="1:188" s="45" customFormat="1" ht="37.5" customHeight="1" thickBot="1" x14ac:dyDescent="0.3">
      <c r="A6" s="69" t="s">
        <v>145</v>
      </c>
      <c r="B6" s="69"/>
      <c r="C6" s="69" t="s">
        <v>146</v>
      </c>
      <c r="D6" s="70">
        <v>45917</v>
      </c>
      <c r="E6" s="182" t="s">
        <v>147</v>
      </c>
      <c r="F6" s="182"/>
      <c r="G6" s="182" t="s">
        <v>129</v>
      </c>
      <c r="H6" s="182"/>
      <c r="I6" s="182"/>
      <c r="J6" s="182"/>
      <c r="K6" s="182"/>
      <c r="L6" s="182" t="s">
        <v>148</v>
      </c>
      <c r="M6" s="182"/>
      <c r="N6" s="183" t="s">
        <v>295</v>
      </c>
      <c r="O6" s="183"/>
      <c r="Q6" s="67"/>
      <c r="R6" s="47"/>
      <c r="X6" s="48"/>
      <c r="AB6" s="60"/>
      <c r="AC6" s="60"/>
      <c r="AD6" s="60"/>
      <c r="AE6" s="60"/>
      <c r="AF6" s="60"/>
      <c r="AG6" s="60"/>
      <c r="AH6" s="51"/>
      <c r="AI6" s="51"/>
      <c r="AJ6" s="51"/>
      <c r="AK6" s="61"/>
      <c r="AN6" s="52"/>
      <c r="AO6" s="52"/>
      <c r="AP6" s="52"/>
      <c r="AQ6" s="52"/>
      <c r="AR6" s="52"/>
      <c r="AS6" s="53"/>
      <c r="AT6" s="53"/>
      <c r="AU6" s="54"/>
      <c r="AV6" s="53"/>
      <c r="AW6" s="53"/>
      <c r="AX6" s="52"/>
      <c r="AY6" s="52"/>
      <c r="AZ6" s="52"/>
      <c r="DQ6" s="56" t="s">
        <v>149</v>
      </c>
      <c r="DR6" s="56" t="s">
        <v>150</v>
      </c>
      <c r="DS6" s="56" t="s">
        <v>151</v>
      </c>
      <c r="DT6" s="56" t="s">
        <v>151</v>
      </c>
      <c r="DU6" s="56" t="s">
        <v>150</v>
      </c>
      <c r="DV6" s="56" t="s">
        <v>151</v>
      </c>
      <c r="DW6" s="56" t="s">
        <v>149</v>
      </c>
      <c r="DX6" s="56" t="s">
        <v>150</v>
      </c>
      <c r="DY6" s="56" t="s">
        <v>150</v>
      </c>
      <c r="DZ6" s="56" t="s">
        <v>151</v>
      </c>
      <c r="EA6" s="56" t="s">
        <v>150</v>
      </c>
      <c r="EB6" s="56" t="s">
        <v>151</v>
      </c>
      <c r="EC6" s="56" t="s">
        <v>150</v>
      </c>
      <c r="ED6" s="56" t="s">
        <v>151</v>
      </c>
      <c r="EE6" s="56"/>
      <c r="EF6" s="57" t="s">
        <v>51</v>
      </c>
      <c r="EG6" s="57" t="s">
        <v>52</v>
      </c>
      <c r="EH6" s="57" t="s">
        <v>53</v>
      </c>
      <c r="EI6" s="57" t="s">
        <v>152</v>
      </c>
      <c r="EJ6" s="57" t="s">
        <v>153</v>
      </c>
      <c r="EK6" s="56" t="s">
        <v>54</v>
      </c>
      <c r="EL6" s="57" t="s">
        <v>154</v>
      </c>
      <c r="EM6" s="56" t="s">
        <v>155</v>
      </c>
      <c r="EN6" s="56" t="s">
        <v>156</v>
      </c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</row>
    <row r="7" spans="1:188" s="24" customFormat="1" ht="21.95" customHeight="1" x14ac:dyDescent="0.2">
      <c r="A7" s="168" t="s">
        <v>29</v>
      </c>
      <c r="B7" s="171" t="s">
        <v>26</v>
      </c>
      <c r="C7" s="158" t="s">
        <v>28</v>
      </c>
      <c r="D7" s="171" t="s">
        <v>0</v>
      </c>
      <c r="E7" s="171" t="s">
        <v>19</v>
      </c>
      <c r="F7" s="158" t="s">
        <v>18</v>
      </c>
      <c r="G7" s="172" t="s">
        <v>33</v>
      </c>
      <c r="H7" s="173" t="s">
        <v>211</v>
      </c>
      <c r="I7" s="176" t="s">
        <v>1</v>
      </c>
      <c r="J7" s="176"/>
      <c r="K7" s="176"/>
      <c r="L7" s="176"/>
      <c r="M7" s="176"/>
      <c r="N7" s="176"/>
      <c r="O7" s="153"/>
      <c r="P7" s="153"/>
      <c r="Q7" s="153" t="s">
        <v>2</v>
      </c>
      <c r="R7" s="153"/>
      <c r="S7" s="153"/>
      <c r="T7" s="154" t="s">
        <v>3</v>
      </c>
      <c r="U7" s="153" t="s">
        <v>4</v>
      </c>
      <c r="V7" s="153"/>
      <c r="W7" s="153"/>
      <c r="X7" s="153"/>
      <c r="Y7" s="154" t="s">
        <v>5</v>
      </c>
      <c r="Z7" s="154" t="s">
        <v>23</v>
      </c>
      <c r="AA7" s="157" t="s">
        <v>22</v>
      </c>
      <c r="AB7" s="160" t="s">
        <v>21</v>
      </c>
      <c r="AC7" s="157" t="s">
        <v>31</v>
      </c>
      <c r="AD7" s="157" t="s">
        <v>274</v>
      </c>
      <c r="AE7" s="163" t="s">
        <v>293</v>
      </c>
      <c r="AF7" s="157" t="s">
        <v>276</v>
      </c>
      <c r="AG7" s="157" t="s">
        <v>275</v>
      </c>
      <c r="AH7" s="152" t="s">
        <v>27</v>
      </c>
    </row>
    <row r="8" spans="1:188" s="24" customFormat="1" ht="27" customHeight="1" x14ac:dyDescent="0.2">
      <c r="A8" s="169"/>
      <c r="B8" s="155"/>
      <c r="C8" s="158"/>
      <c r="D8" s="155"/>
      <c r="E8" s="155"/>
      <c r="F8" s="158"/>
      <c r="G8" s="158"/>
      <c r="H8" s="174"/>
      <c r="I8" s="177" t="s">
        <v>6</v>
      </c>
      <c r="J8" s="177"/>
      <c r="K8" s="177"/>
      <c r="L8" s="155" t="s">
        <v>7</v>
      </c>
      <c r="M8" s="178" t="s">
        <v>24</v>
      </c>
      <c r="N8" s="155" t="s">
        <v>8</v>
      </c>
      <c r="O8" s="180" t="s">
        <v>9</v>
      </c>
      <c r="P8" s="155" t="s">
        <v>10</v>
      </c>
      <c r="Q8" s="155" t="s">
        <v>11</v>
      </c>
      <c r="R8" s="155" t="s">
        <v>12</v>
      </c>
      <c r="S8" s="155" t="s">
        <v>13</v>
      </c>
      <c r="T8" s="155"/>
      <c r="U8" s="36" t="s">
        <v>14</v>
      </c>
      <c r="V8" s="36" t="s">
        <v>213</v>
      </c>
      <c r="W8" s="36" t="s">
        <v>214</v>
      </c>
      <c r="X8" s="36" t="s">
        <v>25</v>
      </c>
      <c r="Y8" s="155"/>
      <c r="Z8" s="155"/>
      <c r="AA8" s="158"/>
      <c r="AB8" s="161"/>
      <c r="AC8" s="158"/>
      <c r="AD8" s="158"/>
      <c r="AE8" s="164"/>
      <c r="AF8" s="158"/>
      <c r="AG8" s="158"/>
      <c r="AH8" s="152"/>
    </row>
    <row r="9" spans="1:188" s="24" customFormat="1" ht="29.45" customHeight="1" thickBot="1" x14ac:dyDescent="0.25">
      <c r="A9" s="170"/>
      <c r="B9" s="156"/>
      <c r="C9" s="159"/>
      <c r="D9" s="156"/>
      <c r="E9" s="156"/>
      <c r="F9" s="159"/>
      <c r="G9" s="159"/>
      <c r="H9" s="175"/>
      <c r="I9" s="25" t="s">
        <v>15</v>
      </c>
      <c r="J9" s="25" t="s">
        <v>16</v>
      </c>
      <c r="K9" s="25" t="s">
        <v>17</v>
      </c>
      <c r="L9" s="156"/>
      <c r="M9" s="179"/>
      <c r="N9" s="156"/>
      <c r="O9" s="181"/>
      <c r="P9" s="156"/>
      <c r="Q9" s="156"/>
      <c r="R9" s="156"/>
      <c r="S9" s="156"/>
      <c r="T9" s="156"/>
      <c r="U9" s="26">
        <v>0</v>
      </c>
      <c r="V9" s="28">
        <v>5.5E-2</v>
      </c>
      <c r="W9" s="27">
        <v>7.0000000000000007E-2</v>
      </c>
      <c r="X9" s="28">
        <v>0.08</v>
      </c>
      <c r="Y9" s="156"/>
      <c r="Z9" s="156"/>
      <c r="AA9" s="159"/>
      <c r="AB9" s="162"/>
      <c r="AC9" s="159"/>
      <c r="AD9" s="159"/>
      <c r="AE9" s="165"/>
      <c r="AF9" s="159"/>
      <c r="AG9" s="159"/>
      <c r="AH9" s="152"/>
    </row>
    <row r="10" spans="1:188" s="24" customFormat="1" ht="78" customHeight="1" x14ac:dyDescent="0.2">
      <c r="A10" s="37" t="s">
        <v>212</v>
      </c>
      <c r="B10" s="38" t="s">
        <v>169</v>
      </c>
      <c r="C10" s="21" t="s">
        <v>170</v>
      </c>
      <c r="D10" s="19" t="s">
        <v>171</v>
      </c>
      <c r="E10" s="19" t="s">
        <v>179</v>
      </c>
      <c r="F10" s="19" t="s">
        <v>34</v>
      </c>
      <c r="G10" s="43">
        <v>3.9</v>
      </c>
      <c r="H10" s="42">
        <v>4.0999999999999996</v>
      </c>
      <c r="I10" s="19">
        <v>67</v>
      </c>
      <c r="J10" s="20">
        <v>41</v>
      </c>
      <c r="K10" s="19">
        <v>24</v>
      </c>
      <c r="L10" s="20">
        <v>12</v>
      </c>
      <c r="M10" s="29">
        <f t="shared" ref="M10:M12" si="0">I10*J10*K10/1000000</f>
        <v>6.5928E-2</v>
      </c>
      <c r="N10" s="30">
        <f t="shared" ref="N10:N12" si="1">65/M10*L10</f>
        <v>11831.088460138333</v>
      </c>
      <c r="O10" s="31">
        <v>2500</v>
      </c>
      <c r="P10" s="32">
        <f t="shared" ref="P10:P12" si="2">O10/N10</f>
        <v>0.21130769230769231</v>
      </c>
      <c r="Q10" s="140" t="s">
        <v>20</v>
      </c>
      <c r="R10" s="89">
        <v>0.48799999999999999</v>
      </c>
      <c r="S10" s="41">
        <f>H10*R10</f>
        <v>2.0007999999999999</v>
      </c>
      <c r="T10" s="41">
        <f>S10+P10+H10</f>
        <v>6.3121076923076913</v>
      </c>
      <c r="U10" s="33"/>
      <c r="V10" s="41">
        <f>AB10*$V$9</f>
        <v>0.41249999999999998</v>
      </c>
      <c r="W10" s="33"/>
      <c r="X10" s="33"/>
      <c r="Y10" s="39">
        <f t="shared" ref="Y10:Y12" si="3">SUM(U10:X10)</f>
        <v>0.41249999999999998</v>
      </c>
      <c r="Z10" s="34">
        <f>Y10+T10</f>
        <v>6.724607692307691</v>
      </c>
      <c r="AA10" s="35">
        <f>(AB10-Z10)/AB10</f>
        <v>0.10338564102564121</v>
      </c>
      <c r="AB10" s="22">
        <v>7.5</v>
      </c>
      <c r="AC10" s="20" t="s">
        <v>32</v>
      </c>
      <c r="AD10" s="20">
        <v>2400</v>
      </c>
      <c r="AE10" s="149">
        <v>2700</v>
      </c>
      <c r="AF10" s="138">
        <f>AE10*AB10</f>
        <v>20250</v>
      </c>
      <c r="AG10" s="138">
        <f>AE10*Z10</f>
        <v>18156.440769230765</v>
      </c>
      <c r="AH10" s="34"/>
    </row>
    <row r="11" spans="1:188" s="24" customFormat="1" ht="78" customHeight="1" x14ac:dyDescent="0.2">
      <c r="A11" s="37" t="s">
        <v>212</v>
      </c>
      <c r="B11" s="38" t="s">
        <v>169</v>
      </c>
      <c r="C11" s="21" t="s">
        <v>170</v>
      </c>
      <c r="D11" s="19" t="s">
        <v>171</v>
      </c>
      <c r="E11" s="19" t="s">
        <v>179</v>
      </c>
      <c r="F11" s="19" t="s">
        <v>34</v>
      </c>
      <c r="G11" s="43">
        <v>3.9</v>
      </c>
      <c r="H11" s="42">
        <v>4.0999999999999996</v>
      </c>
      <c r="I11" s="19">
        <v>67</v>
      </c>
      <c r="J11" s="20">
        <v>41</v>
      </c>
      <c r="K11" s="19">
        <v>24</v>
      </c>
      <c r="L11" s="20">
        <v>12</v>
      </c>
      <c r="M11" s="29">
        <f t="shared" ref="M11" si="4">I11*J11*K11/1000000</f>
        <v>6.5928E-2</v>
      </c>
      <c r="N11" s="30">
        <f t="shared" ref="N11" si="5">65/M11*L11</f>
        <v>11831.088460138333</v>
      </c>
      <c r="O11" s="31">
        <v>2500</v>
      </c>
      <c r="P11" s="32">
        <f t="shared" ref="P11" si="6">O11/N11</f>
        <v>0.21130769230769231</v>
      </c>
      <c r="Q11" s="140" t="s">
        <v>20</v>
      </c>
      <c r="R11" s="89">
        <v>0.48799999999999999</v>
      </c>
      <c r="S11" s="41">
        <f>H11*R11</f>
        <v>2.0007999999999999</v>
      </c>
      <c r="T11" s="41">
        <f>S11+P11+H11</f>
        <v>6.3121076923076913</v>
      </c>
      <c r="U11" s="33"/>
      <c r="V11" s="41">
        <f>AB11*$V$9</f>
        <v>0.41249999999999998</v>
      </c>
      <c r="W11" s="33"/>
      <c r="X11" s="33"/>
      <c r="Y11" s="39">
        <f t="shared" ref="Y11" si="7">SUM(U11:X11)</f>
        <v>0.41249999999999998</v>
      </c>
      <c r="Z11" s="34">
        <f>Y11+T11</f>
        <v>6.724607692307691</v>
      </c>
      <c r="AA11" s="35">
        <f>(AB11-Z11)/AB11</f>
        <v>0.10338564102564121</v>
      </c>
      <c r="AB11" s="22">
        <v>7.5</v>
      </c>
      <c r="AC11" s="20" t="s">
        <v>32</v>
      </c>
      <c r="AD11" s="20">
        <v>2400</v>
      </c>
      <c r="AE11" s="149">
        <v>2700</v>
      </c>
      <c r="AF11" s="138">
        <f t="shared" ref="AF11:AF13" si="8">AE11*AB11</f>
        <v>20250</v>
      </c>
      <c r="AG11" s="138">
        <f t="shared" ref="AG11:AG13" si="9">AE11*Z11</f>
        <v>18156.440769230765</v>
      </c>
      <c r="AH11" s="34"/>
    </row>
    <row r="12" spans="1:188" s="24" customFormat="1" ht="78" customHeight="1" x14ac:dyDescent="0.2">
      <c r="A12" s="37" t="s">
        <v>212</v>
      </c>
      <c r="B12" s="38" t="s">
        <v>174</v>
      </c>
      <c r="C12" s="21" t="s">
        <v>160</v>
      </c>
      <c r="D12" s="19" t="s">
        <v>175</v>
      </c>
      <c r="E12" s="19" t="s">
        <v>180</v>
      </c>
      <c r="F12" s="19" t="s">
        <v>34</v>
      </c>
      <c r="G12" s="43">
        <v>4.9000000000000004</v>
      </c>
      <c r="H12" s="42">
        <v>5.15</v>
      </c>
      <c r="I12" s="19">
        <v>67</v>
      </c>
      <c r="J12" s="20">
        <v>41</v>
      </c>
      <c r="K12" s="147">
        <v>25</v>
      </c>
      <c r="L12" s="20">
        <v>12</v>
      </c>
      <c r="M12" s="29">
        <f t="shared" si="0"/>
        <v>6.8675E-2</v>
      </c>
      <c r="N12" s="30">
        <f t="shared" si="1"/>
        <v>11357.844921732798</v>
      </c>
      <c r="O12" s="31">
        <v>2500</v>
      </c>
      <c r="P12" s="32">
        <f t="shared" si="2"/>
        <v>0.22011217948717951</v>
      </c>
      <c r="Q12" s="140" t="s">
        <v>20</v>
      </c>
      <c r="R12" s="89">
        <v>0.48799999999999999</v>
      </c>
      <c r="S12" s="41">
        <f>H12*R12</f>
        <v>2.5132000000000003</v>
      </c>
      <c r="T12" s="41">
        <f t="shared" ref="T12" si="10">S12+P12+H12</f>
        <v>7.8833121794871808</v>
      </c>
      <c r="U12" s="33"/>
      <c r="V12" s="41">
        <f>AB12*$V$9</f>
        <v>0.495</v>
      </c>
      <c r="W12" s="33"/>
      <c r="X12" s="33"/>
      <c r="Y12" s="39">
        <f t="shared" si="3"/>
        <v>0.495</v>
      </c>
      <c r="Z12" s="34">
        <f t="shared" ref="Z12" si="11">Y12+T12</f>
        <v>8.37831217948718</v>
      </c>
      <c r="AA12" s="35">
        <f>(AB12-Z12)/AB12</f>
        <v>6.9076424501424441E-2</v>
      </c>
      <c r="AB12" s="22">
        <v>9</v>
      </c>
      <c r="AC12" s="20" t="s">
        <v>32</v>
      </c>
      <c r="AD12" s="20">
        <v>2400</v>
      </c>
      <c r="AE12" s="149">
        <v>2700</v>
      </c>
      <c r="AF12" s="138">
        <f t="shared" si="8"/>
        <v>24300</v>
      </c>
      <c r="AG12" s="138">
        <f t="shared" si="9"/>
        <v>22621.442884615386</v>
      </c>
      <c r="AH12" s="34"/>
    </row>
    <row r="13" spans="1:188" s="24" customFormat="1" ht="78" customHeight="1" x14ac:dyDescent="0.2">
      <c r="A13" s="37" t="s">
        <v>212</v>
      </c>
      <c r="B13" s="38" t="s">
        <v>174</v>
      </c>
      <c r="C13" s="21" t="s">
        <v>160</v>
      </c>
      <c r="D13" s="19" t="s">
        <v>175</v>
      </c>
      <c r="E13" s="19" t="s">
        <v>180</v>
      </c>
      <c r="F13" s="19" t="s">
        <v>34</v>
      </c>
      <c r="G13" s="43">
        <v>4.9000000000000004</v>
      </c>
      <c r="H13" s="42">
        <v>5.15</v>
      </c>
      <c r="I13" s="19">
        <v>67</v>
      </c>
      <c r="J13" s="20">
        <v>41</v>
      </c>
      <c r="K13" s="147">
        <v>25</v>
      </c>
      <c r="L13" s="20">
        <v>12</v>
      </c>
      <c r="M13" s="29">
        <f t="shared" ref="M13" si="12">I13*J13*K13/1000000</f>
        <v>6.8675E-2</v>
      </c>
      <c r="N13" s="30">
        <f t="shared" ref="N13" si="13">65/M13*L13</f>
        <v>11357.844921732798</v>
      </c>
      <c r="O13" s="31">
        <v>2500</v>
      </c>
      <c r="P13" s="32">
        <f t="shared" ref="P13" si="14">O13/N13</f>
        <v>0.22011217948717951</v>
      </c>
      <c r="Q13" s="140" t="s">
        <v>20</v>
      </c>
      <c r="R13" s="89">
        <v>0.48799999999999999</v>
      </c>
      <c r="S13" s="41">
        <f>H13*R13</f>
        <v>2.5132000000000003</v>
      </c>
      <c r="T13" s="41">
        <f t="shared" ref="T13" si="15">S13+P13+H13</f>
        <v>7.8833121794871808</v>
      </c>
      <c r="U13" s="33"/>
      <c r="V13" s="41">
        <f>AB13*$V$9</f>
        <v>0.495</v>
      </c>
      <c r="W13" s="33"/>
      <c r="X13" s="33"/>
      <c r="Y13" s="39">
        <f t="shared" ref="Y13" si="16">SUM(U13:X13)</f>
        <v>0.495</v>
      </c>
      <c r="Z13" s="34">
        <f t="shared" ref="Z13" si="17">Y13+T13</f>
        <v>8.37831217948718</v>
      </c>
      <c r="AA13" s="35">
        <f>(AB13-Z13)/AB13</f>
        <v>6.9076424501424441E-2</v>
      </c>
      <c r="AB13" s="22">
        <v>9</v>
      </c>
      <c r="AC13" s="20" t="s">
        <v>32</v>
      </c>
      <c r="AD13" s="20">
        <v>2400</v>
      </c>
      <c r="AE13" s="149">
        <v>2700</v>
      </c>
      <c r="AF13" s="138">
        <f t="shared" si="8"/>
        <v>24300</v>
      </c>
      <c r="AG13" s="138">
        <f t="shared" si="9"/>
        <v>22621.442884615386</v>
      </c>
      <c r="AH13" s="34"/>
    </row>
    <row r="14" spans="1:188" ht="30" customHeight="1" x14ac:dyDescent="0.25">
      <c r="N14" s="151" t="s">
        <v>294</v>
      </c>
      <c r="O14" s="215" t="s">
        <v>298</v>
      </c>
      <c r="AD14" s="148">
        <f>200*(M10+M11+M12+M13)</f>
        <v>53.841200000000001</v>
      </c>
      <c r="AE14" s="150">
        <f>225*(M10+M11+M12+M13)</f>
        <v>60.571350000000002</v>
      </c>
      <c r="AF14" s="139">
        <f>SUM(AF10:AF13)</f>
        <v>89100</v>
      </c>
      <c r="AG14" s="139">
        <f>SUM(AG10:AG13)</f>
        <v>81555.767307692309</v>
      </c>
    </row>
    <row r="15" spans="1:188" ht="35.1" customHeight="1" x14ac:dyDescent="0.25">
      <c r="L15" s="142" t="s">
        <v>130</v>
      </c>
      <c r="M15" s="141" t="s">
        <v>277</v>
      </c>
      <c r="N15" s="142" t="s">
        <v>278</v>
      </c>
      <c r="O15" s="142" t="s">
        <v>279</v>
      </c>
      <c r="AE15" s="151" t="s">
        <v>294</v>
      </c>
      <c r="AG15" s="139">
        <f>AF14-AG14</f>
        <v>7544.2326923076907</v>
      </c>
    </row>
    <row r="16" spans="1:188" x14ac:dyDescent="0.25">
      <c r="L16" s="143" t="s">
        <v>292</v>
      </c>
      <c r="M16" s="143" t="s">
        <v>280</v>
      </c>
      <c r="N16" s="144" t="s">
        <v>281</v>
      </c>
      <c r="O16" s="145" t="s">
        <v>282</v>
      </c>
      <c r="AE16" s="216" t="s">
        <v>298</v>
      </c>
    </row>
    <row r="17" spans="12:31" x14ac:dyDescent="0.25">
      <c r="L17" s="146" t="s">
        <v>169</v>
      </c>
      <c r="M17" s="143" t="s">
        <v>283</v>
      </c>
      <c r="N17" s="144" t="s">
        <v>284</v>
      </c>
      <c r="O17" s="145" t="s">
        <v>285</v>
      </c>
      <c r="AE17" s="216" t="s">
        <v>299</v>
      </c>
    </row>
    <row r="18" spans="12:31" x14ac:dyDescent="0.25">
      <c r="L18" s="146" t="s">
        <v>174</v>
      </c>
      <c r="M18" s="143" t="s">
        <v>286</v>
      </c>
      <c r="N18" s="144" t="s">
        <v>287</v>
      </c>
      <c r="O18" s="145" t="s">
        <v>288</v>
      </c>
    </row>
    <row r="19" spans="12:31" x14ac:dyDescent="0.25">
      <c r="L19" s="146" t="s">
        <v>174</v>
      </c>
      <c r="M19" s="146" t="s">
        <v>289</v>
      </c>
      <c r="N19" s="144" t="s">
        <v>290</v>
      </c>
      <c r="O19" s="145" t="s">
        <v>291</v>
      </c>
    </row>
  </sheetData>
  <protectedRanges>
    <protectedRange password="F78C" sqref="EL6 EM4 EF4:EG6 EH5:EI6 EJ5:EL5 EJ6" name="区域1"/>
    <protectedRange sqref="M16:M19 O16:O19" name="Range1"/>
    <protectedRange sqref="L16:L19" name="Range1_1"/>
  </protectedRanges>
  <mergeCells count="52">
    <mergeCell ref="E6:F6"/>
    <mergeCell ref="G6:K6"/>
    <mergeCell ref="L6:M6"/>
    <mergeCell ref="N6:O6"/>
    <mergeCell ref="E4:F4"/>
    <mergeCell ref="G4:K4"/>
    <mergeCell ref="L4:M4"/>
    <mergeCell ref="N4:O4"/>
    <mergeCell ref="E5:F5"/>
    <mergeCell ref="G5:K5"/>
    <mergeCell ref="L5:M5"/>
    <mergeCell ref="N5:O5"/>
    <mergeCell ref="E2:F2"/>
    <mergeCell ref="G2:K2"/>
    <mergeCell ref="L2:M2"/>
    <mergeCell ref="N2:O2"/>
    <mergeCell ref="E3:F3"/>
    <mergeCell ref="G3:K3"/>
    <mergeCell ref="L3:M3"/>
    <mergeCell ref="N3:O3"/>
    <mergeCell ref="A1:N1"/>
    <mergeCell ref="A7:A9"/>
    <mergeCell ref="B7:B9"/>
    <mergeCell ref="C7:C9"/>
    <mergeCell ref="D7:D9"/>
    <mergeCell ref="E7:E9"/>
    <mergeCell ref="F7:F9"/>
    <mergeCell ref="G7:G9"/>
    <mergeCell ref="H7:H9"/>
    <mergeCell ref="I7:P7"/>
    <mergeCell ref="P8:P9"/>
    <mergeCell ref="I8:K8"/>
    <mergeCell ref="L8:L9"/>
    <mergeCell ref="M8:M9"/>
    <mergeCell ref="N8:N9"/>
    <mergeCell ref="O8:O9"/>
    <mergeCell ref="AH7:AH9"/>
    <mergeCell ref="Q7:S7"/>
    <mergeCell ref="T7:T9"/>
    <mergeCell ref="U7:X7"/>
    <mergeCell ref="Y7:Y9"/>
    <mergeCell ref="Z7:Z9"/>
    <mergeCell ref="AA7:AA9"/>
    <mergeCell ref="Q8:Q9"/>
    <mergeCell ref="R8:R9"/>
    <mergeCell ref="S8:S9"/>
    <mergeCell ref="AB7:AB9"/>
    <mergeCell ref="AC7:AC9"/>
    <mergeCell ref="AD7:AD9"/>
    <mergeCell ref="AF7:AF9"/>
    <mergeCell ref="AG7:AG9"/>
    <mergeCell ref="AE7:AE9"/>
  </mergeCells>
  <phoneticPr fontId="107" type="noConversion"/>
  <dataValidations count="2">
    <dataValidation type="list" allowBlank="1" showInputMessage="1" showErrorMessage="1" sqref="D4" xr:uid="{00000000-0002-0000-0000-000000000000}">
      <formula1>INDIRECT(#REF!)</formula1>
    </dataValidation>
    <dataValidation type="list" allowBlank="1" showInputMessage="1" showErrorMessage="1" sqref="B6 N5 N4:O4 D2 G2:K2 G4:K6" xr:uid="{00000000-0002-0000-0000-000001000000}">
      <formula1>#REF!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B15"/>
  <sheetViews>
    <sheetView topLeftCell="B10" zoomScale="62" zoomScaleNormal="62" workbookViewId="0">
      <selection activeCell="B11" sqref="A11:XFD12"/>
    </sheetView>
  </sheetViews>
  <sheetFormatPr defaultColWidth="11.42578125" defaultRowHeight="15" outlineLevelCol="2" x14ac:dyDescent="0.2"/>
  <cols>
    <col min="1" max="1" width="18.42578125" style="1" customWidth="1"/>
    <col min="2" max="2" width="21.5703125" style="1" customWidth="1"/>
    <col min="3" max="3" width="13.140625" style="4" customWidth="1"/>
    <col min="4" max="4" width="17.5703125" style="4" customWidth="1"/>
    <col min="5" max="5" width="12.85546875" style="1" customWidth="1"/>
    <col min="6" max="6" width="13.42578125" style="1" customWidth="1"/>
    <col min="7" max="7" width="11.42578125" style="1" customWidth="1"/>
    <col min="8" max="8" width="15.42578125" style="1" customWidth="1"/>
    <col min="9" max="9" width="15.85546875" style="1" customWidth="1"/>
    <col min="10" max="10" width="14.42578125" style="40" customWidth="1" outlineLevel="1" collapsed="1"/>
    <col min="11" max="11" width="14.42578125" style="87" customWidth="1" outlineLevel="1"/>
    <col min="12" max="12" width="18.85546875" style="87" customWidth="1" outlineLevel="1"/>
    <col min="13" max="13" width="14.140625" style="1" customWidth="1" outlineLevel="2"/>
    <col min="14" max="14" width="6.140625" style="1" customWidth="1" outlineLevel="2"/>
    <col min="15" max="15" width="7.5703125" style="1" customWidth="1" outlineLevel="2"/>
    <col min="16" max="16" width="6.85546875" style="1" customWidth="1" outlineLevel="2"/>
    <col min="17" max="17" width="6.5703125" style="1" customWidth="1" outlineLevel="2"/>
    <col min="18" max="18" width="10.42578125" style="9" customWidth="1" outlineLevel="2"/>
    <col min="19" max="19" width="10.42578125" style="5" customWidth="1" outlineLevel="2"/>
    <col min="20" max="20" width="13" style="8" customWidth="1"/>
    <col min="21" max="21" width="37.28515625" style="3" customWidth="1"/>
    <col min="22" max="22" width="55.42578125" style="88" customWidth="1"/>
    <col min="23" max="16384" width="11.42578125" style="1"/>
  </cols>
  <sheetData>
    <row r="1" spans="1:158" s="18" customFormat="1" ht="41.45" customHeight="1" thickBot="1" x14ac:dyDescent="0.3">
      <c r="A1" s="166" t="s">
        <v>159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4"/>
      <c r="U1" s="15" t="s">
        <v>181</v>
      </c>
      <c r="V1" s="78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6"/>
      <c r="EO1" s="16"/>
      <c r="EP1" s="16"/>
      <c r="EQ1" s="16"/>
      <c r="ER1" s="16"/>
      <c r="ES1" s="16"/>
      <c r="ET1" s="17"/>
      <c r="EU1" s="16"/>
      <c r="EV1" s="16"/>
      <c r="EW1" s="16"/>
      <c r="EX1" s="16"/>
      <c r="EY1" s="16"/>
      <c r="EZ1" s="16"/>
      <c r="FA1" s="16"/>
      <c r="FB1" s="16"/>
    </row>
    <row r="2" spans="1:158" s="24" customFormat="1" ht="21.95" customHeight="1" x14ac:dyDescent="0.2">
      <c r="A2" s="168" t="s">
        <v>29</v>
      </c>
      <c r="B2" s="171" t="s">
        <v>26</v>
      </c>
      <c r="C2" s="158" t="s">
        <v>28</v>
      </c>
      <c r="D2" s="171" t="s">
        <v>0</v>
      </c>
      <c r="E2" s="171" t="s">
        <v>19</v>
      </c>
      <c r="F2" s="158" t="s">
        <v>18</v>
      </c>
      <c r="G2" s="158" t="s">
        <v>33</v>
      </c>
      <c r="H2" s="172" t="s">
        <v>183</v>
      </c>
      <c r="I2" s="199" t="s">
        <v>189</v>
      </c>
      <c r="J2" s="200"/>
      <c r="K2" s="194" t="s">
        <v>190</v>
      </c>
      <c r="L2" s="195"/>
      <c r="M2" s="196" t="s">
        <v>191</v>
      </c>
      <c r="N2" s="176" t="s">
        <v>1</v>
      </c>
      <c r="O2" s="176"/>
      <c r="P2" s="176"/>
      <c r="Q2" s="176"/>
      <c r="R2" s="176"/>
      <c r="S2" s="176"/>
      <c r="T2" s="157" t="s">
        <v>31</v>
      </c>
      <c r="U2" s="152" t="s">
        <v>27</v>
      </c>
      <c r="V2" s="79"/>
    </row>
    <row r="3" spans="1:158" s="24" customFormat="1" ht="27" customHeight="1" x14ac:dyDescent="0.2">
      <c r="A3" s="169"/>
      <c r="B3" s="192"/>
      <c r="C3" s="158"/>
      <c r="D3" s="192"/>
      <c r="E3" s="192"/>
      <c r="F3" s="158"/>
      <c r="G3" s="158"/>
      <c r="H3" s="158"/>
      <c r="I3" s="172" t="s">
        <v>184</v>
      </c>
      <c r="J3" s="189" t="s">
        <v>185</v>
      </c>
      <c r="K3" s="190" t="s">
        <v>192</v>
      </c>
      <c r="L3" s="190" t="s">
        <v>193</v>
      </c>
      <c r="M3" s="197"/>
      <c r="N3" s="152" t="s">
        <v>6</v>
      </c>
      <c r="O3" s="152"/>
      <c r="P3" s="152"/>
      <c r="Q3" s="192" t="s">
        <v>7</v>
      </c>
      <c r="R3" s="193" t="s">
        <v>24</v>
      </c>
      <c r="S3" s="192" t="s">
        <v>8</v>
      </c>
      <c r="T3" s="158"/>
      <c r="U3" s="152"/>
      <c r="V3" s="79"/>
    </row>
    <row r="4" spans="1:158" s="24" customFormat="1" ht="29.45" customHeight="1" thickBot="1" x14ac:dyDescent="0.25">
      <c r="A4" s="170"/>
      <c r="B4" s="156"/>
      <c r="C4" s="159"/>
      <c r="D4" s="156"/>
      <c r="E4" s="156"/>
      <c r="F4" s="159"/>
      <c r="G4" s="159"/>
      <c r="H4" s="159"/>
      <c r="I4" s="159"/>
      <c r="J4" s="165"/>
      <c r="K4" s="191"/>
      <c r="L4" s="191"/>
      <c r="M4" s="198"/>
      <c r="N4" s="25" t="s">
        <v>15</v>
      </c>
      <c r="O4" s="25" t="s">
        <v>16</v>
      </c>
      <c r="P4" s="25" t="s">
        <v>17</v>
      </c>
      <c r="Q4" s="156"/>
      <c r="R4" s="179"/>
      <c r="S4" s="156"/>
      <c r="T4" s="159"/>
      <c r="U4" s="152"/>
      <c r="V4" s="79"/>
    </row>
    <row r="5" spans="1:158" s="24" customFormat="1" ht="134.1" customHeight="1" x14ac:dyDescent="0.2">
      <c r="A5" s="37" t="s">
        <v>30</v>
      </c>
      <c r="B5" s="80" t="s">
        <v>161</v>
      </c>
      <c r="C5" s="21" t="s">
        <v>160</v>
      </c>
      <c r="D5" s="19" t="s">
        <v>162</v>
      </c>
      <c r="E5" s="19" t="s">
        <v>178</v>
      </c>
      <c r="F5" s="19" t="s">
        <v>182</v>
      </c>
      <c r="G5" s="81"/>
      <c r="H5" s="81">
        <v>10.7</v>
      </c>
      <c r="I5" s="81" t="s">
        <v>194</v>
      </c>
      <c r="J5" s="77">
        <v>8.8000000000000007</v>
      </c>
      <c r="K5" s="82">
        <v>10.1</v>
      </c>
      <c r="L5" s="83" t="s">
        <v>195</v>
      </c>
      <c r="M5" s="19" t="s">
        <v>196</v>
      </c>
      <c r="N5" s="19">
        <v>67</v>
      </c>
      <c r="O5" s="84">
        <v>41</v>
      </c>
      <c r="P5" s="19">
        <v>52</v>
      </c>
      <c r="Q5" s="84">
        <v>12</v>
      </c>
      <c r="R5" s="29">
        <f t="shared" ref="R5:R15" si="0">N5*O5*P5/1000000</f>
        <v>0.142844</v>
      </c>
      <c r="S5" s="30">
        <f t="shared" ref="S5:S15" si="1">65/R5*Q5</f>
        <v>5460.5023662176918</v>
      </c>
      <c r="T5" s="84" t="s">
        <v>32</v>
      </c>
      <c r="U5" s="34"/>
      <c r="V5" s="85"/>
    </row>
    <row r="6" spans="1:158" s="24" customFormat="1" ht="134.1" customHeight="1" x14ac:dyDescent="0.2">
      <c r="A6" s="37" t="s">
        <v>30</v>
      </c>
      <c r="B6" s="80" t="s">
        <v>163</v>
      </c>
      <c r="C6" s="21" t="s">
        <v>160</v>
      </c>
      <c r="D6" s="19" t="s">
        <v>164</v>
      </c>
      <c r="E6" s="19" t="s">
        <v>35</v>
      </c>
      <c r="F6" s="19" t="s">
        <v>34</v>
      </c>
      <c r="G6" s="81"/>
      <c r="H6" s="81">
        <v>5.8</v>
      </c>
      <c r="I6" s="81" t="s">
        <v>186</v>
      </c>
      <c r="J6" s="77">
        <v>5</v>
      </c>
      <c r="K6" s="82">
        <v>5.8</v>
      </c>
      <c r="L6" s="83" t="s">
        <v>195</v>
      </c>
      <c r="M6" s="19" t="s">
        <v>196</v>
      </c>
      <c r="N6" s="19">
        <v>67</v>
      </c>
      <c r="O6" s="84">
        <v>41</v>
      </c>
      <c r="P6" s="19">
        <v>35</v>
      </c>
      <c r="Q6" s="84">
        <v>12</v>
      </c>
      <c r="R6" s="29">
        <f t="shared" si="0"/>
        <v>9.6144999999999994E-2</v>
      </c>
      <c r="S6" s="30">
        <f t="shared" si="1"/>
        <v>8112.7463726662863</v>
      </c>
      <c r="T6" s="84" t="s">
        <v>32</v>
      </c>
      <c r="U6" s="34"/>
      <c r="V6" s="85"/>
    </row>
    <row r="7" spans="1:158" s="24" customFormat="1" ht="134.1" customHeight="1" x14ac:dyDescent="0.2">
      <c r="A7" s="37" t="s">
        <v>30</v>
      </c>
      <c r="B7" s="80" t="s">
        <v>165</v>
      </c>
      <c r="C7" s="21" t="s">
        <v>160</v>
      </c>
      <c r="D7" s="19" t="s">
        <v>166</v>
      </c>
      <c r="E7" s="19" t="s">
        <v>35</v>
      </c>
      <c r="F7" s="19" t="s">
        <v>34</v>
      </c>
      <c r="G7" s="81"/>
      <c r="H7" s="81">
        <v>4.9000000000000004</v>
      </c>
      <c r="I7" s="19" t="s">
        <v>187</v>
      </c>
      <c r="J7" s="77">
        <v>4.4000000000000004</v>
      </c>
      <c r="K7" s="82">
        <v>4.8</v>
      </c>
      <c r="L7" s="83" t="s">
        <v>197</v>
      </c>
      <c r="M7" s="19" t="s">
        <v>196</v>
      </c>
      <c r="N7" s="19">
        <v>67</v>
      </c>
      <c r="O7" s="84">
        <v>41</v>
      </c>
      <c r="P7" s="19">
        <v>32</v>
      </c>
      <c r="Q7" s="84">
        <v>12</v>
      </c>
      <c r="R7" s="29">
        <f t="shared" si="0"/>
        <v>8.7903999999999996E-2</v>
      </c>
      <c r="S7" s="30">
        <f t="shared" si="1"/>
        <v>8873.3163451037508</v>
      </c>
      <c r="T7" s="84" t="s">
        <v>32</v>
      </c>
      <c r="U7" s="34"/>
      <c r="V7" s="85"/>
    </row>
    <row r="8" spans="1:158" s="24" customFormat="1" ht="134.1" customHeight="1" x14ac:dyDescent="0.2">
      <c r="A8" s="37" t="s">
        <v>30</v>
      </c>
      <c r="B8" s="80" t="s">
        <v>167</v>
      </c>
      <c r="C8" s="21" t="s">
        <v>160</v>
      </c>
      <c r="D8" s="19" t="s">
        <v>168</v>
      </c>
      <c r="E8" s="19" t="s">
        <v>179</v>
      </c>
      <c r="F8" s="19" t="s">
        <v>34</v>
      </c>
      <c r="G8" s="81"/>
      <c r="H8" s="81">
        <v>5.8</v>
      </c>
      <c r="I8" s="81" t="s">
        <v>186</v>
      </c>
      <c r="J8" s="77">
        <v>5</v>
      </c>
      <c r="K8" s="82">
        <v>5.8</v>
      </c>
      <c r="L8" s="83" t="s">
        <v>195</v>
      </c>
      <c r="M8" s="19" t="s">
        <v>196</v>
      </c>
      <c r="N8" s="19">
        <v>67</v>
      </c>
      <c r="O8" s="84">
        <v>41</v>
      </c>
      <c r="P8" s="19">
        <v>35</v>
      </c>
      <c r="Q8" s="84">
        <v>12</v>
      </c>
      <c r="R8" s="29">
        <f t="shared" si="0"/>
        <v>9.6144999999999994E-2</v>
      </c>
      <c r="S8" s="30">
        <f t="shared" si="1"/>
        <v>8112.7463726662863</v>
      </c>
      <c r="T8" s="84" t="s">
        <v>32</v>
      </c>
      <c r="U8" s="34"/>
      <c r="V8" s="85"/>
    </row>
    <row r="9" spans="1:158" s="24" customFormat="1" ht="134.1" customHeight="1" x14ac:dyDescent="0.2">
      <c r="A9" s="37" t="s">
        <v>30</v>
      </c>
      <c r="B9" s="80" t="s">
        <v>169</v>
      </c>
      <c r="C9" s="21" t="s">
        <v>170</v>
      </c>
      <c r="D9" s="19" t="s">
        <v>171</v>
      </c>
      <c r="E9" s="19" t="s">
        <v>179</v>
      </c>
      <c r="F9" s="19" t="s">
        <v>34</v>
      </c>
      <c r="G9" s="81"/>
      <c r="H9" s="81">
        <v>4.0999999999999996</v>
      </c>
      <c r="I9" s="81" t="s">
        <v>186</v>
      </c>
      <c r="J9" s="77">
        <v>3.9</v>
      </c>
      <c r="K9" s="82">
        <v>4.0999999999999996</v>
      </c>
      <c r="L9" s="86"/>
      <c r="M9" s="19" t="s">
        <v>198</v>
      </c>
      <c r="N9" s="19">
        <v>67</v>
      </c>
      <c r="O9" s="84">
        <v>41</v>
      </c>
      <c r="P9" s="19">
        <v>24</v>
      </c>
      <c r="Q9" s="84">
        <v>12</v>
      </c>
      <c r="R9" s="29">
        <f t="shared" si="0"/>
        <v>6.5928E-2</v>
      </c>
      <c r="S9" s="30">
        <f t="shared" si="1"/>
        <v>11831.088460138333</v>
      </c>
      <c r="T9" s="84" t="s">
        <v>32</v>
      </c>
      <c r="U9" s="34"/>
      <c r="V9" s="79"/>
    </row>
    <row r="10" spans="1:158" s="24" customFormat="1" ht="134.1" customHeight="1" x14ac:dyDescent="0.2">
      <c r="A10" s="37" t="s">
        <v>30</v>
      </c>
      <c r="B10" s="80" t="s">
        <v>172</v>
      </c>
      <c r="C10" s="21" t="s">
        <v>160</v>
      </c>
      <c r="D10" s="19" t="s">
        <v>173</v>
      </c>
      <c r="E10" s="19" t="s">
        <v>35</v>
      </c>
      <c r="F10" s="19" t="s">
        <v>34</v>
      </c>
      <c r="G10" s="81"/>
      <c r="H10" s="81">
        <v>4.2</v>
      </c>
      <c r="I10" s="81"/>
      <c r="J10" s="77">
        <v>3.8</v>
      </c>
      <c r="K10" s="82">
        <v>3.8</v>
      </c>
      <c r="L10" s="83" t="s">
        <v>199</v>
      </c>
      <c r="M10" s="19" t="s">
        <v>198</v>
      </c>
      <c r="N10" s="19">
        <v>67</v>
      </c>
      <c r="O10" s="84">
        <v>41</v>
      </c>
      <c r="P10" s="19">
        <v>24</v>
      </c>
      <c r="Q10" s="84">
        <v>12</v>
      </c>
      <c r="R10" s="29">
        <f t="shared" si="0"/>
        <v>6.5928E-2</v>
      </c>
      <c r="S10" s="30">
        <f t="shared" si="1"/>
        <v>11831.088460138333</v>
      </c>
      <c r="T10" s="84" t="s">
        <v>32</v>
      </c>
      <c r="U10" s="34"/>
      <c r="V10" s="79"/>
    </row>
    <row r="11" spans="1:158" s="24" customFormat="1" ht="134.1" customHeight="1" x14ac:dyDescent="0.2">
      <c r="A11" s="37" t="s">
        <v>30</v>
      </c>
      <c r="B11" s="80" t="s">
        <v>200</v>
      </c>
      <c r="C11" s="21" t="s">
        <v>160</v>
      </c>
      <c r="D11" s="19" t="s">
        <v>175</v>
      </c>
      <c r="E11" s="19" t="s">
        <v>180</v>
      </c>
      <c r="F11" s="19" t="s">
        <v>34</v>
      </c>
      <c r="G11" s="81"/>
      <c r="H11" s="81">
        <v>5.74</v>
      </c>
      <c r="I11" s="81" t="s">
        <v>186</v>
      </c>
      <c r="J11" s="77">
        <v>5</v>
      </c>
      <c r="K11" s="82">
        <v>5.15</v>
      </c>
      <c r="L11" s="83" t="s">
        <v>201</v>
      </c>
      <c r="M11" s="19" t="s">
        <v>196</v>
      </c>
      <c r="N11" s="19">
        <v>67</v>
      </c>
      <c r="O11" s="84">
        <v>41</v>
      </c>
      <c r="P11" s="19">
        <v>32</v>
      </c>
      <c r="Q11" s="84">
        <v>12</v>
      </c>
      <c r="R11" s="29">
        <f t="shared" si="0"/>
        <v>8.7903999999999996E-2</v>
      </c>
      <c r="S11" s="30">
        <f t="shared" si="1"/>
        <v>8873.3163451037508</v>
      </c>
      <c r="T11" s="84" t="s">
        <v>32</v>
      </c>
      <c r="U11" s="34"/>
      <c r="V11" s="85"/>
    </row>
    <row r="12" spans="1:158" s="24" customFormat="1" ht="134.1" customHeight="1" x14ac:dyDescent="0.2">
      <c r="A12" s="37" t="s">
        <v>30</v>
      </c>
      <c r="B12" s="80" t="s">
        <v>202</v>
      </c>
      <c r="C12" s="21" t="s">
        <v>160</v>
      </c>
      <c r="D12" s="19" t="s">
        <v>175</v>
      </c>
      <c r="E12" s="19" t="s">
        <v>178</v>
      </c>
      <c r="F12" s="19" t="s">
        <v>34</v>
      </c>
      <c r="G12" s="81"/>
      <c r="H12" s="81">
        <v>5.74</v>
      </c>
      <c r="I12" s="81" t="s">
        <v>186</v>
      </c>
      <c r="J12" s="77">
        <v>5</v>
      </c>
      <c r="K12" s="82">
        <v>5.15</v>
      </c>
      <c r="L12" s="83" t="s">
        <v>201</v>
      </c>
      <c r="M12" s="19" t="s">
        <v>196</v>
      </c>
      <c r="N12" s="19">
        <v>67</v>
      </c>
      <c r="O12" s="84">
        <v>41</v>
      </c>
      <c r="P12" s="19">
        <v>32</v>
      </c>
      <c r="Q12" s="84">
        <v>12</v>
      </c>
      <c r="R12" s="29">
        <f t="shared" si="0"/>
        <v>8.7903999999999996E-2</v>
      </c>
      <c r="S12" s="30">
        <f t="shared" si="1"/>
        <v>8873.3163451037508</v>
      </c>
      <c r="T12" s="84" t="s">
        <v>32</v>
      </c>
      <c r="U12" s="34"/>
      <c r="V12" s="85"/>
    </row>
    <row r="13" spans="1:158" s="24" customFormat="1" ht="134.1" customHeight="1" x14ac:dyDescent="0.2">
      <c r="A13" s="37" t="s">
        <v>30</v>
      </c>
      <c r="B13" s="80" t="s">
        <v>203</v>
      </c>
      <c r="C13" s="21" t="s">
        <v>160</v>
      </c>
      <c r="D13" s="19" t="s">
        <v>176</v>
      </c>
      <c r="E13" s="19" t="s">
        <v>178</v>
      </c>
      <c r="F13" s="19" t="s">
        <v>34</v>
      </c>
      <c r="G13" s="81"/>
      <c r="H13" s="81">
        <v>5.95</v>
      </c>
      <c r="I13" s="81" t="s">
        <v>188</v>
      </c>
      <c r="J13" s="77">
        <v>5.2</v>
      </c>
      <c r="K13" s="82">
        <v>5.2</v>
      </c>
      <c r="L13" s="83" t="s">
        <v>204</v>
      </c>
      <c r="M13" s="19" t="s">
        <v>205</v>
      </c>
      <c r="N13" s="19">
        <v>67</v>
      </c>
      <c r="O13" s="84">
        <v>41</v>
      </c>
      <c r="P13" s="19">
        <v>60</v>
      </c>
      <c r="Q13" s="84">
        <v>12</v>
      </c>
      <c r="R13" s="29">
        <f t="shared" si="0"/>
        <v>0.16481999999999999</v>
      </c>
      <c r="S13" s="30">
        <f t="shared" si="1"/>
        <v>4732.4353840553331</v>
      </c>
      <c r="T13" s="84" t="s">
        <v>32</v>
      </c>
      <c r="U13" s="34"/>
      <c r="V13" s="85"/>
    </row>
    <row r="14" spans="1:158" s="24" customFormat="1" ht="134.1" customHeight="1" x14ac:dyDescent="0.2">
      <c r="A14" s="37" t="s">
        <v>30</v>
      </c>
      <c r="B14" s="80" t="s">
        <v>206</v>
      </c>
      <c r="C14" s="21" t="s">
        <v>160</v>
      </c>
      <c r="D14" s="19" t="s">
        <v>177</v>
      </c>
      <c r="E14" s="19" t="s">
        <v>178</v>
      </c>
      <c r="F14" s="19" t="s">
        <v>34</v>
      </c>
      <c r="G14" s="81"/>
      <c r="H14" s="81">
        <v>6.75</v>
      </c>
      <c r="I14" s="81" t="s">
        <v>188</v>
      </c>
      <c r="J14" s="77">
        <v>5.2</v>
      </c>
      <c r="K14" s="82">
        <v>5.2</v>
      </c>
      <c r="L14" s="83" t="s">
        <v>207</v>
      </c>
      <c r="M14" s="19" t="s">
        <v>208</v>
      </c>
      <c r="N14" s="19">
        <v>67</v>
      </c>
      <c r="O14" s="84">
        <v>41</v>
      </c>
      <c r="P14" s="19">
        <v>60</v>
      </c>
      <c r="Q14" s="84">
        <v>12</v>
      </c>
      <c r="R14" s="29">
        <f t="shared" si="0"/>
        <v>0.16481999999999999</v>
      </c>
      <c r="S14" s="30">
        <f t="shared" si="1"/>
        <v>4732.4353840553331</v>
      </c>
      <c r="T14" s="84" t="s">
        <v>32</v>
      </c>
      <c r="U14" s="34"/>
      <c r="V14" s="85"/>
    </row>
    <row r="15" spans="1:158" s="24" customFormat="1" ht="134.1" customHeight="1" x14ac:dyDescent="0.2">
      <c r="A15" s="37" t="s">
        <v>209</v>
      </c>
      <c r="B15" s="80" t="s">
        <v>210</v>
      </c>
      <c r="C15" s="21" t="s">
        <v>160</v>
      </c>
      <c r="D15" s="19" t="s">
        <v>177</v>
      </c>
      <c r="E15" s="19" t="s">
        <v>178</v>
      </c>
      <c r="F15" s="19" t="s">
        <v>34</v>
      </c>
      <c r="G15" s="81"/>
      <c r="H15" s="81">
        <v>6.75</v>
      </c>
      <c r="I15" s="81" t="s">
        <v>188</v>
      </c>
      <c r="J15" s="77">
        <v>5.2</v>
      </c>
      <c r="K15" s="82">
        <v>5.2</v>
      </c>
      <c r="L15" s="83" t="s">
        <v>207</v>
      </c>
      <c r="M15" s="19" t="s">
        <v>205</v>
      </c>
      <c r="N15" s="19">
        <v>67</v>
      </c>
      <c r="O15" s="84">
        <v>41</v>
      </c>
      <c r="P15" s="19">
        <v>60</v>
      </c>
      <c r="Q15" s="84">
        <v>12</v>
      </c>
      <c r="R15" s="29">
        <f t="shared" si="0"/>
        <v>0.16481999999999999</v>
      </c>
      <c r="S15" s="30">
        <f t="shared" si="1"/>
        <v>4732.4353840553331</v>
      </c>
      <c r="T15" s="84" t="s">
        <v>32</v>
      </c>
      <c r="U15" s="34"/>
      <c r="V15" s="85"/>
    </row>
  </sheetData>
  <mergeCells count="23">
    <mergeCell ref="A1:S1"/>
    <mergeCell ref="A2:A4"/>
    <mergeCell ref="B2:B4"/>
    <mergeCell ref="C2:C4"/>
    <mergeCell ref="D2:D4"/>
    <mergeCell ref="E2:E4"/>
    <mergeCell ref="F2:F4"/>
    <mergeCell ref="G2:G4"/>
    <mergeCell ref="H2:H4"/>
    <mergeCell ref="I2:J2"/>
    <mergeCell ref="T2:T4"/>
    <mergeCell ref="U2:U4"/>
    <mergeCell ref="I3:I4"/>
    <mergeCell ref="J3:J4"/>
    <mergeCell ref="K3:K4"/>
    <mergeCell ref="L3:L4"/>
    <mergeCell ref="N3:P3"/>
    <mergeCell ref="Q3:Q4"/>
    <mergeCell ref="R3:R4"/>
    <mergeCell ref="S3:S4"/>
    <mergeCell ref="K2:L2"/>
    <mergeCell ref="M2:M4"/>
    <mergeCell ref="N2:S2"/>
  </mergeCells>
  <phoneticPr fontId="10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64"/>
  <sheetViews>
    <sheetView topLeftCell="E20" zoomScale="110" zoomScaleNormal="110" workbookViewId="0">
      <selection activeCell="A23" sqref="A23:XFD23"/>
    </sheetView>
  </sheetViews>
  <sheetFormatPr defaultRowHeight="12" x14ac:dyDescent="0.2"/>
  <cols>
    <col min="1" max="1" width="0.85546875" style="90" customWidth="1"/>
    <col min="2" max="2" width="11.7109375" style="90" customWidth="1"/>
    <col min="3" max="3" width="14.42578125" style="90" customWidth="1"/>
    <col min="4" max="4" width="15.42578125" style="90" customWidth="1"/>
    <col min="5" max="5" width="12.140625" style="90" customWidth="1"/>
    <col min="6" max="6" width="11" style="90" customWidth="1"/>
    <col min="7" max="7" width="12.42578125" style="93" customWidth="1"/>
    <col min="8" max="8" width="12.28515625" style="90" customWidth="1"/>
    <col min="9" max="9" width="11.28515625" style="94" customWidth="1"/>
    <col min="10" max="10" width="12" style="90" customWidth="1"/>
    <col min="11" max="13" width="13.5703125" style="90" customWidth="1"/>
    <col min="14" max="257" width="8.7109375" style="90"/>
    <col min="258" max="258" width="0.85546875" style="90" customWidth="1"/>
    <col min="259" max="259" width="10" style="90" customWidth="1"/>
    <col min="260" max="260" width="13.140625" style="90" customWidth="1"/>
    <col min="261" max="261" width="14.28515625" style="90" customWidth="1"/>
    <col min="262" max="262" width="12.140625" style="90" customWidth="1"/>
    <col min="263" max="263" width="11" style="90" customWidth="1"/>
    <col min="264" max="264" width="12.42578125" style="90" customWidth="1"/>
    <col min="265" max="265" width="10.140625" style="90" customWidth="1"/>
    <col min="266" max="266" width="11.28515625" style="90" customWidth="1"/>
    <col min="267" max="267" width="9.85546875" style="90" customWidth="1"/>
    <col min="268" max="268" width="13.5703125" style="90" customWidth="1"/>
    <col min="269" max="269" width="14.5703125" style="90" customWidth="1"/>
    <col min="270" max="513" width="8.7109375" style="90"/>
    <col min="514" max="514" width="0.85546875" style="90" customWidth="1"/>
    <col min="515" max="515" width="10" style="90" customWidth="1"/>
    <col min="516" max="516" width="13.140625" style="90" customWidth="1"/>
    <col min="517" max="517" width="14.28515625" style="90" customWidth="1"/>
    <col min="518" max="518" width="12.140625" style="90" customWidth="1"/>
    <col min="519" max="519" width="11" style="90" customWidth="1"/>
    <col min="520" max="520" width="12.42578125" style="90" customWidth="1"/>
    <col min="521" max="521" width="10.140625" style="90" customWidth="1"/>
    <col min="522" max="522" width="11.28515625" style="90" customWidth="1"/>
    <col min="523" max="523" width="9.85546875" style="90" customWidth="1"/>
    <col min="524" max="524" width="13.5703125" style="90" customWidth="1"/>
    <col min="525" max="525" width="14.5703125" style="90" customWidth="1"/>
    <col min="526" max="769" width="8.7109375" style="90"/>
    <col min="770" max="770" width="0.85546875" style="90" customWidth="1"/>
    <col min="771" max="771" width="10" style="90" customWidth="1"/>
    <col min="772" max="772" width="13.140625" style="90" customWidth="1"/>
    <col min="773" max="773" width="14.28515625" style="90" customWidth="1"/>
    <col min="774" max="774" width="12.140625" style="90" customWidth="1"/>
    <col min="775" max="775" width="11" style="90" customWidth="1"/>
    <col min="776" max="776" width="12.42578125" style="90" customWidth="1"/>
    <col min="777" max="777" width="10.140625" style="90" customWidth="1"/>
    <col min="778" max="778" width="11.28515625" style="90" customWidth="1"/>
    <col min="779" max="779" width="9.85546875" style="90" customWidth="1"/>
    <col min="780" max="780" width="13.5703125" style="90" customWidth="1"/>
    <col min="781" max="781" width="14.5703125" style="90" customWidth="1"/>
    <col min="782" max="1025" width="8.7109375" style="90"/>
    <col min="1026" max="1026" width="0.85546875" style="90" customWidth="1"/>
    <col min="1027" max="1027" width="10" style="90" customWidth="1"/>
    <col min="1028" max="1028" width="13.140625" style="90" customWidth="1"/>
    <col min="1029" max="1029" width="14.28515625" style="90" customWidth="1"/>
    <col min="1030" max="1030" width="12.140625" style="90" customWidth="1"/>
    <col min="1031" max="1031" width="11" style="90" customWidth="1"/>
    <col min="1032" max="1032" width="12.42578125" style="90" customWidth="1"/>
    <col min="1033" max="1033" width="10.140625" style="90" customWidth="1"/>
    <col min="1034" max="1034" width="11.28515625" style="90" customWidth="1"/>
    <col min="1035" max="1035" width="9.85546875" style="90" customWidth="1"/>
    <col min="1036" max="1036" width="13.5703125" style="90" customWidth="1"/>
    <col min="1037" max="1037" width="14.5703125" style="90" customWidth="1"/>
    <col min="1038" max="1281" width="8.7109375" style="90"/>
    <col min="1282" max="1282" width="0.85546875" style="90" customWidth="1"/>
    <col min="1283" max="1283" width="10" style="90" customWidth="1"/>
    <col min="1284" max="1284" width="13.140625" style="90" customWidth="1"/>
    <col min="1285" max="1285" width="14.28515625" style="90" customWidth="1"/>
    <col min="1286" max="1286" width="12.140625" style="90" customWidth="1"/>
    <col min="1287" max="1287" width="11" style="90" customWidth="1"/>
    <col min="1288" max="1288" width="12.42578125" style="90" customWidth="1"/>
    <col min="1289" max="1289" width="10.140625" style="90" customWidth="1"/>
    <col min="1290" max="1290" width="11.28515625" style="90" customWidth="1"/>
    <col min="1291" max="1291" width="9.85546875" style="90" customWidth="1"/>
    <col min="1292" max="1292" width="13.5703125" style="90" customWidth="1"/>
    <col min="1293" max="1293" width="14.5703125" style="90" customWidth="1"/>
    <col min="1294" max="1537" width="8.7109375" style="90"/>
    <col min="1538" max="1538" width="0.85546875" style="90" customWidth="1"/>
    <col min="1539" max="1539" width="10" style="90" customWidth="1"/>
    <col min="1540" max="1540" width="13.140625" style="90" customWidth="1"/>
    <col min="1541" max="1541" width="14.28515625" style="90" customWidth="1"/>
    <col min="1542" max="1542" width="12.140625" style="90" customWidth="1"/>
    <col min="1543" max="1543" width="11" style="90" customWidth="1"/>
    <col min="1544" max="1544" width="12.42578125" style="90" customWidth="1"/>
    <col min="1545" max="1545" width="10.140625" style="90" customWidth="1"/>
    <col min="1546" max="1546" width="11.28515625" style="90" customWidth="1"/>
    <col min="1547" max="1547" width="9.85546875" style="90" customWidth="1"/>
    <col min="1548" max="1548" width="13.5703125" style="90" customWidth="1"/>
    <col min="1549" max="1549" width="14.5703125" style="90" customWidth="1"/>
    <col min="1550" max="1793" width="8.7109375" style="90"/>
    <col min="1794" max="1794" width="0.85546875" style="90" customWidth="1"/>
    <col min="1795" max="1795" width="10" style="90" customWidth="1"/>
    <col min="1796" max="1796" width="13.140625" style="90" customWidth="1"/>
    <col min="1797" max="1797" width="14.28515625" style="90" customWidth="1"/>
    <col min="1798" max="1798" width="12.140625" style="90" customWidth="1"/>
    <col min="1799" max="1799" width="11" style="90" customWidth="1"/>
    <col min="1800" max="1800" width="12.42578125" style="90" customWidth="1"/>
    <col min="1801" max="1801" width="10.140625" style="90" customWidth="1"/>
    <col min="1802" max="1802" width="11.28515625" style="90" customWidth="1"/>
    <col min="1803" max="1803" width="9.85546875" style="90" customWidth="1"/>
    <col min="1804" max="1804" width="13.5703125" style="90" customWidth="1"/>
    <col min="1805" max="1805" width="14.5703125" style="90" customWidth="1"/>
    <col min="1806" max="2049" width="8.7109375" style="90"/>
    <col min="2050" max="2050" width="0.85546875" style="90" customWidth="1"/>
    <col min="2051" max="2051" width="10" style="90" customWidth="1"/>
    <col min="2052" max="2052" width="13.140625" style="90" customWidth="1"/>
    <col min="2053" max="2053" width="14.28515625" style="90" customWidth="1"/>
    <col min="2054" max="2054" width="12.140625" style="90" customWidth="1"/>
    <col min="2055" max="2055" width="11" style="90" customWidth="1"/>
    <col min="2056" max="2056" width="12.42578125" style="90" customWidth="1"/>
    <col min="2057" max="2057" width="10.140625" style="90" customWidth="1"/>
    <col min="2058" max="2058" width="11.28515625" style="90" customWidth="1"/>
    <col min="2059" max="2059" width="9.85546875" style="90" customWidth="1"/>
    <col min="2060" max="2060" width="13.5703125" style="90" customWidth="1"/>
    <col min="2061" max="2061" width="14.5703125" style="90" customWidth="1"/>
    <col min="2062" max="2305" width="8.7109375" style="90"/>
    <col min="2306" max="2306" width="0.85546875" style="90" customWidth="1"/>
    <col min="2307" max="2307" width="10" style="90" customWidth="1"/>
    <col min="2308" max="2308" width="13.140625" style="90" customWidth="1"/>
    <col min="2309" max="2309" width="14.28515625" style="90" customWidth="1"/>
    <col min="2310" max="2310" width="12.140625" style="90" customWidth="1"/>
    <col min="2311" max="2311" width="11" style="90" customWidth="1"/>
    <col min="2312" max="2312" width="12.42578125" style="90" customWidth="1"/>
    <col min="2313" max="2313" width="10.140625" style="90" customWidth="1"/>
    <col min="2314" max="2314" width="11.28515625" style="90" customWidth="1"/>
    <col min="2315" max="2315" width="9.85546875" style="90" customWidth="1"/>
    <col min="2316" max="2316" width="13.5703125" style="90" customWidth="1"/>
    <col min="2317" max="2317" width="14.5703125" style="90" customWidth="1"/>
    <col min="2318" max="2561" width="8.7109375" style="90"/>
    <col min="2562" max="2562" width="0.85546875" style="90" customWidth="1"/>
    <col min="2563" max="2563" width="10" style="90" customWidth="1"/>
    <col min="2564" max="2564" width="13.140625" style="90" customWidth="1"/>
    <col min="2565" max="2565" width="14.28515625" style="90" customWidth="1"/>
    <col min="2566" max="2566" width="12.140625" style="90" customWidth="1"/>
    <col min="2567" max="2567" width="11" style="90" customWidth="1"/>
    <col min="2568" max="2568" width="12.42578125" style="90" customWidth="1"/>
    <col min="2569" max="2569" width="10.140625" style="90" customWidth="1"/>
    <col min="2570" max="2570" width="11.28515625" style="90" customWidth="1"/>
    <col min="2571" max="2571" width="9.85546875" style="90" customWidth="1"/>
    <col min="2572" max="2572" width="13.5703125" style="90" customWidth="1"/>
    <col min="2573" max="2573" width="14.5703125" style="90" customWidth="1"/>
    <col min="2574" max="2817" width="8.7109375" style="90"/>
    <col min="2818" max="2818" width="0.85546875" style="90" customWidth="1"/>
    <col min="2819" max="2819" width="10" style="90" customWidth="1"/>
    <col min="2820" max="2820" width="13.140625" style="90" customWidth="1"/>
    <col min="2821" max="2821" width="14.28515625" style="90" customWidth="1"/>
    <col min="2822" max="2822" width="12.140625" style="90" customWidth="1"/>
    <col min="2823" max="2823" width="11" style="90" customWidth="1"/>
    <col min="2824" max="2824" width="12.42578125" style="90" customWidth="1"/>
    <col min="2825" max="2825" width="10.140625" style="90" customWidth="1"/>
    <col min="2826" max="2826" width="11.28515625" style="90" customWidth="1"/>
    <col min="2827" max="2827" width="9.85546875" style="90" customWidth="1"/>
    <col min="2828" max="2828" width="13.5703125" style="90" customWidth="1"/>
    <col min="2829" max="2829" width="14.5703125" style="90" customWidth="1"/>
    <col min="2830" max="3073" width="8.7109375" style="90"/>
    <col min="3074" max="3074" width="0.85546875" style="90" customWidth="1"/>
    <col min="3075" max="3075" width="10" style="90" customWidth="1"/>
    <col min="3076" max="3076" width="13.140625" style="90" customWidth="1"/>
    <col min="3077" max="3077" width="14.28515625" style="90" customWidth="1"/>
    <col min="3078" max="3078" width="12.140625" style="90" customWidth="1"/>
    <col min="3079" max="3079" width="11" style="90" customWidth="1"/>
    <col min="3080" max="3080" width="12.42578125" style="90" customWidth="1"/>
    <col min="3081" max="3081" width="10.140625" style="90" customWidth="1"/>
    <col min="3082" max="3082" width="11.28515625" style="90" customWidth="1"/>
    <col min="3083" max="3083" width="9.85546875" style="90" customWidth="1"/>
    <col min="3084" max="3084" width="13.5703125" style="90" customWidth="1"/>
    <col min="3085" max="3085" width="14.5703125" style="90" customWidth="1"/>
    <col min="3086" max="3329" width="8.7109375" style="90"/>
    <col min="3330" max="3330" width="0.85546875" style="90" customWidth="1"/>
    <col min="3331" max="3331" width="10" style="90" customWidth="1"/>
    <col min="3332" max="3332" width="13.140625" style="90" customWidth="1"/>
    <col min="3333" max="3333" width="14.28515625" style="90" customWidth="1"/>
    <col min="3334" max="3334" width="12.140625" style="90" customWidth="1"/>
    <col min="3335" max="3335" width="11" style="90" customWidth="1"/>
    <col min="3336" max="3336" width="12.42578125" style="90" customWidth="1"/>
    <col min="3337" max="3337" width="10.140625" style="90" customWidth="1"/>
    <col min="3338" max="3338" width="11.28515625" style="90" customWidth="1"/>
    <col min="3339" max="3339" width="9.85546875" style="90" customWidth="1"/>
    <col min="3340" max="3340" width="13.5703125" style="90" customWidth="1"/>
    <col min="3341" max="3341" width="14.5703125" style="90" customWidth="1"/>
    <col min="3342" max="3585" width="8.7109375" style="90"/>
    <col min="3586" max="3586" width="0.85546875" style="90" customWidth="1"/>
    <col min="3587" max="3587" width="10" style="90" customWidth="1"/>
    <col min="3588" max="3588" width="13.140625" style="90" customWidth="1"/>
    <col min="3589" max="3589" width="14.28515625" style="90" customWidth="1"/>
    <col min="3590" max="3590" width="12.140625" style="90" customWidth="1"/>
    <col min="3591" max="3591" width="11" style="90" customWidth="1"/>
    <col min="3592" max="3592" width="12.42578125" style="90" customWidth="1"/>
    <col min="3593" max="3593" width="10.140625" style="90" customWidth="1"/>
    <col min="3594" max="3594" width="11.28515625" style="90" customWidth="1"/>
    <col min="3595" max="3595" width="9.85546875" style="90" customWidth="1"/>
    <col min="3596" max="3596" width="13.5703125" style="90" customWidth="1"/>
    <col min="3597" max="3597" width="14.5703125" style="90" customWidth="1"/>
    <col min="3598" max="3841" width="8.7109375" style="90"/>
    <col min="3842" max="3842" width="0.85546875" style="90" customWidth="1"/>
    <col min="3843" max="3843" width="10" style="90" customWidth="1"/>
    <col min="3844" max="3844" width="13.140625" style="90" customWidth="1"/>
    <col min="3845" max="3845" width="14.28515625" style="90" customWidth="1"/>
    <col min="3846" max="3846" width="12.140625" style="90" customWidth="1"/>
    <col min="3847" max="3847" width="11" style="90" customWidth="1"/>
    <col min="3848" max="3848" width="12.42578125" style="90" customWidth="1"/>
    <col min="3849" max="3849" width="10.140625" style="90" customWidth="1"/>
    <col min="3850" max="3850" width="11.28515625" style="90" customWidth="1"/>
    <col min="3851" max="3851" width="9.85546875" style="90" customWidth="1"/>
    <col min="3852" max="3852" width="13.5703125" style="90" customWidth="1"/>
    <col min="3853" max="3853" width="14.5703125" style="90" customWidth="1"/>
    <col min="3854" max="4097" width="8.7109375" style="90"/>
    <col min="4098" max="4098" width="0.85546875" style="90" customWidth="1"/>
    <col min="4099" max="4099" width="10" style="90" customWidth="1"/>
    <col min="4100" max="4100" width="13.140625" style="90" customWidth="1"/>
    <col min="4101" max="4101" width="14.28515625" style="90" customWidth="1"/>
    <col min="4102" max="4102" width="12.140625" style="90" customWidth="1"/>
    <col min="4103" max="4103" width="11" style="90" customWidth="1"/>
    <col min="4104" max="4104" width="12.42578125" style="90" customWidth="1"/>
    <col min="4105" max="4105" width="10.140625" style="90" customWidth="1"/>
    <col min="4106" max="4106" width="11.28515625" style="90" customWidth="1"/>
    <col min="4107" max="4107" width="9.85546875" style="90" customWidth="1"/>
    <col min="4108" max="4108" width="13.5703125" style="90" customWidth="1"/>
    <col min="4109" max="4109" width="14.5703125" style="90" customWidth="1"/>
    <col min="4110" max="4353" width="8.7109375" style="90"/>
    <col min="4354" max="4354" width="0.85546875" style="90" customWidth="1"/>
    <col min="4355" max="4355" width="10" style="90" customWidth="1"/>
    <col min="4356" max="4356" width="13.140625" style="90" customWidth="1"/>
    <col min="4357" max="4357" width="14.28515625" style="90" customWidth="1"/>
    <col min="4358" max="4358" width="12.140625" style="90" customWidth="1"/>
    <col min="4359" max="4359" width="11" style="90" customWidth="1"/>
    <col min="4360" max="4360" width="12.42578125" style="90" customWidth="1"/>
    <col min="4361" max="4361" width="10.140625" style="90" customWidth="1"/>
    <col min="4362" max="4362" width="11.28515625" style="90" customWidth="1"/>
    <col min="4363" max="4363" width="9.85546875" style="90" customWidth="1"/>
    <col min="4364" max="4364" width="13.5703125" style="90" customWidth="1"/>
    <col min="4365" max="4365" width="14.5703125" style="90" customWidth="1"/>
    <col min="4366" max="4609" width="8.7109375" style="90"/>
    <col min="4610" max="4610" width="0.85546875" style="90" customWidth="1"/>
    <col min="4611" max="4611" width="10" style="90" customWidth="1"/>
    <col min="4612" max="4612" width="13.140625" style="90" customWidth="1"/>
    <col min="4613" max="4613" width="14.28515625" style="90" customWidth="1"/>
    <col min="4614" max="4614" width="12.140625" style="90" customWidth="1"/>
    <col min="4615" max="4615" width="11" style="90" customWidth="1"/>
    <col min="4616" max="4616" width="12.42578125" style="90" customWidth="1"/>
    <col min="4617" max="4617" width="10.140625" style="90" customWidth="1"/>
    <col min="4618" max="4618" width="11.28515625" style="90" customWidth="1"/>
    <col min="4619" max="4619" width="9.85546875" style="90" customWidth="1"/>
    <col min="4620" max="4620" width="13.5703125" style="90" customWidth="1"/>
    <col min="4621" max="4621" width="14.5703125" style="90" customWidth="1"/>
    <col min="4622" max="4865" width="8.7109375" style="90"/>
    <col min="4866" max="4866" width="0.85546875" style="90" customWidth="1"/>
    <col min="4867" max="4867" width="10" style="90" customWidth="1"/>
    <col min="4868" max="4868" width="13.140625" style="90" customWidth="1"/>
    <col min="4869" max="4869" width="14.28515625" style="90" customWidth="1"/>
    <col min="4870" max="4870" width="12.140625" style="90" customWidth="1"/>
    <col min="4871" max="4871" width="11" style="90" customWidth="1"/>
    <col min="4872" max="4872" width="12.42578125" style="90" customWidth="1"/>
    <col min="4873" max="4873" width="10.140625" style="90" customWidth="1"/>
    <col min="4874" max="4874" width="11.28515625" style="90" customWidth="1"/>
    <col min="4875" max="4875" width="9.85546875" style="90" customWidth="1"/>
    <col min="4876" max="4876" width="13.5703125" style="90" customWidth="1"/>
    <col min="4877" max="4877" width="14.5703125" style="90" customWidth="1"/>
    <col min="4878" max="5121" width="8.7109375" style="90"/>
    <col min="5122" max="5122" width="0.85546875" style="90" customWidth="1"/>
    <col min="5123" max="5123" width="10" style="90" customWidth="1"/>
    <col min="5124" max="5124" width="13.140625" style="90" customWidth="1"/>
    <col min="5125" max="5125" width="14.28515625" style="90" customWidth="1"/>
    <col min="5126" max="5126" width="12.140625" style="90" customWidth="1"/>
    <col min="5127" max="5127" width="11" style="90" customWidth="1"/>
    <col min="5128" max="5128" width="12.42578125" style="90" customWidth="1"/>
    <col min="5129" max="5129" width="10.140625" style="90" customWidth="1"/>
    <col min="5130" max="5130" width="11.28515625" style="90" customWidth="1"/>
    <col min="5131" max="5131" width="9.85546875" style="90" customWidth="1"/>
    <col min="5132" max="5132" width="13.5703125" style="90" customWidth="1"/>
    <col min="5133" max="5133" width="14.5703125" style="90" customWidth="1"/>
    <col min="5134" max="5377" width="8.7109375" style="90"/>
    <col min="5378" max="5378" width="0.85546875" style="90" customWidth="1"/>
    <col min="5379" max="5379" width="10" style="90" customWidth="1"/>
    <col min="5380" max="5380" width="13.140625" style="90" customWidth="1"/>
    <col min="5381" max="5381" width="14.28515625" style="90" customWidth="1"/>
    <col min="5382" max="5382" width="12.140625" style="90" customWidth="1"/>
    <col min="5383" max="5383" width="11" style="90" customWidth="1"/>
    <col min="5384" max="5384" width="12.42578125" style="90" customWidth="1"/>
    <col min="5385" max="5385" width="10.140625" style="90" customWidth="1"/>
    <col min="5386" max="5386" width="11.28515625" style="90" customWidth="1"/>
    <col min="5387" max="5387" width="9.85546875" style="90" customWidth="1"/>
    <col min="5388" max="5388" width="13.5703125" style="90" customWidth="1"/>
    <col min="5389" max="5389" width="14.5703125" style="90" customWidth="1"/>
    <col min="5390" max="5633" width="8.7109375" style="90"/>
    <col min="5634" max="5634" width="0.85546875" style="90" customWidth="1"/>
    <col min="5635" max="5635" width="10" style="90" customWidth="1"/>
    <col min="5636" max="5636" width="13.140625" style="90" customWidth="1"/>
    <col min="5637" max="5637" width="14.28515625" style="90" customWidth="1"/>
    <col min="5638" max="5638" width="12.140625" style="90" customWidth="1"/>
    <col min="5639" max="5639" width="11" style="90" customWidth="1"/>
    <col min="5640" max="5640" width="12.42578125" style="90" customWidth="1"/>
    <col min="5641" max="5641" width="10.140625" style="90" customWidth="1"/>
    <col min="5642" max="5642" width="11.28515625" style="90" customWidth="1"/>
    <col min="5643" max="5643" width="9.85546875" style="90" customWidth="1"/>
    <col min="5644" max="5644" width="13.5703125" style="90" customWidth="1"/>
    <col min="5645" max="5645" width="14.5703125" style="90" customWidth="1"/>
    <col min="5646" max="5889" width="8.7109375" style="90"/>
    <col min="5890" max="5890" width="0.85546875" style="90" customWidth="1"/>
    <col min="5891" max="5891" width="10" style="90" customWidth="1"/>
    <col min="5892" max="5892" width="13.140625" style="90" customWidth="1"/>
    <col min="5893" max="5893" width="14.28515625" style="90" customWidth="1"/>
    <col min="5894" max="5894" width="12.140625" style="90" customWidth="1"/>
    <col min="5895" max="5895" width="11" style="90" customWidth="1"/>
    <col min="5896" max="5896" width="12.42578125" style="90" customWidth="1"/>
    <col min="5897" max="5897" width="10.140625" style="90" customWidth="1"/>
    <col min="5898" max="5898" width="11.28515625" style="90" customWidth="1"/>
    <col min="5899" max="5899" width="9.85546875" style="90" customWidth="1"/>
    <col min="5900" max="5900" width="13.5703125" style="90" customWidth="1"/>
    <col min="5901" max="5901" width="14.5703125" style="90" customWidth="1"/>
    <col min="5902" max="6145" width="8.7109375" style="90"/>
    <col min="6146" max="6146" width="0.85546875" style="90" customWidth="1"/>
    <col min="6147" max="6147" width="10" style="90" customWidth="1"/>
    <col min="6148" max="6148" width="13.140625" style="90" customWidth="1"/>
    <col min="6149" max="6149" width="14.28515625" style="90" customWidth="1"/>
    <col min="6150" max="6150" width="12.140625" style="90" customWidth="1"/>
    <col min="6151" max="6151" width="11" style="90" customWidth="1"/>
    <col min="6152" max="6152" width="12.42578125" style="90" customWidth="1"/>
    <col min="6153" max="6153" width="10.140625" style="90" customWidth="1"/>
    <col min="6154" max="6154" width="11.28515625" style="90" customWidth="1"/>
    <col min="6155" max="6155" width="9.85546875" style="90" customWidth="1"/>
    <col min="6156" max="6156" width="13.5703125" style="90" customWidth="1"/>
    <col min="6157" max="6157" width="14.5703125" style="90" customWidth="1"/>
    <col min="6158" max="6401" width="8.7109375" style="90"/>
    <col min="6402" max="6402" width="0.85546875" style="90" customWidth="1"/>
    <col min="6403" max="6403" width="10" style="90" customWidth="1"/>
    <col min="6404" max="6404" width="13.140625" style="90" customWidth="1"/>
    <col min="6405" max="6405" width="14.28515625" style="90" customWidth="1"/>
    <col min="6406" max="6406" width="12.140625" style="90" customWidth="1"/>
    <col min="6407" max="6407" width="11" style="90" customWidth="1"/>
    <col min="6408" max="6408" width="12.42578125" style="90" customWidth="1"/>
    <col min="6409" max="6409" width="10.140625" style="90" customWidth="1"/>
    <col min="6410" max="6410" width="11.28515625" style="90" customWidth="1"/>
    <col min="6411" max="6411" width="9.85546875" style="90" customWidth="1"/>
    <col min="6412" max="6412" width="13.5703125" style="90" customWidth="1"/>
    <col min="6413" max="6413" width="14.5703125" style="90" customWidth="1"/>
    <col min="6414" max="6657" width="8.7109375" style="90"/>
    <col min="6658" max="6658" width="0.85546875" style="90" customWidth="1"/>
    <col min="6659" max="6659" width="10" style="90" customWidth="1"/>
    <col min="6660" max="6660" width="13.140625" style="90" customWidth="1"/>
    <col min="6661" max="6661" width="14.28515625" style="90" customWidth="1"/>
    <col min="6662" max="6662" width="12.140625" style="90" customWidth="1"/>
    <col min="6663" max="6663" width="11" style="90" customWidth="1"/>
    <col min="6664" max="6664" width="12.42578125" style="90" customWidth="1"/>
    <col min="6665" max="6665" width="10.140625" style="90" customWidth="1"/>
    <col min="6666" max="6666" width="11.28515625" style="90" customWidth="1"/>
    <col min="6667" max="6667" width="9.85546875" style="90" customWidth="1"/>
    <col min="6668" max="6668" width="13.5703125" style="90" customWidth="1"/>
    <col min="6669" max="6669" width="14.5703125" style="90" customWidth="1"/>
    <col min="6670" max="6913" width="8.7109375" style="90"/>
    <col min="6914" max="6914" width="0.85546875" style="90" customWidth="1"/>
    <col min="6915" max="6915" width="10" style="90" customWidth="1"/>
    <col min="6916" max="6916" width="13.140625" style="90" customWidth="1"/>
    <col min="6917" max="6917" width="14.28515625" style="90" customWidth="1"/>
    <col min="6918" max="6918" width="12.140625" style="90" customWidth="1"/>
    <col min="6919" max="6919" width="11" style="90" customWidth="1"/>
    <col min="6920" max="6920" width="12.42578125" style="90" customWidth="1"/>
    <col min="6921" max="6921" width="10.140625" style="90" customWidth="1"/>
    <col min="6922" max="6922" width="11.28515625" style="90" customWidth="1"/>
    <col min="6923" max="6923" width="9.85546875" style="90" customWidth="1"/>
    <col min="6924" max="6924" width="13.5703125" style="90" customWidth="1"/>
    <col min="6925" max="6925" width="14.5703125" style="90" customWidth="1"/>
    <col min="6926" max="7169" width="8.7109375" style="90"/>
    <col min="7170" max="7170" width="0.85546875" style="90" customWidth="1"/>
    <col min="7171" max="7171" width="10" style="90" customWidth="1"/>
    <col min="7172" max="7172" width="13.140625" style="90" customWidth="1"/>
    <col min="7173" max="7173" width="14.28515625" style="90" customWidth="1"/>
    <col min="7174" max="7174" width="12.140625" style="90" customWidth="1"/>
    <col min="7175" max="7175" width="11" style="90" customWidth="1"/>
    <col min="7176" max="7176" width="12.42578125" style="90" customWidth="1"/>
    <col min="7177" max="7177" width="10.140625" style="90" customWidth="1"/>
    <col min="7178" max="7178" width="11.28515625" style="90" customWidth="1"/>
    <col min="7179" max="7179" width="9.85546875" style="90" customWidth="1"/>
    <col min="7180" max="7180" width="13.5703125" style="90" customWidth="1"/>
    <col min="7181" max="7181" width="14.5703125" style="90" customWidth="1"/>
    <col min="7182" max="7425" width="8.7109375" style="90"/>
    <col min="7426" max="7426" width="0.85546875" style="90" customWidth="1"/>
    <col min="7427" max="7427" width="10" style="90" customWidth="1"/>
    <col min="7428" max="7428" width="13.140625" style="90" customWidth="1"/>
    <col min="7429" max="7429" width="14.28515625" style="90" customWidth="1"/>
    <col min="7430" max="7430" width="12.140625" style="90" customWidth="1"/>
    <col min="7431" max="7431" width="11" style="90" customWidth="1"/>
    <col min="7432" max="7432" width="12.42578125" style="90" customWidth="1"/>
    <col min="7433" max="7433" width="10.140625" style="90" customWidth="1"/>
    <col min="7434" max="7434" width="11.28515625" style="90" customWidth="1"/>
    <col min="7435" max="7435" width="9.85546875" style="90" customWidth="1"/>
    <col min="7436" max="7436" width="13.5703125" style="90" customWidth="1"/>
    <col min="7437" max="7437" width="14.5703125" style="90" customWidth="1"/>
    <col min="7438" max="7681" width="8.7109375" style="90"/>
    <col min="7682" max="7682" width="0.85546875" style="90" customWidth="1"/>
    <col min="7683" max="7683" width="10" style="90" customWidth="1"/>
    <col min="7684" max="7684" width="13.140625" style="90" customWidth="1"/>
    <col min="7685" max="7685" width="14.28515625" style="90" customWidth="1"/>
    <col min="7686" max="7686" width="12.140625" style="90" customWidth="1"/>
    <col min="7687" max="7687" width="11" style="90" customWidth="1"/>
    <col min="7688" max="7688" width="12.42578125" style="90" customWidth="1"/>
    <col min="7689" max="7689" width="10.140625" style="90" customWidth="1"/>
    <col min="7690" max="7690" width="11.28515625" style="90" customWidth="1"/>
    <col min="7691" max="7691" width="9.85546875" style="90" customWidth="1"/>
    <col min="7692" max="7692" width="13.5703125" style="90" customWidth="1"/>
    <col min="7693" max="7693" width="14.5703125" style="90" customWidth="1"/>
    <col min="7694" max="7937" width="8.7109375" style="90"/>
    <col min="7938" max="7938" width="0.85546875" style="90" customWidth="1"/>
    <col min="7939" max="7939" width="10" style="90" customWidth="1"/>
    <col min="7940" max="7940" width="13.140625" style="90" customWidth="1"/>
    <col min="7941" max="7941" width="14.28515625" style="90" customWidth="1"/>
    <col min="7942" max="7942" width="12.140625" style="90" customWidth="1"/>
    <col min="7943" max="7943" width="11" style="90" customWidth="1"/>
    <col min="7944" max="7944" width="12.42578125" style="90" customWidth="1"/>
    <col min="7945" max="7945" width="10.140625" style="90" customWidth="1"/>
    <col min="7946" max="7946" width="11.28515625" style="90" customWidth="1"/>
    <col min="7947" max="7947" width="9.85546875" style="90" customWidth="1"/>
    <col min="7948" max="7948" width="13.5703125" style="90" customWidth="1"/>
    <col min="7949" max="7949" width="14.5703125" style="90" customWidth="1"/>
    <col min="7950" max="8193" width="8.7109375" style="90"/>
    <col min="8194" max="8194" width="0.85546875" style="90" customWidth="1"/>
    <col min="8195" max="8195" width="10" style="90" customWidth="1"/>
    <col min="8196" max="8196" width="13.140625" style="90" customWidth="1"/>
    <col min="8197" max="8197" width="14.28515625" style="90" customWidth="1"/>
    <col min="8198" max="8198" width="12.140625" style="90" customWidth="1"/>
    <col min="8199" max="8199" width="11" style="90" customWidth="1"/>
    <col min="8200" max="8200" width="12.42578125" style="90" customWidth="1"/>
    <col min="8201" max="8201" width="10.140625" style="90" customWidth="1"/>
    <col min="8202" max="8202" width="11.28515625" style="90" customWidth="1"/>
    <col min="8203" max="8203" width="9.85546875" style="90" customWidth="1"/>
    <col min="8204" max="8204" width="13.5703125" style="90" customWidth="1"/>
    <col min="8205" max="8205" width="14.5703125" style="90" customWidth="1"/>
    <col min="8206" max="8449" width="8.7109375" style="90"/>
    <col min="8450" max="8450" width="0.85546875" style="90" customWidth="1"/>
    <col min="8451" max="8451" width="10" style="90" customWidth="1"/>
    <col min="8452" max="8452" width="13.140625" style="90" customWidth="1"/>
    <col min="8453" max="8453" width="14.28515625" style="90" customWidth="1"/>
    <col min="8454" max="8454" width="12.140625" style="90" customWidth="1"/>
    <col min="8455" max="8455" width="11" style="90" customWidth="1"/>
    <col min="8456" max="8456" width="12.42578125" style="90" customWidth="1"/>
    <col min="8457" max="8457" width="10.140625" style="90" customWidth="1"/>
    <col min="8458" max="8458" width="11.28515625" style="90" customWidth="1"/>
    <col min="8459" max="8459" width="9.85546875" style="90" customWidth="1"/>
    <col min="8460" max="8460" width="13.5703125" style="90" customWidth="1"/>
    <col min="8461" max="8461" width="14.5703125" style="90" customWidth="1"/>
    <col min="8462" max="8705" width="8.7109375" style="90"/>
    <col min="8706" max="8706" width="0.85546875" style="90" customWidth="1"/>
    <col min="8707" max="8707" width="10" style="90" customWidth="1"/>
    <col min="8708" max="8708" width="13.140625" style="90" customWidth="1"/>
    <col min="8709" max="8709" width="14.28515625" style="90" customWidth="1"/>
    <col min="8710" max="8710" width="12.140625" style="90" customWidth="1"/>
    <col min="8711" max="8711" width="11" style="90" customWidth="1"/>
    <col min="8712" max="8712" width="12.42578125" style="90" customWidth="1"/>
    <col min="8713" max="8713" width="10.140625" style="90" customWidth="1"/>
    <col min="8714" max="8714" width="11.28515625" style="90" customWidth="1"/>
    <col min="8715" max="8715" width="9.85546875" style="90" customWidth="1"/>
    <col min="8716" max="8716" width="13.5703125" style="90" customWidth="1"/>
    <col min="8717" max="8717" width="14.5703125" style="90" customWidth="1"/>
    <col min="8718" max="8961" width="8.7109375" style="90"/>
    <col min="8962" max="8962" width="0.85546875" style="90" customWidth="1"/>
    <col min="8963" max="8963" width="10" style="90" customWidth="1"/>
    <col min="8964" max="8964" width="13.140625" style="90" customWidth="1"/>
    <col min="8965" max="8965" width="14.28515625" style="90" customWidth="1"/>
    <col min="8966" max="8966" width="12.140625" style="90" customWidth="1"/>
    <col min="8967" max="8967" width="11" style="90" customWidth="1"/>
    <col min="8968" max="8968" width="12.42578125" style="90" customWidth="1"/>
    <col min="8969" max="8969" width="10.140625" style="90" customWidth="1"/>
    <col min="8970" max="8970" width="11.28515625" style="90" customWidth="1"/>
    <col min="8971" max="8971" width="9.85546875" style="90" customWidth="1"/>
    <col min="8972" max="8972" width="13.5703125" style="90" customWidth="1"/>
    <col min="8973" max="8973" width="14.5703125" style="90" customWidth="1"/>
    <col min="8974" max="9217" width="8.7109375" style="90"/>
    <col min="9218" max="9218" width="0.85546875" style="90" customWidth="1"/>
    <col min="9219" max="9219" width="10" style="90" customWidth="1"/>
    <col min="9220" max="9220" width="13.140625" style="90" customWidth="1"/>
    <col min="9221" max="9221" width="14.28515625" style="90" customWidth="1"/>
    <col min="9222" max="9222" width="12.140625" style="90" customWidth="1"/>
    <col min="9223" max="9223" width="11" style="90" customWidth="1"/>
    <col min="9224" max="9224" width="12.42578125" style="90" customWidth="1"/>
    <col min="9225" max="9225" width="10.140625" style="90" customWidth="1"/>
    <col min="9226" max="9226" width="11.28515625" style="90" customWidth="1"/>
    <col min="9227" max="9227" width="9.85546875" style="90" customWidth="1"/>
    <col min="9228" max="9228" width="13.5703125" style="90" customWidth="1"/>
    <col min="9229" max="9229" width="14.5703125" style="90" customWidth="1"/>
    <col min="9230" max="9473" width="8.7109375" style="90"/>
    <col min="9474" max="9474" width="0.85546875" style="90" customWidth="1"/>
    <col min="9475" max="9475" width="10" style="90" customWidth="1"/>
    <col min="9476" max="9476" width="13.140625" style="90" customWidth="1"/>
    <col min="9477" max="9477" width="14.28515625" style="90" customWidth="1"/>
    <col min="9478" max="9478" width="12.140625" style="90" customWidth="1"/>
    <col min="9479" max="9479" width="11" style="90" customWidth="1"/>
    <col min="9480" max="9480" width="12.42578125" style="90" customWidth="1"/>
    <col min="9481" max="9481" width="10.140625" style="90" customWidth="1"/>
    <col min="9482" max="9482" width="11.28515625" style="90" customWidth="1"/>
    <col min="9483" max="9483" width="9.85546875" style="90" customWidth="1"/>
    <col min="9484" max="9484" width="13.5703125" style="90" customWidth="1"/>
    <col min="9485" max="9485" width="14.5703125" style="90" customWidth="1"/>
    <col min="9486" max="9729" width="8.7109375" style="90"/>
    <col min="9730" max="9730" width="0.85546875" style="90" customWidth="1"/>
    <col min="9731" max="9731" width="10" style="90" customWidth="1"/>
    <col min="9732" max="9732" width="13.140625" style="90" customWidth="1"/>
    <col min="9733" max="9733" width="14.28515625" style="90" customWidth="1"/>
    <col min="9734" max="9734" width="12.140625" style="90" customWidth="1"/>
    <col min="9735" max="9735" width="11" style="90" customWidth="1"/>
    <col min="9736" max="9736" width="12.42578125" style="90" customWidth="1"/>
    <col min="9737" max="9737" width="10.140625" style="90" customWidth="1"/>
    <col min="9738" max="9738" width="11.28515625" style="90" customWidth="1"/>
    <col min="9739" max="9739" width="9.85546875" style="90" customWidth="1"/>
    <col min="9740" max="9740" width="13.5703125" style="90" customWidth="1"/>
    <col min="9741" max="9741" width="14.5703125" style="90" customWidth="1"/>
    <col min="9742" max="9985" width="8.7109375" style="90"/>
    <col min="9986" max="9986" width="0.85546875" style="90" customWidth="1"/>
    <col min="9987" max="9987" width="10" style="90" customWidth="1"/>
    <col min="9988" max="9988" width="13.140625" style="90" customWidth="1"/>
    <col min="9989" max="9989" width="14.28515625" style="90" customWidth="1"/>
    <col min="9990" max="9990" width="12.140625" style="90" customWidth="1"/>
    <col min="9991" max="9991" width="11" style="90" customWidth="1"/>
    <col min="9992" max="9992" width="12.42578125" style="90" customWidth="1"/>
    <col min="9993" max="9993" width="10.140625" style="90" customWidth="1"/>
    <col min="9994" max="9994" width="11.28515625" style="90" customWidth="1"/>
    <col min="9995" max="9995" width="9.85546875" style="90" customWidth="1"/>
    <col min="9996" max="9996" width="13.5703125" style="90" customWidth="1"/>
    <col min="9997" max="9997" width="14.5703125" style="90" customWidth="1"/>
    <col min="9998" max="10241" width="8.7109375" style="90"/>
    <col min="10242" max="10242" width="0.85546875" style="90" customWidth="1"/>
    <col min="10243" max="10243" width="10" style="90" customWidth="1"/>
    <col min="10244" max="10244" width="13.140625" style="90" customWidth="1"/>
    <col min="10245" max="10245" width="14.28515625" style="90" customWidth="1"/>
    <col min="10246" max="10246" width="12.140625" style="90" customWidth="1"/>
    <col min="10247" max="10247" width="11" style="90" customWidth="1"/>
    <col min="10248" max="10248" width="12.42578125" style="90" customWidth="1"/>
    <col min="10249" max="10249" width="10.140625" style="90" customWidth="1"/>
    <col min="10250" max="10250" width="11.28515625" style="90" customWidth="1"/>
    <col min="10251" max="10251" width="9.85546875" style="90" customWidth="1"/>
    <col min="10252" max="10252" width="13.5703125" style="90" customWidth="1"/>
    <col min="10253" max="10253" width="14.5703125" style="90" customWidth="1"/>
    <col min="10254" max="10497" width="8.7109375" style="90"/>
    <col min="10498" max="10498" width="0.85546875" style="90" customWidth="1"/>
    <col min="10499" max="10499" width="10" style="90" customWidth="1"/>
    <col min="10500" max="10500" width="13.140625" style="90" customWidth="1"/>
    <col min="10501" max="10501" width="14.28515625" style="90" customWidth="1"/>
    <col min="10502" max="10502" width="12.140625" style="90" customWidth="1"/>
    <col min="10503" max="10503" width="11" style="90" customWidth="1"/>
    <col min="10504" max="10504" width="12.42578125" style="90" customWidth="1"/>
    <col min="10505" max="10505" width="10.140625" style="90" customWidth="1"/>
    <col min="10506" max="10506" width="11.28515625" style="90" customWidth="1"/>
    <col min="10507" max="10507" width="9.85546875" style="90" customWidth="1"/>
    <col min="10508" max="10508" width="13.5703125" style="90" customWidth="1"/>
    <col min="10509" max="10509" width="14.5703125" style="90" customWidth="1"/>
    <col min="10510" max="10753" width="8.7109375" style="90"/>
    <col min="10754" max="10754" width="0.85546875" style="90" customWidth="1"/>
    <col min="10755" max="10755" width="10" style="90" customWidth="1"/>
    <col min="10756" max="10756" width="13.140625" style="90" customWidth="1"/>
    <col min="10757" max="10757" width="14.28515625" style="90" customWidth="1"/>
    <col min="10758" max="10758" width="12.140625" style="90" customWidth="1"/>
    <col min="10759" max="10759" width="11" style="90" customWidth="1"/>
    <col min="10760" max="10760" width="12.42578125" style="90" customWidth="1"/>
    <col min="10761" max="10761" width="10.140625" style="90" customWidth="1"/>
    <col min="10762" max="10762" width="11.28515625" style="90" customWidth="1"/>
    <col min="10763" max="10763" width="9.85546875" style="90" customWidth="1"/>
    <col min="10764" max="10764" width="13.5703125" style="90" customWidth="1"/>
    <col min="10765" max="10765" width="14.5703125" style="90" customWidth="1"/>
    <col min="10766" max="11009" width="8.7109375" style="90"/>
    <col min="11010" max="11010" width="0.85546875" style="90" customWidth="1"/>
    <col min="11011" max="11011" width="10" style="90" customWidth="1"/>
    <col min="11012" max="11012" width="13.140625" style="90" customWidth="1"/>
    <col min="11013" max="11013" width="14.28515625" style="90" customWidth="1"/>
    <col min="11014" max="11014" width="12.140625" style="90" customWidth="1"/>
    <col min="11015" max="11015" width="11" style="90" customWidth="1"/>
    <col min="11016" max="11016" width="12.42578125" style="90" customWidth="1"/>
    <col min="11017" max="11017" width="10.140625" style="90" customWidth="1"/>
    <col min="11018" max="11018" width="11.28515625" style="90" customWidth="1"/>
    <col min="11019" max="11019" width="9.85546875" style="90" customWidth="1"/>
    <col min="11020" max="11020" width="13.5703125" style="90" customWidth="1"/>
    <col min="11021" max="11021" width="14.5703125" style="90" customWidth="1"/>
    <col min="11022" max="11265" width="8.7109375" style="90"/>
    <col min="11266" max="11266" width="0.85546875" style="90" customWidth="1"/>
    <col min="11267" max="11267" width="10" style="90" customWidth="1"/>
    <col min="11268" max="11268" width="13.140625" style="90" customWidth="1"/>
    <col min="11269" max="11269" width="14.28515625" style="90" customWidth="1"/>
    <col min="11270" max="11270" width="12.140625" style="90" customWidth="1"/>
    <col min="11271" max="11271" width="11" style="90" customWidth="1"/>
    <col min="11272" max="11272" width="12.42578125" style="90" customWidth="1"/>
    <col min="11273" max="11273" width="10.140625" style="90" customWidth="1"/>
    <col min="11274" max="11274" width="11.28515625" style="90" customWidth="1"/>
    <col min="11275" max="11275" width="9.85546875" style="90" customWidth="1"/>
    <col min="11276" max="11276" width="13.5703125" style="90" customWidth="1"/>
    <col min="11277" max="11277" width="14.5703125" style="90" customWidth="1"/>
    <col min="11278" max="11521" width="8.7109375" style="90"/>
    <col min="11522" max="11522" width="0.85546875" style="90" customWidth="1"/>
    <col min="11523" max="11523" width="10" style="90" customWidth="1"/>
    <col min="11524" max="11524" width="13.140625" style="90" customWidth="1"/>
    <col min="11525" max="11525" width="14.28515625" style="90" customWidth="1"/>
    <col min="11526" max="11526" width="12.140625" style="90" customWidth="1"/>
    <col min="11527" max="11527" width="11" style="90" customWidth="1"/>
    <col min="11528" max="11528" width="12.42578125" style="90" customWidth="1"/>
    <col min="11529" max="11529" width="10.140625" style="90" customWidth="1"/>
    <col min="11530" max="11530" width="11.28515625" style="90" customWidth="1"/>
    <col min="11531" max="11531" width="9.85546875" style="90" customWidth="1"/>
    <col min="11532" max="11532" width="13.5703125" style="90" customWidth="1"/>
    <col min="11533" max="11533" width="14.5703125" style="90" customWidth="1"/>
    <col min="11534" max="11777" width="8.7109375" style="90"/>
    <col min="11778" max="11778" width="0.85546875" style="90" customWidth="1"/>
    <col min="11779" max="11779" width="10" style="90" customWidth="1"/>
    <col min="11780" max="11780" width="13.140625" style="90" customWidth="1"/>
    <col min="11781" max="11781" width="14.28515625" style="90" customWidth="1"/>
    <col min="11782" max="11782" width="12.140625" style="90" customWidth="1"/>
    <col min="11783" max="11783" width="11" style="90" customWidth="1"/>
    <col min="11784" max="11784" width="12.42578125" style="90" customWidth="1"/>
    <col min="11785" max="11785" width="10.140625" style="90" customWidth="1"/>
    <col min="11786" max="11786" width="11.28515625" style="90" customWidth="1"/>
    <col min="11787" max="11787" width="9.85546875" style="90" customWidth="1"/>
    <col min="11788" max="11788" width="13.5703125" style="90" customWidth="1"/>
    <col min="11789" max="11789" width="14.5703125" style="90" customWidth="1"/>
    <col min="11790" max="12033" width="8.7109375" style="90"/>
    <col min="12034" max="12034" width="0.85546875" style="90" customWidth="1"/>
    <col min="12035" max="12035" width="10" style="90" customWidth="1"/>
    <col min="12036" max="12036" width="13.140625" style="90" customWidth="1"/>
    <col min="12037" max="12037" width="14.28515625" style="90" customWidth="1"/>
    <col min="12038" max="12038" width="12.140625" style="90" customWidth="1"/>
    <col min="12039" max="12039" width="11" style="90" customWidth="1"/>
    <col min="12040" max="12040" width="12.42578125" style="90" customWidth="1"/>
    <col min="12041" max="12041" width="10.140625" style="90" customWidth="1"/>
    <col min="12042" max="12042" width="11.28515625" style="90" customWidth="1"/>
    <col min="12043" max="12043" width="9.85546875" style="90" customWidth="1"/>
    <col min="12044" max="12044" width="13.5703125" style="90" customWidth="1"/>
    <col min="12045" max="12045" width="14.5703125" style="90" customWidth="1"/>
    <col min="12046" max="12289" width="8.7109375" style="90"/>
    <col min="12290" max="12290" width="0.85546875" style="90" customWidth="1"/>
    <col min="12291" max="12291" width="10" style="90" customWidth="1"/>
    <col min="12292" max="12292" width="13.140625" style="90" customWidth="1"/>
    <col min="12293" max="12293" width="14.28515625" style="90" customWidth="1"/>
    <col min="12294" max="12294" width="12.140625" style="90" customWidth="1"/>
    <col min="12295" max="12295" width="11" style="90" customWidth="1"/>
    <col min="12296" max="12296" width="12.42578125" style="90" customWidth="1"/>
    <col min="12297" max="12297" width="10.140625" style="90" customWidth="1"/>
    <col min="12298" max="12298" width="11.28515625" style="90" customWidth="1"/>
    <col min="12299" max="12299" width="9.85546875" style="90" customWidth="1"/>
    <col min="12300" max="12300" width="13.5703125" style="90" customWidth="1"/>
    <col min="12301" max="12301" width="14.5703125" style="90" customWidth="1"/>
    <col min="12302" max="12545" width="8.7109375" style="90"/>
    <col min="12546" max="12546" width="0.85546875" style="90" customWidth="1"/>
    <col min="12547" max="12547" width="10" style="90" customWidth="1"/>
    <col min="12548" max="12548" width="13.140625" style="90" customWidth="1"/>
    <col min="12549" max="12549" width="14.28515625" style="90" customWidth="1"/>
    <col min="12550" max="12550" width="12.140625" style="90" customWidth="1"/>
    <col min="12551" max="12551" width="11" style="90" customWidth="1"/>
    <col min="12552" max="12552" width="12.42578125" style="90" customWidth="1"/>
    <col min="12553" max="12553" width="10.140625" style="90" customWidth="1"/>
    <col min="12554" max="12554" width="11.28515625" style="90" customWidth="1"/>
    <col min="12555" max="12555" width="9.85546875" style="90" customWidth="1"/>
    <col min="12556" max="12556" width="13.5703125" style="90" customWidth="1"/>
    <col min="12557" max="12557" width="14.5703125" style="90" customWidth="1"/>
    <col min="12558" max="12801" width="8.7109375" style="90"/>
    <col min="12802" max="12802" width="0.85546875" style="90" customWidth="1"/>
    <col min="12803" max="12803" width="10" style="90" customWidth="1"/>
    <col min="12804" max="12804" width="13.140625" style="90" customWidth="1"/>
    <col min="12805" max="12805" width="14.28515625" style="90" customWidth="1"/>
    <col min="12806" max="12806" width="12.140625" style="90" customWidth="1"/>
    <col min="12807" max="12807" width="11" style="90" customWidth="1"/>
    <col min="12808" max="12808" width="12.42578125" style="90" customWidth="1"/>
    <col min="12809" max="12809" width="10.140625" style="90" customWidth="1"/>
    <col min="12810" max="12810" width="11.28515625" style="90" customWidth="1"/>
    <col min="12811" max="12811" width="9.85546875" style="90" customWidth="1"/>
    <col min="12812" max="12812" width="13.5703125" style="90" customWidth="1"/>
    <col min="12813" max="12813" width="14.5703125" style="90" customWidth="1"/>
    <col min="12814" max="13057" width="8.7109375" style="90"/>
    <col min="13058" max="13058" width="0.85546875" style="90" customWidth="1"/>
    <col min="13059" max="13059" width="10" style="90" customWidth="1"/>
    <col min="13060" max="13060" width="13.140625" style="90" customWidth="1"/>
    <col min="13061" max="13061" width="14.28515625" style="90" customWidth="1"/>
    <col min="13062" max="13062" width="12.140625" style="90" customWidth="1"/>
    <col min="13063" max="13063" width="11" style="90" customWidth="1"/>
    <col min="13064" max="13064" width="12.42578125" style="90" customWidth="1"/>
    <col min="13065" max="13065" width="10.140625" style="90" customWidth="1"/>
    <col min="13066" max="13066" width="11.28515625" style="90" customWidth="1"/>
    <col min="13067" max="13067" width="9.85546875" style="90" customWidth="1"/>
    <col min="13068" max="13068" width="13.5703125" style="90" customWidth="1"/>
    <col min="13069" max="13069" width="14.5703125" style="90" customWidth="1"/>
    <col min="13070" max="13313" width="8.7109375" style="90"/>
    <col min="13314" max="13314" width="0.85546875" style="90" customWidth="1"/>
    <col min="13315" max="13315" width="10" style="90" customWidth="1"/>
    <col min="13316" max="13316" width="13.140625" style="90" customWidth="1"/>
    <col min="13317" max="13317" width="14.28515625" style="90" customWidth="1"/>
    <col min="13318" max="13318" width="12.140625" style="90" customWidth="1"/>
    <col min="13319" max="13319" width="11" style="90" customWidth="1"/>
    <col min="13320" max="13320" width="12.42578125" style="90" customWidth="1"/>
    <col min="13321" max="13321" width="10.140625" style="90" customWidth="1"/>
    <col min="13322" max="13322" width="11.28515625" style="90" customWidth="1"/>
    <col min="13323" max="13323" width="9.85546875" style="90" customWidth="1"/>
    <col min="13324" max="13324" width="13.5703125" style="90" customWidth="1"/>
    <col min="13325" max="13325" width="14.5703125" style="90" customWidth="1"/>
    <col min="13326" max="13569" width="8.7109375" style="90"/>
    <col min="13570" max="13570" width="0.85546875" style="90" customWidth="1"/>
    <col min="13571" max="13571" width="10" style="90" customWidth="1"/>
    <col min="13572" max="13572" width="13.140625" style="90" customWidth="1"/>
    <col min="13573" max="13573" width="14.28515625" style="90" customWidth="1"/>
    <col min="13574" max="13574" width="12.140625" style="90" customWidth="1"/>
    <col min="13575" max="13575" width="11" style="90" customWidth="1"/>
    <col min="13576" max="13576" width="12.42578125" style="90" customWidth="1"/>
    <col min="13577" max="13577" width="10.140625" style="90" customWidth="1"/>
    <col min="13578" max="13578" width="11.28515625" style="90" customWidth="1"/>
    <col min="13579" max="13579" width="9.85546875" style="90" customWidth="1"/>
    <col min="13580" max="13580" width="13.5703125" style="90" customWidth="1"/>
    <col min="13581" max="13581" width="14.5703125" style="90" customWidth="1"/>
    <col min="13582" max="13825" width="8.7109375" style="90"/>
    <col min="13826" max="13826" width="0.85546875" style="90" customWidth="1"/>
    <col min="13827" max="13827" width="10" style="90" customWidth="1"/>
    <col min="13828" max="13828" width="13.140625" style="90" customWidth="1"/>
    <col min="13829" max="13829" width="14.28515625" style="90" customWidth="1"/>
    <col min="13830" max="13830" width="12.140625" style="90" customWidth="1"/>
    <col min="13831" max="13831" width="11" style="90" customWidth="1"/>
    <col min="13832" max="13832" width="12.42578125" style="90" customWidth="1"/>
    <col min="13833" max="13833" width="10.140625" style="90" customWidth="1"/>
    <col min="13834" max="13834" width="11.28515625" style="90" customWidth="1"/>
    <col min="13835" max="13835" width="9.85546875" style="90" customWidth="1"/>
    <col min="13836" max="13836" width="13.5703125" style="90" customWidth="1"/>
    <col min="13837" max="13837" width="14.5703125" style="90" customWidth="1"/>
    <col min="13838" max="14081" width="8.7109375" style="90"/>
    <col min="14082" max="14082" width="0.85546875" style="90" customWidth="1"/>
    <col min="14083" max="14083" width="10" style="90" customWidth="1"/>
    <col min="14084" max="14084" width="13.140625" style="90" customWidth="1"/>
    <col min="14085" max="14085" width="14.28515625" style="90" customWidth="1"/>
    <col min="14086" max="14086" width="12.140625" style="90" customWidth="1"/>
    <col min="14087" max="14087" width="11" style="90" customWidth="1"/>
    <col min="14088" max="14088" width="12.42578125" style="90" customWidth="1"/>
    <col min="14089" max="14089" width="10.140625" style="90" customWidth="1"/>
    <col min="14090" max="14090" width="11.28515625" style="90" customWidth="1"/>
    <col min="14091" max="14091" width="9.85546875" style="90" customWidth="1"/>
    <col min="14092" max="14092" width="13.5703125" style="90" customWidth="1"/>
    <col min="14093" max="14093" width="14.5703125" style="90" customWidth="1"/>
    <col min="14094" max="14337" width="8.7109375" style="90"/>
    <col min="14338" max="14338" width="0.85546875" style="90" customWidth="1"/>
    <col min="14339" max="14339" width="10" style="90" customWidth="1"/>
    <col min="14340" max="14340" width="13.140625" style="90" customWidth="1"/>
    <col min="14341" max="14341" width="14.28515625" style="90" customWidth="1"/>
    <col min="14342" max="14342" width="12.140625" style="90" customWidth="1"/>
    <col min="14343" max="14343" width="11" style="90" customWidth="1"/>
    <col min="14344" max="14344" width="12.42578125" style="90" customWidth="1"/>
    <col min="14345" max="14345" width="10.140625" style="90" customWidth="1"/>
    <col min="14346" max="14346" width="11.28515625" style="90" customWidth="1"/>
    <col min="14347" max="14347" width="9.85546875" style="90" customWidth="1"/>
    <col min="14348" max="14348" width="13.5703125" style="90" customWidth="1"/>
    <col min="14349" max="14349" width="14.5703125" style="90" customWidth="1"/>
    <col min="14350" max="14593" width="8.7109375" style="90"/>
    <col min="14594" max="14594" width="0.85546875" style="90" customWidth="1"/>
    <col min="14595" max="14595" width="10" style="90" customWidth="1"/>
    <col min="14596" max="14596" width="13.140625" style="90" customWidth="1"/>
    <col min="14597" max="14597" width="14.28515625" style="90" customWidth="1"/>
    <col min="14598" max="14598" width="12.140625" style="90" customWidth="1"/>
    <col min="14599" max="14599" width="11" style="90" customWidth="1"/>
    <col min="14600" max="14600" width="12.42578125" style="90" customWidth="1"/>
    <col min="14601" max="14601" width="10.140625" style="90" customWidth="1"/>
    <col min="14602" max="14602" width="11.28515625" style="90" customWidth="1"/>
    <col min="14603" max="14603" width="9.85546875" style="90" customWidth="1"/>
    <col min="14604" max="14604" width="13.5703125" style="90" customWidth="1"/>
    <col min="14605" max="14605" width="14.5703125" style="90" customWidth="1"/>
    <col min="14606" max="14849" width="8.7109375" style="90"/>
    <col min="14850" max="14850" width="0.85546875" style="90" customWidth="1"/>
    <col min="14851" max="14851" width="10" style="90" customWidth="1"/>
    <col min="14852" max="14852" width="13.140625" style="90" customWidth="1"/>
    <col min="14853" max="14853" width="14.28515625" style="90" customWidth="1"/>
    <col min="14854" max="14854" width="12.140625" style="90" customWidth="1"/>
    <col min="14855" max="14855" width="11" style="90" customWidth="1"/>
    <col min="14856" max="14856" width="12.42578125" style="90" customWidth="1"/>
    <col min="14857" max="14857" width="10.140625" style="90" customWidth="1"/>
    <col min="14858" max="14858" width="11.28515625" style="90" customWidth="1"/>
    <col min="14859" max="14859" width="9.85546875" style="90" customWidth="1"/>
    <col min="14860" max="14860" width="13.5703125" style="90" customWidth="1"/>
    <col min="14861" max="14861" width="14.5703125" style="90" customWidth="1"/>
    <col min="14862" max="15105" width="8.7109375" style="90"/>
    <col min="15106" max="15106" width="0.85546875" style="90" customWidth="1"/>
    <col min="15107" max="15107" width="10" style="90" customWidth="1"/>
    <col min="15108" max="15108" width="13.140625" style="90" customWidth="1"/>
    <col min="15109" max="15109" width="14.28515625" style="90" customWidth="1"/>
    <col min="15110" max="15110" width="12.140625" style="90" customWidth="1"/>
    <col min="15111" max="15111" width="11" style="90" customWidth="1"/>
    <col min="15112" max="15112" width="12.42578125" style="90" customWidth="1"/>
    <col min="15113" max="15113" width="10.140625" style="90" customWidth="1"/>
    <col min="15114" max="15114" width="11.28515625" style="90" customWidth="1"/>
    <col min="15115" max="15115" width="9.85546875" style="90" customWidth="1"/>
    <col min="15116" max="15116" width="13.5703125" style="90" customWidth="1"/>
    <col min="15117" max="15117" width="14.5703125" style="90" customWidth="1"/>
    <col min="15118" max="15361" width="8.7109375" style="90"/>
    <col min="15362" max="15362" width="0.85546875" style="90" customWidth="1"/>
    <col min="15363" max="15363" width="10" style="90" customWidth="1"/>
    <col min="15364" max="15364" width="13.140625" style="90" customWidth="1"/>
    <col min="15365" max="15365" width="14.28515625" style="90" customWidth="1"/>
    <col min="15366" max="15366" width="12.140625" style="90" customWidth="1"/>
    <col min="15367" max="15367" width="11" style="90" customWidth="1"/>
    <col min="15368" max="15368" width="12.42578125" style="90" customWidth="1"/>
    <col min="15369" max="15369" width="10.140625" style="90" customWidth="1"/>
    <col min="15370" max="15370" width="11.28515625" style="90" customWidth="1"/>
    <col min="15371" max="15371" width="9.85546875" style="90" customWidth="1"/>
    <col min="15372" max="15372" width="13.5703125" style="90" customWidth="1"/>
    <col min="15373" max="15373" width="14.5703125" style="90" customWidth="1"/>
    <col min="15374" max="15617" width="8.7109375" style="90"/>
    <col min="15618" max="15618" width="0.85546875" style="90" customWidth="1"/>
    <col min="15619" max="15619" width="10" style="90" customWidth="1"/>
    <col min="15620" max="15620" width="13.140625" style="90" customWidth="1"/>
    <col min="15621" max="15621" width="14.28515625" style="90" customWidth="1"/>
    <col min="15622" max="15622" width="12.140625" style="90" customWidth="1"/>
    <col min="15623" max="15623" width="11" style="90" customWidth="1"/>
    <col min="15624" max="15624" width="12.42578125" style="90" customWidth="1"/>
    <col min="15625" max="15625" width="10.140625" style="90" customWidth="1"/>
    <col min="15626" max="15626" width="11.28515625" style="90" customWidth="1"/>
    <col min="15627" max="15627" width="9.85546875" style="90" customWidth="1"/>
    <col min="15628" max="15628" width="13.5703125" style="90" customWidth="1"/>
    <col min="15629" max="15629" width="14.5703125" style="90" customWidth="1"/>
    <col min="15630" max="15873" width="8.7109375" style="90"/>
    <col min="15874" max="15874" width="0.85546875" style="90" customWidth="1"/>
    <col min="15875" max="15875" width="10" style="90" customWidth="1"/>
    <col min="15876" max="15876" width="13.140625" style="90" customWidth="1"/>
    <col min="15877" max="15877" width="14.28515625" style="90" customWidth="1"/>
    <col min="15878" max="15878" width="12.140625" style="90" customWidth="1"/>
    <col min="15879" max="15879" width="11" style="90" customWidth="1"/>
    <col min="15880" max="15880" width="12.42578125" style="90" customWidth="1"/>
    <col min="15881" max="15881" width="10.140625" style="90" customWidth="1"/>
    <col min="15882" max="15882" width="11.28515625" style="90" customWidth="1"/>
    <col min="15883" max="15883" width="9.85546875" style="90" customWidth="1"/>
    <col min="15884" max="15884" width="13.5703125" style="90" customWidth="1"/>
    <col min="15885" max="15885" width="14.5703125" style="90" customWidth="1"/>
    <col min="15886" max="16129" width="8.7109375" style="90"/>
    <col min="16130" max="16130" width="0.85546875" style="90" customWidth="1"/>
    <col min="16131" max="16131" width="10" style="90" customWidth="1"/>
    <col min="16132" max="16132" width="13.140625" style="90" customWidth="1"/>
    <col min="16133" max="16133" width="14.28515625" style="90" customWidth="1"/>
    <col min="16134" max="16134" width="12.140625" style="90" customWidth="1"/>
    <col min="16135" max="16135" width="11" style="90" customWidth="1"/>
    <col min="16136" max="16136" width="12.42578125" style="90" customWidth="1"/>
    <col min="16137" max="16137" width="10.140625" style="90" customWidth="1"/>
    <col min="16138" max="16138" width="11.28515625" style="90" customWidth="1"/>
    <col min="16139" max="16139" width="9.85546875" style="90" customWidth="1"/>
    <col min="16140" max="16140" width="13.5703125" style="90" customWidth="1"/>
    <col min="16141" max="16141" width="14.5703125" style="90" customWidth="1"/>
    <col min="16142" max="16384" width="8.7109375" style="90"/>
  </cols>
  <sheetData>
    <row r="1" spans="2:13" ht="17.25" customHeight="1" x14ac:dyDescent="0.2">
      <c r="C1" s="91"/>
      <c r="D1" s="91"/>
      <c r="E1" s="92"/>
      <c r="F1" s="92"/>
      <c r="K1" s="91"/>
      <c r="L1" s="91"/>
      <c r="M1" s="91"/>
    </row>
    <row r="2" spans="2:13" ht="24.2" customHeight="1" x14ac:dyDescent="0.2">
      <c r="C2" s="95" t="s">
        <v>215</v>
      </c>
      <c r="D2" s="96">
        <v>45805</v>
      </c>
      <c r="F2" s="95"/>
      <c r="K2" s="91"/>
      <c r="L2" s="91"/>
      <c r="M2" s="91"/>
    </row>
    <row r="3" spans="2:13" s="102" customFormat="1" ht="46.5" customHeight="1" x14ac:dyDescent="0.2">
      <c r="B3" s="97" t="s">
        <v>216</v>
      </c>
      <c r="C3" s="97" t="s">
        <v>217</v>
      </c>
      <c r="D3" s="97" t="s">
        <v>217</v>
      </c>
      <c r="E3" s="98" t="s">
        <v>218</v>
      </c>
      <c r="F3" s="98" t="s">
        <v>219</v>
      </c>
      <c r="G3" s="99" t="s">
        <v>220</v>
      </c>
      <c r="H3" s="100" t="s">
        <v>221</v>
      </c>
      <c r="I3" s="97" t="s">
        <v>222</v>
      </c>
      <c r="J3" s="101" t="s">
        <v>223</v>
      </c>
      <c r="K3" s="98" t="s">
        <v>224</v>
      </c>
      <c r="L3" s="98" t="s">
        <v>225</v>
      </c>
      <c r="M3" s="98" t="s">
        <v>226</v>
      </c>
    </row>
    <row r="4" spans="2:13" s="102" customFormat="1" ht="19.5" customHeight="1" x14ac:dyDescent="0.2">
      <c r="B4" s="103"/>
      <c r="C4" s="203" t="s">
        <v>227</v>
      </c>
      <c r="D4" s="204"/>
      <c r="E4" s="205"/>
      <c r="F4" s="104"/>
      <c r="G4" s="105"/>
      <c r="H4" s="106"/>
      <c r="I4" s="106"/>
      <c r="J4" s="107"/>
      <c r="K4" s="108"/>
      <c r="L4" s="108"/>
      <c r="M4" s="108"/>
    </row>
    <row r="5" spans="2:13" s="91" customFormat="1" ht="23.85" customHeight="1" x14ac:dyDescent="0.2">
      <c r="B5" s="201" t="s">
        <v>228</v>
      </c>
      <c r="C5" s="109" t="s">
        <v>229</v>
      </c>
      <c r="D5" s="110" t="s">
        <v>230</v>
      </c>
      <c r="E5" s="110" t="s">
        <v>231</v>
      </c>
      <c r="F5" s="111">
        <v>2000</v>
      </c>
      <c r="G5" s="111">
        <v>750</v>
      </c>
      <c r="H5" s="112">
        <v>350</v>
      </c>
      <c r="I5" s="113">
        <f>'[21]charges details'!G18</f>
        <v>170</v>
      </c>
      <c r="J5" s="114">
        <f>SUM(F5:I5)</f>
        <v>3270</v>
      </c>
      <c r="K5" s="115">
        <v>3300</v>
      </c>
      <c r="L5" s="116">
        <v>2750</v>
      </c>
      <c r="M5" s="117">
        <v>2600</v>
      </c>
    </row>
    <row r="6" spans="2:13" s="91" customFormat="1" ht="20.25" customHeight="1" x14ac:dyDescent="0.2">
      <c r="B6" s="202"/>
      <c r="C6" s="109" t="s">
        <v>232</v>
      </c>
      <c r="D6" s="110" t="s">
        <v>230</v>
      </c>
      <c r="E6" s="110" t="s">
        <v>231</v>
      </c>
      <c r="F6" s="111">
        <v>2600</v>
      </c>
      <c r="G6" s="111">
        <v>750</v>
      </c>
      <c r="H6" s="112">
        <v>350</v>
      </c>
      <c r="I6" s="113">
        <f>'[21]charges details'!G19</f>
        <v>125</v>
      </c>
      <c r="J6" s="114">
        <f t="shared" ref="J6:J45" si="0">SUM(F6:I6)</f>
        <v>3825</v>
      </c>
      <c r="K6" s="115">
        <v>3850</v>
      </c>
      <c r="L6" s="116">
        <v>3750</v>
      </c>
      <c r="M6" s="117">
        <v>3000</v>
      </c>
    </row>
    <row r="7" spans="2:13" s="91" customFormat="1" ht="25.5" customHeight="1" x14ac:dyDescent="0.2">
      <c r="B7" s="202"/>
      <c r="C7" s="118" t="s">
        <v>233</v>
      </c>
      <c r="D7" s="110" t="s">
        <v>230</v>
      </c>
      <c r="E7" s="110" t="s">
        <v>231</v>
      </c>
      <c r="F7" s="111">
        <v>2600</v>
      </c>
      <c r="G7" s="111">
        <v>750</v>
      </c>
      <c r="H7" s="112">
        <v>350</v>
      </c>
      <c r="I7" s="113">
        <f t="shared" ref="I7:I10" si="1">I6</f>
        <v>125</v>
      </c>
      <c r="J7" s="114">
        <f>SUM(F7:I7)</f>
        <v>3825</v>
      </c>
      <c r="K7" s="115">
        <v>3850</v>
      </c>
      <c r="L7" s="116">
        <v>3750</v>
      </c>
      <c r="M7" s="117">
        <v>3400</v>
      </c>
    </row>
    <row r="8" spans="2:13" s="91" customFormat="1" ht="25.5" customHeight="1" x14ac:dyDescent="0.2">
      <c r="B8" s="202"/>
      <c r="C8" s="118" t="s">
        <v>234</v>
      </c>
      <c r="D8" s="110" t="s">
        <v>230</v>
      </c>
      <c r="E8" s="110" t="s">
        <v>231</v>
      </c>
      <c r="F8" s="111">
        <v>5200</v>
      </c>
      <c r="G8" s="111">
        <v>750</v>
      </c>
      <c r="H8" s="112">
        <v>350</v>
      </c>
      <c r="I8" s="113">
        <f t="shared" si="1"/>
        <v>125</v>
      </c>
      <c r="J8" s="114">
        <f t="shared" si="0"/>
        <v>6425</v>
      </c>
      <c r="K8" s="115">
        <v>6450</v>
      </c>
      <c r="L8" s="116">
        <v>6000</v>
      </c>
      <c r="M8" s="117">
        <v>6200</v>
      </c>
    </row>
    <row r="9" spans="2:13" s="91" customFormat="1" ht="27" customHeight="1" x14ac:dyDescent="0.2">
      <c r="B9" s="201" t="s">
        <v>228</v>
      </c>
      <c r="C9" s="118" t="s">
        <v>235</v>
      </c>
      <c r="D9" s="110" t="s">
        <v>230</v>
      </c>
      <c r="E9" s="110" t="s">
        <v>231</v>
      </c>
      <c r="F9" s="111">
        <v>2200</v>
      </c>
      <c r="G9" s="111">
        <v>750</v>
      </c>
      <c r="H9" s="112">
        <v>350</v>
      </c>
      <c r="I9" s="113">
        <f t="shared" si="1"/>
        <v>125</v>
      </c>
      <c r="J9" s="114">
        <f t="shared" si="0"/>
        <v>3425</v>
      </c>
      <c r="K9" s="115">
        <v>3450</v>
      </c>
      <c r="L9" s="116">
        <v>3000</v>
      </c>
      <c r="M9" s="117">
        <v>2700</v>
      </c>
    </row>
    <row r="10" spans="2:13" s="91" customFormat="1" ht="26.85" customHeight="1" x14ac:dyDescent="0.2">
      <c r="B10" s="202"/>
      <c r="C10" s="119" t="s">
        <v>236</v>
      </c>
      <c r="D10" s="110" t="s">
        <v>230</v>
      </c>
      <c r="E10" s="110" t="s">
        <v>231</v>
      </c>
      <c r="F10" s="111">
        <v>2400</v>
      </c>
      <c r="G10" s="111">
        <v>750</v>
      </c>
      <c r="H10" s="112">
        <v>350</v>
      </c>
      <c r="I10" s="113">
        <f t="shared" si="1"/>
        <v>125</v>
      </c>
      <c r="J10" s="114">
        <f t="shared" si="0"/>
        <v>3625</v>
      </c>
      <c r="K10" s="115">
        <v>3650</v>
      </c>
      <c r="L10" s="116">
        <v>3200</v>
      </c>
      <c r="M10" s="117">
        <v>2700</v>
      </c>
    </row>
    <row r="11" spans="2:13" s="102" customFormat="1" ht="20.25" customHeight="1" x14ac:dyDescent="0.2">
      <c r="B11" s="103"/>
      <c r="C11" s="206" t="s">
        <v>237</v>
      </c>
      <c r="D11" s="207"/>
      <c r="E11" s="208"/>
      <c r="F11" s="120"/>
      <c r="G11" s="105"/>
      <c r="H11" s="106"/>
      <c r="I11" s="106"/>
      <c r="J11" s="106"/>
      <c r="K11" s="120"/>
      <c r="L11" s="120"/>
      <c r="M11" s="120"/>
    </row>
    <row r="12" spans="2:13" s="91" customFormat="1" ht="27.75" customHeight="1" x14ac:dyDescent="0.2">
      <c r="B12" s="201" t="s">
        <v>238</v>
      </c>
      <c r="C12" s="109" t="s">
        <v>229</v>
      </c>
      <c r="D12" s="110" t="s">
        <v>239</v>
      </c>
      <c r="E12" s="121" t="s">
        <v>240</v>
      </c>
      <c r="F12" s="111">
        <v>3050</v>
      </c>
      <c r="G12" s="122">
        <v>240</v>
      </c>
      <c r="H12" s="112">
        <v>300</v>
      </c>
      <c r="I12" s="113">
        <f>'[21]charges details'!F18</f>
        <v>200</v>
      </c>
      <c r="J12" s="114">
        <f t="shared" si="0"/>
        <v>3790</v>
      </c>
      <c r="K12" s="115">
        <v>3800</v>
      </c>
      <c r="L12" s="116">
        <v>3200</v>
      </c>
      <c r="M12" s="117">
        <v>3000</v>
      </c>
    </row>
    <row r="13" spans="2:13" s="125" customFormat="1" ht="20.45" customHeight="1" x14ac:dyDescent="0.2">
      <c r="B13" s="202"/>
      <c r="C13" s="123" t="s">
        <v>232</v>
      </c>
      <c r="D13" s="124" t="s">
        <v>241</v>
      </c>
      <c r="E13" s="124" t="s">
        <v>240</v>
      </c>
      <c r="F13" s="111">
        <v>2550</v>
      </c>
      <c r="G13" s="122">
        <v>240</v>
      </c>
      <c r="H13" s="112">
        <v>300</v>
      </c>
      <c r="I13" s="113">
        <f>'[21]charges details'!F19</f>
        <v>155</v>
      </c>
      <c r="J13" s="114">
        <f t="shared" si="0"/>
        <v>3245</v>
      </c>
      <c r="K13" s="115">
        <v>3300</v>
      </c>
      <c r="L13" s="116">
        <v>3200</v>
      </c>
      <c r="M13" s="117">
        <v>3000</v>
      </c>
    </row>
    <row r="14" spans="2:13" s="91" customFormat="1" ht="20.45" customHeight="1" x14ac:dyDescent="0.2">
      <c r="B14" s="202"/>
      <c r="C14" s="109" t="s">
        <v>242</v>
      </c>
      <c r="D14" s="110" t="s">
        <v>241</v>
      </c>
      <c r="E14" s="110" t="s">
        <v>240</v>
      </c>
      <c r="F14" s="111">
        <v>2600</v>
      </c>
      <c r="G14" s="122">
        <v>240</v>
      </c>
      <c r="H14" s="112">
        <v>300</v>
      </c>
      <c r="I14" s="113">
        <f t="shared" ref="I14:I17" si="2">I13</f>
        <v>155</v>
      </c>
      <c r="J14" s="114">
        <f>SUM(F14:I14)</f>
        <v>3295</v>
      </c>
      <c r="K14" s="115">
        <v>3300</v>
      </c>
      <c r="L14" s="116">
        <v>3200</v>
      </c>
      <c r="M14" s="117">
        <v>3100</v>
      </c>
    </row>
    <row r="15" spans="2:13" s="91" customFormat="1" ht="20.45" customHeight="1" x14ac:dyDescent="0.2">
      <c r="B15" s="202"/>
      <c r="C15" s="118" t="s">
        <v>234</v>
      </c>
      <c r="D15" s="110" t="s">
        <v>241</v>
      </c>
      <c r="E15" s="110" t="s">
        <v>240</v>
      </c>
      <c r="F15" s="111">
        <v>3600</v>
      </c>
      <c r="G15" s="122">
        <v>240</v>
      </c>
      <c r="H15" s="112">
        <v>300</v>
      </c>
      <c r="I15" s="113">
        <f t="shared" si="2"/>
        <v>155</v>
      </c>
      <c r="J15" s="114">
        <f t="shared" si="0"/>
        <v>4295</v>
      </c>
      <c r="K15" s="115">
        <v>4300</v>
      </c>
      <c r="L15" s="116">
        <v>4200</v>
      </c>
      <c r="M15" s="117">
        <v>4200</v>
      </c>
    </row>
    <row r="16" spans="2:13" s="91" customFormat="1" ht="23.45" customHeight="1" x14ac:dyDescent="0.2">
      <c r="B16" s="201" t="s">
        <v>238</v>
      </c>
      <c r="C16" s="118" t="s">
        <v>235</v>
      </c>
      <c r="D16" s="110" t="s">
        <v>241</v>
      </c>
      <c r="E16" s="110" t="s">
        <v>240</v>
      </c>
      <c r="F16" s="111">
        <v>3200</v>
      </c>
      <c r="G16" s="122">
        <v>240</v>
      </c>
      <c r="H16" s="112">
        <v>300</v>
      </c>
      <c r="I16" s="113">
        <f t="shared" si="2"/>
        <v>155</v>
      </c>
      <c r="J16" s="114">
        <f t="shared" si="0"/>
        <v>3895</v>
      </c>
      <c r="K16" s="115">
        <v>3900</v>
      </c>
      <c r="L16" s="116">
        <v>3400</v>
      </c>
      <c r="M16" s="117">
        <v>3100</v>
      </c>
    </row>
    <row r="17" spans="2:13" s="91" customFormat="1" ht="25.5" customHeight="1" x14ac:dyDescent="0.2">
      <c r="B17" s="202"/>
      <c r="C17" s="101" t="s">
        <v>243</v>
      </c>
      <c r="D17" s="109" t="s">
        <v>241</v>
      </c>
      <c r="E17" s="110" t="s">
        <v>240</v>
      </c>
      <c r="F17" s="111">
        <v>3450</v>
      </c>
      <c r="G17" s="122">
        <v>240</v>
      </c>
      <c r="H17" s="112">
        <v>300</v>
      </c>
      <c r="I17" s="113">
        <f t="shared" si="2"/>
        <v>155</v>
      </c>
      <c r="J17" s="114">
        <f t="shared" si="0"/>
        <v>4145</v>
      </c>
      <c r="K17" s="115">
        <v>4200</v>
      </c>
      <c r="L17" s="116">
        <v>3600</v>
      </c>
      <c r="M17" s="117">
        <v>3100</v>
      </c>
    </row>
    <row r="18" spans="2:13" s="130" customFormat="1" ht="19.350000000000001" customHeight="1" x14ac:dyDescent="0.2">
      <c r="B18" s="126"/>
      <c r="C18" s="206" t="s">
        <v>244</v>
      </c>
      <c r="D18" s="207"/>
      <c r="E18" s="208"/>
      <c r="F18" s="120"/>
      <c r="G18" s="127"/>
      <c r="H18" s="128"/>
      <c r="I18" s="128"/>
      <c r="J18" s="128"/>
      <c r="K18" s="129"/>
      <c r="L18" s="129"/>
      <c r="M18" s="129"/>
    </row>
    <row r="19" spans="2:13" s="91" customFormat="1" ht="29.25" customHeight="1" x14ac:dyDescent="0.2">
      <c r="B19" s="201"/>
      <c r="C19" s="109" t="s">
        <v>229</v>
      </c>
      <c r="D19" s="110" t="s">
        <v>245</v>
      </c>
      <c r="E19" s="110" t="s">
        <v>246</v>
      </c>
      <c r="F19" s="111">
        <v>4500</v>
      </c>
      <c r="G19" s="122">
        <v>400</v>
      </c>
      <c r="H19" s="112">
        <v>350</v>
      </c>
      <c r="I19" s="113">
        <v>180</v>
      </c>
      <c r="J19" s="114">
        <f t="shared" si="0"/>
        <v>5430</v>
      </c>
      <c r="K19" s="115">
        <v>5400</v>
      </c>
      <c r="L19" s="116">
        <v>4600</v>
      </c>
      <c r="M19" s="117">
        <v>4500</v>
      </c>
    </row>
    <row r="20" spans="2:13" s="91" customFormat="1" ht="25.5" customHeight="1" x14ac:dyDescent="0.2">
      <c r="B20" s="202"/>
      <c r="C20" s="109" t="s">
        <v>232</v>
      </c>
      <c r="D20" s="110" t="s">
        <v>245</v>
      </c>
      <c r="E20" s="110" t="s">
        <v>246</v>
      </c>
      <c r="F20" s="111">
        <v>4600</v>
      </c>
      <c r="G20" s="122">
        <v>340</v>
      </c>
      <c r="H20" s="112">
        <v>300</v>
      </c>
      <c r="I20" s="113">
        <f>I19-45</f>
        <v>135</v>
      </c>
      <c r="J20" s="114">
        <f t="shared" si="0"/>
        <v>5375</v>
      </c>
      <c r="K20" s="115">
        <v>5400</v>
      </c>
      <c r="L20" s="116">
        <v>5200</v>
      </c>
      <c r="M20" s="117">
        <v>4300</v>
      </c>
    </row>
    <row r="21" spans="2:13" s="91" customFormat="1" ht="30" customHeight="1" x14ac:dyDescent="0.2">
      <c r="B21" s="202"/>
      <c r="C21" s="109" t="s">
        <v>242</v>
      </c>
      <c r="D21" s="110" t="s">
        <v>245</v>
      </c>
      <c r="E21" s="110" t="s">
        <v>246</v>
      </c>
      <c r="F21" s="111">
        <v>4600</v>
      </c>
      <c r="G21" s="122">
        <v>340</v>
      </c>
      <c r="H21" s="112">
        <v>300</v>
      </c>
      <c r="I21" s="113">
        <f>I20</f>
        <v>135</v>
      </c>
      <c r="J21" s="114">
        <f t="shared" si="0"/>
        <v>5375</v>
      </c>
      <c r="K21" s="115">
        <v>5400</v>
      </c>
      <c r="L21" s="116">
        <v>5200</v>
      </c>
      <c r="M21" s="117">
        <v>4700</v>
      </c>
    </row>
    <row r="22" spans="2:13" s="130" customFormat="1" ht="24.75" customHeight="1" x14ac:dyDescent="0.2">
      <c r="B22" s="126"/>
      <c r="C22" s="206" t="s">
        <v>247</v>
      </c>
      <c r="D22" s="207"/>
      <c r="E22" s="208"/>
      <c r="F22" s="120"/>
      <c r="G22" s="127"/>
      <c r="H22" s="128"/>
      <c r="I22" s="128"/>
      <c r="J22" s="128"/>
      <c r="K22" s="129"/>
      <c r="L22" s="129"/>
      <c r="M22" s="129"/>
    </row>
    <row r="23" spans="2:13" s="91" customFormat="1" ht="20.25" customHeight="1" x14ac:dyDescent="0.2">
      <c r="B23" s="201" t="s">
        <v>248</v>
      </c>
      <c r="C23" s="109" t="s">
        <v>229</v>
      </c>
      <c r="D23" s="101" t="s">
        <v>249</v>
      </c>
      <c r="E23" s="110" t="s">
        <v>250</v>
      </c>
      <c r="F23" s="111">
        <f>F5</f>
        <v>2000</v>
      </c>
      <c r="G23" s="122">
        <v>0</v>
      </c>
      <c r="H23" s="122">
        <v>0</v>
      </c>
      <c r="I23" s="113">
        <f>'[21]charges details'!I18</f>
        <v>250</v>
      </c>
      <c r="J23" s="114">
        <f t="shared" si="0"/>
        <v>2250</v>
      </c>
      <c r="K23" s="115">
        <v>2250</v>
      </c>
      <c r="L23" s="116">
        <v>2000</v>
      </c>
      <c r="M23" s="117">
        <v>1900</v>
      </c>
    </row>
    <row r="24" spans="2:13" s="91" customFormat="1" ht="23.85" customHeight="1" x14ac:dyDescent="0.2">
      <c r="B24" s="202"/>
      <c r="C24" s="109" t="s">
        <v>229</v>
      </c>
      <c r="D24" s="101" t="s">
        <v>251</v>
      </c>
      <c r="E24" s="110" t="s">
        <v>250</v>
      </c>
      <c r="F24" s="111">
        <f>F23</f>
        <v>2000</v>
      </c>
      <c r="G24" s="131">
        <v>0</v>
      </c>
      <c r="H24" s="131">
        <v>100</v>
      </c>
      <c r="I24" s="113">
        <f>'[21]charges details'!K18</f>
        <v>300</v>
      </c>
      <c r="J24" s="114">
        <f t="shared" si="0"/>
        <v>2400</v>
      </c>
      <c r="K24" s="115">
        <v>2400</v>
      </c>
      <c r="L24" s="116">
        <v>2200</v>
      </c>
      <c r="M24" s="117">
        <v>2000</v>
      </c>
    </row>
    <row r="25" spans="2:13" s="91" customFormat="1" ht="25.9" customHeight="1" x14ac:dyDescent="0.2">
      <c r="B25" s="202"/>
      <c r="C25" s="109" t="s">
        <v>229</v>
      </c>
      <c r="D25" s="101" t="s">
        <v>252</v>
      </c>
      <c r="E25" s="110" t="s">
        <v>250</v>
      </c>
      <c r="F25" s="111">
        <f>F24</f>
        <v>2000</v>
      </c>
      <c r="G25" s="131">
        <v>450</v>
      </c>
      <c r="H25" s="131">
        <f>'[21]charges details'!M4</f>
        <v>400</v>
      </c>
      <c r="I25" s="113">
        <f>'[21]charges details'!M18</f>
        <v>300</v>
      </c>
      <c r="J25" s="114">
        <f>SUM(F25:I25)</f>
        <v>3150</v>
      </c>
      <c r="K25" s="115">
        <v>3200</v>
      </c>
      <c r="L25" s="116">
        <v>2750</v>
      </c>
      <c r="M25" s="117">
        <v>2600</v>
      </c>
    </row>
    <row r="26" spans="2:13" s="91" customFormat="1" ht="20.25" customHeight="1" x14ac:dyDescent="0.2">
      <c r="B26" s="201" t="s">
        <v>248</v>
      </c>
      <c r="C26" s="109" t="s">
        <v>232</v>
      </c>
      <c r="D26" s="101" t="s">
        <v>253</v>
      </c>
      <c r="E26" s="110" t="s">
        <v>250</v>
      </c>
      <c r="F26" s="111">
        <f>F6</f>
        <v>2600</v>
      </c>
      <c r="G26" s="122">
        <v>0</v>
      </c>
      <c r="H26" s="122">
        <v>0</v>
      </c>
      <c r="I26" s="113">
        <f>I23-45</f>
        <v>205</v>
      </c>
      <c r="J26" s="114">
        <f t="shared" si="0"/>
        <v>2805</v>
      </c>
      <c r="K26" s="115">
        <v>2850</v>
      </c>
      <c r="L26" s="116">
        <v>3000</v>
      </c>
      <c r="M26" s="117">
        <v>2200</v>
      </c>
    </row>
    <row r="27" spans="2:13" s="91" customFormat="1" ht="23.85" customHeight="1" x14ac:dyDescent="0.2">
      <c r="B27" s="202"/>
      <c r="C27" s="109" t="s">
        <v>232</v>
      </c>
      <c r="D27" s="101" t="s">
        <v>251</v>
      </c>
      <c r="E27" s="110" t="s">
        <v>250</v>
      </c>
      <c r="F27" s="111">
        <f>F26</f>
        <v>2600</v>
      </c>
      <c r="G27" s="131">
        <v>0</v>
      </c>
      <c r="H27" s="131">
        <f>H24</f>
        <v>100</v>
      </c>
      <c r="I27" s="113">
        <f t="shared" ref="I27:I28" si="3">I24-45</f>
        <v>255</v>
      </c>
      <c r="J27" s="114">
        <f t="shared" si="0"/>
        <v>2955</v>
      </c>
      <c r="K27" s="115">
        <v>2950</v>
      </c>
      <c r="L27" s="116">
        <v>2200</v>
      </c>
      <c r="M27" s="117">
        <v>2000</v>
      </c>
    </row>
    <row r="28" spans="2:13" s="91" customFormat="1" ht="25.9" customHeight="1" x14ac:dyDescent="0.2">
      <c r="B28" s="202"/>
      <c r="C28" s="109" t="s">
        <v>232</v>
      </c>
      <c r="D28" s="101" t="s">
        <v>252</v>
      </c>
      <c r="E28" s="110" t="s">
        <v>250</v>
      </c>
      <c r="F28" s="111">
        <f>F27</f>
        <v>2600</v>
      </c>
      <c r="G28" s="131">
        <v>450</v>
      </c>
      <c r="H28" s="131">
        <f>H25</f>
        <v>400</v>
      </c>
      <c r="I28" s="113">
        <f t="shared" si="3"/>
        <v>255</v>
      </c>
      <c r="J28" s="114">
        <f>SUM(F28:I28)</f>
        <v>3705</v>
      </c>
      <c r="K28" s="115">
        <v>3700</v>
      </c>
      <c r="L28" s="116">
        <v>2750</v>
      </c>
      <c r="M28" s="117">
        <v>2600</v>
      </c>
    </row>
    <row r="29" spans="2:13" s="91" customFormat="1" ht="20.25" customHeight="1" x14ac:dyDescent="0.2">
      <c r="B29" s="201" t="s">
        <v>248</v>
      </c>
      <c r="C29" s="109" t="s">
        <v>242</v>
      </c>
      <c r="D29" s="101" t="s">
        <v>253</v>
      </c>
      <c r="E29" s="110" t="s">
        <v>250</v>
      </c>
      <c r="F29" s="111">
        <f>F6</f>
        <v>2600</v>
      </c>
      <c r="G29" s="122">
        <v>0</v>
      </c>
      <c r="H29" s="122">
        <v>0</v>
      </c>
      <c r="I29" s="113">
        <f>I26</f>
        <v>205</v>
      </c>
      <c r="J29" s="114">
        <f t="shared" ref="J29" si="4">SUM(F29:I29)</f>
        <v>2805</v>
      </c>
      <c r="K29" s="115">
        <v>2850</v>
      </c>
      <c r="L29" s="116">
        <v>3000</v>
      </c>
      <c r="M29" s="117">
        <v>2600</v>
      </c>
    </row>
    <row r="30" spans="2:13" s="91" customFormat="1" ht="20.25" customHeight="1" x14ac:dyDescent="0.2">
      <c r="B30" s="202"/>
      <c r="C30" s="109" t="s">
        <v>242</v>
      </c>
      <c r="D30" s="101" t="s">
        <v>251</v>
      </c>
      <c r="E30" s="110" t="s">
        <v>250</v>
      </c>
      <c r="F30" s="111">
        <f>F7</f>
        <v>2600</v>
      </c>
      <c r="G30" s="131">
        <v>0</v>
      </c>
      <c r="H30" s="131">
        <f>H27</f>
        <v>100</v>
      </c>
      <c r="I30" s="113">
        <f t="shared" ref="I30:I31" si="5">I27</f>
        <v>255</v>
      </c>
      <c r="J30" s="114">
        <f>SUM(F30:I30)</f>
        <v>2955</v>
      </c>
      <c r="K30" s="115">
        <v>2950</v>
      </c>
      <c r="L30" s="116">
        <v>3000</v>
      </c>
      <c r="M30" s="117">
        <v>2600</v>
      </c>
    </row>
    <row r="31" spans="2:13" s="91" customFormat="1" ht="20.25" customHeight="1" x14ac:dyDescent="0.2">
      <c r="B31" s="202"/>
      <c r="C31" s="109" t="s">
        <v>242</v>
      </c>
      <c r="D31" s="101" t="s">
        <v>252</v>
      </c>
      <c r="E31" s="110" t="s">
        <v>250</v>
      </c>
      <c r="F31" s="111">
        <f>F7</f>
        <v>2600</v>
      </c>
      <c r="G31" s="131">
        <v>450</v>
      </c>
      <c r="H31" s="122">
        <v>400</v>
      </c>
      <c r="I31" s="113">
        <f t="shared" si="5"/>
        <v>255</v>
      </c>
      <c r="J31" s="114">
        <f t="shared" si="0"/>
        <v>3705</v>
      </c>
      <c r="K31" s="115">
        <v>3700</v>
      </c>
      <c r="L31" s="116">
        <v>3000</v>
      </c>
      <c r="M31" s="117">
        <v>2600</v>
      </c>
    </row>
    <row r="32" spans="2:13" s="91" customFormat="1" ht="20.25" customHeight="1" x14ac:dyDescent="0.2">
      <c r="B32" s="209" t="s">
        <v>254</v>
      </c>
      <c r="C32" s="110" t="s">
        <v>235</v>
      </c>
      <c r="D32" s="101" t="s">
        <v>253</v>
      </c>
      <c r="E32" s="110" t="s">
        <v>250</v>
      </c>
      <c r="F32" s="131">
        <f>F9</f>
        <v>2200</v>
      </c>
      <c r="G32" s="122">
        <v>0</v>
      </c>
      <c r="H32" s="122">
        <v>0</v>
      </c>
      <c r="I32" s="113">
        <f>I29</f>
        <v>205</v>
      </c>
      <c r="J32" s="114">
        <f t="shared" si="0"/>
        <v>2405</v>
      </c>
      <c r="K32" s="115">
        <v>2450</v>
      </c>
      <c r="L32" s="116">
        <v>2200</v>
      </c>
      <c r="M32" s="117">
        <v>1900</v>
      </c>
    </row>
    <row r="33" spans="2:13" s="91" customFormat="1" ht="20.25" customHeight="1" x14ac:dyDescent="0.2">
      <c r="B33" s="211"/>
      <c r="C33" s="101" t="s">
        <v>255</v>
      </c>
      <c r="D33" s="101" t="s">
        <v>253</v>
      </c>
      <c r="E33" s="110" t="s">
        <v>250</v>
      </c>
      <c r="F33" s="131">
        <f>F10</f>
        <v>2400</v>
      </c>
      <c r="G33" s="122">
        <v>0</v>
      </c>
      <c r="H33" s="122">
        <v>0</v>
      </c>
      <c r="I33" s="113">
        <f>I32</f>
        <v>205</v>
      </c>
      <c r="J33" s="114">
        <f t="shared" si="0"/>
        <v>2605</v>
      </c>
      <c r="K33" s="115">
        <v>2650</v>
      </c>
      <c r="L33" s="116">
        <v>2500</v>
      </c>
      <c r="M33" s="117">
        <v>1900</v>
      </c>
    </row>
    <row r="34" spans="2:13" s="130" customFormat="1" ht="24.75" customHeight="1" x14ac:dyDescent="0.2">
      <c r="B34" s="126"/>
      <c r="C34" s="206" t="s">
        <v>256</v>
      </c>
      <c r="D34" s="207"/>
      <c r="E34" s="208"/>
      <c r="F34" s="120"/>
      <c r="G34" s="127"/>
      <c r="H34" s="128"/>
      <c r="I34" s="128"/>
      <c r="J34" s="128"/>
      <c r="K34" s="129"/>
      <c r="L34" s="129"/>
      <c r="M34" s="129"/>
    </row>
    <row r="35" spans="2:13" s="91" customFormat="1" ht="24.75" customHeight="1" x14ac:dyDescent="0.2">
      <c r="B35" s="201" t="s">
        <v>257</v>
      </c>
      <c r="C35" s="109" t="s">
        <v>229</v>
      </c>
      <c r="D35" s="110" t="s">
        <v>258</v>
      </c>
      <c r="E35" s="110" t="s">
        <v>250</v>
      </c>
      <c r="F35" s="111">
        <f>F12</f>
        <v>3050</v>
      </c>
      <c r="G35" s="122">
        <v>0</v>
      </c>
      <c r="H35" s="122">
        <v>0</v>
      </c>
      <c r="I35" s="113">
        <f>'[21]charges details'!H18</f>
        <v>230</v>
      </c>
      <c r="J35" s="114">
        <f t="shared" si="0"/>
        <v>3280</v>
      </c>
      <c r="K35" s="115">
        <v>3300</v>
      </c>
      <c r="L35" s="116">
        <v>3200</v>
      </c>
      <c r="M35" s="117">
        <v>2900</v>
      </c>
    </row>
    <row r="36" spans="2:13" s="91" customFormat="1" ht="27" customHeight="1" x14ac:dyDescent="0.2">
      <c r="B36" s="202"/>
      <c r="C36" s="109" t="s">
        <v>229</v>
      </c>
      <c r="D36" s="101" t="s">
        <v>259</v>
      </c>
      <c r="E36" s="110" t="s">
        <v>250</v>
      </c>
      <c r="F36" s="111">
        <f>F35</f>
        <v>3050</v>
      </c>
      <c r="G36" s="122">
        <v>0</v>
      </c>
      <c r="H36" s="122">
        <f>H24</f>
        <v>100</v>
      </c>
      <c r="I36" s="113">
        <f>I35</f>
        <v>230</v>
      </c>
      <c r="J36" s="114">
        <f t="shared" si="0"/>
        <v>3380</v>
      </c>
      <c r="K36" s="115">
        <v>3400</v>
      </c>
      <c r="L36" s="116">
        <v>3400</v>
      </c>
      <c r="M36" s="117">
        <v>3100</v>
      </c>
    </row>
    <row r="37" spans="2:13" s="91" customFormat="1" ht="27" customHeight="1" x14ac:dyDescent="0.2">
      <c r="B37" s="202"/>
      <c r="C37" s="109" t="s">
        <v>229</v>
      </c>
      <c r="D37" s="101" t="s">
        <v>260</v>
      </c>
      <c r="E37" s="110" t="s">
        <v>250</v>
      </c>
      <c r="F37" s="131">
        <f>F36</f>
        <v>3050</v>
      </c>
      <c r="G37" s="131">
        <v>1500</v>
      </c>
      <c r="H37" s="131">
        <v>400</v>
      </c>
      <c r="I37" s="113">
        <f>I36</f>
        <v>230</v>
      </c>
      <c r="J37" s="114">
        <f>SUM(F37:I37)</f>
        <v>5180</v>
      </c>
      <c r="K37" s="115">
        <v>5200</v>
      </c>
      <c r="L37" s="116">
        <v>4300</v>
      </c>
      <c r="M37" s="117">
        <v>4000</v>
      </c>
    </row>
    <row r="38" spans="2:13" s="91" customFormat="1" ht="29.25" customHeight="1" x14ac:dyDescent="0.2">
      <c r="B38" s="201" t="s">
        <v>257</v>
      </c>
      <c r="C38" s="109" t="s">
        <v>232</v>
      </c>
      <c r="D38" s="110" t="s">
        <v>261</v>
      </c>
      <c r="E38" s="110" t="s">
        <v>250</v>
      </c>
      <c r="F38" s="131">
        <f>F13</f>
        <v>2550</v>
      </c>
      <c r="G38" s="122">
        <v>0</v>
      </c>
      <c r="H38" s="122">
        <v>0</v>
      </c>
      <c r="I38" s="113">
        <f>I35-45</f>
        <v>185</v>
      </c>
      <c r="J38" s="114">
        <f t="shared" si="0"/>
        <v>2735</v>
      </c>
      <c r="K38" s="115">
        <v>2750</v>
      </c>
      <c r="L38" s="116">
        <v>3000</v>
      </c>
      <c r="M38" s="117">
        <v>2800</v>
      </c>
    </row>
    <row r="39" spans="2:13" s="91" customFormat="1" ht="29.25" customHeight="1" x14ac:dyDescent="0.2">
      <c r="B39" s="202"/>
      <c r="C39" s="109" t="s">
        <v>232</v>
      </c>
      <c r="D39" s="101" t="s">
        <v>259</v>
      </c>
      <c r="E39" s="110" t="s">
        <v>250</v>
      </c>
      <c r="F39" s="131">
        <f>F38</f>
        <v>2550</v>
      </c>
      <c r="G39" s="122">
        <v>0</v>
      </c>
      <c r="H39" s="122">
        <v>100</v>
      </c>
      <c r="I39" s="113">
        <f t="shared" ref="I39:I40" si="6">I36-45</f>
        <v>185</v>
      </c>
      <c r="J39" s="114">
        <f t="shared" si="0"/>
        <v>2835</v>
      </c>
      <c r="K39" s="115">
        <v>2850</v>
      </c>
      <c r="L39" s="116"/>
      <c r="M39" s="117"/>
    </row>
    <row r="40" spans="2:13" s="91" customFormat="1" ht="29.25" customHeight="1" x14ac:dyDescent="0.2">
      <c r="B40" s="202"/>
      <c r="C40" s="109" t="s">
        <v>232</v>
      </c>
      <c r="D40" s="101" t="s">
        <v>260</v>
      </c>
      <c r="E40" s="110" t="s">
        <v>250</v>
      </c>
      <c r="F40" s="131">
        <f>F39</f>
        <v>2550</v>
      </c>
      <c r="G40" s="122">
        <v>1500</v>
      </c>
      <c r="H40" s="122">
        <v>400</v>
      </c>
      <c r="I40" s="113">
        <f t="shared" si="6"/>
        <v>185</v>
      </c>
      <c r="J40" s="114">
        <f t="shared" si="0"/>
        <v>4635</v>
      </c>
      <c r="K40" s="115">
        <v>4650</v>
      </c>
      <c r="L40" s="116"/>
      <c r="M40" s="117"/>
    </row>
    <row r="41" spans="2:13" s="91" customFormat="1" ht="29.25" customHeight="1" x14ac:dyDescent="0.2">
      <c r="B41" s="212" t="s">
        <v>257</v>
      </c>
      <c r="C41" s="109" t="s">
        <v>242</v>
      </c>
      <c r="D41" s="110" t="s">
        <v>261</v>
      </c>
      <c r="E41" s="110" t="s">
        <v>250</v>
      </c>
      <c r="F41" s="111">
        <f>F14</f>
        <v>2600</v>
      </c>
      <c r="G41" s="122">
        <v>0</v>
      </c>
      <c r="H41" s="122">
        <v>0</v>
      </c>
      <c r="I41" s="113">
        <f t="shared" ref="I41:I45" si="7">I40</f>
        <v>185</v>
      </c>
      <c r="J41" s="114">
        <f t="shared" si="0"/>
        <v>2785</v>
      </c>
      <c r="K41" s="115">
        <f>K38</f>
        <v>2750</v>
      </c>
      <c r="L41" s="116">
        <v>3000</v>
      </c>
      <c r="M41" s="117">
        <v>2900</v>
      </c>
    </row>
    <row r="42" spans="2:13" s="91" customFormat="1" ht="29.25" customHeight="1" x14ac:dyDescent="0.2">
      <c r="B42" s="212"/>
      <c r="C42" s="109" t="s">
        <v>242</v>
      </c>
      <c r="D42" s="101" t="s">
        <v>259</v>
      </c>
      <c r="E42" s="110" t="s">
        <v>250</v>
      </c>
      <c r="F42" s="111">
        <f>F41</f>
        <v>2600</v>
      </c>
      <c r="G42" s="122">
        <v>0</v>
      </c>
      <c r="H42" s="122">
        <v>100</v>
      </c>
      <c r="I42" s="113">
        <f t="shared" si="7"/>
        <v>185</v>
      </c>
      <c r="J42" s="114">
        <f t="shared" si="0"/>
        <v>2885</v>
      </c>
      <c r="K42" s="115">
        <f t="shared" ref="K42:K43" si="8">K39</f>
        <v>2850</v>
      </c>
      <c r="L42" s="116"/>
      <c r="M42" s="117"/>
    </row>
    <row r="43" spans="2:13" s="91" customFormat="1" ht="29.25" customHeight="1" x14ac:dyDescent="0.2">
      <c r="B43" s="212"/>
      <c r="C43" s="109" t="s">
        <v>242</v>
      </c>
      <c r="D43" s="101" t="s">
        <v>260</v>
      </c>
      <c r="E43" s="110" t="s">
        <v>250</v>
      </c>
      <c r="F43" s="111">
        <f>F42</f>
        <v>2600</v>
      </c>
      <c r="G43" s="122">
        <v>1500</v>
      </c>
      <c r="H43" s="122">
        <v>400</v>
      </c>
      <c r="I43" s="113">
        <f t="shared" si="7"/>
        <v>185</v>
      </c>
      <c r="J43" s="114">
        <f t="shared" si="0"/>
        <v>4685</v>
      </c>
      <c r="K43" s="115">
        <f t="shared" si="8"/>
        <v>4650</v>
      </c>
      <c r="L43" s="116">
        <v>3000</v>
      </c>
      <c r="M43" s="117">
        <v>2900</v>
      </c>
    </row>
    <row r="44" spans="2:13" s="91" customFormat="1" ht="29.25" customHeight="1" x14ac:dyDescent="0.2">
      <c r="B44" s="209" t="s">
        <v>238</v>
      </c>
      <c r="C44" s="109" t="s">
        <v>235</v>
      </c>
      <c r="D44" s="110" t="s">
        <v>261</v>
      </c>
      <c r="E44" s="110" t="s">
        <v>250</v>
      </c>
      <c r="F44" s="111">
        <f>F16</f>
        <v>3200</v>
      </c>
      <c r="G44" s="122">
        <v>0</v>
      </c>
      <c r="H44" s="122">
        <v>0</v>
      </c>
      <c r="I44" s="113">
        <f t="shared" si="7"/>
        <v>185</v>
      </c>
      <c r="J44" s="114">
        <f t="shared" si="0"/>
        <v>3385</v>
      </c>
      <c r="K44" s="115">
        <v>3400</v>
      </c>
      <c r="L44" s="116">
        <v>3200</v>
      </c>
      <c r="M44" s="117">
        <v>2900</v>
      </c>
    </row>
    <row r="45" spans="2:13" s="91" customFormat="1" ht="29.25" customHeight="1" x14ac:dyDescent="0.2">
      <c r="B45" s="210"/>
      <c r="C45" s="109" t="s">
        <v>262</v>
      </c>
      <c r="D45" s="110" t="s">
        <v>261</v>
      </c>
      <c r="E45" s="110" t="s">
        <v>250</v>
      </c>
      <c r="F45" s="111">
        <f>F17</f>
        <v>3450</v>
      </c>
      <c r="G45" s="122">
        <v>0</v>
      </c>
      <c r="H45" s="122">
        <v>0</v>
      </c>
      <c r="I45" s="113">
        <f t="shared" si="7"/>
        <v>185</v>
      </c>
      <c r="J45" s="114">
        <f t="shared" si="0"/>
        <v>3635</v>
      </c>
      <c r="K45" s="115">
        <v>3650</v>
      </c>
      <c r="L45" s="116">
        <v>3400</v>
      </c>
      <c r="M45" s="117">
        <v>2900</v>
      </c>
    </row>
    <row r="46" spans="2:13" ht="43.7" customHeight="1" x14ac:dyDescent="0.35">
      <c r="B46" s="132" t="s">
        <v>263</v>
      </c>
      <c r="F46" s="111"/>
    </row>
    <row r="47" spans="2:13" ht="24" x14ac:dyDescent="0.2">
      <c r="B47" s="97" t="s">
        <v>216</v>
      </c>
      <c r="C47" s="97" t="s">
        <v>264</v>
      </c>
      <c r="D47" s="98" t="s">
        <v>218</v>
      </c>
      <c r="E47" s="98" t="s">
        <v>265</v>
      </c>
      <c r="F47" s="98" t="s">
        <v>218</v>
      </c>
      <c r="G47" s="98" t="s">
        <v>266</v>
      </c>
      <c r="H47" s="101" t="s">
        <v>267</v>
      </c>
      <c r="I47" s="98" t="s">
        <v>268</v>
      </c>
      <c r="J47" s="98" t="s">
        <v>225</v>
      </c>
      <c r="K47" s="98" t="s">
        <v>226</v>
      </c>
    </row>
    <row r="48" spans="2:13" ht="14.45" customHeight="1" x14ac:dyDescent="0.2">
      <c r="B48" s="206" t="s">
        <v>269</v>
      </c>
      <c r="C48" s="207"/>
      <c r="D48" s="208"/>
      <c r="E48" s="133">
        <v>0.35</v>
      </c>
      <c r="F48" s="107"/>
      <c r="G48" s="134">
        <v>0.65</v>
      </c>
      <c r="H48" s="107"/>
      <c r="I48" s="108"/>
      <c r="J48" s="116"/>
      <c r="K48" s="108"/>
    </row>
    <row r="49" spans="2:11" ht="22.9" customHeight="1" x14ac:dyDescent="0.2">
      <c r="B49" s="213" t="s">
        <v>270</v>
      </c>
      <c r="C49" s="109" t="s">
        <v>229</v>
      </c>
      <c r="D49" s="110" t="s">
        <v>231</v>
      </c>
      <c r="E49" s="111">
        <f>K5</f>
        <v>3300</v>
      </c>
      <c r="F49" s="121" t="s">
        <v>240</v>
      </c>
      <c r="G49" s="111">
        <f>K12</f>
        <v>3800</v>
      </c>
      <c r="H49" s="114">
        <f>E49*$E$48+G49*$G$48</f>
        <v>3625</v>
      </c>
      <c r="I49" s="115">
        <v>3600</v>
      </c>
      <c r="J49" s="116">
        <v>3050</v>
      </c>
      <c r="K49" s="117">
        <v>2900</v>
      </c>
    </row>
    <row r="50" spans="2:11" ht="22.9" customHeight="1" x14ac:dyDescent="0.2">
      <c r="B50" s="202"/>
      <c r="C50" s="109" t="s">
        <v>232</v>
      </c>
      <c r="D50" s="110" t="s">
        <v>231</v>
      </c>
      <c r="E50" s="111">
        <f>K6</f>
        <v>3850</v>
      </c>
      <c r="F50" s="124" t="s">
        <v>240</v>
      </c>
      <c r="G50" s="111">
        <f>K13</f>
        <v>3300</v>
      </c>
      <c r="H50" s="114">
        <f>E50*$E$48+G50*$G$48</f>
        <v>3492.5</v>
      </c>
      <c r="I50" s="115">
        <v>3500</v>
      </c>
      <c r="J50" s="116">
        <v>3400</v>
      </c>
      <c r="K50" s="117">
        <v>3000</v>
      </c>
    </row>
    <row r="51" spans="2:11" ht="22.9" customHeight="1" x14ac:dyDescent="0.2">
      <c r="B51" s="202"/>
      <c r="C51" s="118" t="s">
        <v>233</v>
      </c>
      <c r="D51" s="110" t="s">
        <v>231</v>
      </c>
      <c r="E51" s="111">
        <f>K7</f>
        <v>3850</v>
      </c>
      <c r="F51" s="110" t="s">
        <v>240</v>
      </c>
      <c r="G51" s="111">
        <f>K14</f>
        <v>3300</v>
      </c>
      <c r="H51" s="114">
        <f>E51*$E$48+G51*$G$48</f>
        <v>3492.5</v>
      </c>
      <c r="I51" s="115">
        <v>3500</v>
      </c>
      <c r="J51" s="116">
        <v>3400</v>
      </c>
      <c r="K51" s="117">
        <v>3200</v>
      </c>
    </row>
    <row r="52" spans="2:11" ht="14.45" customHeight="1" x14ac:dyDescent="0.2">
      <c r="B52" s="103" t="s">
        <v>271</v>
      </c>
      <c r="C52" s="203"/>
      <c r="D52" s="205"/>
      <c r="E52" s="133">
        <v>0.15</v>
      </c>
      <c r="F52" s="107"/>
      <c r="G52" s="134">
        <v>0.85</v>
      </c>
      <c r="H52" s="107"/>
      <c r="I52" s="108"/>
      <c r="J52" s="116"/>
      <c r="K52" s="108"/>
    </row>
    <row r="53" spans="2:11" ht="14.45" customHeight="1" x14ac:dyDescent="0.2">
      <c r="B53" s="201"/>
      <c r="C53" s="109" t="s">
        <v>229</v>
      </c>
      <c r="D53" s="110" t="s">
        <v>231</v>
      </c>
      <c r="E53" s="111">
        <f>E49</f>
        <v>3300</v>
      </c>
      <c r="F53" s="121" t="s">
        <v>240</v>
      </c>
      <c r="G53" s="111">
        <f>G49</f>
        <v>3800</v>
      </c>
      <c r="H53" s="114">
        <f t="shared" ref="H53:H58" si="9">E53*$E$52+G53*$G$52</f>
        <v>3725</v>
      </c>
      <c r="I53" s="115">
        <v>3700</v>
      </c>
      <c r="J53" s="116">
        <v>3200</v>
      </c>
      <c r="K53" s="117">
        <v>3000</v>
      </c>
    </row>
    <row r="54" spans="2:11" ht="14.45" customHeight="1" x14ac:dyDescent="0.2">
      <c r="B54" s="202"/>
      <c r="C54" s="123" t="s">
        <v>232</v>
      </c>
      <c r="D54" s="110" t="s">
        <v>231</v>
      </c>
      <c r="E54" s="111">
        <f t="shared" ref="E54:E55" si="10">E50</f>
        <v>3850</v>
      </c>
      <c r="F54" s="124" t="s">
        <v>240</v>
      </c>
      <c r="G54" s="111">
        <f t="shared" ref="G54:G55" si="11">G50</f>
        <v>3300</v>
      </c>
      <c r="H54" s="114">
        <f t="shared" si="9"/>
        <v>3382.5</v>
      </c>
      <c r="I54" s="115">
        <v>3400</v>
      </c>
      <c r="J54" s="116">
        <v>3300</v>
      </c>
      <c r="K54" s="117">
        <v>3000</v>
      </c>
    </row>
    <row r="55" spans="2:11" ht="14.45" customHeight="1" x14ac:dyDescent="0.2">
      <c r="B55" s="202"/>
      <c r="C55" s="109" t="s">
        <v>242</v>
      </c>
      <c r="D55" s="110" t="s">
        <v>231</v>
      </c>
      <c r="E55" s="111">
        <f t="shared" si="10"/>
        <v>3850</v>
      </c>
      <c r="F55" s="110" t="s">
        <v>240</v>
      </c>
      <c r="G55" s="111">
        <f t="shared" si="11"/>
        <v>3300</v>
      </c>
      <c r="H55" s="114">
        <f t="shared" si="9"/>
        <v>3382.5</v>
      </c>
      <c r="I55" s="115">
        <v>3400</v>
      </c>
      <c r="J55" s="116">
        <v>3300</v>
      </c>
      <c r="K55" s="117">
        <v>3200</v>
      </c>
    </row>
    <row r="56" spans="2:11" ht="14.45" customHeight="1" x14ac:dyDescent="0.2">
      <c r="B56" s="202"/>
      <c r="C56" s="109" t="s">
        <v>234</v>
      </c>
      <c r="D56" s="110" t="s">
        <v>231</v>
      </c>
      <c r="E56" s="111">
        <f>K8</f>
        <v>6450</v>
      </c>
      <c r="F56" s="110" t="s">
        <v>240</v>
      </c>
      <c r="G56" s="135">
        <f>K15</f>
        <v>4300</v>
      </c>
      <c r="H56" s="114">
        <f t="shared" si="9"/>
        <v>4622.5</v>
      </c>
      <c r="I56" s="115">
        <v>4600</v>
      </c>
      <c r="J56" s="116">
        <v>4500</v>
      </c>
      <c r="K56" s="117">
        <v>4500</v>
      </c>
    </row>
    <row r="57" spans="2:11" ht="28.5" customHeight="1" x14ac:dyDescent="0.2">
      <c r="B57" s="201"/>
      <c r="C57" s="118" t="s">
        <v>235</v>
      </c>
      <c r="D57" s="110" t="s">
        <v>231</v>
      </c>
      <c r="E57" s="135">
        <f>K9</f>
        <v>3450</v>
      </c>
      <c r="F57" s="110" t="s">
        <v>240</v>
      </c>
      <c r="G57" s="135">
        <f>K16</f>
        <v>3900</v>
      </c>
      <c r="H57" s="114">
        <f t="shared" si="9"/>
        <v>3832.5</v>
      </c>
      <c r="I57" s="115">
        <v>3850</v>
      </c>
      <c r="J57" s="116">
        <v>3300</v>
      </c>
      <c r="K57" s="117">
        <v>3000</v>
      </c>
    </row>
    <row r="58" spans="2:11" ht="28.5" customHeight="1" x14ac:dyDescent="0.2">
      <c r="B58" s="214"/>
      <c r="C58" s="101" t="s">
        <v>243</v>
      </c>
      <c r="D58" s="110" t="s">
        <v>231</v>
      </c>
      <c r="E58" s="135">
        <f>K10</f>
        <v>3650</v>
      </c>
      <c r="F58" s="110" t="s">
        <v>240</v>
      </c>
      <c r="G58" s="135">
        <f>K17</f>
        <v>4200</v>
      </c>
      <c r="H58" s="114">
        <f t="shared" si="9"/>
        <v>4117.5</v>
      </c>
      <c r="I58" s="115">
        <v>4150</v>
      </c>
      <c r="J58" s="116">
        <v>3500</v>
      </c>
      <c r="K58" s="117">
        <v>3000</v>
      </c>
    </row>
    <row r="63" spans="2:11" ht="15.75" x14ac:dyDescent="0.2">
      <c r="B63" s="136"/>
      <c r="D63" s="136"/>
    </row>
    <row r="64" spans="2:11" ht="15.75" x14ac:dyDescent="0.2">
      <c r="B64" s="136"/>
      <c r="D64" s="136"/>
    </row>
  </sheetData>
  <mergeCells count="23">
    <mergeCell ref="B48:D48"/>
    <mergeCell ref="B49:B51"/>
    <mergeCell ref="C52:D52"/>
    <mergeCell ref="B53:B56"/>
    <mergeCell ref="B57:B58"/>
    <mergeCell ref="B44:B45"/>
    <mergeCell ref="C18:E18"/>
    <mergeCell ref="B19:B21"/>
    <mergeCell ref="C22:E22"/>
    <mergeCell ref="B23:B25"/>
    <mergeCell ref="B26:B28"/>
    <mergeCell ref="B29:B31"/>
    <mergeCell ref="B32:B33"/>
    <mergeCell ref="C34:E34"/>
    <mergeCell ref="B35:B37"/>
    <mergeCell ref="B38:B40"/>
    <mergeCell ref="B41:B43"/>
    <mergeCell ref="B16:B17"/>
    <mergeCell ref="C4:E4"/>
    <mergeCell ref="B5:B8"/>
    <mergeCell ref="B9:B10"/>
    <mergeCell ref="C11:E11"/>
    <mergeCell ref="B12:B15"/>
  </mergeCells>
  <phoneticPr fontId="107" type="noConversion"/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commitment 9 17</vt:lpstr>
      <vt:lpstr>fty 8 27</vt:lpstr>
      <vt:lpstr>2025.freight contract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sarah.chen</dc:creator>
  <cp:lastModifiedBy>顾文静</cp:lastModifiedBy>
  <dcterms:created xsi:type="dcterms:W3CDTF">2013-08-15T21:30:51Z</dcterms:created>
  <dcterms:modified xsi:type="dcterms:W3CDTF">2025-10-11T03:41:10Z</dcterms:modified>
</cp:coreProperties>
</file>