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Allison Ma\DD's\Gracie recolor\Commit\"/>
    </mc:Choice>
  </mc:AlternateContent>
  <xr:revisionPtr revIDLastSave="0" documentId="13_ncr:1_{BF411A73-83AD-4556-A1F1-FF20A8F0A524}" xr6:coauthVersionLast="47" xr6:coauthVersionMax="47" xr10:uidLastSave="{00000000-0000-0000-0000-000000000000}"/>
  <bookViews>
    <workbookView xWindow="7995" yWindow="5670" windowWidth="20535" windowHeight="13665" activeTab="1" xr2:uid="{00000000-000D-0000-FFFF-FFFF00000000}"/>
  </bookViews>
  <sheets>
    <sheet name="Commitment" sheetId="2" r:id="rId1"/>
    <sheet name="Item" sheetId="5" r:id="rId2"/>
    <sheet name="10.16 Miya cost" sheetId="6" r:id="rId3"/>
    <sheet name="ValueSelect" sheetId="4" r:id="rId4"/>
    <sheet name="Data" sheetId="3" r:id="rId5"/>
  </sheets>
  <definedNames>
    <definedName name="_xlnm._FilterDatabase" localSheetId="4" hidden="1">Data!$B$1:$U$1</definedName>
    <definedName name="_xlnm._FilterDatabase" localSheetId="3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" i="5" l="1"/>
  <c r="AI5" i="5"/>
  <c r="AI4" i="5"/>
  <c r="R7" i="5"/>
  <c r="T7" i="5" s="1"/>
  <c r="R6" i="5"/>
  <c r="T6" i="5" s="1"/>
  <c r="R5" i="5"/>
  <c r="R4" i="5"/>
  <c r="T5" i="5"/>
  <c r="K12" i="6"/>
  <c r="K11" i="6"/>
  <c r="BB8" i="5"/>
  <c r="AZ5" i="5"/>
  <c r="AW5" i="5" s="1"/>
  <c r="AZ6" i="5"/>
  <c r="AZ7" i="5"/>
  <c r="AW7" i="5" s="1"/>
  <c r="AZ4" i="5"/>
  <c r="AW4" i="5" s="1"/>
  <c r="AS5" i="5"/>
  <c r="BA5" i="5"/>
  <c r="BA6" i="5"/>
  <c r="BA7" i="5"/>
  <c r="BA4" i="5"/>
  <c r="AW6" i="5"/>
  <c r="D3" i="2"/>
  <c r="BD7" i="5"/>
  <c r="AS7" i="5"/>
  <c r="AP7" i="5"/>
  <c r="AN7" i="5"/>
  <c r="AL7" i="5"/>
  <c r="AI7" i="5"/>
  <c r="AC7" i="5"/>
  <c r="AD7" i="5" s="1"/>
  <c r="AF7" i="5" s="1"/>
  <c r="BD6" i="5"/>
  <c r="AS6" i="5"/>
  <c r="AP6" i="5"/>
  <c r="AN6" i="5"/>
  <c r="AL6" i="5"/>
  <c r="AC6" i="5"/>
  <c r="AD6" i="5" s="1"/>
  <c r="AF6" i="5" s="1"/>
  <c r="BD5" i="5"/>
  <c r="AP5" i="5"/>
  <c r="AN5" i="5"/>
  <c r="AL5" i="5"/>
  <c r="AC5" i="5"/>
  <c r="AD5" i="5" s="1"/>
  <c r="AF5" i="5" s="1"/>
  <c r="BD4" i="5"/>
  <c r="AS4" i="5"/>
  <c r="AP4" i="5"/>
  <c r="AN4" i="5"/>
  <c r="AL4" i="5"/>
  <c r="AC4" i="5"/>
  <c r="AD4" i="5" s="1"/>
  <c r="AF4" i="5" s="1"/>
  <c r="T4" i="5"/>
  <c r="BD8" i="5" l="1"/>
  <c r="AJ7" i="5"/>
  <c r="AJ4" i="5"/>
  <c r="AJ6" i="5"/>
  <c r="AU6" i="5" s="1"/>
  <c r="AT7" i="5"/>
  <c r="AT5" i="5"/>
  <c r="AT6" i="5"/>
  <c r="AJ5" i="5"/>
  <c r="AT4" i="5"/>
  <c r="AU4" i="5" l="1"/>
  <c r="AU7" i="5"/>
  <c r="AV7" i="5" s="1"/>
  <c r="AV6" i="5"/>
  <c r="BC6" i="5"/>
  <c r="AV4" i="5"/>
  <c r="BC4" i="5"/>
  <c r="AU5" i="5"/>
  <c r="BC7" i="5" l="1"/>
  <c r="AV5" i="5"/>
  <c r="BC5" i="5"/>
  <c r="BC8" i="5" s="1"/>
  <c r="BA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3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C3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3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F3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3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J3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3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M3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N3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3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P3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3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T3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3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V3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3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3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3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D3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<sst xmlns="http://schemas.openxmlformats.org/spreadsheetml/2006/main" count="1071" uniqueCount="907">
  <si>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</si>
  <si>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</si>
  <si>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</si>
  <si>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</si>
  <si>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</si>
  <si>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</si>
  <si>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</si>
  <si>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</si>
  <si>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</si>
  <si>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</si>
  <si>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</si>
  <si>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</si>
  <si>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</si>
  <si>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</si>
  <si>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</si>
  <si>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</si>
  <si>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</si>
  <si>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</si>
  <si>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</si>
  <si>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</si>
  <si>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</si>
  <si>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</si>
  <si>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</si>
  <si>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</si>
  <si>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</si>
  <si>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</si>
  <si>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</si>
  <si>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</si>
  <si>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</si>
  <si>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</si>
  <si>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</si>
  <si>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</si>
  <si>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</si>
  <si>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</si>
  <si>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</si>
  <si>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</si>
  <si>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</si>
  <si>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</si>
  <si>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</si>
  <si>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</si>
  <si>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</si>
  <si>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</si>
  <si>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</si>
  <si>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</si>
  <si>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</si>
  <si>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</si>
  <si>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</si>
  <si>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</si>
  <si>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</si>
  <si>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</si>
  <si>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</si>
  <si>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</si>
  <si>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</si>
  <si>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</si>
  <si>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</si>
  <si>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</si>
  <si>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</si>
  <si>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</si>
  <si>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</si>
  <si>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</si>
  <si>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</si>
  <si>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</si>
  <si>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</si>
  <si>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</si>
  <si>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</si>
  <si>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</si>
  <si>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</si>
  <si>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</si>
  <si>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</si>
  <si>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</si>
  <si>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</si>
  <si>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</si>
  <si>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</si>
  <si>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</si>
  <si>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</si>
  <si>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</si>
  <si>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</si>
  <si>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</si>
  <si>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</si>
  <si>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</si>
  <si>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</si>
  <si>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</si>
  <si>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</si>
  <si>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</si>
  <si>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</si>
  <si>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</si>
  <si>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</si>
  <si>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</si>
  <si>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</si>
  <si>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</si>
  <si>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</si>
  <si>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</si>
  <si>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</si>
  <si>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</si>
  <si>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</si>
  <si>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</si>
  <si>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</si>
  <si>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</si>
  <si>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</si>
  <si>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</si>
  <si>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</si>
  <si>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</si>
  <si>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</si>
  <si>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</si>
  <si>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</si>
  <si>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</si>
  <si>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</si>
  <si>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</si>
  <si>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</si>
  <si>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</si>
  <si>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</si>
  <si>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</si>
  <si>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</si>
  <si>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</si>
  <si>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</si>
  <si>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</si>
  <si>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</si>
  <si>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</si>
  <si>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</si>
  <si>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</si>
  <si>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</si>
  <si>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</si>
  <si>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</si>
  <si>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</si>
  <si>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</si>
  <si>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</si>
  <si>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</si>
  <si>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</si>
  <si>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</si>
  <si>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</si>
  <si>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</si>
  <si>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</si>
  <si>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</si>
  <si>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</si>
  <si>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</si>
  <si>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</si>
  <si>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</si>
  <si>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</si>
  <si>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</si>
  <si>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</si>
  <si>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</si>
  <si>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</si>
  <si>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</si>
  <si>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</si>
  <si>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</si>
  <si>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</si>
  <si>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</si>
  <si>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</si>
  <si>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</si>
  <si>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</si>
  <si>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</si>
  <si>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</si>
  <si>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</si>
  <si>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</si>
  <si>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</si>
  <si>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</si>
  <si>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</si>
  <si>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</si>
  <si>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</si>
  <si>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</si>
  <si>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</si>
  <si>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</si>
  <si>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</si>
  <si>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</si>
  <si>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</si>
  <si>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</si>
  <si>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</si>
  <si>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</si>
  <si>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</si>
  <si>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</si>
  <si>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</si>
  <si>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</si>
  <si>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</si>
  <si>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</si>
  <si>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</si>
  <si>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</si>
  <si>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</si>
  <si>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</si>
  <si>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</si>
  <si>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</si>
  <si>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</si>
  <si>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</si>
  <si>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</si>
  <si>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</si>
  <si>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</si>
  <si>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</si>
  <si>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</si>
  <si>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</si>
  <si>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</si>
  <si>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</si>
  <si>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</si>
  <si>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</si>
  <si>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</si>
  <si>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</si>
  <si>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</si>
  <si>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</si>
  <si>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</si>
  <si>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</si>
  <si>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</si>
  <si>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</si>
  <si>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</si>
  <si>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</si>
  <si>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</si>
  <si>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</si>
  <si>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</si>
  <si>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</si>
  <si>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</si>
  <si>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</si>
  <si>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</si>
  <si>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</si>
  <si>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</si>
  <si>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</si>
  <si>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</si>
  <si>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</si>
  <si>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</si>
  <si>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</si>
  <si>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</si>
  <si>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</si>
  <si>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</si>
  <si>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</si>
  <si>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</si>
  <si>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</si>
  <si>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</si>
  <si>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</si>
  <si>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</si>
  <si>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</si>
  <si>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</si>
  <si>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</si>
  <si>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</si>
  <si>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</si>
  <si>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</si>
  <si>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</si>
  <si>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</si>
  <si>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</si>
  <si>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</si>
  <si>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</si>
  <si>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</si>
  <si>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</si>
  <si>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</si>
  <si>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</si>
  <si>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</si>
  <si>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</si>
  <si>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</si>
  <si>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</si>
  <si>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</si>
  <si>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</si>
  <si>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</si>
  <si>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</si>
  <si>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</si>
  <si>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</si>
  <si>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</si>
  <si>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</si>
  <si>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</si>
  <si>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</si>
  <si>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</si>
  <si>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</si>
  <si>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</si>
  <si>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</si>
  <si>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</si>
  <si>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</si>
  <si>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</si>
  <si>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</si>
  <si>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</si>
  <si>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</si>
  <si>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</si>
  <si>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</si>
  <si>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</si>
  <si>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</si>
  <si>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</si>
  <si>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</si>
  <si>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</si>
  <si>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</si>
  <si>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</si>
  <si>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</si>
  <si>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</si>
  <si>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</si>
  <si>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</si>
  <si>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</si>
  <si>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</si>
  <si>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</si>
  <si>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</si>
  <si>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</si>
  <si>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</si>
  <si>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</si>
  <si>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</si>
  <si>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</si>
  <si>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</si>
  <si>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</si>
  <si>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</si>
  <si>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</si>
  <si>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</si>
  <si>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</si>
  <si>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</si>
  <si>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</si>
  <si>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</si>
  <si>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</si>
  <si>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</si>
  <si>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</si>
  <si>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</si>
  <si>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</si>
  <si>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</si>
  <si>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</si>
  <si>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</si>
  <si>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</si>
  <si>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</si>
  <si>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</si>
  <si>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</si>
  <si>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</si>
  <si>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</si>
  <si>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</si>
  <si>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</si>
  <si>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</si>
  <si>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</si>
  <si>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</si>
  <si>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</si>
  <si>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</si>
  <si>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</si>
  <si>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</si>
  <si>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</si>
  <si>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</si>
  <si>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</si>
  <si>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</si>
  <si>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</si>
  <si>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</si>
  <si>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</si>
  <si>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</si>
  <si>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</si>
  <si>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</si>
  <si>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</si>
  <si>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</si>
  <si>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</si>
  <si>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</si>
  <si>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</si>
  <si>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</si>
  <si>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</si>
  <si>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</si>
  <si>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</si>
  <si>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</si>
  <si>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</si>
  <si>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</si>
  <si>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</si>
  <si>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</si>
  <si>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</si>
  <si>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</si>
  <si>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</si>
  <si>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</si>
  <si>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</si>
  <si>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</si>
  <si>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</si>
  <si>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</si>
  <si>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</si>
  <si>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</si>
  <si>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</si>
  <si>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</si>
  <si>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</si>
  <si>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</si>
  <si>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</si>
  <si>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</si>
  <si>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</si>
  <si>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</si>
  <si>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</si>
  <si>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</si>
  <si>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</si>
  <si>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</si>
  <si>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</si>
  <si>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</si>
  <si>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</si>
  <si>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</si>
  <si>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</si>
  <si>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</si>
  <si>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</si>
  <si>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</si>
  <si>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</si>
  <si>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</si>
  <si>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</si>
  <si>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</si>
  <si>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</si>
  <si>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</si>
  <si>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</si>
  <si>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</si>
  <si>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</si>
  <si>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</si>
  <si>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</si>
  <si>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</si>
  <si>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</si>
  <si>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</si>
  <si>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</si>
  <si>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</si>
  <si>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</si>
  <si>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</si>
  <si>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</si>
  <si>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</si>
  <si>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</si>
  <si>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</si>
  <si>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</si>
  <si>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</si>
  <si>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</si>
  <si>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</si>
  <si>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</si>
  <si>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</si>
  <si>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</si>
  <si>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</si>
  <si>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</si>
  <si>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</si>
  <si>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</si>
  <si>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</si>
  <si>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</si>
  <si>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</si>
  <si>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</si>
  <si>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</si>
  <si>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</si>
  <si>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</si>
  <si>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</si>
  <si>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</si>
  <si>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</si>
  <si>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</si>
  <si>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</si>
  <si>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</si>
  <si>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</si>
  <si>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</si>
  <si>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</si>
  <si>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</si>
  <si>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</si>
  <si>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</si>
  <si>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</si>
  <si>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</si>
  <si>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</si>
  <si>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</si>
  <si>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</si>
  <si>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</si>
  <si>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</si>
  <si>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</si>
  <si>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</si>
  <si>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</si>
  <si>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</si>
  <si>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</si>
  <si>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</si>
  <si>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</si>
  <si>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</si>
  <si>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</si>
  <si>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</si>
  <si>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</si>
  <si>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</si>
  <si>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</si>
  <si>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</si>
  <si>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</si>
  <si>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</si>
  <si>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</si>
  <si>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</si>
  <si>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</si>
  <si>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</si>
  <si>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</si>
  <si>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</si>
  <si>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</si>
  <si>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</si>
  <si>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</si>
  <si>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</si>
  <si>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</si>
  <si>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</si>
  <si>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</si>
  <si>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</si>
  <si>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</si>
  <si>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</si>
  <si>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</si>
  <si>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</si>
  <si>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</si>
  <si>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</si>
  <si>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</si>
  <si>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</si>
  <si>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</si>
  <si>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</si>
  <si>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</si>
  <si>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</si>
  <si>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</si>
  <si>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</si>
  <si>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</si>
  <si>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</si>
  <si>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</si>
  <si>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</si>
  <si>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</si>
  <si>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</si>
  <si>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</si>
  <si>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</si>
  <si>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</si>
  <si>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</si>
  <si>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</si>
  <si>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</si>
  <si>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</si>
  <si>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</si>
  <si>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</si>
  <si>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</si>
  <si>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</si>
  <si>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</si>
  <si>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</si>
  <si>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</si>
  <si>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</si>
  <si>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</si>
  <si>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</si>
  <si>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</si>
  <si>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</si>
  <si>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</si>
  <si>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</si>
  <si>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</si>
  <si>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</si>
  <si>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</si>
  <si>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</si>
  <si>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</si>
  <si>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</si>
  <si>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</si>
  <si>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</si>
  <si>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</si>
  <si>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</si>
  <si>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</si>
  <si>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</si>
  <si>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</si>
  <si>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</si>
  <si>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</si>
  <si>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</si>
  <si>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</si>
  <si>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</si>
  <si>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</si>
  <si>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</si>
  <si>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</si>
  <si>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</si>
  <si>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</si>
  <si>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</si>
  <si>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</si>
  <si>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</si>
  <si>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</si>
  <si>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</si>
  <si>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</si>
  <si>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</si>
  <si>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</si>
  <si>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</si>
  <si>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</si>
  <si>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</si>
  <si>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</si>
  <si>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</si>
  <si>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</si>
  <si>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</si>
  <si>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</si>
  <si>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</si>
  <si>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</si>
  <si>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</si>
  <si>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</si>
  <si>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</si>
  <si>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</si>
  <si>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</si>
  <si>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</si>
  <si>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</si>
  <si>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</si>
  <si>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</si>
  <si>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</si>
  <si>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</si>
  <si>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</si>
  <si>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</si>
  <si>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</si>
  <si>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</si>
  <si>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</si>
  <si>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</si>
  <si>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</si>
  <si>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</si>
  <si>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</si>
  <si>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</si>
  <si>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</si>
  <si>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</si>
  <si>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</si>
  <si>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</si>
  <si>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</si>
  <si>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</si>
  <si>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</si>
  <si>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</si>
  <si>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</si>
  <si>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</si>
  <si>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</si>
  <si>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</si>
  <si>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</si>
  <si>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</si>
  <si>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</si>
  <si>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</si>
  <si>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</si>
  <si>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</si>
  <si>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</si>
  <si>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</si>
  <si>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</si>
  <si>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</si>
  <si>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</si>
  <si>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</si>
  <si>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</si>
  <si>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</si>
  <si>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</si>
  <si>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</si>
  <si>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</si>
  <si>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</si>
  <si>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</si>
  <si>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</si>
  <si>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</si>
  <si>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</si>
  <si>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</si>
  <si>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</si>
  <si>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</si>
  <si>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</si>
  <si>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</si>
  <si>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</si>
  <si>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</si>
  <si>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</si>
  <si>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</si>
  <si>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</si>
  <si>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</si>
  <si>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</si>
  <si>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</si>
  <si>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</si>
  <si>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</si>
  <si>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</si>
  <si>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</si>
  <si>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</si>
  <si>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</si>
  <si>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</si>
  <si>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</si>
  <si>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</si>
  <si>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</si>
  <si>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</si>
  <si>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</si>
  <si>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</si>
  <si>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</si>
  <si>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</si>
  <si>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</si>
  <si>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</si>
  <si>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</si>
  <si>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</si>
  <si>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</si>
  <si>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</si>
  <si>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</si>
  <si>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</si>
  <si>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</si>
  <si>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</si>
  <si>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</si>
  <si>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</si>
  <si>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</si>
  <si>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</si>
  <si>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</si>
  <si>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</si>
  <si>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</si>
  <si>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</si>
  <si>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</si>
  <si>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</si>
  <si>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</si>
  <si>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</si>
  <si>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</si>
  <si>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</si>
  <si>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</si>
  <si>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</si>
  <si>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</si>
  <si>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</si>
  <si>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</si>
  <si>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</si>
  <si>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</si>
  <si>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</si>
  <si>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</si>
  <si>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</si>
  <si>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</si>
  <si>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</si>
  <si>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</si>
  <si>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</si>
  <si>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</si>
  <si>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</si>
  <si>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</si>
  <si>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</si>
  <si>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</si>
  <si>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</si>
  <si>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</si>
  <si>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</si>
  <si>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</si>
  <si>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</si>
  <si>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</si>
  <si>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</si>
  <si>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</si>
  <si>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</si>
  <si>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</si>
  <si>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</si>
  <si>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</si>
  <si>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</si>
  <si>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</si>
  <si>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</si>
  <si>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</si>
  <si>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</si>
  <si>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</si>
  <si>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</si>
  <si>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</si>
  <si>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</si>
  <si>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</si>
  <si>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</si>
  <si>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</si>
  <si>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</si>
  <si>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</si>
  <si>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</si>
  <si>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</si>
  <si>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</si>
  <si>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</si>
  <si>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</si>
  <si>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</si>
  <si>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</si>
  <si>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</si>
  <si>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</si>
  <si>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</si>
  <si>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</si>
  <si>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</si>
  <si>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</si>
  <si>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</si>
  <si>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</si>
  <si>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</si>
  <si>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</si>
  <si>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</si>
  <si>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</si>
  <si>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</si>
  <si>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</si>
  <si>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</si>
  <si>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</si>
  <si>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</si>
  <si>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</si>
  <si>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</si>
  <si>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</si>
  <si>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</si>
  <si>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</si>
  <si>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</si>
  <si>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</si>
  <si>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</si>
  <si>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</si>
  <si>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</si>
  <si>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</si>
  <si>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</si>
  <si>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</si>
  <si>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</si>
  <si>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</si>
  <si>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</si>
  <si>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</si>
  <si>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</si>
  <si>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</si>
  <si>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</si>
  <si>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</si>
  <si>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</si>
  <si>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</si>
  <si>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</si>
  <si>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</si>
  <si>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</si>
  <si>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</si>
  <si>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</si>
  <si>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</si>
  <si>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</si>
  <si>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</si>
  <si>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</si>
  <si>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</si>
  <si>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</si>
  <si>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</si>
  <si>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</si>
  <si>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</si>
  <si>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</si>
  <si>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</si>
  <si>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</si>
  <si>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</si>
  <si>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</si>
  <si>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</si>
  <si>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</si>
  <si>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</si>
  <si>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</si>
  <si>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</si>
  <si>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</si>
  <si>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</si>
  <si>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</si>
  <si>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</si>
  <si>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</si>
  <si>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</si>
  <si>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</si>
  <si>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</si>
  <si>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</si>
  <si>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</si>
  <si>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</si>
  <si>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</si>
  <si>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</si>
  <si>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</si>
  <si>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</si>
  <si>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</si>
  <si>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</si>
  <si>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</si>
  <si>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</si>
  <si>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</si>
  <si>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</si>
  <si>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</si>
  <si>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</si>
  <si>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</si>
  <si>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</si>
  <si>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</si>
  <si>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</si>
  <si>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</si>
  <si>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</si>
  <si>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</si>
  <si>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</si>
  <si>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</si>
  <si>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</si>
  <si>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</si>
  <si>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</si>
  <si>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</si>
  <si>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</si>
  <si>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</si>
  <si>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</si>
  <si>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</si>
  <si>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</si>
  <si>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</si>
  <si>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</si>
  <si>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</si>
  <si>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</si>
  <si>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</si>
  <si>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</si>
  <si>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</si>
  <si>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</si>
  <si>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</si>
  <si>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</si>
  <si>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</si>
  <si>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</si>
  <si>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</si>
  <si>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</si>
  <si>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</si>
  <si>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</si>
  <si>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</si>
  <si>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</si>
  <si>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</si>
  <si>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</si>
  <si>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</si>
  <si>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</si>
  <si>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free text</t>
  </si>
  <si>
    <t>Product Category</t>
  </si>
  <si>
    <t xml:space="preserve">                                                                       2025 Fashion POE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</si>
  <si>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</si>
  <si>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</si>
  <si>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</si>
  <si>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</si>
  <si>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</si>
  <si>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</si>
  <si>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</si>
  <si>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</si>
  <si>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</si>
  <si>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</si>
  <si>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</si>
  <si>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</si>
  <si>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</si>
  <si>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</si>
  <si>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</si>
  <si>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</si>
  <si>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</si>
  <si>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</si>
  <si>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</si>
  <si>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</si>
  <si>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</si>
  <si>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</si>
  <si>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</si>
  <si>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</si>
  <si>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</si>
  <si>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</si>
  <si>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(Value)</t>
  </si>
  <si>
    <t>Retailer Markup (Formula)</t>
  </si>
  <si>
    <t>ZPP (POE Shipments)</t>
  </si>
  <si>
    <t>Material-Short</t>
  </si>
  <si>
    <t>10/13/2025</t>
    <phoneticPr fontId="25" type="noConversion"/>
  </si>
  <si>
    <t>Gracie</t>
    <phoneticPr fontId="25" type="noConversion"/>
  </si>
  <si>
    <t>Black</t>
    <phoneticPr fontId="25" type="noConversion"/>
  </si>
  <si>
    <t>White</t>
    <phoneticPr fontId="25" type="noConversion"/>
  </si>
  <si>
    <t>Comforter/shams: FRONT poly crushed velvet ruched, pieced with 75gsm Microfiber. BACK 75gsm microfiber solid. 200gsm poly fill.
Dec pillow: microfiber cover, poly fill</t>
    <phoneticPr fontId="25" type="noConversion"/>
  </si>
  <si>
    <t>100% Polyester 6pcs Comforter Set</t>
    <phoneticPr fontId="25" type="noConversion"/>
  </si>
  <si>
    <t>6pcs Comforter Set</t>
    <phoneticPr fontId="25" type="noConversion"/>
  </si>
  <si>
    <t>100% Polyester</t>
    <phoneticPr fontId="25" type="noConversion"/>
  </si>
  <si>
    <t>Queen:
86x86"/20x26"(2pcs)/16x16"/12x16"/12x16"</t>
  </si>
  <si>
    <t>King:
102x86"/20x36"(2pcs)/16x16"/12x16'/12x16"</t>
  </si>
  <si>
    <t>DD10-</t>
    <phoneticPr fontId="25" type="noConversion"/>
  </si>
  <si>
    <t>9404.40.9022</t>
    <phoneticPr fontId="25" type="noConversion"/>
  </si>
  <si>
    <t>S/W</t>
    <phoneticPr fontId="25" type="noConversion"/>
  </si>
  <si>
    <t>DD10-152</t>
  </si>
  <si>
    <t>022164673098</t>
  </si>
  <si>
    <t>DD10-153</t>
  </si>
  <si>
    <t>022164673104</t>
  </si>
  <si>
    <t>DD10-154</t>
  </si>
  <si>
    <t>022164673111</t>
  </si>
  <si>
    <t>DD10-155</t>
  </si>
  <si>
    <t>022164673128</t>
  </si>
  <si>
    <t>2/24-3/5/2026</t>
    <phoneticPr fontId="25" type="noConversion"/>
  </si>
  <si>
    <t xml:space="preserve">Fabrication </t>
  </si>
  <si>
    <t>Size</t>
  </si>
  <si>
    <t>25/10/10 update</t>
    <phoneticPr fontId="25" type="noConversion"/>
  </si>
  <si>
    <r>
      <rPr>
        <sz val="11"/>
        <rFont val="Calibri"/>
        <family val="2"/>
      </rPr>
      <t>Carton Size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 xml:space="preserve"> cm</t>
    </r>
    <r>
      <rPr>
        <sz val="11"/>
        <rFont val="宋体"/>
        <family val="3"/>
        <charset val="134"/>
      </rPr>
      <t>）</t>
    </r>
  </si>
  <si>
    <t xml:space="preserve">40HQ </t>
    <phoneticPr fontId="25" type="noConversion"/>
  </si>
  <si>
    <t>45HQ</t>
    <phoneticPr fontId="25" type="noConversion"/>
  </si>
  <si>
    <r>
      <t>Gracie 
(White&amp;Black</t>
    </r>
    <r>
      <rPr>
        <sz val="11"/>
        <rFont val="宋体"/>
        <family val="2"/>
        <charset val="134"/>
      </rPr>
      <t>）</t>
    </r>
    <phoneticPr fontId="25" type="noConversion"/>
  </si>
  <si>
    <t>velvet comforter 6pcs set</t>
    <phoneticPr fontId="25" type="noConversion"/>
  </si>
  <si>
    <r>
      <t>TOB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200gsm 100% polyester velvet pieced with pleats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Calibri"/>
        <family val="2"/>
      </rPr>
      <t>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solid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Calibri"/>
        <family val="2"/>
      </rPr>
      <t>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200gsm poly fill
pillow</t>
    </r>
    <r>
      <rPr>
        <sz val="11"/>
        <color theme="1"/>
        <rFont val="宋体"/>
        <family val="2"/>
        <charset val="134"/>
      </rPr>
      <t>：</t>
    </r>
    <r>
      <rPr>
        <sz val="11"/>
        <color theme="1"/>
        <rFont val="Calibri"/>
        <family val="2"/>
      </rPr>
      <t xml:space="preserve">cover 100%polyester, poly fill
 </t>
    </r>
    <phoneticPr fontId="25" type="noConversion"/>
  </si>
  <si>
    <t>Queen: 86x86"/20x26"(2)/16*16“/12*16”/12*16“</t>
    <phoneticPr fontId="25" type="noConversion"/>
  </si>
  <si>
    <t>56*50*72</t>
    <phoneticPr fontId="25" type="noConversion"/>
  </si>
  <si>
    <t>900sets</t>
    <phoneticPr fontId="25" type="noConversion"/>
  </si>
  <si>
    <t>1002sets</t>
    <phoneticPr fontId="25" type="noConversion"/>
  </si>
  <si>
    <t>King: 
102x86"/20x36"(2)/16*16“/12*16”/12*16“</t>
    <phoneticPr fontId="25" type="noConversion"/>
  </si>
  <si>
    <t>56*50*78</t>
    <phoneticPr fontId="25" type="noConversion"/>
  </si>
  <si>
    <t>251018 UPDATE</t>
    <phoneticPr fontId="25" type="noConversion"/>
  </si>
  <si>
    <t>25/10/16 update</t>
    <phoneticPr fontId="25" type="noConversion"/>
  </si>
  <si>
    <t>56*50*48</t>
    <phoneticPr fontId="25" type="noConversion"/>
  </si>
  <si>
    <t>56*50*52</t>
    <phoneticPr fontId="25" type="noConversion"/>
  </si>
  <si>
    <t>ship date</t>
    <phoneticPr fontId="25" type="noConversion"/>
  </si>
  <si>
    <t>2/2/2026</t>
    <phoneticPr fontId="25" type="noConversion"/>
  </si>
  <si>
    <t>DD-251016</t>
  </si>
  <si>
    <t>customer PO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</si>
</sst>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_);[Red]\(0\)"/>
    <numFmt numFmtId="182" formatCode="[$￥-804]#,##0.00"/>
    <numFmt numFmtId="183" formatCode="0.0%"/>
  </numFmts>
  <fonts count="3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name val="Calibri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ptos"/>
      <family val="2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sz val="11"/>
      <name val="宋体"/>
      <family val="2"/>
      <charset val="134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4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/>
    <xf numFmtId="182" fontId="26" fillId="0" borderId="0" applyBorder="0"/>
    <xf numFmtId="182" fontId="26" fillId="0" borderId="0" applyBorder="0"/>
  </cellStyleXfs>
  <cellXfs count="181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5" fillId="0" borderId="0" xfId="0" applyFont="1"/>
    <xf numFmtId="0" fontId="2" fillId="0" borderId="0" xfId="0" applyFont="1"/>
    <xf numFmtId="0" fontId="6" fillId="0" borderId="0" xfId="2" applyFont="1" applyProtection="1">
      <protection locked="0"/>
    </xf>
    <xf numFmtId="0" fontId="7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8" fillId="0" borderId="0" xfId="3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177" fontId="3" fillId="0" borderId="0" xfId="3" applyNumberForma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3" fillId="0" borderId="0" xfId="3" applyFont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9" fillId="0" borderId="0" xfId="3" applyNumberFormat="1" applyFont="1" applyAlignment="1" applyProtection="1">
      <alignment horizontal="center" wrapText="1"/>
      <protection locked="0"/>
    </xf>
    <xf numFmtId="9" fontId="10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77" fontId="3" fillId="0" borderId="0" xfId="3" applyNumberFormat="1" applyAlignment="1">
      <alignment horizontal="left"/>
    </xf>
    <xf numFmtId="0" fontId="13" fillId="0" borderId="0" xfId="3" applyFont="1"/>
    <xf numFmtId="14" fontId="13" fillId="0" borderId="0" xfId="3" applyNumberFormat="1" applyFont="1"/>
    <xf numFmtId="0" fontId="13" fillId="0" borderId="0" xfId="3" applyFont="1" applyAlignment="1">
      <alignment wrapText="1"/>
    </xf>
    <xf numFmtId="177" fontId="13" fillId="0" borderId="0" xfId="3" applyNumberFormat="1" applyFont="1" applyAlignment="1">
      <alignment horizontal="left"/>
    </xf>
    <xf numFmtId="0" fontId="14" fillId="5" borderId="1" xfId="3" applyFont="1" applyFill="1" applyBorder="1" applyAlignment="1" applyProtection="1">
      <alignment horizontal="left"/>
      <protection locked="0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3" fillId="0" borderId="0" xfId="3" applyFont="1" applyAlignment="1">
      <alignment horizontal="right" wrapText="1"/>
    </xf>
    <xf numFmtId="0" fontId="12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/>
    <xf numFmtId="177" fontId="3" fillId="0" borderId="0" xfId="2" applyNumberFormat="1" applyAlignment="1" applyProtection="1">
      <alignment wrapText="1"/>
      <protection locked="0"/>
    </xf>
    <xf numFmtId="0" fontId="11" fillId="0" borderId="1" xfId="2" applyFont="1" applyBorder="1" applyAlignment="1" applyProtection="1">
      <alignment horizontal="left"/>
      <protection locked="0"/>
    </xf>
    <xf numFmtId="0" fontId="11" fillId="0" borderId="1" xfId="2" applyFont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2" fillId="0" borderId="0" xfId="2" applyFon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1" fillId="4" borderId="1" xfId="2" applyFont="1" applyFill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177" fontId="3" fillId="0" borderId="0" xfId="3" applyNumberForma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11" fillId="5" borderId="1" xfId="2" applyFont="1" applyFill="1" applyBorder="1" applyAlignment="1" applyProtection="1">
      <alignment horizontal="left" vertical="center"/>
      <protection locked="0"/>
    </xf>
    <xf numFmtId="0" fontId="11" fillId="0" borderId="1" xfId="2" applyFont="1" applyBorder="1" applyAlignment="1" applyProtection="1">
      <alignment vertical="center"/>
      <protection locked="0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11" fillId="0" borderId="5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1" fillId="0" borderId="6" xfId="2" applyFont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 vertical="center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16" fillId="5" borderId="1" xfId="2" applyFont="1" applyFill="1" applyBorder="1" applyAlignment="1" applyProtection="1">
      <alignment horizontal="left"/>
      <protection locked="0"/>
    </xf>
    <xf numFmtId="0" fontId="11" fillId="0" borderId="2" xfId="2" applyFont="1" applyBorder="1" applyProtection="1">
      <protection locked="0"/>
    </xf>
    <xf numFmtId="0" fontId="11" fillId="0" borderId="7" xfId="2" applyFont="1" applyBorder="1" applyProtection="1">
      <protection locked="0"/>
    </xf>
    <xf numFmtId="0" fontId="3" fillId="0" borderId="3" xfId="3" applyBorder="1" applyAlignment="1" applyProtection="1">
      <alignment horizontal="left"/>
      <protection locked="0"/>
    </xf>
    <xf numFmtId="0" fontId="1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1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1" fillId="0" borderId="0" xfId="0" applyFont="1" applyAlignment="1">
      <alignment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9" fillId="9" borderId="1" xfId="0" applyFont="1" applyFill="1" applyBorder="1" applyAlignment="1">
      <alignment horizontal="center" wrapText="1"/>
    </xf>
    <xf numFmtId="178" fontId="1" fillId="6" borderId="1" xfId="0" applyNumberFormat="1" applyFont="1" applyFill="1" applyBorder="1" applyAlignment="1">
      <alignment horizontal="center" wrapText="1"/>
    </xf>
    <xf numFmtId="2" fontId="1" fillId="6" borderId="1" xfId="0" applyNumberFormat="1" applyFont="1" applyFill="1" applyBorder="1" applyAlignment="1">
      <alignment horizontal="center" wrapText="1"/>
    </xf>
    <xf numFmtId="177" fontId="22" fillId="6" borderId="1" xfId="1" applyNumberFormat="1" applyFont="1" applyFill="1" applyBorder="1" applyAlignment="1">
      <alignment wrapText="1"/>
    </xf>
    <xf numFmtId="177" fontId="1" fillId="10" borderId="2" xfId="0" applyNumberFormat="1" applyFont="1" applyFill="1" applyBorder="1" applyAlignment="1">
      <alignment horizontal="center" wrapText="1"/>
    </xf>
    <xf numFmtId="177" fontId="1" fillId="6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22" fillId="0" borderId="1" xfId="1" applyNumberFormat="1" applyFont="1" applyBorder="1" applyAlignment="1">
      <alignment wrapText="1"/>
    </xf>
    <xf numFmtId="177" fontId="22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22" fillId="9" borderId="1" xfId="1" applyNumberFormat="1" applyFont="1" applyFill="1" applyBorder="1" applyAlignment="1">
      <alignment wrapText="1"/>
    </xf>
    <xf numFmtId="177" fontId="22" fillId="3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1" fillId="0" borderId="0" xfId="0" applyFont="1"/>
    <xf numFmtId="177" fontId="2" fillId="0" borderId="0" xfId="0" applyNumberFormat="1" applyFont="1"/>
    <xf numFmtId="0" fontId="0" fillId="2" borderId="1" xfId="0" applyFill="1" applyBorder="1" applyAlignment="1">
      <alignment vertical="center" wrapText="1"/>
    </xf>
    <xf numFmtId="0" fontId="21" fillId="0" borderId="0" xfId="6" applyFont="1"/>
    <xf numFmtId="0" fontId="1" fillId="9" borderId="1" xfId="6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0" fontId="19" fillId="11" borderId="1" xfId="0" applyFont="1" applyFill="1" applyBorder="1" applyAlignment="1">
      <alignment horizontal="center" wrapText="1"/>
    </xf>
    <xf numFmtId="0" fontId="23" fillId="0" borderId="0" xfId="6" applyFont="1"/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0" fontId="1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2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0" fontId="2" fillId="0" borderId="1" xfId="0" applyFont="1" applyBorder="1" applyAlignment="1">
      <alignment wrapText="1"/>
    </xf>
    <xf numFmtId="0" fontId="2" fillId="9" borderId="0" xfId="0" applyFont="1" applyFill="1" applyAlignment="1">
      <alignment wrapText="1"/>
    </xf>
    <xf numFmtId="181" fontId="0" fillId="0" borderId="0" xfId="0" applyNumberFormat="1" applyAlignment="1">
      <alignment wrapText="1"/>
    </xf>
    <xf numFmtId="0" fontId="27" fillId="9" borderId="1" xfId="0" applyFont="1" applyFill="1" applyBorder="1" applyAlignment="1">
      <alignment wrapText="1"/>
    </xf>
    <xf numFmtId="177" fontId="14" fillId="9" borderId="1" xfId="1" applyNumberFormat="1" applyFon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77" fontId="1" fillId="9" borderId="1" xfId="0" applyNumberFormat="1" applyFont="1" applyFill="1" applyBorder="1" applyAlignment="1">
      <alignment horizontal="center" wrapText="1"/>
    </xf>
    <xf numFmtId="0" fontId="2" fillId="0" borderId="1" xfId="9" applyBorder="1" applyAlignment="1">
      <alignment wrapText="1"/>
    </xf>
    <xf numFmtId="0" fontId="3" fillId="9" borderId="1" xfId="9" applyFont="1" applyFill="1" applyBorder="1"/>
    <xf numFmtId="1" fontId="28" fillId="9" borderId="1" xfId="0" applyNumberFormat="1" applyFont="1" applyFill="1" applyBorder="1" applyAlignment="1">
      <alignment wrapText="1"/>
    </xf>
    <xf numFmtId="0" fontId="2" fillId="0" borderId="1" xfId="6" applyBorder="1" applyAlignment="1">
      <alignment vertical="center" wrapText="1"/>
    </xf>
    <xf numFmtId="0" fontId="2" fillId="0" borderId="1" xfId="6" applyBorder="1" applyAlignment="1">
      <alignment horizontal="center" vertical="center" wrapText="1"/>
    </xf>
    <xf numFmtId="0" fontId="2" fillId="5" borderId="1" xfId="6" applyFill="1" applyBorder="1" applyAlignment="1">
      <alignment horizontal="center" vertical="center" wrapText="1"/>
    </xf>
    <xf numFmtId="0" fontId="2" fillId="9" borderId="1" xfId="6" applyFill="1" applyBorder="1" applyAlignment="1">
      <alignment vertical="center" wrapText="1"/>
    </xf>
    <xf numFmtId="0" fontId="2" fillId="9" borderId="1" xfId="6" applyFill="1" applyBorder="1" applyAlignment="1">
      <alignment vertical="center"/>
    </xf>
    <xf numFmtId="0" fontId="2" fillId="5" borderId="1" xfId="6" applyFill="1" applyBorder="1" applyAlignment="1">
      <alignment vertical="center"/>
    </xf>
    <xf numFmtId="0" fontId="2" fillId="9" borderId="1" xfId="6" applyFill="1" applyBorder="1" applyAlignment="1">
      <alignment horizontal="center" vertical="center"/>
    </xf>
    <xf numFmtId="182" fontId="2" fillId="0" borderId="1" xfId="12" applyFont="1" applyBorder="1" applyAlignment="1">
      <alignment horizontal="left" vertical="center" wrapText="1"/>
    </xf>
    <xf numFmtId="179" fontId="2" fillId="0" borderId="1" xfId="6" applyNumberFormat="1" applyBorder="1" applyAlignment="1">
      <alignment horizontal="center" vertical="center" wrapText="1"/>
    </xf>
    <xf numFmtId="179" fontId="2" fillId="5" borderId="1" xfId="6" applyNumberFormat="1" applyFill="1" applyBorder="1" applyAlignment="1">
      <alignment horizontal="center" vertical="center" wrapText="1"/>
    </xf>
    <xf numFmtId="1" fontId="2" fillId="0" borderId="1" xfId="6" applyNumberFormat="1" applyBorder="1" applyAlignment="1">
      <alignment horizontal="center" vertical="center" wrapText="1"/>
    </xf>
    <xf numFmtId="2" fontId="2" fillId="0" borderId="1" xfId="13" applyNumberFormat="1" applyFont="1" applyBorder="1" applyAlignment="1">
      <alignment horizontal="center" vertical="center" wrapText="1"/>
    </xf>
    <xf numFmtId="182" fontId="2" fillId="0" borderId="0" xfId="12" applyFont="1" applyBorder="1" applyAlignment="1" applyProtection="1">
      <alignment horizontal="left" vertical="center"/>
      <protection locked="0"/>
    </xf>
    <xf numFmtId="182" fontId="2" fillId="0" borderId="0" xfId="12" applyFont="1" applyAlignment="1" applyProtection="1">
      <alignment vertical="center"/>
      <protection locked="0"/>
    </xf>
    <xf numFmtId="182" fontId="2" fillId="0" borderId="0" xfId="12" applyFont="1" applyAlignment="1" applyProtection="1">
      <alignment horizontal="left" vertical="center"/>
      <protection locked="0"/>
    </xf>
    <xf numFmtId="182" fontId="2" fillId="0" borderId="0" xfId="12" applyFont="1" applyAlignment="1" applyProtection="1">
      <alignment horizontal="center" vertical="center"/>
      <protection locked="0"/>
    </xf>
    <xf numFmtId="182" fontId="1" fillId="0" borderId="0" xfId="12" applyFont="1" applyBorder="1" applyAlignment="1" applyProtection="1">
      <alignment horizontal="left" vertical="center"/>
      <protection locked="0"/>
    </xf>
    <xf numFmtId="179" fontId="23" fillId="5" borderId="1" xfId="6" applyNumberFormat="1" applyFont="1" applyFill="1" applyBorder="1" applyAlignment="1">
      <alignment horizontal="center" vertical="center" wrapText="1"/>
    </xf>
    <xf numFmtId="1" fontId="23" fillId="0" borderId="1" xfId="6" applyNumberFormat="1" applyFont="1" applyBorder="1" applyAlignment="1">
      <alignment horizontal="center" vertical="center" wrapText="1"/>
    </xf>
    <xf numFmtId="2" fontId="23" fillId="0" borderId="1" xfId="13" applyNumberFormat="1" applyFont="1" applyBorder="1" applyAlignment="1">
      <alignment horizontal="center" vertical="center" wrapText="1"/>
    </xf>
    <xf numFmtId="183" fontId="0" fillId="0" borderId="0" xfId="7" applyNumberFormat="1" applyFont="1" applyAlignment="1">
      <alignment wrapText="1"/>
    </xf>
    <xf numFmtId="4" fontId="0" fillId="0" borderId="1" xfId="0" applyNumberFormat="1" applyBorder="1" applyAlignment="1">
      <alignment horizontal="center" wrapText="1"/>
    </xf>
    <xf numFmtId="0" fontId="2" fillId="9" borderId="8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23" fillId="9" borderId="1" xfId="6" applyFont="1" applyFill="1" applyBorder="1" applyAlignment="1">
      <alignment horizontal="left" vertical="center" wrapText="1"/>
    </xf>
    <xf numFmtId="0" fontId="2" fillId="0" borderId="1" xfId="6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1" fillId="0" borderId="1" xfId="2" applyFont="1" applyBorder="1" applyAlignment="1">
      <alignment horizontal="left" vertical="center" wrapText="1"/>
    </xf>
    <xf numFmtId="2" fontId="2" fillId="0" borderId="1" xfId="6" applyNumberFormat="1" applyBorder="1" applyAlignment="1">
      <alignment horizontal="center" vertical="center" wrapText="1"/>
    </xf>
  </cellXfs>
  <cellStyles count="14">
    <cellStyle name="Currency 2" xfId="4" xr:uid="{9DE719CE-542C-483E-BA86-9A769FAF6132}"/>
    <cellStyle name="Currency 4" xfId="8" xr:uid="{250EB0D1-3347-4DE0-9B34-C3A98E0994AF}"/>
    <cellStyle name="Currency 4 2" xfId="11" xr:uid="{C0BF6554-589A-48C0-A9D0-78622E0C2CCB}"/>
    <cellStyle name="Normal 2" xfId="6" xr:uid="{500971C5-82BA-4310-B862-7E56EB928117}"/>
    <cellStyle name="Normal 2 18 2" xfId="1" xr:uid="{1BA08453-9F65-454B-A4A0-7177E70831F2}"/>
    <cellStyle name="Normal 2 2" xfId="13" xr:uid="{05084EC2-8663-46CB-92D0-D6D3709A5E56}"/>
    <cellStyle name="Percent 2" xfId="5" xr:uid="{9C640285-CC63-4253-981F-24FEC4D0A6CB}"/>
    <cellStyle name="Style 1" xfId="3" xr:uid="{F4609D05-B161-47A5-8040-F8D4BA086F06}"/>
    <cellStyle name="百分比" xfId="7" builtinId="5"/>
    <cellStyle name="百分比 2" xfId="10" xr:uid="{CE8FB432-8114-4EF9-863B-8E1A4B2F21A7}"/>
    <cellStyle name="常规" xfId="0" builtinId="0"/>
    <cellStyle name="常规 2" xfId="9" xr:uid="{C724C193-A63C-4795-B5C3-D46B61986CDA}"/>
    <cellStyle name="样式 1" xfId="12" xr:uid="{03989C33-8BBF-4D97-B1F4-80EB5361B8BF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3</xdr:row>
      <xdr:rowOff>66674</xdr:rowOff>
    </xdr:from>
    <xdr:to>
      <xdr:col>1</xdr:col>
      <xdr:colOff>2091634</xdr:colOff>
      <xdr:row>4</xdr:row>
      <xdr:rowOff>1208613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AF834F-F084-6D3B-2C33-DCFB4634C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6" y="1304924"/>
          <a:ext cx="1939233" cy="24754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190502</xdr:colOff>
      <xdr:row>5</xdr:row>
      <xdr:rowOff>189314</xdr:rowOff>
    </xdr:from>
    <xdr:to>
      <xdr:col>1</xdr:col>
      <xdr:colOff>2028826</xdr:colOff>
      <xdr:row>6</xdr:row>
      <xdr:rowOff>1188566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2916FA4-B8D8-F383-F8A5-5CED4375E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7" y="4094564"/>
          <a:ext cx="1838324" cy="2332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193676</xdr:colOff>
      <xdr:row>10</xdr:row>
      <xdr:rowOff>146050</xdr:rowOff>
    </xdr:from>
    <xdr:to>
      <xdr:col>4</xdr:col>
      <xdr:colOff>2307168</xdr:colOff>
      <xdr:row>11</xdr:row>
      <xdr:rowOff>952500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418FAC-8A01-4714-AD97-4A0404A0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1108075"/>
          <a:ext cx="2113492" cy="18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193676</xdr:colOff>
      <xdr:row>16</xdr:row>
      <xdr:rowOff>146050</xdr:rowOff>
    </xdr:from>
    <xdr:to>
      <xdr:col>4</xdr:col>
      <xdr:colOff>2307168</xdr:colOff>
      <xdr:row>17</xdr:row>
      <xdr:rowOff>952500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8100683-F5DF-4D07-9AAC-1361696A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4108450"/>
          <a:ext cx="2113492" cy="18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400049</xdr:colOff>
      <xdr:row>8</xdr:row>
      <xdr:rowOff>352820</xdr:rowOff>
    </xdr:from>
    <xdr:to>
      <xdr:col>32</xdr:col>
      <xdr:colOff>74398</xdr:colOff>
      <xdr:row>17</xdr:row>
      <xdr:rowOff>932319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065305C-985A-CE5A-AA65-449796252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87349" y="1876820"/>
          <a:ext cx="9427949" cy="5913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19"/>
  <sheetViews>
    <sheetView workbookViewId="0">
      <selection activeCell="E15" sqref="E15"/>
    </sheetView>
  </sheetViews>
  <sheetFormatPr defaultRowHeight="15" x14ac:dyDescent="0.25"/>
  <cols>
    <col min="1" max="1" width="18.570312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 x14ac:dyDescent="0.3">
      <c r="A2" s="5" t="s">
        <v>831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 x14ac:dyDescent="0.25">
      <c r="A3" s="66" t="s">
        <v>20</v>
      </c>
      <c r="B3" s="49" t="s">
        <v>770</v>
      </c>
      <c r="C3" s="50" t="s">
        <v>23</v>
      </c>
      <c r="D3" s="115" t="str">
        <f>_xlfn.TEXTJOIN(" ",TRUE,B5,D5,D6,B6,D4,D7)</f>
        <v>dd's Discounts 2025 Gracie COMFORTER (SET)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 x14ac:dyDescent="0.25">
      <c r="A4" s="67" t="s">
        <v>19</v>
      </c>
      <c r="B4" s="49" t="s">
        <v>102</v>
      </c>
      <c r="C4" s="59" t="s">
        <v>34</v>
      </c>
      <c r="D4" s="49" t="s">
        <v>863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 x14ac:dyDescent="0.25">
      <c r="A5" s="68" t="s">
        <v>42</v>
      </c>
      <c r="B5" s="12" t="s">
        <v>232</v>
      </c>
      <c r="C5" s="18" t="s">
        <v>43</v>
      </c>
      <c r="D5" s="12">
        <v>2025</v>
      </c>
      <c r="E5" s="44" t="s">
        <v>44</v>
      </c>
      <c r="F5" s="13" t="s">
        <v>860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 x14ac:dyDescent="0.25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/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 x14ac:dyDescent="0.25">
      <c r="A7" s="43" t="s">
        <v>21</v>
      </c>
      <c r="B7" s="12"/>
      <c r="C7" s="31" t="s">
        <v>52</v>
      </c>
      <c r="D7" s="13" t="s">
        <v>857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 x14ac:dyDescent="0.25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 x14ac:dyDescent="0.25">
      <c r="A9" s="43" t="s">
        <v>725</v>
      </c>
      <c r="B9" s="38"/>
      <c r="C9" s="43" t="s">
        <v>66</v>
      </c>
      <c r="D9" s="37" t="s">
        <v>674</v>
      </c>
      <c r="E9" s="43" t="s">
        <v>723</v>
      </c>
      <c r="F9" s="38" t="s">
        <v>732</v>
      </c>
    </row>
    <row r="10" spans="1:224" x14ac:dyDescent="0.25">
      <c r="C10" s="43" t="s">
        <v>67</v>
      </c>
      <c r="D10" s="12" t="s">
        <v>862</v>
      </c>
      <c r="E10" s="43" t="s">
        <v>724</v>
      </c>
      <c r="F10" s="38" t="s">
        <v>754</v>
      </c>
    </row>
    <row r="11" spans="1:224" x14ac:dyDescent="0.25">
      <c r="C11" s="43" t="s">
        <v>68</v>
      </c>
      <c r="D11" s="38"/>
    </row>
    <row r="13" spans="1:224" x14ac:dyDescent="0.25">
      <c r="D13" s="48"/>
    </row>
    <row r="14" spans="1:224" x14ac:dyDescent="0.25">
      <c r="A14" t="s">
        <v>725</v>
      </c>
      <c r="D14" s="48"/>
    </row>
    <row r="15" spans="1:224" x14ac:dyDescent="0.25">
      <c r="A15" s="4" t="s">
        <v>852</v>
      </c>
    </row>
    <row r="16" spans="1:224" x14ac:dyDescent="0.25">
      <c r="A16" s="4" t="s">
        <v>853</v>
      </c>
    </row>
    <row r="17" spans="1:1" x14ac:dyDescent="0.25">
      <c r="A17" t="s">
        <v>854</v>
      </c>
    </row>
    <row r="18" spans="1:1" x14ac:dyDescent="0.25">
      <c r="A18" s="4" t="s">
        <v>855</v>
      </c>
    </row>
    <row r="19" spans="1:1" x14ac:dyDescent="0.25">
      <c r="A19" s="4" t="s">
        <v>856</v>
      </c>
    </row>
  </sheetData>
  <protectedRanges>
    <protectedRange password="F78C" sqref="HB4:HC8 HH4:HH8 HD6:HG8 GT6:GZ8" name="区域1_1"/>
  </protectedRanges>
  <phoneticPr fontId="25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ValueSelect!$F$2:$F$21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Data!$G$2:$G$8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Data!$Q$2:$Q$3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Data!$R$2:$R$3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Data!$V$2:$V$3</xm:f>
          </x14:formula1>
          <xm:sqref>H8</xm:sqref>
        </x14:dataValidation>
        <x14:dataValidation type="list" allowBlank="1" showInputMessage="1" showErrorMessage="1" xr:uid="{ADF6997C-A432-45AE-B5D1-89EF1804055E}">
          <x14:formula1>
            <xm:f>Data!$I$2:$I$5</xm:f>
          </x14:formula1>
          <xm:sqref>F6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</xm:sqref>
        </x14:dataValidation>
        <x14:dataValidation type="list" allowBlank="1" showInputMessage="1" showErrorMessage="1" xr:uid="{46B85C2F-66FA-480E-9551-7C3861161713}">
          <x14:formula1>
            <xm:f>ValueSelect!$H$2:$H$18</xm:f>
          </x14:formula1>
          <xm:sqref>F7</xm:sqref>
        </x14:dataValidation>
        <x14:dataValidation type="list" allowBlank="1" showInputMessage="1" showErrorMessage="1" xr:uid="{C7898451-A6C3-4C3D-8A5B-3C1D486EBE87}">
          <x14:formula1>
            <xm:f>ValueSelect!$K$2:$K$69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Data!$O$2:$O$6</xm:f>
          </x14:formula1>
          <xm:sqref>H3</xm:sqref>
        </x14:dataValidation>
        <x14:dataValidation type="list" allowBlank="1" showInputMessage="1" showErrorMessage="1" xr:uid="{4A9F7C1F-F00A-4577-8BB0-CF214BC76290}">
          <x14:formula1>
            <xm:f>ValueSelect!$E$2:$E$29</xm:f>
          </x14:formula1>
          <xm:sqref>B7</xm:sqref>
        </x14:dataValidation>
        <x14:dataValidation type="list" allowBlank="1" showInputMessage="1" showErrorMessage="1" xr:uid="{072AF7E0-8BD4-4BE3-B42A-3322A1E92848}">
          <x14:formula1>
            <xm:f>Data!$N$2:$N$9</xm:f>
          </x14:formula1>
          <xm:sqref>F10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B8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F8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F9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B6</xm:sqref>
        </x14:dataValidation>
        <x14:dataValidation type="list" allowBlank="1" showInputMessage="1" showErrorMessage="1" xr:uid="{5EBA9063-DCE1-485C-8CB6-B88032478A4C}">
          <x14:formula1>
            <xm:f>ValueSelect!$C$2:$C$78</xm:f>
          </x14:formula1>
          <xm:sqref>B5</xm:sqref>
        </x14:dataValidation>
        <x14:dataValidation type="list" allowBlank="1" showInputMessage="1" showErrorMessage="1" xr:uid="{870B36AC-9640-4F52-BCF6-60D44DB8590B}">
          <x14:formula1>
            <xm:f>ValueSelect!$B$2:$B$78</xm:f>
          </x14:formula1>
          <xm:sqref>B4</xm:sqref>
        </x14:dataValidation>
        <x14:dataValidation type="list" allowBlank="1" showInputMessage="1" showErrorMessage="1" xr:uid="{D7DE3306-4EFB-48A5-A14F-9EDB3FE410BD}">
          <x14:formula1>
            <xm:f>Data!$A$2:$A$3</xm:f>
          </x14:formula1>
          <xm:sqref>B3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H8"/>
  <sheetViews>
    <sheetView tabSelected="1" topLeftCell="AI4" zoomScale="70" zoomScaleNormal="70" workbookViewId="0">
      <selection activeCell="AP5" sqref="AP5"/>
    </sheetView>
  </sheetViews>
  <sheetFormatPr defaultColWidth="9.140625" defaultRowHeight="15" x14ac:dyDescent="0.25"/>
  <cols>
    <col min="1" max="1" width="10.140625" style="75" customWidth="1"/>
    <col min="2" max="2" width="35.42578125" style="73" customWidth="1"/>
    <col min="3" max="3" width="8.42578125" style="73" customWidth="1"/>
    <col min="4" max="4" width="7.85546875" style="73" customWidth="1"/>
    <col min="5" max="5" width="8.140625" style="73" customWidth="1"/>
    <col min="6" max="6" width="12.5703125" style="73" customWidth="1"/>
    <col min="7" max="7" width="11.140625" style="73" customWidth="1"/>
    <col min="8" max="9" width="15.5703125" style="73" customWidth="1"/>
    <col min="10" max="10" width="23.140625" style="73" customWidth="1"/>
    <col min="11" max="11" width="15.5703125" style="128" customWidth="1"/>
    <col min="12" max="12" width="18.85546875" style="73" customWidth="1"/>
    <col min="13" max="13" width="15.5703125" style="73" customWidth="1"/>
    <col min="14" max="14" width="10.42578125" style="73" customWidth="1"/>
    <col min="15" max="15" width="14" style="73" customWidth="1"/>
    <col min="16" max="16" width="14.140625" style="73" customWidth="1"/>
    <col min="17" max="17" width="5.5703125" style="73" customWidth="1"/>
    <col min="18" max="18" width="9.5703125" style="78" customWidth="1"/>
    <col min="19" max="19" width="8" style="79" customWidth="1"/>
    <col min="20" max="20" width="12" style="80" customWidth="1"/>
    <col min="21" max="21" width="8.5703125" style="80" customWidth="1"/>
    <col min="22" max="22" width="12.42578125" style="80" customWidth="1"/>
    <col min="23" max="23" width="9.42578125" style="73" customWidth="1"/>
    <col min="24" max="24" width="8.140625" style="121" customWidth="1"/>
    <col min="25" max="25" width="8.5703125" style="121" customWidth="1"/>
    <col min="26" max="26" width="7.140625" style="121" customWidth="1"/>
    <col min="27" max="27" width="9" style="79" customWidth="1"/>
    <col min="28" max="28" width="6.42578125" style="81" customWidth="1"/>
    <col min="29" max="29" width="10" style="125" customWidth="1"/>
    <col min="30" max="30" width="9.85546875" style="81" customWidth="1"/>
    <col min="31" max="31" width="7.85546875" style="73" customWidth="1"/>
    <col min="32" max="32" width="8.85546875" style="80" customWidth="1"/>
    <col min="33" max="33" width="7.85546875" style="73" customWidth="1"/>
    <col min="34" max="34" width="8.42578125" style="82" customWidth="1"/>
    <col min="35" max="35" width="9" style="80" customWidth="1"/>
    <col min="36" max="36" width="8.42578125" style="80" customWidth="1"/>
    <col min="37" max="37" width="7.85546875" style="82" customWidth="1"/>
    <col min="38" max="38" width="5.85546875" style="80" customWidth="1"/>
    <col min="39" max="39" width="8.140625" style="82" customWidth="1"/>
    <col min="40" max="40" width="9.42578125" style="80" customWidth="1"/>
    <col min="41" max="41" width="11.5703125" style="82" customWidth="1"/>
    <col min="42" max="42" width="10.85546875" style="80" customWidth="1"/>
    <col min="43" max="43" width="9.5703125" style="73" customWidth="1"/>
    <col min="44" max="44" width="9.5703125" style="82" customWidth="1"/>
    <col min="45" max="45" width="10" style="80" customWidth="1"/>
    <col min="46" max="46" width="9.5703125" style="80" customWidth="1"/>
    <col min="47" max="47" width="11.85546875" style="80" customWidth="1"/>
    <col min="48" max="48" width="7.140625" style="82" customWidth="1"/>
    <col min="49" max="49" width="7.85546875" style="80" customWidth="1"/>
    <col min="50" max="50" width="9.5703125" style="80" customWidth="1"/>
    <col min="51" max="51" width="7.5703125" style="80" customWidth="1"/>
    <col min="52" max="53" width="12.140625" style="82" customWidth="1"/>
    <col min="54" max="54" width="12.140625" style="80" customWidth="1"/>
    <col min="55" max="56" width="14.5703125" style="73" customWidth="1"/>
    <col min="57" max="57" width="13.5703125" style="73" customWidth="1"/>
    <col min="58" max="58" width="11.42578125" style="80" customWidth="1"/>
    <col min="59" max="59" width="13.85546875" style="80" customWidth="1"/>
    <col min="60" max="60" width="10.5703125" style="73" bestFit="1" customWidth="1"/>
    <col min="61" max="16384" width="9.140625" style="73"/>
  </cols>
  <sheetData>
    <row r="1" spans="1:60" x14ac:dyDescent="0.25">
      <c r="D1" s="113" t="s">
        <v>774</v>
      </c>
      <c r="E1" s="113"/>
      <c r="F1" s="76"/>
      <c r="G1" s="77"/>
      <c r="I1" s="120" t="s">
        <v>851</v>
      </c>
      <c r="U1" s="114" t="s">
        <v>775</v>
      </c>
      <c r="W1" s="77"/>
      <c r="AQ1" s="77" t="s">
        <v>829</v>
      </c>
      <c r="AV1" s="80"/>
      <c r="AW1" s="82"/>
      <c r="AX1" s="114" t="s">
        <v>776</v>
      </c>
      <c r="AY1" s="73"/>
      <c r="AZ1" s="73"/>
      <c r="BA1" s="73"/>
      <c r="BB1" s="73"/>
      <c r="BC1" s="80"/>
      <c r="BD1" s="80"/>
      <c r="BF1" s="73"/>
      <c r="BG1" s="73"/>
    </row>
    <row r="2" spans="1:60" x14ac:dyDescent="0.25">
      <c r="F2" s="116" t="s">
        <v>846</v>
      </c>
      <c r="H2" s="116" t="s">
        <v>846</v>
      </c>
      <c r="I2" s="116" t="s">
        <v>846</v>
      </c>
      <c r="J2" s="116" t="s">
        <v>846</v>
      </c>
      <c r="K2" s="116" t="s">
        <v>846</v>
      </c>
      <c r="L2" s="116" t="s">
        <v>846</v>
      </c>
      <c r="M2" s="116" t="s">
        <v>846</v>
      </c>
      <c r="O2" s="131" t="s">
        <v>872</v>
      </c>
      <c r="Q2" s="116" t="s">
        <v>846</v>
      </c>
      <c r="R2" s="172" t="s">
        <v>777</v>
      </c>
      <c r="S2" s="172"/>
      <c r="T2" s="172"/>
      <c r="U2" s="172"/>
      <c r="V2" s="172"/>
      <c r="W2" s="173" t="s">
        <v>778</v>
      </c>
      <c r="X2" s="173"/>
      <c r="Y2" s="173"/>
      <c r="Z2" s="173"/>
      <c r="AA2" s="173"/>
      <c r="AB2" s="173"/>
      <c r="AC2" s="173"/>
      <c r="AD2" s="173"/>
      <c r="AE2" s="173"/>
      <c r="AF2" s="174"/>
      <c r="AG2" s="175" t="s">
        <v>779</v>
      </c>
      <c r="AH2" s="175"/>
      <c r="AI2" s="175"/>
      <c r="AK2" s="164" t="s">
        <v>780</v>
      </c>
      <c r="AL2" s="165"/>
      <c r="AM2" s="165"/>
      <c r="AN2" s="165"/>
      <c r="AO2" s="165"/>
      <c r="AP2" s="165"/>
      <c r="AQ2" s="165"/>
      <c r="AR2" s="165"/>
      <c r="AS2" s="165"/>
      <c r="AT2" s="166"/>
      <c r="AU2" s="167" t="s">
        <v>781</v>
      </c>
      <c r="AV2" s="168"/>
      <c r="AW2" s="168"/>
      <c r="AX2" s="168"/>
      <c r="AY2" s="168"/>
      <c r="AZ2" s="169"/>
      <c r="BA2" s="124"/>
      <c r="BB2" s="83"/>
      <c r="BC2" s="84"/>
      <c r="BD2" s="84"/>
      <c r="BF2" s="73"/>
      <c r="BG2" s="73"/>
    </row>
    <row r="3" spans="1:60" ht="68.099999999999994" customHeight="1" x14ac:dyDescent="0.25">
      <c r="A3" s="85" t="s">
        <v>782</v>
      </c>
      <c r="B3" s="85" t="s">
        <v>783</v>
      </c>
      <c r="C3" s="118" t="s">
        <v>784</v>
      </c>
      <c r="D3" s="119" t="s">
        <v>4</v>
      </c>
      <c r="E3" s="119" t="s">
        <v>21</v>
      </c>
      <c r="F3" s="87" t="s">
        <v>830</v>
      </c>
      <c r="G3" s="118" t="s">
        <v>785</v>
      </c>
      <c r="H3" s="86" t="s">
        <v>786</v>
      </c>
      <c r="I3" s="117" t="s">
        <v>847</v>
      </c>
      <c r="J3" s="86" t="s">
        <v>787</v>
      </c>
      <c r="K3" s="117" t="s">
        <v>861</v>
      </c>
      <c r="L3" s="86" t="s">
        <v>788</v>
      </c>
      <c r="M3" s="86" t="s">
        <v>789</v>
      </c>
      <c r="N3" s="118" t="s">
        <v>790</v>
      </c>
      <c r="O3" s="118" t="s">
        <v>791</v>
      </c>
      <c r="P3" s="118" t="s">
        <v>792</v>
      </c>
      <c r="Q3" s="117" t="s">
        <v>848</v>
      </c>
      <c r="R3" s="88" t="s">
        <v>793</v>
      </c>
      <c r="S3" s="89" t="s">
        <v>794</v>
      </c>
      <c r="T3" s="90" t="s">
        <v>795</v>
      </c>
      <c r="U3" s="91" t="s">
        <v>796</v>
      </c>
      <c r="V3" s="92" t="s">
        <v>797</v>
      </c>
      <c r="W3" s="93" t="s">
        <v>5</v>
      </c>
      <c r="X3" s="122" t="s">
        <v>798</v>
      </c>
      <c r="Y3" s="122" t="s">
        <v>799</v>
      </c>
      <c r="Z3" s="122" t="s">
        <v>800</v>
      </c>
      <c r="AA3" s="94" t="s">
        <v>801</v>
      </c>
      <c r="AB3" s="95" t="s">
        <v>802</v>
      </c>
      <c r="AC3" s="126" t="s">
        <v>803</v>
      </c>
      <c r="AD3" s="96" t="s">
        <v>804</v>
      </c>
      <c r="AE3" s="85" t="s">
        <v>805</v>
      </c>
      <c r="AF3" s="97" t="s">
        <v>806</v>
      </c>
      <c r="AG3" s="85" t="s">
        <v>807</v>
      </c>
      <c r="AH3" s="98" t="s">
        <v>808</v>
      </c>
      <c r="AI3" s="99" t="s">
        <v>809</v>
      </c>
      <c r="AJ3" s="97" t="s">
        <v>810</v>
      </c>
      <c r="AK3" s="98" t="s">
        <v>811</v>
      </c>
      <c r="AL3" s="97" t="s">
        <v>812</v>
      </c>
      <c r="AM3" s="98" t="s">
        <v>813</v>
      </c>
      <c r="AN3" s="97" t="s">
        <v>814</v>
      </c>
      <c r="AO3" s="98" t="s">
        <v>815</v>
      </c>
      <c r="AP3" s="97" t="s">
        <v>816</v>
      </c>
      <c r="AQ3" s="93" t="s">
        <v>817</v>
      </c>
      <c r="AR3" s="98" t="s">
        <v>818</v>
      </c>
      <c r="AS3" s="97" t="s">
        <v>819</v>
      </c>
      <c r="AT3" s="97" t="s">
        <v>820</v>
      </c>
      <c r="AU3" s="100" t="s">
        <v>821</v>
      </c>
      <c r="AV3" s="101" t="s">
        <v>822</v>
      </c>
      <c r="AW3" s="100" t="s">
        <v>823</v>
      </c>
      <c r="AX3" s="134" t="s">
        <v>824</v>
      </c>
      <c r="AY3" s="102" t="s">
        <v>825</v>
      </c>
      <c r="AZ3" s="102" t="s">
        <v>858</v>
      </c>
      <c r="BA3" s="100" t="s">
        <v>859</v>
      </c>
      <c r="BB3" s="86" t="s">
        <v>826</v>
      </c>
      <c r="BC3" s="103" t="s">
        <v>827</v>
      </c>
      <c r="BD3" s="103" t="s">
        <v>828</v>
      </c>
      <c r="BE3" s="136" t="s">
        <v>874</v>
      </c>
      <c r="BF3" s="136" t="s">
        <v>903</v>
      </c>
      <c r="BG3" s="77"/>
    </row>
    <row r="4" spans="1:60" ht="105" customHeight="1" x14ac:dyDescent="0.25">
      <c r="A4" s="104">
        <v>1</v>
      </c>
      <c r="B4" s="170"/>
      <c r="C4" s="1"/>
      <c r="D4" s="1"/>
      <c r="E4" s="1"/>
      <c r="F4" s="1" t="s">
        <v>857</v>
      </c>
      <c r="G4" s="130" t="s">
        <v>863</v>
      </c>
      <c r="H4" s="130" t="s">
        <v>867</v>
      </c>
      <c r="I4" s="130" t="s">
        <v>868</v>
      </c>
      <c r="J4" s="130" t="s">
        <v>866</v>
      </c>
      <c r="K4" s="129" t="s">
        <v>869</v>
      </c>
      <c r="L4" s="1" t="s">
        <v>870</v>
      </c>
      <c r="M4" s="130" t="s">
        <v>865</v>
      </c>
      <c r="N4" s="1"/>
      <c r="O4" s="138" t="s">
        <v>875</v>
      </c>
      <c r="P4" s="137" t="s">
        <v>876</v>
      </c>
      <c r="Q4" s="1" t="s">
        <v>834</v>
      </c>
      <c r="R4" s="105">
        <f>'10.16 Miya cost'!P17</f>
        <v>92</v>
      </c>
      <c r="S4" s="106">
        <v>8.1</v>
      </c>
      <c r="T4" s="107">
        <f>IF(ISERROR(R4/S4),"",R4/S4)</f>
        <v>11.36</v>
      </c>
      <c r="U4" s="108">
        <v>11.36</v>
      </c>
      <c r="V4" s="161">
        <v>90</v>
      </c>
      <c r="W4" s="1" t="s">
        <v>179</v>
      </c>
      <c r="X4" s="123">
        <v>56</v>
      </c>
      <c r="Y4" s="123">
        <v>50</v>
      </c>
      <c r="Z4" s="123">
        <v>48</v>
      </c>
      <c r="AA4" s="106">
        <v>4.07</v>
      </c>
      <c r="AB4" s="139">
        <v>2</v>
      </c>
      <c r="AC4" s="127">
        <f>IF(X4="","",X4*Y4*Z4/1000000)</f>
        <v>0.13400000000000001</v>
      </c>
      <c r="AD4" s="109">
        <f>IF(AB4="","",65/AC4*AB4)</f>
        <v>970</v>
      </c>
      <c r="AE4" s="1">
        <v>2250</v>
      </c>
      <c r="AF4" s="110">
        <f>IF(ISERROR(AE4/AD4),"",AE4/AD4)</f>
        <v>2.3199999999999998</v>
      </c>
      <c r="AG4" s="130" t="s">
        <v>873</v>
      </c>
      <c r="AH4" s="111">
        <v>0.42799999999999999</v>
      </c>
      <c r="AI4" s="110">
        <f>IF(ISERROR(U4*AH4),"",U4*AH4)</f>
        <v>4.8600000000000003</v>
      </c>
      <c r="AJ4" s="110">
        <f t="shared" ref="AJ4:AJ7" si="0">IF(ISERROR(U4+AF4+AI4),"",U4+AF4+AI4)</f>
        <v>18.54</v>
      </c>
      <c r="AK4" s="111"/>
      <c r="AL4" s="110">
        <f t="shared" ref="AL4:AL7" si="1">IF(ISERROR(AX4*AK4),"",AX4*AK4)</f>
        <v>0</v>
      </c>
      <c r="AM4" s="111"/>
      <c r="AN4" s="110">
        <f t="shared" ref="AN4:AN7" si="2">IF(ISERROR(AX4*AM4),"",AX4*AM4)</f>
        <v>0</v>
      </c>
      <c r="AO4" s="111"/>
      <c r="AP4" s="110">
        <f t="shared" ref="AP4:AP7" si="3">IF(ISERROR(AX4*AO4),"",AX4*AO4)</f>
        <v>0</v>
      </c>
      <c r="AQ4" s="1"/>
      <c r="AS4" s="110">
        <f>IF(ISERROR(AX4*AR5),"",AX4*AR5)</f>
        <v>0</v>
      </c>
      <c r="AT4" s="110">
        <f>IF(ISERROR(AL4+AN4+AP4+AS4),"",AL4+AN4+AP4+AS4)</f>
        <v>0</v>
      </c>
      <c r="AU4" s="110">
        <f t="shared" ref="AU4:AU7" si="4">IF(ISERROR(AJ4+AT4),"",AJ4+AT4)</f>
        <v>18.54</v>
      </c>
      <c r="AV4" s="112">
        <f>IF(ISERROR((AX4-AU4)/AX4),"",(AX4-AU4)/AX4)</f>
        <v>0.1389</v>
      </c>
      <c r="AW4" s="110">
        <f t="shared" ref="AW4:AW7" si="5">IF(AZ4="","",AY4*(1-AZ4))</f>
        <v>21.53</v>
      </c>
      <c r="AX4" s="135">
        <v>21.53</v>
      </c>
      <c r="AY4" s="84">
        <v>36.99</v>
      </c>
      <c r="AZ4" s="111">
        <f>(AY4-AX4)/AY4</f>
        <v>0.41799999999999998</v>
      </c>
      <c r="BA4" s="112">
        <f>IF(ISERROR((AY4-AX4)/AY4),"",(AY4-AX4)/AY4)</f>
        <v>0.41799999999999998</v>
      </c>
      <c r="BB4" s="133">
        <v>460</v>
      </c>
      <c r="BC4" s="110">
        <f>IF(ISERROR(AU4*BB4),"",AU4*BB4)</f>
        <v>8528.4</v>
      </c>
      <c r="BD4" s="110">
        <f>IF(ISERROR(AX4*BB4),"",AX4*BB4)</f>
        <v>9903.7999999999993</v>
      </c>
      <c r="BE4" s="162" t="s">
        <v>883</v>
      </c>
      <c r="BF4" s="162" t="s">
        <v>904</v>
      </c>
      <c r="BG4" s="73"/>
    </row>
    <row r="5" spans="1:60" ht="105" customHeight="1" x14ac:dyDescent="0.25">
      <c r="A5" s="104">
        <v>2</v>
      </c>
      <c r="B5" s="171"/>
      <c r="C5" s="1"/>
      <c r="D5" s="1"/>
      <c r="E5" s="1"/>
      <c r="F5" s="1" t="s">
        <v>857</v>
      </c>
      <c r="G5" s="130" t="s">
        <v>863</v>
      </c>
      <c r="H5" s="130" t="s">
        <v>867</v>
      </c>
      <c r="I5" s="130" t="s">
        <v>868</v>
      </c>
      <c r="J5" s="130" t="s">
        <v>866</v>
      </c>
      <c r="K5" s="129" t="s">
        <v>869</v>
      </c>
      <c r="L5" s="1" t="s">
        <v>871</v>
      </c>
      <c r="M5" s="130" t="s">
        <v>865</v>
      </c>
      <c r="N5" s="1"/>
      <c r="O5" s="138" t="s">
        <v>877</v>
      </c>
      <c r="P5" s="137" t="s">
        <v>878</v>
      </c>
      <c r="Q5" s="1" t="s">
        <v>834</v>
      </c>
      <c r="R5" s="105">
        <f>'10.16 Miya cost'!P18</f>
        <v>101</v>
      </c>
      <c r="S5" s="106">
        <v>8.1</v>
      </c>
      <c r="T5" s="107">
        <f t="shared" ref="T5:T7" si="6">IF(ISERROR(R5/S5),"",R5/S5)</f>
        <v>12.47</v>
      </c>
      <c r="U5" s="108">
        <v>12.47</v>
      </c>
      <c r="V5" s="161">
        <v>99</v>
      </c>
      <c r="W5" s="1" t="s">
        <v>179</v>
      </c>
      <c r="X5" s="123">
        <v>56</v>
      </c>
      <c r="Y5" s="123">
        <v>50</v>
      </c>
      <c r="Z5" s="123">
        <v>52</v>
      </c>
      <c r="AA5" s="106">
        <v>4.2699999999999996</v>
      </c>
      <c r="AB5" s="139">
        <v>2</v>
      </c>
      <c r="AC5" s="127">
        <f t="shared" ref="AC5:AC7" si="7">IF(X5="","",X5*Y5*Z5/1000000)</f>
        <v>0.14599999999999999</v>
      </c>
      <c r="AD5" s="109">
        <f t="shared" ref="AD5:AD7" si="8">IF(AB5="","",65/AC5*AB5)</f>
        <v>890</v>
      </c>
      <c r="AE5" s="1">
        <v>2250</v>
      </c>
      <c r="AF5" s="110">
        <f t="shared" ref="AF5:AF7" si="9">IF(ISERROR(AE5/AD5),"",AE5/AD5)</f>
        <v>2.5299999999999998</v>
      </c>
      <c r="AG5" s="130" t="s">
        <v>873</v>
      </c>
      <c r="AH5" s="111">
        <v>0.42799999999999999</v>
      </c>
      <c r="AI5" s="110">
        <f>IF(ISERROR(U5*AH5),"",U5*AH5)</f>
        <v>5.34</v>
      </c>
      <c r="AJ5" s="110">
        <f t="shared" si="0"/>
        <v>20.34</v>
      </c>
      <c r="AK5" s="111"/>
      <c r="AL5" s="110">
        <f t="shared" si="1"/>
        <v>0</v>
      </c>
      <c r="AM5" s="111"/>
      <c r="AN5" s="110">
        <f t="shared" si="2"/>
        <v>0</v>
      </c>
      <c r="AO5" s="111"/>
      <c r="AP5" s="110">
        <f t="shared" si="3"/>
        <v>0</v>
      </c>
      <c r="AQ5" s="1"/>
      <c r="AR5" s="111"/>
      <c r="AS5" s="110">
        <f>IF(ISERROR(AX5*AR6),"",AX5*AR6)</f>
        <v>0</v>
      </c>
      <c r="AT5" s="110">
        <f t="shared" ref="AT5:AT7" si="10">IF(ISERROR(AL5+AN5+AP5+AS5),"",AL5+AN5+AP5+AS5)</f>
        <v>0</v>
      </c>
      <c r="AU5" s="110">
        <f t="shared" si="4"/>
        <v>20.34</v>
      </c>
      <c r="AV5" s="112">
        <f t="shared" ref="AV5:AV7" si="11">IF(ISERROR((AX5-AU5)/AX5),"",(AX5-AU5)/AX5)</f>
        <v>0.13919999999999999</v>
      </c>
      <c r="AW5" s="110">
        <f t="shared" si="5"/>
        <v>23.63</v>
      </c>
      <c r="AX5" s="135">
        <v>23.63</v>
      </c>
      <c r="AY5" s="84">
        <v>41.99</v>
      </c>
      <c r="AZ5" s="111">
        <f t="shared" ref="AZ5:AZ7" si="12">(AY5-AX5)/AY5</f>
        <v>0.43719999999999998</v>
      </c>
      <c r="BA5" s="112">
        <f t="shared" ref="BA5:BA7" si="13">IF(ISERROR((AY5-AX5)/AY5),"",(AY5-AX5)/AY5)</f>
        <v>0.43719999999999998</v>
      </c>
      <c r="BB5" s="133">
        <v>540</v>
      </c>
      <c r="BC5" s="110">
        <f t="shared" ref="BC5:BC7" si="14">IF(ISERROR(AU5*BB5),"",AU5*BB5)</f>
        <v>10983.6</v>
      </c>
      <c r="BD5" s="110">
        <f t="shared" ref="BD5:BD7" si="15">IF(ISERROR(AX5*BB5),"",AX5*BB5)</f>
        <v>12760.2</v>
      </c>
      <c r="BE5" s="163"/>
      <c r="BF5" s="163"/>
      <c r="BG5" s="73"/>
    </row>
    <row r="6" spans="1:60" ht="105" customHeight="1" x14ac:dyDescent="0.25">
      <c r="A6" s="104">
        <v>3</v>
      </c>
      <c r="B6" s="170"/>
      <c r="C6" s="1"/>
      <c r="D6" s="1"/>
      <c r="E6" s="1"/>
      <c r="F6" s="1" t="s">
        <v>857</v>
      </c>
      <c r="G6" s="130" t="s">
        <v>863</v>
      </c>
      <c r="H6" s="130" t="s">
        <v>867</v>
      </c>
      <c r="I6" s="130" t="s">
        <v>868</v>
      </c>
      <c r="J6" s="130" t="s">
        <v>866</v>
      </c>
      <c r="K6" s="129" t="s">
        <v>869</v>
      </c>
      <c r="L6" s="1" t="s">
        <v>870</v>
      </c>
      <c r="M6" s="130" t="s">
        <v>864</v>
      </c>
      <c r="N6" s="1"/>
      <c r="O6" s="138" t="s">
        <v>879</v>
      </c>
      <c r="P6" s="137" t="s">
        <v>880</v>
      </c>
      <c r="Q6" s="1" t="s">
        <v>834</v>
      </c>
      <c r="R6" s="105">
        <f>R4</f>
        <v>92</v>
      </c>
      <c r="S6" s="106">
        <v>8.1</v>
      </c>
      <c r="T6" s="107">
        <f t="shared" si="6"/>
        <v>11.36</v>
      </c>
      <c r="U6" s="108">
        <v>11.36</v>
      </c>
      <c r="V6" s="161">
        <v>90</v>
      </c>
      <c r="W6" s="1" t="s">
        <v>179</v>
      </c>
      <c r="X6" s="123">
        <v>56</v>
      </c>
      <c r="Y6" s="123">
        <v>50</v>
      </c>
      <c r="Z6" s="123">
        <v>48</v>
      </c>
      <c r="AA6" s="106">
        <v>4.07</v>
      </c>
      <c r="AB6" s="139">
        <v>2</v>
      </c>
      <c r="AC6" s="127">
        <f t="shared" si="7"/>
        <v>0.13400000000000001</v>
      </c>
      <c r="AD6" s="109">
        <f t="shared" si="8"/>
        <v>970</v>
      </c>
      <c r="AE6" s="1">
        <v>2250</v>
      </c>
      <c r="AF6" s="110">
        <f t="shared" si="9"/>
        <v>2.3199999999999998</v>
      </c>
      <c r="AG6" s="130" t="s">
        <v>873</v>
      </c>
      <c r="AH6" s="111">
        <v>0.42799999999999999</v>
      </c>
      <c r="AI6" s="110">
        <f t="shared" ref="AI6:AI7" si="16">IF(ISERROR(U6*AH6),"",U6*AH6)</f>
        <v>4.8600000000000003</v>
      </c>
      <c r="AJ6" s="110">
        <f t="shared" si="0"/>
        <v>18.54</v>
      </c>
      <c r="AK6" s="111"/>
      <c r="AL6" s="110">
        <f t="shared" si="1"/>
        <v>0</v>
      </c>
      <c r="AM6" s="111"/>
      <c r="AN6" s="110">
        <f t="shared" si="2"/>
        <v>0</v>
      </c>
      <c r="AO6" s="111"/>
      <c r="AP6" s="110">
        <f t="shared" si="3"/>
        <v>0</v>
      </c>
      <c r="AQ6" s="1"/>
      <c r="AR6" s="111"/>
      <c r="AS6" s="110">
        <f t="shared" ref="AS6:AS7" si="17">IF(ISERROR(AX6*AR6),"",AX6*AR6)</f>
        <v>0</v>
      </c>
      <c r="AT6" s="110">
        <f t="shared" si="10"/>
        <v>0</v>
      </c>
      <c r="AU6" s="110">
        <f t="shared" si="4"/>
        <v>18.54</v>
      </c>
      <c r="AV6" s="112">
        <f t="shared" si="11"/>
        <v>0.1389</v>
      </c>
      <c r="AW6" s="110">
        <f t="shared" si="5"/>
        <v>21.53</v>
      </c>
      <c r="AX6" s="135">
        <v>21.53</v>
      </c>
      <c r="AY6" s="84">
        <v>36.99</v>
      </c>
      <c r="AZ6" s="111">
        <f t="shared" si="12"/>
        <v>0.41799999999999998</v>
      </c>
      <c r="BA6" s="112">
        <f t="shared" si="13"/>
        <v>0.41799999999999998</v>
      </c>
      <c r="BB6" s="133">
        <v>460</v>
      </c>
      <c r="BC6" s="110">
        <f t="shared" si="14"/>
        <v>8528.4</v>
      </c>
      <c r="BD6" s="110">
        <f t="shared" si="15"/>
        <v>9903.7999999999993</v>
      </c>
      <c r="BE6" s="163"/>
      <c r="BF6" s="163"/>
      <c r="BG6" s="73"/>
    </row>
    <row r="7" spans="1:60" ht="105" customHeight="1" x14ac:dyDescent="0.25">
      <c r="A7" s="104">
        <v>4</v>
      </c>
      <c r="B7" s="171"/>
      <c r="C7" s="1"/>
      <c r="D7" s="1"/>
      <c r="E7" s="1"/>
      <c r="F7" s="1" t="s">
        <v>857</v>
      </c>
      <c r="G7" s="130" t="s">
        <v>863</v>
      </c>
      <c r="H7" s="130" t="s">
        <v>867</v>
      </c>
      <c r="I7" s="130" t="s">
        <v>868</v>
      </c>
      <c r="J7" s="130" t="s">
        <v>866</v>
      </c>
      <c r="K7" s="129" t="s">
        <v>869</v>
      </c>
      <c r="L7" s="1" t="s">
        <v>871</v>
      </c>
      <c r="M7" s="130" t="s">
        <v>864</v>
      </c>
      <c r="N7" s="1"/>
      <c r="O7" s="138" t="s">
        <v>881</v>
      </c>
      <c r="P7" s="137" t="s">
        <v>882</v>
      </c>
      <c r="Q7" s="1" t="s">
        <v>834</v>
      </c>
      <c r="R7" s="105">
        <f>R5</f>
        <v>101</v>
      </c>
      <c r="S7" s="106">
        <v>8.1</v>
      </c>
      <c r="T7" s="107">
        <f t="shared" si="6"/>
        <v>12.47</v>
      </c>
      <c r="U7" s="108">
        <v>12.47</v>
      </c>
      <c r="V7" s="161">
        <v>99</v>
      </c>
      <c r="W7" s="1" t="s">
        <v>179</v>
      </c>
      <c r="X7" s="123">
        <v>56</v>
      </c>
      <c r="Y7" s="123">
        <v>50</v>
      </c>
      <c r="Z7" s="123">
        <v>52</v>
      </c>
      <c r="AA7" s="106">
        <v>4.2699999999999996</v>
      </c>
      <c r="AB7" s="139">
        <v>2</v>
      </c>
      <c r="AC7" s="127">
        <f t="shared" si="7"/>
        <v>0.14599999999999999</v>
      </c>
      <c r="AD7" s="109">
        <f t="shared" si="8"/>
        <v>890</v>
      </c>
      <c r="AE7" s="1">
        <v>2250</v>
      </c>
      <c r="AF7" s="110">
        <f t="shared" si="9"/>
        <v>2.5299999999999998</v>
      </c>
      <c r="AG7" s="130" t="s">
        <v>873</v>
      </c>
      <c r="AH7" s="111">
        <v>0.42799999999999999</v>
      </c>
      <c r="AI7" s="110">
        <f t="shared" si="16"/>
        <v>5.34</v>
      </c>
      <c r="AJ7" s="110">
        <f t="shared" si="0"/>
        <v>20.34</v>
      </c>
      <c r="AK7" s="111"/>
      <c r="AL7" s="110">
        <f t="shared" si="1"/>
        <v>0</v>
      </c>
      <c r="AM7" s="111"/>
      <c r="AN7" s="110">
        <f t="shared" si="2"/>
        <v>0</v>
      </c>
      <c r="AO7" s="111"/>
      <c r="AP7" s="110">
        <f t="shared" si="3"/>
        <v>0</v>
      </c>
      <c r="AQ7" s="1"/>
      <c r="AR7" s="111"/>
      <c r="AS7" s="110">
        <f t="shared" si="17"/>
        <v>0</v>
      </c>
      <c r="AT7" s="110">
        <f t="shared" si="10"/>
        <v>0</v>
      </c>
      <c r="AU7" s="110">
        <f t="shared" si="4"/>
        <v>20.34</v>
      </c>
      <c r="AV7" s="112">
        <f t="shared" si="11"/>
        <v>0.13919999999999999</v>
      </c>
      <c r="AW7" s="110">
        <f t="shared" si="5"/>
        <v>23.63</v>
      </c>
      <c r="AX7" s="135">
        <v>23.63</v>
      </c>
      <c r="AY7" s="84">
        <v>41.99</v>
      </c>
      <c r="AZ7" s="111">
        <f t="shared" si="12"/>
        <v>0.43719999999999998</v>
      </c>
      <c r="BA7" s="112">
        <f t="shared" si="13"/>
        <v>0.43719999999999998</v>
      </c>
      <c r="BB7" s="133">
        <v>540</v>
      </c>
      <c r="BC7" s="110">
        <f t="shared" si="14"/>
        <v>10983.6</v>
      </c>
      <c r="BD7" s="110">
        <f t="shared" si="15"/>
        <v>12760.2</v>
      </c>
      <c r="BE7" s="163"/>
      <c r="BF7" s="163"/>
      <c r="BG7" s="73"/>
    </row>
    <row r="8" spans="1:60" x14ac:dyDescent="0.25">
      <c r="AY8" s="82"/>
      <c r="AZ8" s="80"/>
      <c r="BA8" s="160">
        <f>(BD8-BC8)/BD8</f>
        <v>0.13900000000000001</v>
      </c>
      <c r="BB8" s="132">
        <f>SUM(BB4:BB7)</f>
        <v>2000</v>
      </c>
      <c r="BC8" s="80">
        <f>SUM(BC4:BC7)</f>
        <v>39024</v>
      </c>
      <c r="BD8" s="80">
        <f>SUM(BD4:BD7)</f>
        <v>45328</v>
      </c>
      <c r="BE8" s="81"/>
      <c r="BF8" s="80" t="s">
        <v>905</v>
      </c>
      <c r="BG8" s="77" t="s">
        <v>906</v>
      </c>
      <c r="BH8" s="73">
        <v>80672961</v>
      </c>
    </row>
  </sheetData>
  <sheetProtection insertRows="0" deleteRows="0" sort="0"/>
  <protectedRanges>
    <protectedRange sqref="AW8:BA8 BC8:BE8 AS8 L9:BB250 A4:J250 L4:AQ4 AS4:AV7 AY4:BA7 L5:AR8" name="Range1"/>
    <protectedRange sqref="AW4:AW7" name="Range1_1"/>
    <protectedRange sqref="K4:K253" name="Range1_2"/>
  </protectedRanges>
  <mergeCells count="9">
    <mergeCell ref="BF4:BF7"/>
    <mergeCell ref="AK2:AT2"/>
    <mergeCell ref="AU2:AZ2"/>
    <mergeCell ref="BE4:BE7"/>
    <mergeCell ref="B4:B5"/>
    <mergeCell ref="B6:B7"/>
    <mergeCell ref="R2:V2"/>
    <mergeCell ref="W2:AF2"/>
    <mergeCell ref="AG2:AI2"/>
  </mergeCells>
  <phoneticPr fontId="25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B4E372C-5538-48ED-999B-4CFC6F6A5323}">
          <x14:formula1>
            <xm:f>ValueSelect!$D$2:$D$296</xm:f>
          </x14:formula1>
          <xm:sqref>D4:D7</xm:sqref>
        </x14:dataValidation>
        <x14:dataValidation type="list" allowBlank="1" showInputMessage="1" showErrorMessage="1" xr:uid="{C3850D5F-359F-4F34-B1D9-23C00D75AE9A}">
          <x14:formula1>
            <xm:f>Data!$U$2:$U$6</xm:f>
          </x14:formula1>
          <xm:sqref>W4:W7</xm:sqref>
        </x14:dataValidation>
        <x14:dataValidation type="list" allowBlank="1" showInputMessage="1" showErrorMessage="1" xr:uid="{BDE22622-7BEB-4D33-92D4-5B935B5B5C1B}">
          <x14:formula1>
            <xm:f>Data!$S$2:$S$14</xm:f>
          </x14:formula1>
          <xm:sqref>Q4:Q7</xm:sqref>
        </x14:dataValidation>
        <x14:dataValidation type="list" allowBlank="1" showInputMessage="1" showErrorMessage="1" xr:uid="{E5355E5C-B8CC-4F0D-9FA0-BD75D93A0FAC}">
          <x14:formula1>
            <xm:f>ValueSelect!$E$2:$E$26</xm:f>
          </x14:formula1>
          <xm:sqref>E4:E7</xm:sqref>
        </x14:dataValidation>
        <x14:dataValidation type="list" allowBlank="1" showInputMessage="1" showErrorMessage="1" xr:uid="{E38656A5-B977-4AAA-B906-B91EAE59816C}">
          <x14:formula1>
            <xm:f>ValueSelect!$F$2:$F$21</xm:f>
          </x14:formula1>
          <xm:sqref>F4:F7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4DB1D-267F-4E41-8730-BD9A9BE06EFD}">
  <dimension ref="E9:P18"/>
  <sheetViews>
    <sheetView topLeftCell="D15" workbookViewId="0">
      <selection activeCell="Q21" sqref="Q21"/>
    </sheetView>
  </sheetViews>
  <sheetFormatPr defaultRowHeight="15" x14ac:dyDescent="0.25"/>
  <cols>
    <col min="5" max="5" width="53.140625" customWidth="1"/>
  </cols>
  <sheetData>
    <row r="9" spans="5:15" ht="45" x14ac:dyDescent="0.25">
      <c r="E9" s="140" t="s">
        <v>783</v>
      </c>
      <c r="F9" s="140" t="s">
        <v>785</v>
      </c>
      <c r="G9" s="140" t="s">
        <v>786</v>
      </c>
      <c r="H9" s="140" t="s">
        <v>884</v>
      </c>
      <c r="I9" s="140" t="s">
        <v>885</v>
      </c>
      <c r="J9" s="141" t="s">
        <v>793</v>
      </c>
      <c r="K9" s="142" t="s">
        <v>886</v>
      </c>
      <c r="L9" s="141" t="s">
        <v>802</v>
      </c>
      <c r="M9" s="141" t="s">
        <v>887</v>
      </c>
      <c r="N9" s="141" t="s">
        <v>888</v>
      </c>
      <c r="O9" s="141" t="s">
        <v>889</v>
      </c>
    </row>
    <row r="10" spans="5:15" x14ac:dyDescent="0.25">
      <c r="E10" s="143"/>
      <c r="F10" s="176"/>
      <c r="G10" s="176"/>
      <c r="H10" s="176"/>
      <c r="I10" s="176"/>
      <c r="J10" s="144"/>
      <c r="K10" s="145"/>
      <c r="L10" s="146"/>
      <c r="M10" s="146"/>
      <c r="N10" s="146"/>
      <c r="O10" s="146"/>
    </row>
    <row r="11" spans="5:15" ht="90" x14ac:dyDescent="0.25">
      <c r="E11" s="177"/>
      <c r="F11" s="177" t="s">
        <v>890</v>
      </c>
      <c r="G11" s="178" t="s">
        <v>891</v>
      </c>
      <c r="H11" s="179" t="s">
        <v>892</v>
      </c>
      <c r="I11" s="147" t="s">
        <v>893</v>
      </c>
      <c r="J11" s="148">
        <v>92</v>
      </c>
      <c r="K11" s="149">
        <f>J11-0.5</f>
        <v>91.5</v>
      </c>
      <c r="L11" s="150">
        <v>3</v>
      </c>
      <c r="M11" s="151" t="s">
        <v>894</v>
      </c>
      <c r="N11" s="180" t="s">
        <v>895</v>
      </c>
      <c r="O11" s="180" t="s">
        <v>896</v>
      </c>
    </row>
    <row r="12" spans="5:15" ht="90" x14ac:dyDescent="0.25">
      <c r="E12" s="177"/>
      <c r="F12" s="177"/>
      <c r="G12" s="178"/>
      <c r="H12" s="179"/>
      <c r="I12" s="147" t="s">
        <v>897</v>
      </c>
      <c r="J12" s="148">
        <v>101</v>
      </c>
      <c r="K12" s="149">
        <f>J12-0.5</f>
        <v>100.5</v>
      </c>
      <c r="L12" s="150">
        <v>3</v>
      </c>
      <c r="M12" s="151" t="s">
        <v>898</v>
      </c>
      <c r="N12" s="180"/>
      <c r="O12" s="180"/>
    </row>
    <row r="13" spans="5:15" x14ac:dyDescent="0.25">
      <c r="E13" s="152"/>
      <c r="F13" s="152"/>
      <c r="G13" s="152"/>
      <c r="H13" s="153"/>
      <c r="I13" s="154"/>
      <c r="J13" s="154"/>
      <c r="K13" s="154"/>
      <c r="L13" s="155"/>
      <c r="M13" s="154"/>
      <c r="N13" s="153"/>
      <c r="O13" s="153"/>
    </row>
    <row r="14" spans="5:15" x14ac:dyDescent="0.25">
      <c r="E14" s="156" t="s">
        <v>899</v>
      </c>
      <c r="F14" s="152"/>
      <c r="G14" s="152"/>
      <c r="H14" s="153"/>
      <c r="I14" s="154"/>
      <c r="J14" s="154"/>
      <c r="K14" s="154"/>
      <c r="L14" s="155"/>
      <c r="M14" s="154"/>
      <c r="N14" s="153"/>
      <c r="O14" s="153"/>
    </row>
    <row r="15" spans="5:15" ht="45" x14ac:dyDescent="0.25">
      <c r="E15" s="140" t="s">
        <v>783</v>
      </c>
      <c r="F15" s="140" t="s">
        <v>785</v>
      </c>
      <c r="G15" s="140" t="s">
        <v>786</v>
      </c>
      <c r="H15" s="140" t="s">
        <v>884</v>
      </c>
      <c r="I15" s="140" t="s">
        <v>885</v>
      </c>
      <c r="J15" s="141"/>
      <c r="K15" s="142" t="s">
        <v>900</v>
      </c>
      <c r="L15" s="141" t="s">
        <v>802</v>
      </c>
      <c r="M15" s="141" t="s">
        <v>887</v>
      </c>
      <c r="N15" s="141" t="s">
        <v>888</v>
      </c>
      <c r="O15" s="141" t="s">
        <v>889</v>
      </c>
    </row>
    <row r="16" spans="5:15" x14ac:dyDescent="0.25">
      <c r="E16" s="143"/>
      <c r="F16" s="176"/>
      <c r="G16" s="176"/>
      <c r="H16" s="176"/>
      <c r="I16" s="176"/>
      <c r="J16" s="144"/>
      <c r="K16" s="145"/>
      <c r="L16" s="146"/>
      <c r="M16" s="146"/>
      <c r="N16" s="146"/>
      <c r="O16" s="146"/>
    </row>
    <row r="17" spans="5:16" ht="90" x14ac:dyDescent="0.25">
      <c r="E17" s="177"/>
      <c r="F17" s="177" t="s">
        <v>890</v>
      </c>
      <c r="G17" s="178" t="s">
        <v>891</v>
      </c>
      <c r="H17" s="179" t="s">
        <v>892</v>
      </c>
      <c r="I17" s="147" t="s">
        <v>893</v>
      </c>
      <c r="J17" s="148"/>
      <c r="K17" s="157">
        <v>92.6</v>
      </c>
      <c r="L17" s="158">
        <v>2</v>
      </c>
      <c r="M17" s="159" t="s">
        <v>901</v>
      </c>
      <c r="N17" s="180" t="s">
        <v>895</v>
      </c>
      <c r="O17" s="180" t="s">
        <v>896</v>
      </c>
      <c r="P17">
        <v>92</v>
      </c>
    </row>
    <row r="18" spans="5:16" ht="90" x14ac:dyDescent="0.25">
      <c r="E18" s="177"/>
      <c r="F18" s="177"/>
      <c r="G18" s="178"/>
      <c r="H18" s="179"/>
      <c r="I18" s="147" t="s">
        <v>897</v>
      </c>
      <c r="J18" s="148"/>
      <c r="K18" s="157">
        <v>101.6</v>
      </c>
      <c r="L18" s="158">
        <v>2</v>
      </c>
      <c r="M18" s="159" t="s">
        <v>902</v>
      </c>
      <c r="N18" s="180"/>
      <c r="O18" s="180"/>
      <c r="P18">
        <v>101</v>
      </c>
    </row>
  </sheetData>
  <mergeCells count="14">
    <mergeCell ref="O11:O12"/>
    <mergeCell ref="F16:I16"/>
    <mergeCell ref="E17:E18"/>
    <mergeCell ref="F17:F18"/>
    <mergeCell ref="G17:G18"/>
    <mergeCell ref="H17:H18"/>
    <mergeCell ref="N17:N18"/>
    <mergeCell ref="O17:O18"/>
    <mergeCell ref="N11:N12"/>
    <mergeCell ref="F10:I10"/>
    <mergeCell ref="E11:E12"/>
    <mergeCell ref="F11:F12"/>
    <mergeCell ref="G11:G12"/>
    <mergeCell ref="H11:H12"/>
  </mergeCells>
  <phoneticPr fontId="2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B1" workbookViewId="0">
      <selection activeCell="F2" sqref="F2"/>
    </sheetView>
  </sheetViews>
  <sheetFormatPr defaultRowHeight="15" x14ac:dyDescent="0.25"/>
  <cols>
    <col min="1" max="1" width="18.42578125" customWidth="1"/>
    <col min="2" max="3" width="34.42578125" customWidth="1"/>
    <col min="4" max="4" width="20.5703125" customWidth="1"/>
    <col min="5" max="5" width="24.42578125" customWidth="1"/>
    <col min="6" max="7" width="24.85546875" customWidth="1"/>
    <col min="8" max="8" width="21" customWidth="1"/>
    <col min="9" max="9" width="17.5703125" customWidth="1"/>
    <col min="10" max="11" width="14.42578125" customWidth="1"/>
  </cols>
  <sheetData>
    <row r="1" spans="1:11" ht="30" x14ac:dyDescent="0.25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850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 x14ac:dyDescent="0.25">
      <c r="A2" s="41" t="s">
        <v>213</v>
      </c>
      <c r="B2" s="41" t="s">
        <v>82</v>
      </c>
      <c r="C2" s="41" t="s">
        <v>82</v>
      </c>
      <c r="F2" t="s">
        <v>857</v>
      </c>
      <c r="G2" t="s">
        <v>158</v>
      </c>
      <c r="I2" s="4"/>
      <c r="K2" s="4" t="s">
        <v>677</v>
      </c>
    </row>
    <row r="3" spans="1:11" x14ac:dyDescent="0.25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 x14ac:dyDescent="0.25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 x14ac:dyDescent="0.25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 x14ac:dyDescent="0.25">
      <c r="A6" s="41" t="s">
        <v>86</v>
      </c>
      <c r="B6" s="41" t="s">
        <v>86</v>
      </c>
      <c r="C6" s="41" t="s">
        <v>215</v>
      </c>
      <c r="D6" s="4" t="s">
        <v>319</v>
      </c>
      <c r="E6" t="s">
        <v>849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 x14ac:dyDescent="0.25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 x14ac:dyDescent="0.25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 x14ac:dyDescent="0.25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 x14ac:dyDescent="0.25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 x14ac:dyDescent="0.25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 x14ac:dyDescent="0.25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 x14ac:dyDescent="0.25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 x14ac:dyDescent="0.25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 x14ac:dyDescent="0.25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 x14ac:dyDescent="0.25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 x14ac:dyDescent="0.25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 x14ac:dyDescent="0.25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 x14ac:dyDescent="0.25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 x14ac:dyDescent="0.25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 x14ac:dyDescent="0.25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 x14ac:dyDescent="0.25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 x14ac:dyDescent="0.25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 x14ac:dyDescent="0.25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 x14ac:dyDescent="0.25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 x14ac:dyDescent="0.25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 x14ac:dyDescent="0.25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 x14ac:dyDescent="0.25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 x14ac:dyDescent="0.25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 x14ac:dyDescent="0.25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 x14ac:dyDescent="0.25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 x14ac:dyDescent="0.25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 x14ac:dyDescent="0.25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 x14ac:dyDescent="0.25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 x14ac:dyDescent="0.25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 x14ac:dyDescent="0.25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 x14ac:dyDescent="0.25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 x14ac:dyDescent="0.25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 x14ac:dyDescent="0.25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 x14ac:dyDescent="0.25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 x14ac:dyDescent="0.25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 x14ac:dyDescent="0.25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 x14ac:dyDescent="0.25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 x14ac:dyDescent="0.25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 x14ac:dyDescent="0.25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 x14ac:dyDescent="0.25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 x14ac:dyDescent="0.25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 x14ac:dyDescent="0.25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 x14ac:dyDescent="0.25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 x14ac:dyDescent="0.25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 x14ac:dyDescent="0.25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 x14ac:dyDescent="0.25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 x14ac:dyDescent="0.25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 x14ac:dyDescent="0.25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 x14ac:dyDescent="0.25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 x14ac:dyDescent="0.25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 x14ac:dyDescent="0.25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 x14ac:dyDescent="0.25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 x14ac:dyDescent="0.25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 x14ac:dyDescent="0.25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 x14ac:dyDescent="0.25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 x14ac:dyDescent="0.25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 x14ac:dyDescent="0.25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 x14ac:dyDescent="0.25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 x14ac:dyDescent="0.25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 x14ac:dyDescent="0.25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 x14ac:dyDescent="0.25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 x14ac:dyDescent="0.25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 x14ac:dyDescent="0.25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 x14ac:dyDescent="0.25">
      <c r="A70" s="41" t="s">
        <v>284</v>
      </c>
      <c r="B70" s="41" t="s">
        <v>149</v>
      </c>
      <c r="C70" s="41" t="s">
        <v>209</v>
      </c>
      <c r="D70" t="s">
        <v>354</v>
      </c>
    </row>
    <row r="71" spans="1:11" x14ac:dyDescent="0.25">
      <c r="A71" s="41" t="s">
        <v>285</v>
      </c>
      <c r="B71" s="41" t="s">
        <v>286</v>
      </c>
      <c r="C71" s="41" t="s">
        <v>287</v>
      </c>
      <c r="D71" t="s">
        <v>355</v>
      </c>
    </row>
    <row r="72" spans="1:11" x14ac:dyDescent="0.25">
      <c r="A72" s="41" t="s">
        <v>288</v>
      </c>
      <c r="B72" s="41" t="s">
        <v>289</v>
      </c>
      <c r="C72" s="41" t="s">
        <v>287</v>
      </c>
      <c r="D72" t="s">
        <v>356</v>
      </c>
    </row>
    <row r="73" spans="1:11" x14ac:dyDescent="0.25">
      <c r="A73" s="41" t="s">
        <v>290</v>
      </c>
      <c r="B73" s="41" t="s">
        <v>291</v>
      </c>
      <c r="C73" s="41" t="s">
        <v>287</v>
      </c>
      <c r="D73" t="s">
        <v>357</v>
      </c>
    </row>
    <row r="74" spans="1:11" x14ac:dyDescent="0.25">
      <c r="A74" s="41" t="s">
        <v>292</v>
      </c>
      <c r="B74" s="41" t="s">
        <v>293</v>
      </c>
      <c r="C74" s="41" t="s">
        <v>287</v>
      </c>
      <c r="D74" t="s">
        <v>513</v>
      </c>
    </row>
    <row r="75" spans="1:11" x14ac:dyDescent="0.25">
      <c r="A75" s="41" t="s">
        <v>294</v>
      </c>
      <c r="B75" s="41" t="s">
        <v>295</v>
      </c>
      <c r="C75" s="41" t="s">
        <v>199</v>
      </c>
      <c r="D75" t="s">
        <v>358</v>
      </c>
    </row>
    <row r="76" spans="1:11" x14ac:dyDescent="0.25">
      <c r="A76" s="41" t="s">
        <v>296</v>
      </c>
      <c r="B76" s="41" t="s">
        <v>297</v>
      </c>
      <c r="C76" s="41" t="s">
        <v>199</v>
      </c>
      <c r="D76" t="s">
        <v>514</v>
      </c>
    </row>
    <row r="77" spans="1:11" x14ac:dyDescent="0.25">
      <c r="A77" s="41" t="s">
        <v>298</v>
      </c>
      <c r="B77" s="41" t="s">
        <v>299</v>
      </c>
      <c r="C77" s="41" t="s">
        <v>300</v>
      </c>
      <c r="D77" t="s">
        <v>359</v>
      </c>
    </row>
    <row r="78" spans="1:11" x14ac:dyDescent="0.25">
      <c r="A78" s="41" t="s">
        <v>301</v>
      </c>
      <c r="B78" s="41" t="s">
        <v>302</v>
      </c>
      <c r="C78" s="41" t="s">
        <v>300</v>
      </c>
      <c r="D78" t="s">
        <v>515</v>
      </c>
    </row>
    <row r="79" spans="1:11" x14ac:dyDescent="0.25">
      <c r="C79" s="41"/>
      <c r="D79" t="s">
        <v>360</v>
      </c>
    </row>
    <row r="80" spans="1:11" x14ac:dyDescent="0.25">
      <c r="C80" s="41"/>
      <c r="D80" t="s">
        <v>516</v>
      </c>
    </row>
    <row r="81" spans="3:4" x14ac:dyDescent="0.25">
      <c r="C81" s="41"/>
      <c r="D81" t="s">
        <v>361</v>
      </c>
    </row>
    <row r="82" spans="3:4" x14ac:dyDescent="0.25">
      <c r="C82" s="41"/>
      <c r="D82" t="s">
        <v>362</v>
      </c>
    </row>
    <row r="83" spans="3:4" x14ac:dyDescent="0.25">
      <c r="C83" s="41"/>
      <c r="D83" t="s">
        <v>689</v>
      </c>
    </row>
    <row r="84" spans="3:4" x14ac:dyDescent="0.25">
      <c r="C84" s="41"/>
      <c r="D84" t="s">
        <v>517</v>
      </c>
    </row>
    <row r="85" spans="3:4" x14ac:dyDescent="0.25">
      <c r="C85" s="41"/>
      <c r="D85" t="s">
        <v>363</v>
      </c>
    </row>
    <row r="86" spans="3:4" x14ac:dyDescent="0.25">
      <c r="C86" s="41"/>
      <c r="D86" t="s">
        <v>364</v>
      </c>
    </row>
    <row r="87" spans="3:4" x14ac:dyDescent="0.25">
      <c r="C87" s="41"/>
      <c r="D87" t="s">
        <v>365</v>
      </c>
    </row>
    <row r="88" spans="3:4" x14ac:dyDescent="0.25">
      <c r="C88" s="41"/>
      <c r="D88" t="s">
        <v>518</v>
      </c>
    </row>
    <row r="89" spans="3:4" x14ac:dyDescent="0.25">
      <c r="C89" s="41"/>
      <c r="D89" t="s">
        <v>519</v>
      </c>
    </row>
    <row r="90" spans="3:4" x14ac:dyDescent="0.25">
      <c r="C90" s="41"/>
      <c r="D90" t="s">
        <v>690</v>
      </c>
    </row>
    <row r="91" spans="3:4" x14ac:dyDescent="0.25">
      <c r="C91" s="41"/>
      <c r="D91" t="s">
        <v>366</v>
      </c>
    </row>
    <row r="92" spans="3:4" x14ac:dyDescent="0.25">
      <c r="C92" s="41"/>
      <c r="D92" t="s">
        <v>367</v>
      </c>
    </row>
    <row r="93" spans="3:4" x14ac:dyDescent="0.25">
      <c r="C93" s="41"/>
      <c r="D93" t="s">
        <v>368</v>
      </c>
    </row>
    <row r="94" spans="3:4" x14ac:dyDescent="0.25">
      <c r="C94" s="41"/>
      <c r="D94" t="s">
        <v>771</v>
      </c>
    </row>
    <row r="95" spans="3:4" x14ac:dyDescent="0.25">
      <c r="C95" s="41"/>
      <c r="D95" t="s">
        <v>369</v>
      </c>
    </row>
    <row r="96" spans="3:4" x14ac:dyDescent="0.25">
      <c r="C96" s="41"/>
      <c r="D96" t="s">
        <v>370</v>
      </c>
    </row>
    <row r="97" spans="3:4" x14ac:dyDescent="0.25">
      <c r="C97" s="41"/>
      <c r="D97" t="s">
        <v>691</v>
      </c>
    </row>
    <row r="98" spans="3:4" x14ac:dyDescent="0.25">
      <c r="C98" s="41"/>
      <c r="D98" t="s">
        <v>371</v>
      </c>
    </row>
    <row r="99" spans="3:4" x14ac:dyDescent="0.25">
      <c r="C99" s="41"/>
      <c r="D99" t="s">
        <v>372</v>
      </c>
    </row>
    <row r="100" spans="3:4" x14ac:dyDescent="0.25">
      <c r="C100" s="41"/>
      <c r="D100" t="s">
        <v>373</v>
      </c>
    </row>
    <row r="101" spans="3:4" x14ac:dyDescent="0.25">
      <c r="D101" t="s">
        <v>374</v>
      </c>
    </row>
    <row r="102" spans="3:4" x14ac:dyDescent="0.25">
      <c r="D102" t="s">
        <v>692</v>
      </c>
    </row>
    <row r="103" spans="3:4" x14ac:dyDescent="0.25">
      <c r="D103" t="s">
        <v>375</v>
      </c>
    </row>
    <row r="104" spans="3:4" x14ac:dyDescent="0.25">
      <c r="D104" t="s">
        <v>376</v>
      </c>
    </row>
    <row r="105" spans="3:4" x14ac:dyDescent="0.25">
      <c r="D105" t="s">
        <v>693</v>
      </c>
    </row>
    <row r="106" spans="3:4" x14ac:dyDescent="0.25">
      <c r="D106" t="s">
        <v>772</v>
      </c>
    </row>
    <row r="107" spans="3:4" x14ac:dyDescent="0.25">
      <c r="D107" t="s">
        <v>377</v>
      </c>
    </row>
    <row r="108" spans="3:4" x14ac:dyDescent="0.25">
      <c r="D108" t="s">
        <v>378</v>
      </c>
    </row>
    <row r="109" spans="3:4" x14ac:dyDescent="0.25">
      <c r="D109" t="s">
        <v>379</v>
      </c>
    </row>
    <row r="110" spans="3:4" x14ac:dyDescent="0.25">
      <c r="D110" t="s">
        <v>380</v>
      </c>
    </row>
    <row r="111" spans="3:4" x14ac:dyDescent="0.25">
      <c r="D111" t="s">
        <v>381</v>
      </c>
    </row>
    <row r="112" spans="3:4" x14ac:dyDescent="0.25">
      <c r="D112" t="s">
        <v>382</v>
      </c>
    </row>
    <row r="113" spans="4:4" x14ac:dyDescent="0.25">
      <c r="D113" t="s">
        <v>383</v>
      </c>
    </row>
    <row r="114" spans="4:4" x14ac:dyDescent="0.25">
      <c r="D114" t="s">
        <v>694</v>
      </c>
    </row>
    <row r="115" spans="4:4" x14ac:dyDescent="0.25">
      <c r="D115" t="s">
        <v>384</v>
      </c>
    </row>
    <row r="116" spans="4:4" x14ac:dyDescent="0.25">
      <c r="D116" t="s">
        <v>520</v>
      </c>
    </row>
    <row r="117" spans="4:4" x14ac:dyDescent="0.25">
      <c r="D117" t="s">
        <v>521</v>
      </c>
    </row>
    <row r="118" spans="4:4" x14ac:dyDescent="0.25">
      <c r="D118" t="s">
        <v>385</v>
      </c>
    </row>
    <row r="119" spans="4:4" x14ac:dyDescent="0.25">
      <c r="D119" t="s">
        <v>522</v>
      </c>
    </row>
    <row r="120" spans="4:4" x14ac:dyDescent="0.25">
      <c r="D120" t="s">
        <v>386</v>
      </c>
    </row>
    <row r="121" spans="4:4" x14ac:dyDescent="0.25">
      <c r="D121" t="s">
        <v>387</v>
      </c>
    </row>
    <row r="122" spans="4:4" x14ac:dyDescent="0.25">
      <c r="D122" t="s">
        <v>388</v>
      </c>
    </row>
    <row r="123" spans="4:4" x14ac:dyDescent="0.25">
      <c r="D123" t="s">
        <v>523</v>
      </c>
    </row>
    <row r="124" spans="4:4" x14ac:dyDescent="0.25">
      <c r="D124" t="s">
        <v>389</v>
      </c>
    </row>
    <row r="125" spans="4:4" x14ac:dyDescent="0.25">
      <c r="D125" t="s">
        <v>390</v>
      </c>
    </row>
    <row r="126" spans="4:4" x14ac:dyDescent="0.25">
      <c r="D126" t="s">
        <v>391</v>
      </c>
    </row>
    <row r="127" spans="4:4" x14ac:dyDescent="0.25">
      <c r="D127" t="s">
        <v>524</v>
      </c>
    </row>
    <row r="128" spans="4:4" x14ac:dyDescent="0.25">
      <c r="D128" t="s">
        <v>695</v>
      </c>
    </row>
    <row r="129" spans="4:4" x14ac:dyDescent="0.25">
      <c r="D129" t="s">
        <v>392</v>
      </c>
    </row>
    <row r="130" spans="4:4" x14ac:dyDescent="0.25">
      <c r="D130" t="s">
        <v>393</v>
      </c>
    </row>
    <row r="131" spans="4:4" x14ac:dyDescent="0.25">
      <c r="D131" t="s">
        <v>394</v>
      </c>
    </row>
    <row r="132" spans="4:4" x14ac:dyDescent="0.25">
      <c r="D132" t="s">
        <v>525</v>
      </c>
    </row>
    <row r="133" spans="4:4" x14ac:dyDescent="0.25">
      <c r="D133" t="s">
        <v>526</v>
      </c>
    </row>
    <row r="134" spans="4:4" x14ac:dyDescent="0.25">
      <c r="D134" t="s">
        <v>395</v>
      </c>
    </row>
    <row r="135" spans="4:4" x14ac:dyDescent="0.25">
      <c r="D135" t="s">
        <v>696</v>
      </c>
    </row>
    <row r="136" spans="4:4" x14ac:dyDescent="0.25">
      <c r="D136" t="s">
        <v>527</v>
      </c>
    </row>
    <row r="137" spans="4:4" x14ac:dyDescent="0.25">
      <c r="D137" t="s">
        <v>697</v>
      </c>
    </row>
    <row r="138" spans="4:4" x14ac:dyDescent="0.25">
      <c r="D138" t="s">
        <v>698</v>
      </c>
    </row>
    <row r="139" spans="4:4" x14ac:dyDescent="0.25">
      <c r="D139" t="s">
        <v>396</v>
      </c>
    </row>
    <row r="140" spans="4:4" x14ac:dyDescent="0.25">
      <c r="D140" t="s">
        <v>397</v>
      </c>
    </row>
    <row r="141" spans="4:4" x14ac:dyDescent="0.25">
      <c r="D141" t="s">
        <v>699</v>
      </c>
    </row>
    <row r="142" spans="4:4" x14ac:dyDescent="0.25">
      <c r="D142" t="s">
        <v>398</v>
      </c>
    </row>
    <row r="143" spans="4:4" x14ac:dyDescent="0.25">
      <c r="D143" t="s">
        <v>700</v>
      </c>
    </row>
    <row r="144" spans="4:4" x14ac:dyDescent="0.25">
      <c r="D144" t="s">
        <v>399</v>
      </c>
    </row>
    <row r="145" spans="4:4" x14ac:dyDescent="0.25">
      <c r="D145" t="s">
        <v>701</v>
      </c>
    </row>
    <row r="146" spans="4:4" x14ac:dyDescent="0.25">
      <c r="D146" t="s">
        <v>400</v>
      </c>
    </row>
    <row r="147" spans="4:4" x14ac:dyDescent="0.25">
      <c r="D147" t="s">
        <v>702</v>
      </c>
    </row>
    <row r="148" spans="4:4" x14ac:dyDescent="0.25">
      <c r="D148" t="s">
        <v>112</v>
      </c>
    </row>
    <row r="149" spans="4:4" x14ac:dyDescent="0.25">
      <c r="D149" t="s">
        <v>401</v>
      </c>
    </row>
    <row r="150" spans="4:4" x14ac:dyDescent="0.25">
      <c r="D150" t="s">
        <v>402</v>
      </c>
    </row>
    <row r="151" spans="4:4" x14ac:dyDescent="0.25">
      <c r="D151" t="s">
        <v>403</v>
      </c>
    </row>
    <row r="152" spans="4:4" x14ac:dyDescent="0.25">
      <c r="D152" t="s">
        <v>404</v>
      </c>
    </row>
    <row r="153" spans="4:4" x14ac:dyDescent="0.25">
      <c r="D153" t="s">
        <v>528</v>
      </c>
    </row>
    <row r="154" spans="4:4" x14ac:dyDescent="0.25">
      <c r="D154" t="s">
        <v>405</v>
      </c>
    </row>
    <row r="155" spans="4:4" x14ac:dyDescent="0.25">
      <c r="D155" t="s">
        <v>406</v>
      </c>
    </row>
    <row r="156" spans="4:4" x14ac:dyDescent="0.25">
      <c r="D156" t="s">
        <v>407</v>
      </c>
    </row>
    <row r="157" spans="4:4" x14ac:dyDescent="0.25">
      <c r="D157" t="s">
        <v>408</v>
      </c>
    </row>
    <row r="158" spans="4:4" x14ac:dyDescent="0.25">
      <c r="D158" t="s">
        <v>529</v>
      </c>
    </row>
    <row r="159" spans="4:4" x14ac:dyDescent="0.25">
      <c r="D159" t="s">
        <v>409</v>
      </c>
    </row>
    <row r="160" spans="4:4" x14ac:dyDescent="0.25">
      <c r="D160" t="s">
        <v>530</v>
      </c>
    </row>
    <row r="161" spans="4:4" x14ac:dyDescent="0.25">
      <c r="D161" t="s">
        <v>703</v>
      </c>
    </row>
    <row r="162" spans="4:4" x14ac:dyDescent="0.25">
      <c r="D162" t="s">
        <v>531</v>
      </c>
    </row>
    <row r="163" spans="4:4" x14ac:dyDescent="0.25">
      <c r="D163" t="s">
        <v>532</v>
      </c>
    </row>
    <row r="164" spans="4:4" x14ac:dyDescent="0.25">
      <c r="D164" t="s">
        <v>704</v>
      </c>
    </row>
    <row r="165" spans="4:4" x14ac:dyDescent="0.25">
      <c r="D165" t="s">
        <v>533</v>
      </c>
    </row>
    <row r="166" spans="4:4" x14ac:dyDescent="0.25">
      <c r="D166" t="s">
        <v>410</v>
      </c>
    </row>
    <row r="167" spans="4:4" x14ac:dyDescent="0.25">
      <c r="D167" t="s">
        <v>411</v>
      </c>
    </row>
    <row r="168" spans="4:4" x14ac:dyDescent="0.25">
      <c r="D168" t="s">
        <v>412</v>
      </c>
    </row>
    <row r="169" spans="4:4" x14ac:dyDescent="0.25">
      <c r="D169" t="s">
        <v>413</v>
      </c>
    </row>
    <row r="170" spans="4:4" x14ac:dyDescent="0.25">
      <c r="D170" t="s">
        <v>414</v>
      </c>
    </row>
    <row r="171" spans="4:4" x14ac:dyDescent="0.25">
      <c r="D171" t="s">
        <v>415</v>
      </c>
    </row>
    <row r="172" spans="4:4" x14ac:dyDescent="0.25">
      <c r="D172" t="s">
        <v>416</v>
      </c>
    </row>
    <row r="173" spans="4:4" x14ac:dyDescent="0.25">
      <c r="D173" t="s">
        <v>417</v>
      </c>
    </row>
    <row r="174" spans="4:4" x14ac:dyDescent="0.25">
      <c r="D174" t="s">
        <v>418</v>
      </c>
    </row>
    <row r="175" spans="4:4" x14ac:dyDescent="0.25">
      <c r="D175" t="s">
        <v>419</v>
      </c>
    </row>
    <row r="176" spans="4:4" x14ac:dyDescent="0.25">
      <c r="D176" t="s">
        <v>705</v>
      </c>
    </row>
    <row r="177" spans="4:4" x14ac:dyDescent="0.25">
      <c r="D177" t="s">
        <v>534</v>
      </c>
    </row>
    <row r="178" spans="4:4" x14ac:dyDescent="0.25">
      <c r="D178" t="s">
        <v>535</v>
      </c>
    </row>
    <row r="179" spans="4:4" x14ac:dyDescent="0.25">
      <c r="D179" t="s">
        <v>420</v>
      </c>
    </row>
    <row r="180" spans="4:4" x14ac:dyDescent="0.25">
      <c r="D180" t="s">
        <v>421</v>
      </c>
    </row>
    <row r="181" spans="4:4" x14ac:dyDescent="0.25">
      <c r="D181" t="s">
        <v>706</v>
      </c>
    </row>
    <row r="182" spans="4:4" x14ac:dyDescent="0.25">
      <c r="D182" t="s">
        <v>422</v>
      </c>
    </row>
    <row r="183" spans="4:4" x14ac:dyDescent="0.25">
      <c r="D183" t="s">
        <v>423</v>
      </c>
    </row>
    <row r="184" spans="4:4" x14ac:dyDescent="0.25">
      <c r="D184" t="s">
        <v>424</v>
      </c>
    </row>
    <row r="185" spans="4:4" x14ac:dyDescent="0.25">
      <c r="D185" t="s">
        <v>707</v>
      </c>
    </row>
    <row r="186" spans="4:4" x14ac:dyDescent="0.25">
      <c r="D186" t="s">
        <v>425</v>
      </c>
    </row>
    <row r="187" spans="4:4" x14ac:dyDescent="0.25">
      <c r="D187" t="s">
        <v>426</v>
      </c>
    </row>
    <row r="188" spans="4:4" x14ac:dyDescent="0.25">
      <c r="D188" t="s">
        <v>708</v>
      </c>
    </row>
    <row r="189" spans="4:4" x14ac:dyDescent="0.25">
      <c r="D189" t="s">
        <v>536</v>
      </c>
    </row>
    <row r="190" spans="4:4" x14ac:dyDescent="0.25">
      <c r="D190" t="s">
        <v>427</v>
      </c>
    </row>
    <row r="191" spans="4:4" x14ac:dyDescent="0.25">
      <c r="D191" t="s">
        <v>428</v>
      </c>
    </row>
    <row r="192" spans="4:4" x14ac:dyDescent="0.25">
      <c r="D192" t="s">
        <v>537</v>
      </c>
    </row>
    <row r="193" spans="4:4" x14ac:dyDescent="0.25">
      <c r="D193" t="s">
        <v>429</v>
      </c>
    </row>
    <row r="194" spans="4:4" x14ac:dyDescent="0.25">
      <c r="D194" t="s">
        <v>538</v>
      </c>
    </row>
    <row r="195" spans="4:4" x14ac:dyDescent="0.25">
      <c r="D195" t="s">
        <v>430</v>
      </c>
    </row>
    <row r="196" spans="4:4" x14ac:dyDescent="0.25">
      <c r="D196" t="s">
        <v>431</v>
      </c>
    </row>
    <row r="197" spans="4:4" x14ac:dyDescent="0.25">
      <c r="D197" t="s">
        <v>539</v>
      </c>
    </row>
    <row r="198" spans="4:4" x14ac:dyDescent="0.25">
      <c r="D198" t="s">
        <v>200</v>
      </c>
    </row>
    <row r="199" spans="4:4" x14ac:dyDescent="0.25">
      <c r="D199" t="s">
        <v>432</v>
      </c>
    </row>
    <row r="200" spans="4:4" x14ac:dyDescent="0.25">
      <c r="D200" t="s">
        <v>433</v>
      </c>
    </row>
    <row r="201" spans="4:4" x14ac:dyDescent="0.25">
      <c r="D201" t="s">
        <v>434</v>
      </c>
    </row>
    <row r="202" spans="4:4" x14ac:dyDescent="0.25">
      <c r="D202" t="s">
        <v>435</v>
      </c>
    </row>
    <row r="203" spans="4:4" x14ac:dyDescent="0.25">
      <c r="D203" t="s">
        <v>436</v>
      </c>
    </row>
    <row r="204" spans="4:4" x14ac:dyDescent="0.25">
      <c r="D204" t="s">
        <v>437</v>
      </c>
    </row>
    <row r="205" spans="4:4" x14ac:dyDescent="0.25">
      <c r="D205" t="s">
        <v>438</v>
      </c>
    </row>
    <row r="206" spans="4:4" x14ac:dyDescent="0.25">
      <c r="D206" t="s">
        <v>439</v>
      </c>
    </row>
    <row r="207" spans="4:4" x14ac:dyDescent="0.25">
      <c r="D207" t="s">
        <v>540</v>
      </c>
    </row>
    <row r="208" spans="4:4" x14ac:dyDescent="0.25">
      <c r="D208" t="s">
        <v>709</v>
      </c>
    </row>
    <row r="209" spans="4:4" x14ac:dyDescent="0.25">
      <c r="D209" t="s">
        <v>541</v>
      </c>
    </row>
    <row r="210" spans="4:4" x14ac:dyDescent="0.25">
      <c r="D210" t="s">
        <v>440</v>
      </c>
    </row>
    <row r="211" spans="4:4" x14ac:dyDescent="0.25">
      <c r="D211" t="s">
        <v>441</v>
      </c>
    </row>
    <row r="212" spans="4:4" x14ac:dyDescent="0.25">
      <c r="D212" t="s">
        <v>442</v>
      </c>
    </row>
    <row r="213" spans="4:4" x14ac:dyDescent="0.25">
      <c r="D213" t="s">
        <v>542</v>
      </c>
    </row>
    <row r="214" spans="4:4" x14ac:dyDescent="0.25">
      <c r="D214" t="s">
        <v>710</v>
      </c>
    </row>
    <row r="215" spans="4:4" x14ac:dyDescent="0.25">
      <c r="D215" t="s">
        <v>443</v>
      </c>
    </row>
    <row r="216" spans="4:4" x14ac:dyDescent="0.25">
      <c r="D216" t="s">
        <v>444</v>
      </c>
    </row>
    <row r="217" spans="4:4" x14ac:dyDescent="0.25">
      <c r="D217" t="s">
        <v>445</v>
      </c>
    </row>
    <row r="218" spans="4:4" x14ac:dyDescent="0.25">
      <c r="D218" t="s">
        <v>543</v>
      </c>
    </row>
    <row r="219" spans="4:4" x14ac:dyDescent="0.25">
      <c r="D219" t="s">
        <v>711</v>
      </c>
    </row>
    <row r="220" spans="4:4" x14ac:dyDescent="0.25">
      <c r="D220" t="s">
        <v>446</v>
      </c>
    </row>
    <row r="221" spans="4:4" x14ac:dyDescent="0.25">
      <c r="D221" t="s">
        <v>447</v>
      </c>
    </row>
    <row r="222" spans="4:4" x14ac:dyDescent="0.25">
      <c r="D222" t="s">
        <v>448</v>
      </c>
    </row>
    <row r="223" spans="4:4" x14ac:dyDescent="0.25">
      <c r="D223" t="s">
        <v>544</v>
      </c>
    </row>
    <row r="224" spans="4:4" x14ac:dyDescent="0.25">
      <c r="D224" t="s">
        <v>449</v>
      </c>
    </row>
    <row r="225" spans="4:4" x14ac:dyDescent="0.25">
      <c r="D225" t="s">
        <v>545</v>
      </c>
    </row>
    <row r="226" spans="4:4" x14ac:dyDescent="0.25">
      <c r="D226" t="s">
        <v>546</v>
      </c>
    </row>
    <row r="227" spans="4:4" x14ac:dyDescent="0.25">
      <c r="D227" t="s">
        <v>547</v>
      </c>
    </row>
    <row r="228" spans="4:4" x14ac:dyDescent="0.25">
      <c r="D228" t="s">
        <v>548</v>
      </c>
    </row>
    <row r="229" spans="4:4" x14ac:dyDescent="0.25">
      <c r="D229" t="s">
        <v>450</v>
      </c>
    </row>
    <row r="230" spans="4:4" x14ac:dyDescent="0.25">
      <c r="D230" t="s">
        <v>451</v>
      </c>
    </row>
    <row r="231" spans="4:4" x14ac:dyDescent="0.25">
      <c r="D231" t="s">
        <v>452</v>
      </c>
    </row>
    <row r="232" spans="4:4" x14ac:dyDescent="0.25">
      <c r="D232" t="s">
        <v>453</v>
      </c>
    </row>
    <row r="233" spans="4:4" x14ac:dyDescent="0.25">
      <c r="D233" t="s">
        <v>454</v>
      </c>
    </row>
    <row r="234" spans="4:4" x14ac:dyDescent="0.25">
      <c r="D234" t="s">
        <v>455</v>
      </c>
    </row>
    <row r="235" spans="4:4" x14ac:dyDescent="0.25">
      <c r="D235" t="s">
        <v>266</v>
      </c>
    </row>
    <row r="236" spans="4:4" x14ac:dyDescent="0.25">
      <c r="D236" t="s">
        <v>456</v>
      </c>
    </row>
    <row r="237" spans="4:4" x14ac:dyDescent="0.25">
      <c r="D237" t="s">
        <v>549</v>
      </c>
    </row>
    <row r="238" spans="4:4" x14ac:dyDescent="0.25">
      <c r="D238" t="s">
        <v>457</v>
      </c>
    </row>
    <row r="239" spans="4:4" x14ac:dyDescent="0.25">
      <c r="D239" t="s">
        <v>712</v>
      </c>
    </row>
    <row r="240" spans="4:4" x14ac:dyDescent="0.25">
      <c r="D240" t="s">
        <v>458</v>
      </c>
    </row>
    <row r="241" spans="4:4" x14ac:dyDescent="0.25">
      <c r="D241" t="s">
        <v>459</v>
      </c>
    </row>
    <row r="242" spans="4:4" x14ac:dyDescent="0.25">
      <c r="D242" t="s">
        <v>550</v>
      </c>
    </row>
    <row r="243" spans="4:4" x14ac:dyDescent="0.25">
      <c r="D243" t="s">
        <v>551</v>
      </c>
    </row>
    <row r="244" spans="4:4" x14ac:dyDescent="0.25">
      <c r="D244" t="s">
        <v>460</v>
      </c>
    </row>
    <row r="245" spans="4:4" x14ac:dyDescent="0.25">
      <c r="D245" t="s">
        <v>552</v>
      </c>
    </row>
    <row r="246" spans="4:4" x14ac:dyDescent="0.25">
      <c r="D246" t="s">
        <v>773</v>
      </c>
    </row>
    <row r="247" spans="4:4" x14ac:dyDescent="0.25">
      <c r="D247" t="s">
        <v>713</v>
      </c>
    </row>
    <row r="248" spans="4:4" x14ac:dyDescent="0.25">
      <c r="D248" t="s">
        <v>461</v>
      </c>
    </row>
    <row r="249" spans="4:4" x14ac:dyDescent="0.25">
      <c r="D249" t="s">
        <v>553</v>
      </c>
    </row>
    <row r="250" spans="4:4" x14ac:dyDescent="0.25">
      <c r="D250" t="s">
        <v>462</v>
      </c>
    </row>
    <row r="251" spans="4:4" x14ac:dyDescent="0.25">
      <c r="D251" t="s">
        <v>463</v>
      </c>
    </row>
    <row r="252" spans="4:4" x14ac:dyDescent="0.25">
      <c r="D252" t="s">
        <v>464</v>
      </c>
    </row>
    <row r="253" spans="4:4" x14ac:dyDescent="0.25">
      <c r="D253" t="s">
        <v>554</v>
      </c>
    </row>
    <row r="254" spans="4:4" x14ac:dyDescent="0.25">
      <c r="D254" t="s">
        <v>465</v>
      </c>
    </row>
    <row r="255" spans="4:4" x14ac:dyDescent="0.25">
      <c r="D255" t="s">
        <v>466</v>
      </c>
    </row>
    <row r="256" spans="4:4" x14ac:dyDescent="0.25">
      <c r="D256" t="s">
        <v>467</v>
      </c>
    </row>
    <row r="257" spans="4:4" x14ac:dyDescent="0.25">
      <c r="D257" t="s">
        <v>208</v>
      </c>
    </row>
    <row r="258" spans="4:4" x14ac:dyDescent="0.25">
      <c r="D258" t="s">
        <v>468</v>
      </c>
    </row>
    <row r="259" spans="4:4" x14ac:dyDescent="0.25">
      <c r="D259" t="s">
        <v>469</v>
      </c>
    </row>
    <row r="260" spans="4:4" x14ac:dyDescent="0.25">
      <c r="D260" t="s">
        <v>470</v>
      </c>
    </row>
    <row r="261" spans="4:4" x14ac:dyDescent="0.25">
      <c r="D261" t="s">
        <v>555</v>
      </c>
    </row>
    <row r="262" spans="4:4" x14ac:dyDescent="0.25">
      <c r="D262" t="s">
        <v>471</v>
      </c>
    </row>
    <row r="263" spans="4:4" x14ac:dyDescent="0.25">
      <c r="D263" t="s">
        <v>472</v>
      </c>
    </row>
    <row r="264" spans="4:4" x14ac:dyDescent="0.25">
      <c r="D264" t="s">
        <v>473</v>
      </c>
    </row>
    <row r="265" spans="4:4" x14ac:dyDescent="0.25">
      <c r="D265" t="s">
        <v>474</v>
      </c>
    </row>
    <row r="266" spans="4:4" x14ac:dyDescent="0.25">
      <c r="D266" t="s">
        <v>475</v>
      </c>
    </row>
    <row r="267" spans="4:4" x14ac:dyDescent="0.25">
      <c r="D267" t="s">
        <v>714</v>
      </c>
    </row>
    <row r="268" spans="4:4" x14ac:dyDescent="0.25">
      <c r="D268" t="s">
        <v>476</v>
      </c>
    </row>
    <row r="269" spans="4:4" x14ac:dyDescent="0.25">
      <c r="D269" t="s">
        <v>477</v>
      </c>
    </row>
    <row r="270" spans="4:4" x14ac:dyDescent="0.25">
      <c r="D270" t="s">
        <v>478</v>
      </c>
    </row>
    <row r="271" spans="4:4" x14ac:dyDescent="0.25">
      <c r="D271" t="s">
        <v>479</v>
      </c>
    </row>
    <row r="272" spans="4:4" x14ac:dyDescent="0.25">
      <c r="D272" t="s">
        <v>480</v>
      </c>
    </row>
    <row r="273" spans="4:4" x14ac:dyDescent="0.25">
      <c r="D273" t="s">
        <v>481</v>
      </c>
    </row>
    <row r="274" spans="4:4" x14ac:dyDescent="0.25">
      <c r="D274" t="s">
        <v>482</v>
      </c>
    </row>
    <row r="275" spans="4:4" x14ac:dyDescent="0.25">
      <c r="D275" t="s">
        <v>483</v>
      </c>
    </row>
    <row r="276" spans="4:4" x14ac:dyDescent="0.25">
      <c r="D276" t="s">
        <v>715</v>
      </c>
    </row>
    <row r="277" spans="4:4" x14ac:dyDescent="0.25">
      <c r="D277" t="s">
        <v>556</v>
      </c>
    </row>
    <row r="278" spans="4:4" x14ac:dyDescent="0.25">
      <c r="D278" t="s">
        <v>484</v>
      </c>
    </row>
    <row r="279" spans="4:4" x14ac:dyDescent="0.25">
      <c r="D279" t="s">
        <v>485</v>
      </c>
    </row>
    <row r="280" spans="4:4" x14ac:dyDescent="0.25">
      <c r="D280" t="s">
        <v>486</v>
      </c>
    </row>
    <row r="281" spans="4:4" x14ac:dyDescent="0.25">
      <c r="D281" t="s">
        <v>487</v>
      </c>
    </row>
    <row r="282" spans="4:4" x14ac:dyDescent="0.25">
      <c r="D282" t="s">
        <v>488</v>
      </c>
    </row>
    <row r="283" spans="4:4" x14ac:dyDescent="0.25">
      <c r="D283" t="s">
        <v>557</v>
      </c>
    </row>
    <row r="284" spans="4:4" x14ac:dyDescent="0.25">
      <c r="D284" t="s">
        <v>558</v>
      </c>
    </row>
    <row r="285" spans="4:4" x14ac:dyDescent="0.25">
      <c r="D285" t="s">
        <v>489</v>
      </c>
    </row>
    <row r="286" spans="4:4" x14ac:dyDescent="0.25">
      <c r="D286" t="s">
        <v>559</v>
      </c>
    </row>
    <row r="287" spans="4:4" x14ac:dyDescent="0.25">
      <c r="D287" t="s">
        <v>560</v>
      </c>
    </row>
    <row r="288" spans="4:4" x14ac:dyDescent="0.25">
      <c r="D288" t="s">
        <v>490</v>
      </c>
    </row>
    <row r="289" spans="4:4" x14ac:dyDescent="0.25">
      <c r="D289" t="s">
        <v>491</v>
      </c>
    </row>
    <row r="290" spans="4:4" x14ac:dyDescent="0.25">
      <c r="D290" t="s">
        <v>492</v>
      </c>
    </row>
    <row r="291" spans="4:4" x14ac:dyDescent="0.25">
      <c r="D291" t="s">
        <v>493</v>
      </c>
    </row>
    <row r="292" spans="4:4" x14ac:dyDescent="0.25">
      <c r="D292" t="s">
        <v>494</v>
      </c>
    </row>
    <row r="293" spans="4:4" x14ac:dyDescent="0.25">
      <c r="D293" t="s">
        <v>495</v>
      </c>
    </row>
    <row r="294" spans="4:4" x14ac:dyDescent="0.25">
      <c r="D294" t="s">
        <v>496</v>
      </c>
    </row>
    <row r="295" spans="4:4" x14ac:dyDescent="0.25">
      <c r="D295" t="s">
        <v>561</v>
      </c>
    </row>
    <row r="296" spans="4:4" x14ac:dyDescent="0.25">
      <c r="D296" t="s">
        <v>562</v>
      </c>
    </row>
  </sheetData>
  <autoFilter ref="D1:K293" xr:uid="{5FEFFF5A-A042-498D-B3C4-BF5F8D2BB4DE}"/>
  <phoneticPr fontId="25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V17"/>
  <sheetViews>
    <sheetView workbookViewId="0">
      <selection activeCell="H4" sqref="H4"/>
    </sheetView>
  </sheetViews>
  <sheetFormatPr defaultRowHeight="15" x14ac:dyDescent="0.25"/>
  <cols>
    <col min="2" max="2" width="7.140625" customWidth="1"/>
    <col min="3" max="5" width="10.42578125" customWidth="1"/>
    <col min="6" max="6" width="19.5703125" customWidth="1"/>
    <col min="7" max="9" width="14.42578125" customWidth="1"/>
    <col min="10" max="10" width="8.140625" customWidth="1"/>
    <col min="11" max="11" width="14.42578125" customWidth="1"/>
    <col min="14" max="14" width="29.42578125" customWidth="1"/>
    <col min="15" max="18" width="14.42578125" customWidth="1"/>
    <col min="20" max="20" width="22" customWidth="1"/>
    <col min="21" max="21" width="20.140625" customWidth="1"/>
  </cols>
  <sheetData>
    <row r="1" spans="1:22" s="39" customFormat="1" ht="41.45" customHeight="1" x14ac:dyDescent="0.25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832</v>
      </c>
      <c r="T1" s="40" t="s">
        <v>721</v>
      </c>
      <c r="U1" s="39" t="s">
        <v>5</v>
      </c>
      <c r="V1" s="39" t="s">
        <v>81</v>
      </c>
    </row>
    <row r="2" spans="1:22" ht="14.45" customHeight="1" x14ac:dyDescent="0.25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833</v>
      </c>
      <c r="T2" t="s">
        <v>6</v>
      </c>
      <c r="U2" s="42" t="s">
        <v>179</v>
      </c>
      <c r="V2" s="4" t="s">
        <v>1</v>
      </c>
    </row>
    <row r="3" spans="1:22" x14ac:dyDescent="0.25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834</v>
      </c>
      <c r="T3" t="s">
        <v>7</v>
      </c>
      <c r="U3" s="42" t="s">
        <v>180</v>
      </c>
      <c r="V3" s="4" t="s">
        <v>2</v>
      </c>
    </row>
    <row r="4" spans="1:22" x14ac:dyDescent="0.25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860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835</v>
      </c>
      <c r="T4" t="s">
        <v>8</v>
      </c>
      <c r="U4" s="4" t="s">
        <v>181</v>
      </c>
    </row>
    <row r="5" spans="1:22" x14ac:dyDescent="0.25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836</v>
      </c>
      <c r="T5" t="s">
        <v>9</v>
      </c>
      <c r="U5" s="4" t="s">
        <v>183</v>
      </c>
    </row>
    <row r="6" spans="1:22" x14ac:dyDescent="0.25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837</v>
      </c>
      <c r="T6" s="2" t="s">
        <v>10</v>
      </c>
      <c r="U6" s="4" t="s">
        <v>182</v>
      </c>
    </row>
    <row r="7" spans="1:22" x14ac:dyDescent="0.25">
      <c r="C7" s="4" t="s">
        <v>675</v>
      </c>
      <c r="G7" s="4" t="s">
        <v>77</v>
      </c>
      <c r="H7" s="4" t="s">
        <v>60</v>
      </c>
      <c r="N7" s="4" t="s">
        <v>752</v>
      </c>
      <c r="S7" t="s">
        <v>838</v>
      </c>
      <c r="T7" t="s">
        <v>11</v>
      </c>
    </row>
    <row r="8" spans="1:22" x14ac:dyDescent="0.25">
      <c r="G8" s="4" t="s">
        <v>78</v>
      </c>
      <c r="H8" s="4" t="s">
        <v>566</v>
      </c>
      <c r="N8" s="4" t="s">
        <v>753</v>
      </c>
      <c r="S8" t="s">
        <v>839</v>
      </c>
      <c r="T8" t="s">
        <v>12</v>
      </c>
    </row>
    <row r="9" spans="1:22" x14ac:dyDescent="0.25">
      <c r="G9" s="4"/>
      <c r="H9" s="4" t="s">
        <v>567</v>
      </c>
      <c r="N9" s="4" t="s">
        <v>755</v>
      </c>
      <c r="S9" t="s">
        <v>840</v>
      </c>
      <c r="T9" t="s">
        <v>13</v>
      </c>
    </row>
    <row r="10" spans="1:22" x14ac:dyDescent="0.25">
      <c r="S10" t="s">
        <v>841</v>
      </c>
      <c r="T10" t="s">
        <v>14</v>
      </c>
    </row>
    <row r="11" spans="1:22" x14ac:dyDescent="0.25">
      <c r="S11" t="s">
        <v>842</v>
      </c>
      <c r="T11" t="s">
        <v>15</v>
      </c>
    </row>
    <row r="12" spans="1:22" x14ac:dyDescent="0.25">
      <c r="S12" t="s">
        <v>843</v>
      </c>
      <c r="T12" t="s">
        <v>16</v>
      </c>
    </row>
    <row r="13" spans="1:22" x14ac:dyDescent="0.25">
      <c r="N13" s="4"/>
      <c r="S13" t="s">
        <v>844</v>
      </c>
      <c r="T13" s="3" t="s">
        <v>17</v>
      </c>
    </row>
    <row r="14" spans="1:22" x14ac:dyDescent="0.25">
      <c r="N14" s="4"/>
      <c r="S14" t="s">
        <v>845</v>
      </c>
      <c r="T14" s="3" t="s">
        <v>18</v>
      </c>
    </row>
    <row r="15" spans="1:22" x14ac:dyDescent="0.25">
      <c r="N15" s="4"/>
    </row>
    <row r="16" spans="1:22" x14ac:dyDescent="0.25">
      <c r="N16" s="4"/>
    </row>
    <row r="17" spans="14:14" x14ac:dyDescent="0.25">
      <c r="N17" s="4"/>
    </row>
  </sheetData>
  <autoFilter ref="B1:U1" xr:uid="{CEB295A8-E453-403A-A9BA-9F06E2BA3E15}"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10.16 Miya cost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马文静</cp:lastModifiedBy>
  <dcterms:created xsi:type="dcterms:W3CDTF">2025-03-10T18:28:45Z</dcterms:created>
  <dcterms:modified xsi:type="dcterms:W3CDTF">2025-10-17T05:08:29Z</dcterms:modified>
</cp:coreProperties>
</file>