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20.8\涉外组\China PM Team\Fannie gu\ROSS\China Office\20250928 ROSS Juvi Sheet\"/>
    </mc:Choice>
  </mc:AlternateContent>
  <xr:revisionPtr revIDLastSave="0" documentId="13_ncr:1_{32762AAE-D0D5-4195-820B-0FD8B49AFB40}" xr6:coauthVersionLast="47" xr6:coauthVersionMax="47" xr10:uidLastSave="{00000000-0000-0000-0000-000000000000}"/>
  <bookViews>
    <workbookView xWindow="-120" yWindow="-120" windowWidth="29040" windowHeight="17640" activeTab="2" xr2:uid="{00000000-000D-0000-FFFF-FFFF00000000}"/>
  </bookViews>
  <sheets>
    <sheet name="Commitment" sheetId="2" r:id="rId1"/>
    <sheet name="Item" sheetId="5" r:id="rId2"/>
    <sheet name="Internal Commitment" sheetId="6" r:id="rId3"/>
    <sheet name="Juvi Projections" sheetId="11" r:id="rId4"/>
    <sheet name="CHN 06-09-25" sheetId="10"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 localSheetId="4">'[1]other data'!$T$2:$T$5</definedName>
    <definedName name="AD">'[2]other data'!$T$2:$T$5</definedName>
    <definedName name="ADUL">#REF!</definedName>
    <definedName name="ALLOCATE" localSheetId="4">[3]comments!$F$3:$F$21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 localSheetId="4">[7]Lists!$I$6:$I$29</definedName>
    <definedName name="bigidea">[8]Lists!$I$6:$I$29</definedName>
    <definedName name="Blankets_Throws">#REF!</definedName>
    <definedName name="BLK">#REF!</definedName>
    <definedName name="Brand" localSheetId="4">'[9]1-Import Product Data Sheet'!$N$102:$N$144</definedName>
    <definedName name="Brand">'[10]1-Import Product Data Sheet'!$N$102:$N$144</definedName>
    <definedName name="Branded" localSheetId="4">[7]Lists!$F$6:$F$38</definedName>
    <definedName name="Branded">[8]Lists!$F$6:$F$38</definedName>
    <definedName name="brands" localSheetId="4">'[1]other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[11]Sheet1!$DW$2:$DW$3</definedName>
    <definedName name="categoryfinal" localSheetId="4">'[12]Import Quote Sheet'!$A$90:$A$190</definedName>
    <definedName name="categoryfinal">'[13]Import Quote Sheet'!$A$90:$A$190</definedName>
    <definedName name="chargeback" localSheetId="4">'[1]other data'!$B$2:$B$6</definedName>
    <definedName name="chargeback">'[2]other data'!$B$2:$B$6</definedName>
    <definedName name="color" localSheetId="4">[7]Lists!$J$6:$J$29</definedName>
    <definedName name="color">[8]Lists!$J$6:$J$29</definedName>
    <definedName name="colour">[11]Sheet1!$EH$2:$EH$3</definedName>
    <definedName name="COO_Dest">[6]COO!$D$1:$D$3:'[6]COO'!$D$2</definedName>
    <definedName name="COOCountry_Range">[6]Mapping!$R$2:$R$245</definedName>
    <definedName name="COODest_Range">[6]Mapping!$P$2:$P$3</definedName>
    <definedName name="CostCol">#REF!</definedName>
    <definedName name="countries" localSheetId="4">'[1]other data'!$I$3:$I$249</definedName>
    <definedName name="countries">'[2]other data'!$I$3:$I$249</definedName>
    <definedName name="Cycle" localSheetId="4">[7]Lists!$E$6:$E$30</definedName>
    <definedName name="Cycle">[8]Lists!$E$6:$E$30</definedName>
    <definedName name="d">[14]Mapping!$AR$2:$AR$84</definedName>
    <definedName name="DDEmsg">#REF!</definedName>
    <definedName name="dealPricing_Range">[6]Mapping!$BD$2:$BD$3</definedName>
    <definedName name="Decorative_Accessories">#REF!</definedName>
    <definedName name="Decorative_Pillows_Inserts_Covers">#REF!</definedName>
    <definedName name="den" localSheetId="4">[7]Lists!$L$6:$L$29</definedName>
    <definedName name="den">[8]Lists!$L$6:$L$29</definedName>
    <definedName name="Description1_Range">[6]Mapping!$AQ$2:$AQ$72</definedName>
    <definedName name="Description2_Range">[6]Mapping!$AR$2:$AR$84</definedName>
    <definedName name="diffgrp" localSheetId="4">'[1]diff group head'!$A$2:$A$47</definedName>
    <definedName name="diffgrp">'[2]diff group head'!$A$2:$A$47</definedName>
    <definedName name="DIFFS" localSheetId="4">'[1]other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[15]Costs!$J$11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4">'[12]Import Quote Sheet'!$B$90:$B$123</definedName>
    <definedName name="finalports">'[13]Import Quote Sheet'!$B$90:$B$123</definedName>
    <definedName name="foam">[11]Sheet1!$EC$2:$EC$3</definedName>
    <definedName name="FOBCostPerPiece">#REF!</definedName>
    <definedName name="freight" localSheetId="4">'[1]other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[16]Mapping!$X$2:$X$5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4">[1]hangers!$B$3:$B$42</definedName>
    <definedName name="HANGER">[2]hangers!$B$3:$B$42</definedName>
    <definedName name="hanger2" localSheetId="4">[1]hangers!$G$3:$G$42</definedName>
    <definedName name="hanger2">[2]hangers!$G$3:$G$42</definedName>
    <definedName name="Home_Décor">#REF!</definedName>
    <definedName name="Home_Décor.">#REF!</definedName>
    <definedName name="INITIALBUY" localSheetId="4">'[17]X-LIST'!$G$2:$G$7</definedName>
    <definedName name="INITIALBUY">'[17]X-LIST'!$G$2:$G$7</definedName>
    <definedName name="KD">[11]Sheet1!$DS$2:$DS$2</definedName>
    <definedName name="Kids_Bath">#REF!</definedName>
    <definedName name="Kids_or_Teen">#REF!</definedName>
    <definedName name="LGT">#REF!</definedName>
    <definedName name="LicensedProduct_Range">[6]Mapping!$AF$2:$AF$3</definedName>
    <definedName name="LIFESTYLE" localSheetId="4">'[17]X-LIST'!$C$2:$C$7</definedName>
    <definedName name="LIFESTYLE">'[17]X-LIST'!$C$2:$C$7</definedName>
    <definedName name="Lighting_or_Candleholders">#REF!</definedName>
    <definedName name="loctype" localSheetId="4">'[1]other data'!$BN$2:$BN$6</definedName>
    <definedName name="loctype">'[2]other data'!$BN$2:$BN$6</definedName>
    <definedName name="M">[11]Sheet1!$EA$2:$EA$3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4">'[1]other data'!$AN$2:$AN$6</definedName>
    <definedName name="ORDERTYPE">'[2]other data'!$AN$2:$AN$6</definedName>
    <definedName name="OTB" localSheetId="4">'[1]other data'!$R$2:$R$14</definedName>
    <definedName name="OTB">'[2]other data'!$R$2:$R$14</definedName>
    <definedName name="Outdoor">#REF!</definedName>
    <definedName name="OwnedCol">#REF!</definedName>
    <definedName name="PACK">[11]Sheet1!$EE$2:$EE$3</definedName>
    <definedName name="PackageType" localSheetId="4">'[9]1-Import Product Data Sheet'!$L$102:$L$131</definedName>
    <definedName name="PackageType">'[10]1-Import Product Data Sheet'!$L$102:$L$131</definedName>
    <definedName name="PackCol">#REF!</definedName>
    <definedName name="PDQList" localSheetId="4">'[9]1-Import Product Data Sheet'!$AR$1:$AR$24</definedName>
    <definedName name="PDQList">'[10]1-Import Product Data Sheet'!$AR$1:$AR$24</definedName>
    <definedName name="PET">#REF!</definedName>
    <definedName name="Pet_Care">#REF!</definedName>
    <definedName name="PETB">#REF!</definedName>
    <definedName name="Pillow_Shams">#REF!</definedName>
    <definedName name="Pillowcases">#REF!</definedName>
    <definedName name="po_type" localSheetId="4">'[1]other data'!$AU$2:$AU$11</definedName>
    <definedName name="po_type">'[2]other data'!$AU$2:$AU$11</definedName>
    <definedName name="PORT_IFF">[18]a!$A$10:$B$35</definedName>
    <definedName name="PortSeq" localSheetId="4">'[9]1-Import Product Data Sheet'!$U$2</definedName>
    <definedName name="PortSeq">'[10]1-Import Product Data Sheet'!$U$2</definedName>
    <definedName name="PortSeqLCL">#REF!</definedName>
    <definedName name="POtype">#REF!</definedName>
    <definedName name="Preticketed_Range">[6]Mapping!$H$2:$H$3</definedName>
    <definedName name="PrevBuy" localSheetId="4">'[9]1-Import Product Data Sheet'!$AR$26:$AR$27</definedName>
    <definedName name="PrevBuy">'[10]1-Import Product Data Sheet'!$AR$26:$AR$27</definedName>
    <definedName name="_xlnm.Print_Area" localSheetId="4">'CHN 06-09-25'!$A$1:$L$11</definedName>
    <definedName name="Prints">#REF!</definedName>
    <definedName name="ProfileDesc">#REF!</definedName>
    <definedName name="QSFOB" localSheetId="4">[19]Q1!$C$38</definedName>
    <definedName name="QSFOB">[20]Q1!$C$38</definedName>
    <definedName name="Quilts">#REF!</definedName>
    <definedName name="RateSeq" localSheetId="4">'[9]1-Import Product Data Sheet'!$X$2</definedName>
    <definedName name="RateSeq">'[10]1-Import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[16]Mapping!$AL$2:$AL$3</definedName>
    <definedName name="retailUS_O_YN_Range">[6]Mapping!$AT$2:$AT$3</definedName>
    <definedName name="runnum" localSheetId="4">'[1]other data'!$BI$2:$BI$18</definedName>
    <definedName name="runnum">'[2]other data'!$BI$2:$BI$18</definedName>
    <definedName name="scalenum" localSheetId="4">'[1]other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4">[1]comments!$B$3:$B$54</definedName>
    <definedName name="SPECIAL">[2]comments!$B$3:$B$54</definedName>
    <definedName name="ssn_code" localSheetId="4">'[1]other data'!$AQ$2:$AQ$110</definedName>
    <definedName name="ssn_code">'[2]other data'!$AQ$2:$AQ$110</definedName>
    <definedName name="ssn_phase" localSheetId="4">'[1]other data'!$AS$2:$AS$83</definedName>
    <definedName name="ssn_phase">'[2]other data'!$AS$2:$AS$83</definedName>
    <definedName name="StoreCount">#REF!</definedName>
    <definedName name="StoreGrid0">#REF!</definedName>
    <definedName name="suggestedMessage_Range">[6]Mapping!$BF$2:$BF$3</definedName>
    <definedName name="SUPPLIER" localSheetId="4">'[1]vendor info'!$A$4:$A$400</definedName>
    <definedName name="SUPPLIER">'[2]vendor info'!$A$4:$A$400</definedName>
    <definedName name="TargetCol">#REF!</definedName>
    <definedName name="TBJ" localSheetId="4">'[1]other data'!$AK$2:$AK$10</definedName>
    <definedName name="TBJ">'[2]other data'!$AK$2:$AK$10</definedName>
    <definedName name="TERMS" localSheetId="4">'[1]other data'!$P$2:$P$7</definedName>
    <definedName name="TERMS">'[2]other data'!$P$2:$P$7</definedName>
    <definedName name="TICKET" localSheetId="4">[1]tickets!$B$3:$B$27</definedName>
    <definedName name="TICKET">[2]tickets!$B$3:$B$27</definedName>
    <definedName name="ticket2" localSheetId="4">[1]tickets!$G$3:$G$27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4">'[1]other data'!$AY$2:$AY$4</definedName>
    <definedName name="UDA3A">'[2]other data'!$AY$2:$AY$4</definedName>
    <definedName name="UDA3B" localSheetId="4">'[1]other data'!$AZ$2:$AZ$6</definedName>
    <definedName name="UDA3B">'[2]other data'!$AZ$2:$AZ$6</definedName>
    <definedName name="UNIT">[11]Sheet1!$EF$2:$EF$3</definedName>
    <definedName name="upc" localSheetId="4">'[1]other data'!$AH$2:$AH$10</definedName>
    <definedName name="upc">'[2]other data'!$AH$2:$AH$10</definedName>
    <definedName name="UPC1A" localSheetId="4">'[1]other data'!$BD$2:$BD$5</definedName>
    <definedName name="UPC1A">'[2]other data'!$BD$2:$BD$5</definedName>
    <definedName name="UPC2A" localSheetId="4">'[1]other data'!$BF$2:$BF$5</definedName>
    <definedName name="UPC2A">'[2]other data'!$BF$2:$BF$5</definedName>
    <definedName name="User1Col">#REF!</definedName>
    <definedName name="User3Col">#REF!</definedName>
    <definedName name="WAREHOUSE" localSheetId="4">'[1]other data'!$BL$2:$BL$24</definedName>
    <definedName name="WAREHOUSE">'[2]other data'!$BL$2:$BL$24</definedName>
    <definedName name="WIN">#REF!</definedName>
    <definedName name="Window_Treatments_Hardware_Accessories">#REF!</definedName>
    <definedName name="Window_Treatments_Hardware_Accessories.">#REF!</definedName>
    <definedName name="wood">[11]Sheet1!$EG$2:$EG$3</definedName>
    <definedName name="World1" localSheetId="4">[7]Lists!$H$6:$H$29</definedName>
    <definedName name="World1">[8]Lists!$H$6:$H$29</definedName>
    <definedName name="YN">'[21]Page 1 Sales and Forecast'!$AA$2:$AA$3</definedName>
    <definedName name="YNE" localSheetId="4">'[1]other data'!$BB$2:$BB$5</definedName>
    <definedName name="YNE">'[2]other data'!$BB$2:$BB$5</definedName>
    <definedName name="YNES" localSheetId="4">'[1]other data'!$BR$2:$BR$6</definedName>
    <definedName name="YNES">'[2]other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6" l="1"/>
  <c r="N13" i="6"/>
  <c r="N14" i="6"/>
  <c r="N15" i="6"/>
  <c r="AL15" i="6" s="1"/>
  <c r="N16" i="6"/>
  <c r="N17" i="6"/>
  <c r="N18" i="6"/>
  <c r="N19" i="6"/>
  <c r="AL19" i="6" s="1"/>
  <c r="N20" i="6"/>
  <c r="N21" i="6"/>
  <c r="N22" i="6"/>
  <c r="AL22" i="6" s="1"/>
  <c r="N11" i="6"/>
  <c r="AL11" i="6" s="1"/>
  <c r="AL12" i="6"/>
  <c r="AL13" i="6"/>
  <c r="AL14" i="6"/>
  <c r="AL16" i="6"/>
  <c r="AL17" i="6"/>
  <c r="AL18" i="6"/>
  <c r="AL20" i="6"/>
  <c r="AL21" i="6"/>
  <c r="AA11" i="6"/>
  <c r="AA12" i="6"/>
  <c r="AA13" i="6"/>
  <c r="AA14" i="6"/>
  <c r="AA15" i="6"/>
  <c r="AA16" i="6"/>
  <c r="AA17" i="6"/>
  <c r="AA18" i="6"/>
  <c r="AA19" i="6"/>
  <c r="AA20" i="6"/>
  <c r="AA21" i="6"/>
  <c r="AA22" i="6"/>
  <c r="E5" i="11"/>
  <c r="E6" i="11"/>
  <c r="E7" i="11"/>
  <c r="E8" i="11"/>
  <c r="E9" i="11"/>
  <c r="E10" i="11"/>
  <c r="E11" i="11"/>
  <c r="E12" i="11"/>
  <c r="E13" i="11"/>
  <c r="D14" i="11"/>
  <c r="E14" i="11"/>
  <c r="AI23" i="6" l="1"/>
  <c r="AJ18" i="6"/>
  <c r="AJ19" i="6"/>
  <c r="AJ20" i="6"/>
  <c r="AJ21" i="6"/>
  <c r="AJ22" i="6"/>
  <c r="AB15" i="6"/>
  <c r="AB19" i="6"/>
  <c r="AB20" i="6"/>
  <c r="AB21" i="6"/>
  <c r="AB22" i="6"/>
  <c r="O12" i="6"/>
  <c r="Q12" i="6" s="1"/>
  <c r="O13" i="6"/>
  <c r="Q13" i="6" s="1"/>
  <c r="O14" i="6"/>
  <c r="Q14" i="6" s="1"/>
  <c r="O15" i="6"/>
  <c r="Q15" i="6" s="1"/>
  <c r="O16" i="6"/>
  <c r="Q16" i="6" s="1"/>
  <c r="O17" i="6"/>
  <c r="Q17" i="6" s="1"/>
  <c r="O18" i="6"/>
  <c r="Q18" i="6" s="1"/>
  <c r="O19" i="6"/>
  <c r="Q19" i="6" s="1"/>
  <c r="O20" i="6"/>
  <c r="Q20" i="6" s="1"/>
  <c r="O21" i="6"/>
  <c r="Q21" i="6" s="1"/>
  <c r="O22" i="6"/>
  <c r="Q22" i="6" s="1"/>
  <c r="O11" i="6"/>
  <c r="Q11" i="6" s="1"/>
  <c r="I12" i="6"/>
  <c r="I11" i="6"/>
  <c r="K7" i="10"/>
  <c r="L7" i="10"/>
  <c r="K8" i="10"/>
  <c r="L8" i="10" s="1"/>
  <c r="K10" i="10"/>
  <c r="L10" i="10" s="1"/>
  <c r="K11" i="10"/>
  <c r="L11" i="10"/>
  <c r="F13" i="10"/>
  <c r="G13" i="10"/>
  <c r="F14" i="10"/>
  <c r="G14" i="10"/>
  <c r="F16" i="10"/>
  <c r="G16" i="10"/>
  <c r="F17" i="10"/>
  <c r="G17" i="10"/>
  <c r="AB12" i="6"/>
  <c r="AB13" i="6"/>
  <c r="AB14" i="6"/>
  <c r="AB16" i="6"/>
  <c r="AB17" i="6"/>
  <c r="AB18" i="6"/>
  <c r="T12" i="6" l="1"/>
  <c r="H12" i="6"/>
  <c r="I21" i="6"/>
  <c r="H11" i="6"/>
  <c r="U12" i="6"/>
  <c r="AC12" i="6" s="1"/>
  <c r="AF12" i="6"/>
  <c r="AG12" i="6" s="1"/>
  <c r="I13" i="6"/>
  <c r="I17" i="6"/>
  <c r="T11" i="6"/>
  <c r="U11" i="6" s="1"/>
  <c r="AC11" i="6" s="1"/>
  <c r="I19" i="6"/>
  <c r="I22" i="6"/>
  <c r="I14" i="6"/>
  <c r="H14" i="6" s="1"/>
  <c r="I18" i="6"/>
  <c r="I20" i="6"/>
  <c r="D3" i="6"/>
  <c r="AB11" i="6"/>
  <c r="AJ11" i="6"/>
  <c r="AD12" i="6"/>
  <c r="AJ12" i="6"/>
  <c r="AJ13" i="6"/>
  <c r="AJ14" i="6"/>
  <c r="AJ15" i="6"/>
  <c r="AJ16" i="6"/>
  <c r="AJ17" i="6"/>
  <c r="T18" i="6" l="1"/>
  <c r="H18" i="6"/>
  <c r="T21" i="6"/>
  <c r="U21" i="6" s="1"/>
  <c r="AC21" i="6" s="1"/>
  <c r="H21" i="6"/>
  <c r="T17" i="6"/>
  <c r="U17" i="6" s="1"/>
  <c r="H17" i="6"/>
  <c r="T22" i="6"/>
  <c r="U22" i="6" s="1"/>
  <c r="AF22" i="6" s="1"/>
  <c r="AG22" i="6" s="1"/>
  <c r="H22" i="6"/>
  <c r="T13" i="6"/>
  <c r="U13" i="6" s="1"/>
  <c r="H13" i="6"/>
  <c r="T20" i="6"/>
  <c r="U20" i="6" s="1"/>
  <c r="AC20" i="6" s="1"/>
  <c r="H20" i="6"/>
  <c r="T19" i="6"/>
  <c r="U19" i="6" s="1"/>
  <c r="AF19" i="6" s="1"/>
  <c r="AG19" i="6" s="1"/>
  <c r="H19" i="6"/>
  <c r="AC13" i="6"/>
  <c r="AF13" i="6"/>
  <c r="AG13" i="6" s="1"/>
  <c r="AC22" i="6"/>
  <c r="AF20" i="6"/>
  <c r="AG20" i="6" s="1"/>
  <c r="AC19" i="6"/>
  <c r="AJ23" i="6"/>
  <c r="D5" i="6" s="1"/>
  <c r="AF11" i="6"/>
  <c r="AG11" i="6" s="1"/>
  <c r="AF21" i="6"/>
  <c r="AG21" i="6" s="1"/>
  <c r="U18" i="6"/>
  <c r="I16" i="6"/>
  <c r="T14" i="6"/>
  <c r="I15" i="6"/>
  <c r="H15" i="6" s="1"/>
  <c r="AD13" i="6"/>
  <c r="AD11" i="6"/>
  <c r="AK20" i="6" l="1"/>
  <c r="AD20" i="6"/>
  <c r="AK21" i="6"/>
  <c r="AD21" i="6"/>
  <c r="T16" i="6"/>
  <c r="H16" i="6"/>
  <c r="AC17" i="6"/>
  <c r="AD17" i="6" s="1"/>
  <c r="AF17" i="6"/>
  <c r="AG17" i="6" s="1"/>
  <c r="AK19" i="6"/>
  <c r="AD19" i="6"/>
  <c r="AK22" i="6"/>
  <c r="AD22" i="6"/>
  <c r="AC18" i="6"/>
  <c r="AF18" i="6"/>
  <c r="AG18" i="6" s="1"/>
  <c r="U14" i="6"/>
  <c r="U16" i="6"/>
  <c r="T15" i="6"/>
  <c r="U15" i="6" s="1"/>
  <c r="AK11" i="6"/>
  <c r="AK17" i="6"/>
  <c r="AK12" i="6"/>
  <c r="AK18" i="6" l="1"/>
  <c r="AD18" i="6"/>
  <c r="AC16" i="6"/>
  <c r="AF16" i="6"/>
  <c r="AG16" i="6" s="1"/>
  <c r="AC14" i="6"/>
  <c r="AD14" i="6" s="1"/>
  <c r="AF14" i="6"/>
  <c r="AG14" i="6" s="1"/>
  <c r="AF15" i="6"/>
  <c r="AG15" i="6" s="1"/>
  <c r="AC15" i="6"/>
  <c r="AD15" i="6" s="1"/>
  <c r="AK13" i="6"/>
  <c r="AK15" i="6" l="1"/>
  <c r="AK14" i="6"/>
  <c r="AD16" i="6"/>
  <c r="AK16" i="6"/>
  <c r="AU5" i="5"/>
  <c r="AU6" i="5"/>
  <c r="AU7" i="5"/>
  <c r="AU8" i="5"/>
  <c r="AU9" i="5"/>
  <c r="AU10" i="5"/>
  <c r="AU11" i="5"/>
  <c r="AU12" i="5"/>
  <c r="AU13" i="5"/>
  <c r="AU14" i="5"/>
  <c r="AU15" i="5"/>
  <c r="AU4" i="5"/>
  <c r="AK23" i="6" l="1"/>
  <c r="AL23" i="6" s="1"/>
  <c r="AR5" i="5"/>
  <c r="AR6" i="5"/>
  <c r="AR7" i="5"/>
  <c r="AR8" i="5"/>
  <c r="AR9" i="5"/>
  <c r="AR10" i="5"/>
  <c r="AR11" i="5"/>
  <c r="AR12" i="5"/>
  <c r="AR13" i="5"/>
  <c r="AR14" i="5"/>
  <c r="AR15" i="5"/>
  <c r="AR4" i="5"/>
  <c r="AI11" i="5"/>
  <c r="AI12" i="5"/>
  <c r="AI13" i="5"/>
  <c r="AI14" i="5"/>
  <c r="AI15" i="5"/>
  <c r="AI5" i="5"/>
  <c r="AI6" i="5"/>
  <c r="AI7" i="5"/>
  <c r="AI8" i="5"/>
  <c r="AI9" i="5"/>
  <c r="AI10" i="5"/>
  <c r="AI4" i="5"/>
  <c r="BB5" i="5"/>
  <c r="BB6" i="5"/>
  <c r="BB7" i="5"/>
  <c r="BB8" i="5"/>
  <c r="BB9" i="5"/>
  <c r="BB10" i="5"/>
  <c r="BB11" i="5"/>
  <c r="BB12" i="5"/>
  <c r="BB13" i="5"/>
  <c r="BB14" i="5"/>
  <c r="BB15" i="5"/>
  <c r="AP15" i="5"/>
  <c r="AN15" i="5"/>
  <c r="AL15" i="5"/>
  <c r="AB15" i="5"/>
  <c r="AD15" i="5" s="1"/>
  <c r="AF15" i="5" s="1"/>
  <c r="AP14" i="5"/>
  <c r="AN14" i="5"/>
  <c r="AL14" i="5"/>
  <c r="AB14" i="5"/>
  <c r="AD14" i="5" s="1"/>
  <c r="AF14" i="5" s="1"/>
  <c r="AP13" i="5"/>
  <c r="AN13" i="5"/>
  <c r="AL13" i="5"/>
  <c r="AB13" i="5"/>
  <c r="AD13" i="5" s="1"/>
  <c r="AF13" i="5" s="1"/>
  <c r="AP12" i="5"/>
  <c r="AN12" i="5"/>
  <c r="AL12" i="5"/>
  <c r="AB12" i="5"/>
  <c r="AD12" i="5" s="1"/>
  <c r="AF12" i="5" s="1"/>
  <c r="AP11" i="5"/>
  <c r="AN11" i="5"/>
  <c r="AL11" i="5"/>
  <c r="AB11" i="5"/>
  <c r="AD11" i="5" s="1"/>
  <c r="AF11" i="5" s="1"/>
  <c r="AP10" i="5"/>
  <c r="AN10" i="5"/>
  <c r="AL10" i="5"/>
  <c r="AB10" i="5"/>
  <c r="AD10" i="5" s="1"/>
  <c r="AF10" i="5" s="1"/>
  <c r="AP9" i="5"/>
  <c r="AN9" i="5"/>
  <c r="AL9" i="5"/>
  <c r="AB9" i="5"/>
  <c r="AD9" i="5" s="1"/>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AJ5" i="5" s="1"/>
  <c r="BB4" i="5"/>
  <c r="AP4" i="5"/>
  <c r="AN4" i="5"/>
  <c r="AL4" i="5"/>
  <c r="AB4" i="5"/>
  <c r="AD4" i="5" s="1"/>
  <c r="AF4" i="5" s="1"/>
  <c r="D3" i="2"/>
  <c r="AJ12" i="5" l="1"/>
  <c r="AV8" i="5"/>
  <c r="AJ8" i="5"/>
  <c r="AV6" i="5"/>
  <c r="AV9" i="5"/>
  <c r="AV15" i="5"/>
  <c r="AJ4" i="5"/>
  <c r="AV13" i="5"/>
  <c r="AV11" i="5"/>
  <c r="AV5" i="5"/>
  <c r="AV12" i="5"/>
  <c r="AV10" i="5"/>
  <c r="AV7" i="5"/>
  <c r="AV14" i="5"/>
  <c r="AV4" i="5"/>
  <c r="AJ9" i="5"/>
  <c r="D8" i="2"/>
  <c r="AJ7" i="5"/>
  <c r="AJ6" i="5"/>
  <c r="AJ15" i="5"/>
  <c r="AJ14" i="5"/>
  <c r="AJ13" i="5"/>
  <c r="AJ11" i="5"/>
  <c r="AJ10" i="5"/>
  <c r="AW13" i="5" l="1"/>
  <c r="BA13" i="5" s="1"/>
  <c r="AW9" i="5"/>
  <c r="AX9" i="5" s="1"/>
  <c r="AW5" i="5"/>
  <c r="BA5" i="5" s="1"/>
  <c r="AW11" i="5"/>
  <c r="BA11" i="5" s="1"/>
  <c r="AW8" i="5"/>
  <c r="BA8" i="5" s="1"/>
  <c r="AW12" i="5"/>
  <c r="BA12" i="5" s="1"/>
  <c r="AW7" i="5"/>
  <c r="AW15" i="5"/>
  <c r="BA15" i="5" s="1"/>
  <c r="AW4" i="5"/>
  <c r="BA4" i="5" s="1"/>
  <c r="AW10" i="5"/>
  <c r="BA10" i="5" s="1"/>
  <c r="AW14" i="5"/>
  <c r="AW6" i="5"/>
  <c r="BA6" i="5" s="1"/>
  <c r="AX13" i="5" l="1"/>
  <c r="BA9" i="5"/>
  <c r="AX5" i="5"/>
  <c r="AX14" i="5"/>
  <c r="BA14" i="5"/>
  <c r="AX7" i="5"/>
  <c r="BA7" i="5"/>
  <c r="AX11" i="5"/>
  <c r="AX4" i="5"/>
  <c r="AX8" i="5"/>
  <c r="AX15" i="5"/>
  <c r="AX12" i="5"/>
  <c r="AX10" i="5"/>
  <c r="AX6" i="5"/>
  <c r="D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<sst xmlns="http://schemas.openxmlformats.org/spreadsheetml/2006/main" count="1370" uniqueCount="966">
  <si>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</si>
  <si>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</si>
  <si>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</si>
  <si>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</si>
  <si>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</si>
  <si>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</si>
  <si>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</si>
  <si>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</si>
  <si>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</si>
  <si>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</si>
  <si>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</si>
  <si>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</si>
  <si>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</si>
  <si>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</si>
  <si>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</si>
  <si>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</si>
  <si>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</si>
  <si>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</si>
  <si>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</si>
  <si>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</si>
  <si>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</si>
  <si>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</si>
  <si>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</si>
  <si>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</si>
  <si>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</si>
  <si>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</si>
  <si>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</si>
  <si>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</si>
  <si>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</si>
  <si>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</si>
  <si>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</si>
  <si>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</si>
  <si>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</si>
  <si>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</si>
  <si>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</si>
  <si>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</si>
  <si>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</si>
  <si>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</si>
  <si>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</si>
  <si>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</si>
  <si>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</si>
  <si>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</si>
  <si>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</si>
  <si>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</si>
  <si>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</si>
  <si>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</si>
  <si>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</si>
  <si>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</si>
  <si>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</si>
  <si>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</si>
  <si>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</si>
  <si>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</si>
  <si>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</si>
  <si>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</si>
  <si>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</si>
  <si>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</si>
  <si>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</si>
  <si>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</si>
  <si>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</si>
  <si>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</si>
  <si>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</si>
  <si>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</si>
  <si>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</si>
  <si>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</si>
  <si>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</si>
  <si>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</si>
  <si>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</si>
  <si>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</si>
  <si>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</si>
  <si>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</si>
  <si>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</si>
  <si>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</si>
  <si>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</si>
  <si>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</si>
  <si>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</si>
  <si>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</si>
  <si>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</si>
  <si>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</si>
  <si>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</si>
  <si>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</si>
  <si>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</si>
  <si>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</si>
  <si>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</si>
  <si>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</si>
  <si>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</si>
  <si>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</si>
  <si>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</si>
  <si>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</si>
  <si>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</si>
  <si>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</si>
  <si>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</si>
  <si>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</si>
  <si>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</si>
  <si>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</si>
  <si>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</si>
  <si>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</si>
  <si>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</si>
  <si>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</si>
  <si>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</si>
  <si>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</si>
  <si>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</si>
  <si>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</si>
  <si>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</si>
  <si>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</si>
  <si>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</si>
  <si>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</si>
  <si>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</si>
  <si>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</si>
  <si>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</si>
  <si>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</si>
  <si>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</si>
  <si>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</si>
  <si>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</si>
  <si>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</si>
  <si>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</si>
  <si>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</si>
  <si>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</si>
  <si>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</si>
  <si>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</si>
  <si>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</si>
  <si>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</si>
  <si>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</si>
  <si>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</si>
  <si>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</si>
  <si>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</si>
  <si>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</si>
  <si>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</si>
  <si>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</si>
  <si>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</si>
  <si>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</si>
  <si>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</si>
  <si>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</si>
  <si>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</si>
  <si>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</si>
  <si>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</si>
  <si>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</si>
  <si>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</si>
  <si>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</si>
  <si>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</si>
  <si>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</si>
  <si>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</si>
  <si>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</si>
  <si>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</si>
  <si>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</si>
  <si>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</si>
  <si>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</si>
  <si>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</si>
  <si>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</si>
  <si>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</si>
  <si>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</si>
  <si>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</si>
  <si>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</si>
  <si>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</si>
  <si>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</si>
  <si>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</si>
  <si>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</si>
  <si>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</si>
  <si>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</si>
  <si>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</si>
  <si>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</si>
  <si>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</si>
  <si>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</si>
  <si>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</si>
  <si>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</si>
  <si>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</si>
  <si>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</si>
  <si>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</si>
  <si>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</si>
  <si>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</si>
  <si>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</si>
  <si>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</si>
  <si>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</si>
  <si>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</si>
  <si>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</si>
  <si>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</si>
  <si>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</si>
  <si>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</si>
  <si>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</si>
  <si>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</si>
  <si>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</si>
  <si>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</si>
  <si>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</si>
  <si>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</si>
  <si>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</si>
  <si>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</si>
  <si>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</si>
  <si>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</si>
  <si>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</si>
  <si>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</si>
  <si>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</si>
  <si>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</si>
  <si>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</si>
  <si>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</si>
  <si>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</si>
  <si>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</si>
  <si>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</si>
  <si>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</si>
  <si>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</si>
  <si>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</si>
  <si>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</si>
  <si>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</si>
  <si>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</si>
  <si>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</si>
  <si>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</si>
  <si>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</si>
  <si>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</si>
  <si>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</si>
  <si>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</si>
  <si>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</si>
  <si>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</si>
  <si>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</si>
  <si>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</si>
  <si>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</si>
  <si>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</si>
  <si>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</si>
  <si>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</si>
  <si>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</si>
  <si>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</si>
  <si>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</si>
  <si>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</si>
  <si>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</si>
  <si>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</si>
  <si>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</si>
  <si>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</si>
  <si>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</si>
  <si>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</si>
  <si>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</si>
  <si>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</si>
  <si>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</si>
  <si>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</si>
  <si>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</si>
  <si>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</si>
  <si>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</si>
  <si>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</si>
  <si>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</si>
  <si>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</si>
  <si>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</si>
  <si>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</si>
  <si>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</si>
  <si>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</si>
  <si>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</si>
  <si>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</si>
  <si>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</si>
  <si>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</si>
  <si>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</si>
  <si>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</si>
  <si>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</si>
  <si>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</si>
  <si>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</si>
  <si>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</si>
  <si>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</si>
  <si>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</si>
  <si>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</si>
  <si>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</si>
  <si>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</si>
  <si>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</si>
  <si>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</si>
  <si>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</si>
  <si>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</si>
  <si>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</si>
  <si>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</si>
  <si>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</si>
  <si>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</si>
  <si>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</si>
  <si>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</si>
  <si>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</si>
  <si>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</si>
  <si>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</si>
  <si>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</si>
  <si>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</si>
  <si>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</si>
  <si>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</si>
  <si>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</si>
  <si>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</si>
  <si>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</si>
  <si>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</si>
  <si>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</si>
  <si>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</si>
  <si>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</si>
  <si>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</si>
  <si>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</si>
  <si>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</si>
  <si>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</si>
  <si>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</si>
  <si>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</si>
  <si>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</si>
  <si>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</si>
  <si>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</si>
  <si>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</si>
  <si>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</si>
  <si>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</si>
  <si>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</si>
  <si>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</si>
  <si>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</si>
  <si>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</si>
  <si>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</si>
  <si>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</si>
  <si>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</si>
  <si>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</si>
  <si>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</si>
  <si>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</si>
  <si>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</si>
  <si>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</si>
  <si>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</si>
  <si>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</si>
  <si>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</si>
  <si>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</si>
  <si>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</si>
  <si>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</si>
  <si>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</si>
  <si>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</si>
  <si>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</si>
  <si>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</si>
  <si>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</si>
  <si>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</si>
  <si>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</si>
  <si>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</si>
  <si>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</si>
  <si>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</si>
  <si>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</si>
  <si>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</si>
  <si>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</si>
  <si>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</si>
  <si>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</si>
  <si>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</si>
  <si>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</si>
  <si>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</si>
  <si>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</si>
  <si>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</si>
  <si>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</si>
  <si>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</si>
  <si>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</si>
  <si>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</si>
  <si>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</si>
  <si>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</si>
  <si>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</si>
  <si>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</si>
  <si>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</si>
  <si>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</si>
  <si>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</si>
  <si>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</si>
  <si>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</si>
  <si>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</si>
  <si>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</si>
  <si>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</si>
  <si>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</si>
  <si>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</si>
  <si>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</si>
  <si>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</si>
  <si>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</si>
  <si>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</si>
  <si>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</si>
  <si>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</si>
  <si>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</si>
  <si>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</si>
  <si>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</si>
  <si>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</si>
  <si>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</si>
  <si>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</si>
  <si>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</si>
  <si>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</si>
  <si>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</si>
  <si>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</si>
  <si>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</si>
  <si>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</si>
  <si>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</si>
  <si>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</si>
  <si>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</si>
  <si>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</si>
  <si>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</si>
  <si>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</si>
  <si>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</si>
  <si>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</si>
  <si>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</si>
  <si>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</si>
  <si>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</si>
  <si>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</si>
  <si>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</si>
  <si>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</si>
  <si>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</si>
  <si>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</si>
  <si>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</si>
  <si>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</si>
  <si>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</si>
  <si>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</si>
  <si>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</si>
  <si>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</si>
  <si>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</si>
  <si>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</si>
  <si>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</si>
  <si>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</si>
  <si>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</si>
  <si>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</si>
  <si>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</si>
  <si>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</si>
  <si>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</si>
  <si>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</si>
  <si>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</si>
  <si>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</si>
  <si>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</si>
  <si>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</si>
  <si>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</si>
  <si>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</si>
  <si>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</si>
  <si>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</si>
  <si>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</si>
  <si>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</si>
  <si>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</si>
  <si>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</si>
  <si>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</si>
  <si>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</si>
  <si>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</si>
  <si>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</si>
  <si>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</si>
  <si>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</si>
  <si>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</si>
  <si>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</si>
  <si>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</si>
  <si>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</si>
  <si>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</si>
  <si>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</si>
  <si>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</si>
  <si>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</si>
  <si>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</si>
  <si>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</si>
  <si>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</si>
  <si>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</si>
  <si>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</si>
  <si>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</si>
  <si>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</si>
  <si>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</si>
  <si>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</si>
  <si>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</si>
  <si>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</si>
  <si>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</si>
  <si>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</si>
  <si>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</si>
  <si>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</si>
  <si>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</si>
  <si>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</si>
  <si>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</si>
  <si>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</si>
  <si>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</si>
  <si>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</si>
  <si>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</si>
  <si>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</si>
  <si>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</si>
  <si>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</si>
  <si>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</si>
  <si>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</si>
  <si>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</si>
  <si>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</si>
  <si>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</si>
  <si>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</si>
  <si>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</si>
  <si>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</si>
  <si>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</si>
  <si>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</si>
  <si>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</si>
  <si>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</si>
  <si>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</si>
  <si>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</si>
  <si>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</si>
  <si>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</si>
  <si>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</si>
  <si>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</si>
  <si>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</si>
  <si>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</si>
  <si>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</si>
  <si>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</si>
  <si>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</si>
  <si>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</si>
  <si>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</si>
  <si>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</si>
  <si>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</si>
  <si>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</si>
  <si>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</si>
  <si>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</si>
  <si>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</si>
  <si>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</si>
  <si>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</si>
  <si>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</si>
  <si>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</si>
  <si>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</si>
  <si>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</si>
  <si>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</si>
  <si>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</si>
  <si>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</si>
  <si>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</si>
  <si>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</si>
  <si>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</si>
  <si>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</si>
  <si>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</si>
  <si>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</si>
  <si>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</si>
  <si>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</si>
  <si>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</si>
  <si>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</si>
  <si>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</si>
  <si>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</si>
  <si>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</si>
  <si>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</si>
  <si>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</si>
  <si>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</si>
  <si>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</si>
  <si>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</si>
  <si>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</si>
  <si>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</si>
  <si>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</si>
  <si>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</si>
  <si>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</si>
  <si>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</si>
  <si>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</si>
  <si>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</si>
  <si>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</si>
  <si>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</si>
  <si>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</si>
  <si>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</si>
  <si>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</si>
  <si>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</si>
  <si>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</si>
  <si>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</si>
  <si>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</si>
  <si>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</si>
  <si>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</si>
  <si>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</si>
  <si>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</si>
  <si>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</si>
  <si>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</si>
  <si>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</si>
  <si>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</si>
  <si>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</si>
  <si>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</si>
  <si>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</si>
  <si>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</si>
  <si>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</si>
  <si>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</si>
  <si>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</si>
  <si>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</si>
  <si>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</si>
  <si>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</si>
  <si>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</si>
  <si>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</si>
  <si>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</si>
  <si>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</si>
  <si>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</si>
  <si>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</si>
  <si>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</si>
  <si>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</si>
  <si>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</si>
  <si>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</si>
  <si>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</si>
  <si>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</si>
  <si>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</si>
  <si>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</si>
  <si>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</si>
  <si>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</si>
  <si>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</si>
  <si>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</si>
  <si>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</si>
  <si>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</si>
  <si>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</si>
  <si>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</si>
  <si>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</si>
  <si>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</si>
  <si>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</si>
  <si>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</si>
  <si>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</si>
  <si>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</si>
  <si>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</si>
  <si>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</si>
  <si>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</si>
  <si>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</si>
  <si>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</si>
  <si>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</si>
  <si>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</si>
  <si>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</si>
  <si>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</si>
  <si>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</si>
  <si>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</si>
  <si>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</si>
  <si>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</si>
  <si>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</si>
  <si>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</si>
  <si>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</si>
  <si>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</si>
  <si>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</si>
  <si>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</si>
  <si>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</si>
  <si>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</si>
  <si>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</si>
  <si>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</si>
  <si>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</si>
  <si>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</si>
  <si>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</si>
  <si>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</si>
  <si>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</si>
  <si>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</si>
  <si>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</si>
  <si>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</si>
  <si>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</si>
  <si>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</si>
  <si>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</si>
  <si>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</si>
  <si>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</si>
  <si>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</si>
  <si>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</si>
  <si>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</si>
  <si>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</si>
  <si>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</si>
  <si>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</si>
  <si>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</si>
  <si>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</si>
  <si>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</si>
  <si>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</si>
  <si>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</si>
  <si>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</si>
  <si>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</si>
  <si>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</si>
  <si>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</si>
  <si>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</si>
  <si>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</si>
  <si>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</si>
  <si>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</si>
  <si>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</si>
  <si>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</si>
  <si>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</si>
  <si>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</si>
  <si>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</si>
  <si>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</si>
  <si>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</si>
  <si>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</si>
  <si>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</si>
  <si>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</si>
  <si>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</si>
  <si>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</si>
  <si>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</si>
  <si>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</si>
  <si>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</si>
  <si>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</si>
  <si>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</si>
  <si>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</si>
  <si>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</si>
  <si>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</si>
  <si>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</si>
  <si>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</si>
  <si>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</si>
  <si>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</si>
  <si>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</si>
  <si>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</si>
  <si>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</si>
  <si>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</si>
  <si>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</si>
  <si>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</si>
  <si>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</si>
  <si>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</si>
  <si>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</si>
  <si>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</si>
  <si>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</si>
  <si>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</si>
  <si>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</si>
  <si>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</si>
  <si>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</si>
  <si>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</si>
  <si>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</si>
  <si>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</si>
  <si>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</si>
  <si>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</si>
  <si>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</si>
  <si>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</si>
  <si>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</si>
  <si>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</si>
  <si>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</si>
  <si>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</si>
  <si>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</si>
  <si>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</si>
  <si>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</si>
  <si>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</si>
  <si>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</si>
  <si>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</si>
  <si>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</si>
  <si>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</si>
  <si>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</si>
  <si>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</si>
  <si>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</si>
  <si>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</si>
  <si>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</si>
  <si>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</si>
  <si>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Total Costs</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</si>
  <si>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</si>
  <si>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</si>
  <si>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</si>
  <si>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</si>
  <si>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</si>
  <si>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</si>
  <si>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</si>
  <si>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</si>
  <si>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</si>
  <si>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</si>
  <si>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</si>
  <si>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</si>
  <si>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</si>
  <si>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</si>
  <si>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</si>
  <si>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Total Units per Carton</t>
  </si>
  <si>
    <t xml:space="preserve">Carton size </t>
  </si>
  <si>
    <t>Units</t>
    <phoneticPr fontId="29" type="noConversion"/>
  </si>
  <si>
    <t>JLA POE Price</t>
  </si>
  <si>
    <t xml:space="preserve">JLA LDP Mark up </t>
  </si>
  <si>
    <t xml:space="preserve"> Cost  with Load $</t>
  </si>
  <si>
    <t>Load (AD,DA, Agent fee, Commission, Storage...)</t>
  </si>
  <si>
    <t xml:space="preserve">Freight </t>
  </si>
  <si>
    <t>F.O.B Cost $</t>
  </si>
  <si>
    <t>UPC</t>
    <phoneticPr fontId="29" type="noConversion"/>
  </si>
  <si>
    <t>ITEM</t>
    <phoneticPr fontId="29" type="noConversion"/>
  </si>
  <si>
    <t>Size / Spec.</t>
  </si>
  <si>
    <t xml:space="preserve">Fabrication </t>
  </si>
  <si>
    <t>Sample #</t>
  </si>
  <si>
    <t>Small: &lt; $100K</t>
  </si>
  <si>
    <t>Small: &lt; $50K</t>
  </si>
  <si>
    <t>Small: &lt; $150K</t>
  </si>
  <si>
    <t>Bang-1</t>
    <phoneticPr fontId="29"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</si>
  <si>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</si>
  <si>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</si>
  <si>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</si>
  <si>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</si>
  <si>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</si>
  <si>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</si>
  <si>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</si>
  <si>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</si>
  <si>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</si>
  <si>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</si>
  <si>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</si>
  <si>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</si>
  <si>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</si>
  <si>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</si>
  <si>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</si>
  <si>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</si>
  <si>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</si>
  <si>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</si>
  <si>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</si>
  <si>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</si>
  <si>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</si>
  <si>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</si>
  <si>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</si>
  <si>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</si>
  <si>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</si>
  <si>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</si>
  <si>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</si>
  <si>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</si>
  <si>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</si>
  <si>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</si>
  <si>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</si>
  <si>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</si>
  <si>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</si>
  <si>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</si>
  <si>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</si>
  <si>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Super Big: ≥ $500K</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</si>
  <si>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</si>
  <si>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</si>
  <si>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</si>
  <si>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</si>
  <si>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</si>
  <si>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</si>
  <si>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</si>
  <si>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</si>
  <si>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</si>
  <si>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</si>
  <si>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</si>
  <si>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</si>
  <si>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</si>
  <si>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</si>
  <si>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</si>
  <si>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</si>
  <si>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</si>
  <si>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</si>
  <si>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</si>
  <si>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</si>
  <si>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</si>
  <si>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</si>
  <si>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</si>
  <si>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</si>
  <si>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</si>
  <si>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</si>
  <si>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</si>
  <si>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</si>
  <si>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</si>
  <si>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</si>
  <si>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</si>
  <si>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</si>
  <si>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</si>
  <si>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</si>
  <si>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</si>
  <si>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</si>
  <si>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</si>
  <si>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</si>
  <si>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</si>
  <si>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</si>
  <si>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</si>
  <si>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</si>
  <si>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</si>
  <si>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</si>
  <si>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</si>
  <si>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</si>
  <si>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</si>
  <si>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</si>
  <si>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</si>
  <si>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</si>
  <si>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</si>
  <si>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</si>
  <si>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</si>
  <si>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</si>
  <si>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</si>
  <si>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</si>
  <si>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</si>
  <si>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</si>
  <si>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</si>
  <si>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</si>
  <si>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</si>
  <si>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</si>
  <si>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</si>
  <si>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</si>
  <si>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</si>
  <si>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</si>
  <si>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</si>
  <si>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</si>
  <si>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</si>
  <si>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</si>
  <si>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</si>
  <si>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</si>
  <si>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</si>
  <si>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</si>
  <si>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</si>
  <si>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</si>
  <si>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</si>
  <si>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</si>
  <si>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</si>
  <si>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</si>
  <si>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</si>
  <si>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</si>
  <si>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</si>
  <si>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</si>
  <si>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</si>
  <si>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</si>
  <si>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</si>
  <si>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</si>
  <si>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</si>
  <si>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</si>
  <si>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</si>
  <si>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</si>
  <si>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</si>
  <si>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</si>
  <si>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</si>
  <si>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</si>
  <si>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</si>
  <si>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</si>
  <si>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</si>
  <si>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</si>
  <si>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</si>
  <si>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</si>
  <si>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</si>
  <si>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</si>
  <si>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</si>
  <si>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</si>
  <si>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</si>
  <si>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</si>
  <si>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60640-FULL</t>
  </si>
  <si>
    <t>60625-TWIN</t>
  </si>
  <si>
    <t>ORDER QTY</t>
  </si>
  <si>
    <t>SIZE</t>
  </si>
  <si>
    <t>DESCRIPTION</t>
  </si>
  <si>
    <t>Bang-1</t>
  </si>
  <si>
    <t>Bang-1</t>
    <phoneticPr fontId="25" type="noConversion"/>
  </si>
  <si>
    <t>Margin</t>
    <phoneticPr fontId="25" type="noConversion"/>
  </si>
  <si>
    <t>10/09/2025</t>
    <phoneticPr fontId="25" type="noConversion"/>
  </si>
  <si>
    <t xml:space="preserve">4 piece set  85gsm Microfiber Printed Sheets </t>
    <phoneticPr fontId="25" type="noConversion"/>
  </si>
  <si>
    <t xml:space="preserve">4 piece set -- 85gsm Microfiber Printed Sheets </t>
  </si>
  <si>
    <t xml:space="preserve">4 piece set -- 85gsm Microfiber Printed Sheets </t>
    <phoneticPr fontId="29" type="noConversion"/>
  </si>
  <si>
    <t>100% Polyester</t>
  </si>
  <si>
    <t>TWIN: 66X96"/20x30"(1)/39X75"+12"</t>
  </si>
  <si>
    <t>FULL: 81X96"/20x30"(2)/54X75"+12"</t>
  </si>
  <si>
    <t>6302.22.2020</t>
  </si>
  <si>
    <t>LDP with Load $</t>
    <phoneticPr fontId="29" type="noConversion"/>
  </si>
  <si>
    <t>FULL: 81X96"/20x30"(4)/54X75"+12"</t>
    <phoneticPr fontId="10" type="noConversion"/>
  </si>
  <si>
    <t>TWIN: 66X96"/20x30"(2)/39X75"+12"</t>
    <phoneticPr fontId="10" type="noConversion"/>
  </si>
  <si>
    <r>
      <t xml:space="preserve">85gsm 100% polyester </t>
    </r>
    <r>
      <rPr>
        <sz val="11"/>
        <color rgb="FFFF0000"/>
        <rFont val="Arial"/>
        <family val="2"/>
      </rPr>
      <t>Pigment</t>
    </r>
    <r>
      <rPr>
        <sz val="11"/>
        <rFont val="Arial"/>
        <family val="2"/>
      </rPr>
      <t xml:space="preserve"> Printed microfiber, regular vzb packaging</t>
    </r>
    <phoneticPr fontId="10" type="noConversion"/>
  </si>
  <si>
    <r>
      <t>六件套</t>
    </r>
    <r>
      <rPr>
        <sz val="9"/>
        <rFont val="Arial"/>
        <family val="2"/>
      </rPr>
      <t>:</t>
    </r>
    <r>
      <rPr>
        <sz val="9"/>
        <rFont val="宋体"/>
        <family val="3"/>
        <charset val="134"/>
      </rPr>
      <t>枕套</t>
    </r>
    <r>
      <rPr>
        <sz val="9"/>
        <rFont val="Arial"/>
        <family val="2"/>
      </rPr>
      <t>/</t>
    </r>
    <r>
      <rPr>
        <sz val="9"/>
        <rFont val="宋体"/>
        <family val="3"/>
        <charset val="134"/>
      </rPr>
      <t>床单大身联体不裁断做</t>
    </r>
    <r>
      <rPr>
        <sz val="9"/>
        <rFont val="Arial"/>
        <family val="2"/>
      </rPr>
      <t>4"</t>
    </r>
    <r>
      <rPr>
        <sz val="9"/>
        <rFont val="宋体"/>
        <family val="3"/>
        <charset val="134"/>
      </rPr>
      <t>头子</t>
    </r>
    <r>
      <rPr>
        <sz val="9"/>
        <rFont val="Arial"/>
        <family val="2"/>
      </rPr>
      <t xml:space="preserve"> ,</t>
    </r>
    <r>
      <rPr>
        <sz val="9"/>
        <rFont val="宋体"/>
        <family val="3"/>
        <charset val="134"/>
      </rPr>
      <t>两侧</t>
    </r>
    <r>
      <rPr>
        <sz val="9"/>
        <rFont val="Arial"/>
        <family val="2"/>
      </rPr>
      <t>1/2"</t>
    </r>
    <r>
      <rPr>
        <sz val="9"/>
        <rFont val="宋体"/>
        <family val="3"/>
        <charset val="134"/>
      </rPr>
      <t>卷边</t>
    </r>
    <r>
      <rPr>
        <sz val="9"/>
        <rFont val="Arial"/>
        <family val="2"/>
      </rPr>
      <t>,</t>
    </r>
    <r>
      <rPr>
        <sz val="9"/>
        <rFont val="宋体"/>
        <family val="3"/>
        <charset val="134"/>
      </rPr>
      <t>底边</t>
    </r>
    <r>
      <rPr>
        <sz val="9"/>
        <rFont val="Arial"/>
        <family val="2"/>
      </rPr>
      <t>1/2"</t>
    </r>
    <r>
      <rPr>
        <sz val="9"/>
        <rFont val="宋体"/>
        <family val="3"/>
        <charset val="134"/>
      </rPr>
      <t>卷边</t>
    </r>
    <r>
      <rPr>
        <sz val="9"/>
        <rFont val="Arial"/>
        <family val="2"/>
      </rPr>
      <t>;</t>
    </r>
    <r>
      <rPr>
        <sz val="9"/>
        <rFont val="宋体"/>
        <family val="3"/>
        <charset val="134"/>
      </rPr>
      <t>枕套正反面一样。床笠一周做</t>
    </r>
    <r>
      <rPr>
        <sz val="9"/>
        <rFont val="Arial"/>
        <family val="2"/>
      </rPr>
      <t>0.7CM</t>
    </r>
    <r>
      <rPr>
        <sz val="9"/>
        <rFont val="宋体"/>
        <family val="3"/>
        <charset val="134"/>
      </rPr>
      <t>橡筋</t>
    </r>
    <r>
      <rPr>
        <sz val="9"/>
        <rFont val="Arial"/>
        <family val="2"/>
      </rPr>
      <t>,</t>
    </r>
    <r>
      <rPr>
        <sz val="9"/>
        <rFont val="宋体"/>
        <family val="3"/>
        <charset val="134"/>
      </rPr>
      <t>床笠四角</t>
    </r>
    <r>
      <rPr>
        <sz val="9"/>
        <rFont val="Arial"/>
        <family val="2"/>
      </rPr>
      <t>1/4"</t>
    </r>
    <r>
      <rPr>
        <sz val="9"/>
        <rFont val="宋体"/>
        <family val="3"/>
        <charset val="134"/>
      </rPr>
      <t>卷边。VZB packaging+ inserts</t>
    </r>
  </si>
  <si>
    <r>
      <t>70-80days  MOQ</t>
    </r>
    <r>
      <rPr>
        <sz val="11"/>
        <rFont val="宋体"/>
        <family val="2"/>
        <charset val="134"/>
      </rPr>
      <t>：</t>
    </r>
    <r>
      <rPr>
        <sz val="11"/>
        <rFont val="Arial"/>
        <family val="2"/>
      </rPr>
      <t>1200sets</t>
    </r>
    <phoneticPr fontId="10" type="noConversion"/>
  </si>
  <si>
    <t>JOL</t>
    <phoneticPr fontId="10" type="noConversion"/>
  </si>
  <si>
    <t>FULL: 81X96"/20x30"(2)/54X75"+12"</t>
    <phoneticPr fontId="10" type="noConversion"/>
  </si>
  <si>
    <t>TWIN: 66X96"/20x30"(1)/39X75"+12"</t>
    <phoneticPr fontId="10" type="noConversion"/>
  </si>
  <si>
    <r>
      <t>四件套</t>
    </r>
    <r>
      <rPr>
        <sz val="9"/>
        <rFont val="Arial"/>
        <family val="2"/>
      </rPr>
      <t>:</t>
    </r>
    <r>
      <rPr>
        <sz val="9"/>
        <rFont val="宋体"/>
        <family val="3"/>
        <charset val="134"/>
      </rPr>
      <t>枕套</t>
    </r>
    <r>
      <rPr>
        <sz val="9"/>
        <rFont val="Arial"/>
        <family val="2"/>
      </rPr>
      <t>/</t>
    </r>
    <r>
      <rPr>
        <sz val="9"/>
        <rFont val="宋体"/>
        <family val="3"/>
        <charset val="134"/>
      </rPr>
      <t>床单大身联体不裁断做</t>
    </r>
    <r>
      <rPr>
        <sz val="9"/>
        <rFont val="Arial"/>
        <family val="2"/>
      </rPr>
      <t>4"</t>
    </r>
    <r>
      <rPr>
        <sz val="9"/>
        <rFont val="宋体"/>
        <family val="3"/>
        <charset val="134"/>
      </rPr>
      <t>头子</t>
    </r>
    <r>
      <rPr>
        <sz val="9"/>
        <rFont val="Arial"/>
        <family val="2"/>
      </rPr>
      <t xml:space="preserve"> ,</t>
    </r>
    <r>
      <rPr>
        <sz val="9"/>
        <rFont val="宋体"/>
        <family val="3"/>
        <charset val="134"/>
      </rPr>
      <t>两侧</t>
    </r>
    <r>
      <rPr>
        <sz val="9"/>
        <rFont val="Arial"/>
        <family val="2"/>
      </rPr>
      <t>1/2"</t>
    </r>
    <r>
      <rPr>
        <sz val="9"/>
        <rFont val="宋体"/>
        <family val="3"/>
        <charset val="134"/>
      </rPr>
      <t>卷边</t>
    </r>
    <r>
      <rPr>
        <sz val="9"/>
        <rFont val="Arial"/>
        <family val="2"/>
      </rPr>
      <t>,</t>
    </r>
    <r>
      <rPr>
        <sz val="9"/>
        <rFont val="宋体"/>
        <family val="3"/>
        <charset val="134"/>
      </rPr>
      <t>底边</t>
    </r>
    <r>
      <rPr>
        <sz val="9"/>
        <rFont val="Arial"/>
        <family val="2"/>
      </rPr>
      <t>1/2"</t>
    </r>
    <r>
      <rPr>
        <sz val="9"/>
        <rFont val="宋体"/>
        <family val="3"/>
        <charset val="134"/>
      </rPr>
      <t>卷边</t>
    </r>
    <r>
      <rPr>
        <sz val="9"/>
        <rFont val="Arial"/>
        <family val="2"/>
      </rPr>
      <t>;</t>
    </r>
    <r>
      <rPr>
        <sz val="9"/>
        <rFont val="宋体"/>
        <family val="3"/>
        <charset val="134"/>
      </rPr>
      <t>枕套正反面一样。床笠一周做</t>
    </r>
    <r>
      <rPr>
        <sz val="9"/>
        <rFont val="Arial"/>
        <family val="2"/>
      </rPr>
      <t>0.7CM</t>
    </r>
    <r>
      <rPr>
        <sz val="9"/>
        <rFont val="宋体"/>
        <family val="3"/>
        <charset val="134"/>
      </rPr>
      <t>橡筋</t>
    </r>
    <r>
      <rPr>
        <sz val="9"/>
        <rFont val="Arial"/>
        <family val="2"/>
      </rPr>
      <t>,</t>
    </r>
    <r>
      <rPr>
        <sz val="9"/>
        <rFont val="宋体"/>
        <family val="3"/>
        <charset val="134"/>
      </rPr>
      <t>床笠四角</t>
    </r>
    <r>
      <rPr>
        <sz val="9"/>
        <rFont val="Arial"/>
        <family val="2"/>
      </rPr>
      <t>1/4"</t>
    </r>
    <r>
      <rPr>
        <sz val="9"/>
        <rFont val="宋体"/>
        <family val="3"/>
        <charset val="134"/>
      </rPr>
      <t>卷边。VZB packaging+ inserts</t>
    </r>
  </si>
  <si>
    <t>Freight cost per 40'</t>
  </si>
  <si>
    <t>Cubic Meter/ per item</t>
  </si>
  <si>
    <t>Total units per carton</t>
  </si>
  <si>
    <t xml:space="preserve">Picture </t>
  </si>
  <si>
    <t xml:space="preserve">Feight </t>
  </si>
  <si>
    <t xml:space="preserve">Lead time, MOQ </t>
  </si>
  <si>
    <t>Sample #, Factory name</t>
  </si>
  <si>
    <t>jiaxiaoyan</t>
  </si>
  <si>
    <t>Quote by</t>
  </si>
  <si>
    <t>Project Name</t>
  </si>
  <si>
    <t>Quote date</t>
  </si>
  <si>
    <t>JLA FOB Domestic Warehouse Prices</t>
  </si>
  <si>
    <t>SUNNY RAINBOW MULTI</t>
    <phoneticPr fontId="29" type="noConversion"/>
  </si>
  <si>
    <t>DARA UNICORN LAV</t>
    <phoneticPr fontId="29" type="noConversion"/>
  </si>
  <si>
    <t>EMMA BUTTERFLY LAV</t>
    <phoneticPr fontId="29" type="noConversion"/>
  </si>
  <si>
    <t>85gsm MF Printed SS</t>
    <phoneticPr fontId="25" type="noConversion"/>
  </si>
  <si>
    <t>100% polyester, Printed</t>
    <phoneticPr fontId="25" type="noConversion"/>
  </si>
  <si>
    <t>SUNNY RAINBOW MULTI</t>
    <phoneticPr fontId="25" type="noConversion"/>
  </si>
  <si>
    <t>DARA UNICORN LAV</t>
    <phoneticPr fontId="25" type="noConversion"/>
  </si>
  <si>
    <t>EMMA BUTTERFLY LAV</t>
    <phoneticPr fontId="25" type="noConversion"/>
  </si>
  <si>
    <t>6302.22.2020</t>
    <phoneticPr fontId="25" type="noConversion"/>
  </si>
  <si>
    <t>85G 4PC BOLTS BLK F</t>
  </si>
  <si>
    <t>85G 4PC EMMA BUTTERFLY LAV F</t>
  </si>
  <si>
    <t>85G 4PC TESSA F</t>
  </si>
  <si>
    <t>85G 3PC EMMA BUTTERFLY LAV TW</t>
    <phoneticPr fontId="34" type="noConversion"/>
  </si>
  <si>
    <t>85G 3PC DARA UNICORN LAV TW</t>
    <phoneticPr fontId="34" type="noConversion"/>
  </si>
  <si>
    <t>85G 3PC SUNNY RAINBOW MULTI TW</t>
    <phoneticPr fontId="34" type="noConversion"/>
  </si>
  <si>
    <t>85G 3PC BOLTS BLK TW</t>
    <phoneticPr fontId="34" type="noConversion"/>
  </si>
  <si>
    <t>85G 3PC TESSA TW</t>
    <phoneticPr fontId="34" type="noConversion"/>
  </si>
  <si>
    <t>85G 3PC SPACE STAR BL TW</t>
    <phoneticPr fontId="34" type="noConversion"/>
  </si>
  <si>
    <t>TTL $$</t>
  </si>
  <si>
    <t>POE Cost</t>
  </si>
  <si>
    <t>9.26.2025</t>
  </si>
  <si>
    <t xml:space="preserve">Ross Juvi Sheet </t>
  </si>
  <si>
    <t xml:space="preserve">100% polyester Microfiber Printed Sheets </t>
    <phoneticPr fontId="25" type="noConversion"/>
  </si>
  <si>
    <t>85gsm Microfiber Printed Sheet, VZB packaging</t>
    <phoneticPr fontId="29" type="noConversion"/>
  </si>
  <si>
    <t>100% polyester 85gsm Microfiber Printed Sheet, VZB packaging</t>
    <phoneticPr fontId="25" type="noConversion"/>
  </si>
  <si>
    <t>SPACE STAR BLUE</t>
    <phoneticPr fontId="25" type="noConversion"/>
  </si>
  <si>
    <t>TESSA MULTI</t>
    <phoneticPr fontId="25" type="noConversion"/>
  </si>
  <si>
    <t>BOLTS BLACK</t>
    <phoneticPr fontId="25" type="noConversion"/>
  </si>
  <si>
    <t>RS20-8534</t>
    <phoneticPr fontId="25" type="noConversion"/>
  </si>
  <si>
    <t>RS20-8535</t>
  </si>
  <si>
    <t>RS20-8536</t>
  </si>
  <si>
    <t>RS20-8537</t>
  </si>
  <si>
    <t>RS20-8538</t>
  </si>
  <si>
    <t>RS20-8539</t>
  </si>
  <si>
    <t>RS20-8540</t>
  </si>
  <si>
    <t>RS20-8541</t>
  </si>
  <si>
    <t>RS20-8542</t>
  </si>
  <si>
    <t>RS20-8543</t>
  </si>
  <si>
    <t>RS20-8544</t>
  </si>
  <si>
    <t>RS20-8545</t>
  </si>
  <si>
    <t>022164668605</t>
  </si>
  <si>
    <t>022164668612</t>
  </si>
  <si>
    <t>022164668629</t>
  </si>
  <si>
    <t>022164668636</t>
  </si>
  <si>
    <t>022164668643</t>
  </si>
  <si>
    <t>022164668650</t>
  </si>
  <si>
    <t>022164668667</t>
  </si>
  <si>
    <t>022164668674</t>
  </si>
  <si>
    <t>022164668681</t>
  </si>
  <si>
    <t>022164668698</t>
  </si>
  <si>
    <t>022164668704</t>
  </si>
  <si>
    <t>022164668711</t>
  </si>
  <si>
    <t>SPACE STAR BLUE</t>
  </si>
  <si>
    <t>TESSA MULTI</t>
  </si>
  <si>
    <t>BOLTS BLACK</t>
  </si>
  <si>
    <t>南京海聆梦家居</t>
    <phoneticPr fontId="29" type="noConversion"/>
  </si>
  <si>
    <t>Load 0%</t>
    <phoneticPr fontId="29" type="noConversion"/>
  </si>
  <si>
    <t>RS PO# 11479893</t>
    <phoneticPr fontId="29" type="noConversion"/>
  </si>
  <si>
    <t>SW 2/24-3/4/26</t>
    <phoneticPr fontId="29" type="noConversion"/>
  </si>
  <si>
    <t>RS20-8534</t>
    <phoneticPr fontId="25" type="noConversion"/>
  </si>
  <si>
    <t>船期 1/30/2026</t>
    <phoneticPr fontId="29" type="noConversion"/>
  </si>
  <si>
    <t>RS-251011</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</si>
</sst>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quot;¥&quot;* #,##0.00_ ;_ &quot;¥&quot;* \-#,##0.00_ ;_ &quot;¥&quot;*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_([$$-409]* #,##0.00_);_([$$-409]* \(#,##0.00\);_([$$-409]* &quot;-&quot;??_);_(@_)"/>
    <numFmt numFmtId="184" formatCode="0.0000"/>
    <numFmt numFmtId="185" formatCode="&quot;$&quot;#,##0"/>
    <numFmt numFmtId="186" formatCode="_ \¥* #,##0.00_ ;_ \¥* \-#,##0.00_ ;_ \¥* &quot;-&quot;??_ ;_ @_ "/>
    <numFmt numFmtId="187" formatCode="0_ "/>
    <numFmt numFmtId="188" formatCode="#,##0_ "/>
  </numFmts>
  <fonts count="56" x14ac:knownFonts="1">
    <font>
      <sz val="11"/>
      <name val="Calibri"/>
    </font>
    <font>
      <sz val="11"/>
      <color theme="1"/>
      <name val="等线"/>
      <family val="2"/>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0"/>
      <color indexed="10"/>
      <name val="Arial"/>
      <family val="2"/>
    </font>
    <font>
      <sz val="10"/>
      <color indexed="8"/>
      <name val="Arial"/>
      <family val="2"/>
    </font>
    <font>
      <sz val="12"/>
      <name val="宋体"/>
      <family val="3"/>
      <charset val="134"/>
    </font>
    <font>
      <sz val="8"/>
      <name val="Arial"/>
      <family val="2"/>
    </font>
    <font>
      <b/>
      <sz val="10"/>
      <color rgb="FFFF0000"/>
      <name val="Arial"/>
      <family val="2"/>
    </font>
    <font>
      <sz val="10"/>
      <color theme="0"/>
      <name val="Arial"/>
      <family val="2"/>
    </font>
    <font>
      <sz val="10"/>
      <name val="Calibri"/>
      <family val="2"/>
    </font>
    <font>
      <sz val="11"/>
      <color theme="1"/>
      <name val="等线"/>
      <family val="3"/>
      <charset val="134"/>
      <scheme val="minor"/>
    </font>
    <font>
      <sz val="9"/>
      <name val="等线"/>
      <family val="3"/>
      <charset val="134"/>
      <scheme val="minor"/>
    </font>
    <font>
      <sz val="11"/>
      <color rgb="FF000000"/>
      <name val="Calibri"/>
      <family val="2"/>
    </font>
    <font>
      <b/>
      <sz val="11"/>
      <color rgb="FF000000"/>
      <name val="Calibri"/>
      <family val="2"/>
    </font>
    <font>
      <sz val="11"/>
      <name val="Calibri"/>
      <family val="2"/>
    </font>
    <font>
      <sz val="11"/>
      <name val="宋体"/>
      <family val="3"/>
      <charset val="134"/>
    </font>
    <font>
      <sz val="11"/>
      <color rgb="FFFF0000"/>
      <name val="Arial"/>
      <family val="2"/>
    </font>
    <font>
      <sz val="11"/>
      <color indexed="12"/>
      <name val="Arial"/>
      <family val="2"/>
    </font>
    <font>
      <sz val="11"/>
      <color rgb="FF0000FF"/>
      <name val="Arial"/>
      <family val="2"/>
    </font>
    <font>
      <sz val="11"/>
      <color rgb="FF000000"/>
      <name val="Arial"/>
      <family val="2"/>
    </font>
    <font>
      <sz val="9"/>
      <color rgb="FFFF0000"/>
      <name val="宋体"/>
      <family val="3"/>
      <charset val="134"/>
    </font>
    <font>
      <sz val="11"/>
      <name val="宋体"/>
      <family val="2"/>
      <charset val="134"/>
    </font>
    <font>
      <b/>
      <sz val="11"/>
      <color indexed="12"/>
      <name val="Arial"/>
      <family val="2"/>
    </font>
    <font>
      <b/>
      <sz val="11"/>
      <color rgb="FFFF0000"/>
      <name val="Arial"/>
      <family val="2"/>
    </font>
    <font>
      <b/>
      <sz val="11"/>
      <color rgb="FFFF0000"/>
      <name val="宋体"/>
      <family val="3"/>
      <charset val="134"/>
    </font>
    <font>
      <sz val="11"/>
      <color indexed="10"/>
      <name val="Arial"/>
      <family val="2"/>
    </font>
    <font>
      <i/>
      <sz val="11"/>
      <color theme="1"/>
      <name val="等线"/>
      <family val="2"/>
      <scheme val="minor"/>
    </font>
    <font>
      <i/>
      <sz val="11"/>
      <color rgb="FF000000"/>
      <name val="Calibri"/>
      <family val="2"/>
    </font>
    <font>
      <b/>
      <i/>
      <sz val="11"/>
      <color rgb="FF000000"/>
      <name val="Calibri"/>
      <family val="2"/>
    </font>
    <font>
      <sz val="11"/>
      <color theme="1"/>
      <name val="Aptos"/>
      <family val="2"/>
    </font>
    <font>
      <b/>
      <i/>
      <sz val="11"/>
      <color theme="1"/>
      <name val="等线"/>
      <family val="2"/>
      <scheme val="minor"/>
    </font>
    <font>
      <sz val="11"/>
      <name val="微软雅黑"/>
      <family val="2"/>
      <charset val="134"/>
    </font>
    <font>
      <sz val="10"/>
      <name val="宋体"/>
      <family val="2"/>
      <charset val="134"/>
    </font>
  </fonts>
  <fills count="23">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rgb="FF83CCEB"/>
        <bgColor indexed="64"/>
      </patternFill>
    </fill>
    <fill>
      <patternFill patternType="solid">
        <fgColor theme="8" tint="0.79998168889431442"/>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style="thin">
        <color auto="1"/>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9">
    <xf numFmtId="0" fontId="0"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179" fontId="5" fillId="0" borderId="0"/>
    <xf numFmtId="9" fontId="5" fillId="0" borderId="0" applyFont="0" applyFill="0" applyBorder="0" applyAlignment="0" applyProtection="0"/>
    <xf numFmtId="176" fontId="5" fillId="0" borderId="0" applyFont="0" applyFill="0" applyBorder="0" applyAlignment="0" applyProtection="0"/>
    <xf numFmtId="179" fontId="5" fillId="0" borderId="0"/>
    <xf numFmtId="0" fontId="5" fillId="0" borderId="0"/>
    <xf numFmtId="17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176" fontId="5" fillId="0" borderId="0" applyFont="0" applyFill="0" applyBorder="0" applyAlignment="0" applyProtection="0"/>
    <xf numFmtId="44" fontId="28"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2" fillId="0" borderId="0"/>
    <xf numFmtId="9" fontId="5" fillId="0" borderId="0" applyFont="0" applyFill="0" applyBorder="0" applyAlignment="0" applyProtection="0"/>
    <xf numFmtId="0" fontId="33" fillId="0" borderId="0"/>
    <xf numFmtId="9" fontId="37" fillId="0" borderId="0" applyFont="0" applyFill="0" applyBorder="0" applyAlignment="0" applyProtection="0">
      <alignment vertical="center"/>
    </xf>
    <xf numFmtId="186" fontId="28" fillId="0" borderId="0" applyFont="0" applyFill="0" applyBorder="0" applyAlignment="0" applyProtection="0">
      <alignment vertical="center"/>
    </xf>
    <xf numFmtId="0" fontId="5" fillId="0" borderId="0"/>
    <xf numFmtId="0" fontId="1" fillId="0" borderId="0"/>
  </cellStyleXfs>
  <cellXfs count="367">
    <xf numFmtId="0" fontId="0" fillId="0" borderId="0" xfId="0"/>
    <xf numFmtId="9" fontId="0" fillId="0" borderId="0" xfId="0" applyNumberFormat="1"/>
    <xf numFmtId="0" fontId="7" fillId="0" borderId="0" xfId="0" applyFont="1"/>
    <xf numFmtId="0" fontId="4" fillId="0" borderId="0" xfId="0" applyFont="1"/>
    <xf numFmtId="0" fontId="8" fillId="0" borderId="0" xfId="2" applyFont="1" applyProtection="1">
      <protection locked="0"/>
    </xf>
    <xf numFmtId="0" fontId="9" fillId="0" borderId="0" xfId="2" applyFont="1" applyProtection="1">
      <protection locked="0"/>
    </xf>
    <xf numFmtId="0" fontId="5" fillId="0" borderId="0" xfId="3"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0" fontId="12" fillId="0" borderId="0" xfId="3" applyFont="1" applyAlignment="1" applyProtection="1">
      <alignment horizontal="left"/>
      <protection locked="0"/>
    </xf>
    <xf numFmtId="177" fontId="5" fillId="0" borderId="0" xfId="3" applyNumberFormat="1" applyAlignment="1" applyProtection="1">
      <alignment horizontal="left"/>
      <protection locked="0"/>
    </xf>
    <xf numFmtId="0" fontId="14" fillId="0" borderId="1" xfId="2" applyFont="1" applyBorder="1" applyAlignment="1" applyProtection="1">
      <alignment horizontal="left"/>
      <protection locked="0"/>
    </xf>
    <xf numFmtId="0" fontId="5" fillId="0" borderId="1" xfId="3" applyBorder="1" applyAlignment="1" applyProtection="1">
      <alignment horizontal="left"/>
      <protection locked="0"/>
    </xf>
    <xf numFmtId="0" fontId="5" fillId="0" borderId="0" xfId="3" applyAlignment="1" applyProtection="1">
      <alignment horizontal="center"/>
      <protection locked="0"/>
    </xf>
    <xf numFmtId="0" fontId="5" fillId="0" borderId="0" xfId="3" applyAlignment="1" applyProtection="1">
      <alignment horizontal="center" vertical="center" wrapText="1"/>
      <protection locked="0"/>
    </xf>
    <xf numFmtId="9" fontId="5" fillId="0" borderId="0" xfId="3" applyNumberFormat="1" applyAlignment="1" applyProtection="1">
      <alignment horizontal="center" wrapText="1"/>
      <protection locked="0"/>
    </xf>
    <xf numFmtId="0" fontId="15" fillId="0" borderId="0" xfId="3" applyFont="1" applyAlignment="1" applyProtection="1">
      <alignment horizontal="left"/>
      <protection locked="0"/>
    </xf>
    <xf numFmtId="0" fontId="13" fillId="5" borderId="1" xfId="2" applyFont="1" applyFill="1" applyBorder="1" applyAlignment="1" applyProtection="1">
      <alignment horizontal="left"/>
      <protection locked="0"/>
    </xf>
    <xf numFmtId="0" fontId="15" fillId="0" borderId="0" xfId="3" applyFont="1" applyAlignment="1">
      <alignment horizontal="left"/>
    </xf>
    <xf numFmtId="0" fontId="15" fillId="0" borderId="0" xfId="3" applyFont="1" applyAlignment="1">
      <alignment horizontal="left" wrapText="1"/>
    </xf>
    <xf numFmtId="9" fontId="5" fillId="0" borderId="0" xfId="3" applyNumberFormat="1" applyAlignment="1" applyProtection="1">
      <alignment horizontal="center"/>
      <protection locked="0"/>
    </xf>
    <xf numFmtId="9" fontId="11" fillId="0" borderId="0" xfId="3" applyNumberFormat="1" applyFont="1" applyAlignment="1" applyProtection="1">
      <alignment horizontal="center" wrapText="1"/>
      <protection locked="0"/>
    </xf>
    <xf numFmtId="9" fontId="12" fillId="0" borderId="0" xfId="3" applyNumberFormat="1" applyFont="1" applyAlignment="1">
      <alignment horizontal="center" wrapText="1"/>
    </xf>
    <xf numFmtId="0" fontId="5" fillId="0" borderId="0" xfId="3" applyAlignment="1">
      <alignment horizontal="left"/>
    </xf>
    <xf numFmtId="0" fontId="5" fillId="0" borderId="0" xfId="3" applyAlignment="1">
      <alignment horizontal="left" wrapText="1"/>
    </xf>
    <xf numFmtId="177" fontId="5" fillId="0" borderId="0" xfId="3" applyNumberFormat="1" applyAlignment="1">
      <alignment horizontal="left"/>
    </xf>
    <xf numFmtId="0" fontId="15" fillId="0" borderId="0" xfId="3" applyFont="1"/>
    <xf numFmtId="14" fontId="15" fillId="0" borderId="0" xfId="3" applyNumberFormat="1" applyFont="1"/>
    <xf numFmtId="0" fontId="15" fillId="0" borderId="0" xfId="3" applyFont="1" applyAlignment="1">
      <alignment wrapText="1"/>
    </xf>
    <xf numFmtId="177" fontId="15" fillId="0" borderId="0" xfId="3" applyNumberFormat="1" applyFont="1" applyAlignment="1">
      <alignment horizontal="left"/>
    </xf>
    <xf numFmtId="0" fontId="16" fillId="5" borderId="1" xfId="3" applyFont="1" applyFill="1" applyBorder="1" applyAlignment="1" applyProtection="1">
      <alignment horizontal="left"/>
      <protection locked="0"/>
    </xf>
    <xf numFmtId="9" fontId="5" fillId="0" borderId="0" xfId="3" applyNumberFormat="1" applyAlignment="1" applyProtection="1">
      <alignment horizontal="center" vertical="center" wrapText="1"/>
      <protection locked="0"/>
    </xf>
    <xf numFmtId="0" fontId="5" fillId="0" borderId="0" xfId="3"/>
    <xf numFmtId="14" fontId="5" fillId="0" borderId="0" xfId="3" applyNumberFormat="1"/>
    <xf numFmtId="0" fontId="5" fillId="0" borderId="0" xfId="3" applyAlignment="1">
      <alignment wrapText="1"/>
    </xf>
    <xf numFmtId="0" fontId="15" fillId="0" borderId="0" xfId="3" applyFont="1" applyAlignment="1">
      <alignment horizontal="right" wrapText="1"/>
    </xf>
    <xf numFmtId="0" fontId="14" fillId="0" borderId="4" xfId="2" applyFont="1" applyBorder="1" applyAlignment="1" applyProtection="1">
      <alignment horizontal="left"/>
      <protection locked="0"/>
    </xf>
    <xf numFmtId="0" fontId="0" fillId="0" borderId="1" xfId="0" applyBorder="1"/>
    <xf numFmtId="0" fontId="3" fillId="0" borderId="0" xfId="0" applyFont="1" applyAlignment="1">
      <alignment vertical="center" wrapText="1"/>
    </xf>
    <xf numFmtId="0" fontId="6" fillId="0" borderId="0" xfId="0" applyFont="1" applyAlignment="1">
      <alignment vertical="center" wrapText="1"/>
    </xf>
    <xf numFmtId="0" fontId="17" fillId="0" borderId="0" xfId="0" applyFont="1"/>
    <xf numFmtId="177" fontId="5" fillId="0" borderId="0" xfId="2" applyNumberFormat="1" applyAlignment="1" applyProtection="1">
      <alignment wrapText="1"/>
      <protection locked="0"/>
    </xf>
    <xf numFmtId="0" fontId="13" fillId="0" borderId="1" xfId="2" applyFont="1" applyBorder="1" applyAlignment="1" applyProtection="1">
      <alignment horizontal="left"/>
      <protection locked="0"/>
    </xf>
    <xf numFmtId="0" fontId="13" fillId="0" borderId="1" xfId="2" applyFont="1" applyBorder="1" applyProtection="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vertical="center" wrapText="1"/>
    </xf>
    <xf numFmtId="0" fontId="14" fillId="0" borderId="0" xfId="2" applyFont="1" applyAlignment="1" applyProtection="1">
      <alignment horizontal="left"/>
      <protection locked="0"/>
    </xf>
    <xf numFmtId="0" fontId="14" fillId="0" borderId="1" xfId="2" applyFont="1" applyBorder="1" applyAlignment="1" applyProtection="1">
      <alignment horizontal="left" vertical="center"/>
      <protection locked="0"/>
    </xf>
    <xf numFmtId="0" fontId="13" fillId="4" borderId="1" xfId="2" applyFont="1" applyFill="1" applyBorder="1" applyAlignment="1" applyProtection="1">
      <alignment horizontal="left" vertical="center"/>
      <protection locked="0"/>
    </xf>
    <xf numFmtId="0" fontId="5" fillId="0" borderId="1" xfId="3" applyBorder="1" applyAlignment="1" applyProtection="1">
      <alignment horizontal="left" vertical="center"/>
      <protection locked="0"/>
    </xf>
    <xf numFmtId="0" fontId="5" fillId="0" borderId="0" xfId="3" applyAlignment="1" applyProtection="1">
      <alignment horizontal="left" vertical="center"/>
      <protection locked="0"/>
    </xf>
    <xf numFmtId="0" fontId="10" fillId="0" borderId="0" xfId="3" applyFont="1" applyAlignment="1" applyProtection="1">
      <alignment horizontal="left" vertical="center"/>
      <protection locked="0"/>
    </xf>
    <xf numFmtId="0" fontId="5" fillId="0" borderId="0" xfId="3" applyAlignment="1" applyProtection="1">
      <alignment horizontal="center" vertical="center"/>
      <protection locked="0"/>
    </xf>
    <xf numFmtId="0" fontId="11" fillId="0" borderId="0" xfId="3" applyFont="1" applyAlignment="1" applyProtection="1">
      <alignment horizontal="left" vertical="center"/>
      <protection locked="0"/>
    </xf>
    <xf numFmtId="0" fontId="12" fillId="0" borderId="0" xfId="3" applyFont="1" applyAlignment="1" applyProtection="1">
      <alignment horizontal="left" vertical="center"/>
      <protection locked="0"/>
    </xf>
    <xf numFmtId="177" fontId="5" fillId="0" borderId="0" xfId="3" applyNumberFormat="1" applyAlignment="1" applyProtection="1">
      <alignment horizontal="left" vertical="center"/>
      <protection locked="0"/>
    </xf>
    <xf numFmtId="0" fontId="15" fillId="0" borderId="0" xfId="3" applyFont="1" applyAlignment="1" applyProtection="1">
      <alignment horizontal="left" vertical="center"/>
      <protection locked="0"/>
    </xf>
    <xf numFmtId="0" fontId="13" fillId="5" borderId="1" xfId="2" applyFont="1" applyFill="1" applyBorder="1" applyAlignment="1" applyProtection="1">
      <alignment horizontal="left" vertical="center"/>
      <protection locked="0"/>
    </xf>
    <xf numFmtId="0" fontId="13" fillId="0" borderId="1" xfId="2" applyFont="1" applyBorder="1" applyAlignment="1" applyProtection="1">
      <alignment vertical="center"/>
      <protection locked="0"/>
    </xf>
    <xf numFmtId="0" fontId="15" fillId="0" borderId="0" xfId="3" applyFont="1" applyAlignment="1">
      <alignment horizontal="left" vertical="center"/>
    </xf>
    <xf numFmtId="0" fontId="15" fillId="0" borderId="0" xfId="3" applyFont="1" applyAlignment="1">
      <alignment horizontal="left" vertical="center" wrapText="1"/>
    </xf>
    <xf numFmtId="0" fontId="13" fillId="0" borderId="5" xfId="2" applyFont="1" applyBorder="1" applyAlignment="1" applyProtection="1">
      <alignment horizontal="left"/>
      <protection locked="0"/>
    </xf>
    <xf numFmtId="0" fontId="14" fillId="0" borderId="6" xfId="2" applyFont="1" applyBorder="1" applyAlignment="1" applyProtection="1">
      <alignment horizontal="left"/>
      <protection locked="0"/>
    </xf>
    <xf numFmtId="0" fontId="13" fillId="0" borderId="1" xfId="2" applyFont="1" applyBorder="1" applyAlignment="1" applyProtection="1">
      <alignment horizontal="left" vertical="center"/>
      <protection locked="0"/>
    </xf>
    <xf numFmtId="0" fontId="18" fillId="0" borderId="1" xfId="2" applyFont="1" applyBorder="1" applyAlignment="1" applyProtection="1">
      <alignment horizontal="left" vertical="center"/>
      <protection locked="0"/>
    </xf>
    <xf numFmtId="0" fontId="18" fillId="5" borderId="1" xfId="2" applyFont="1" applyFill="1" applyBorder="1" applyAlignment="1" applyProtection="1">
      <alignment horizontal="left"/>
      <protection locked="0"/>
    </xf>
    <xf numFmtId="0" fontId="13" fillId="0" borderId="2" xfId="2" applyFont="1" applyBorder="1" applyProtection="1">
      <protection locked="0"/>
    </xf>
    <xf numFmtId="0" fontId="13" fillId="0" borderId="7" xfId="2" applyFont="1" applyBorder="1" applyProtection="1">
      <protection locked="0"/>
    </xf>
    <xf numFmtId="0" fontId="5" fillId="0" borderId="3" xfId="3" applyBorder="1" applyAlignment="1" applyProtection="1">
      <alignment horizontal="left"/>
      <protection locked="0"/>
    </xf>
    <xf numFmtId="0" fontId="21" fillId="0" borderId="0" xfId="0" applyFont="1" applyAlignment="1">
      <alignment vertical="center" wrapText="1"/>
    </xf>
    <xf numFmtId="0" fontId="13" fillId="0" borderId="7" xfId="2" applyFont="1" applyBorder="1" applyAlignment="1" applyProtection="1">
      <alignment horizontal="left"/>
      <protection locked="0"/>
    </xf>
    <xf numFmtId="0" fontId="4" fillId="0" borderId="0" xfId="4" applyAlignment="1">
      <alignment horizontal="center" wrapText="1"/>
    </xf>
    <xf numFmtId="0" fontId="4" fillId="0" borderId="0" xfId="4" applyAlignment="1">
      <alignment wrapText="1"/>
    </xf>
    <xf numFmtId="0" fontId="23" fillId="0" borderId="0" xfId="4" applyFont="1"/>
    <xf numFmtId="0" fontId="23" fillId="0" borderId="0" xfId="4" applyFont="1" applyAlignment="1">
      <alignment wrapText="1"/>
    </xf>
    <xf numFmtId="177" fontId="4" fillId="0" borderId="0" xfId="4" applyNumberFormat="1"/>
    <xf numFmtId="0" fontId="3" fillId="0" borderId="8" xfId="4" applyFont="1" applyBorder="1" applyAlignment="1">
      <alignment wrapText="1"/>
    </xf>
    <xf numFmtId="10" fontId="4" fillId="0" borderId="0" xfId="4" applyNumberFormat="1" applyAlignment="1">
      <alignment wrapText="1"/>
    </xf>
    <xf numFmtId="177" fontId="4" fillId="0" borderId="0" xfId="4" applyNumberFormat="1" applyAlignment="1">
      <alignment wrapText="1"/>
    </xf>
    <xf numFmtId="1" fontId="4" fillId="0" borderId="1" xfId="4" applyNumberFormat="1" applyBorder="1" applyAlignment="1">
      <alignment wrapText="1"/>
    </xf>
    <xf numFmtId="177" fontId="4" fillId="0" borderId="1" xfId="4" applyNumberFormat="1" applyBorder="1" applyAlignment="1">
      <alignment wrapText="1"/>
    </xf>
    <xf numFmtId="0" fontId="3" fillId="0" borderId="1" xfId="4" applyFont="1" applyBorder="1" applyAlignment="1">
      <alignment horizontal="center" wrapText="1"/>
    </xf>
    <xf numFmtId="0" fontId="3" fillId="9" borderId="1" xfId="4" applyFont="1" applyFill="1" applyBorder="1" applyAlignment="1">
      <alignment horizontal="center" wrapText="1"/>
    </xf>
    <xf numFmtId="0" fontId="21" fillId="9" borderId="1" xfId="4" applyFont="1" applyFill="1" applyBorder="1" applyAlignment="1">
      <alignment horizontal="center" wrapText="1"/>
    </xf>
    <xf numFmtId="0" fontId="21" fillId="10" borderId="1" xfId="4" applyFont="1" applyFill="1" applyBorder="1" applyAlignment="1">
      <alignment horizontal="center" wrapText="1"/>
    </xf>
    <xf numFmtId="0" fontId="3" fillId="10" borderId="1" xfId="4" applyFont="1" applyFill="1" applyBorder="1" applyAlignment="1">
      <alignment horizontal="center" wrapText="1"/>
    </xf>
    <xf numFmtId="177" fontId="3" fillId="11" borderId="2" xfId="4" applyNumberFormat="1" applyFont="1" applyFill="1" applyBorder="1" applyAlignment="1">
      <alignment horizontal="center" wrapText="1"/>
    </xf>
    <xf numFmtId="0" fontId="21" fillId="0" borderId="1" xfId="4" applyFont="1" applyBorder="1" applyAlignment="1">
      <alignment horizontal="center" wrapText="1"/>
    </xf>
    <xf numFmtId="2" fontId="3" fillId="0" borderId="1" xfId="4" applyNumberFormat="1" applyFont="1" applyBorder="1" applyAlignment="1">
      <alignment horizontal="center" wrapText="1"/>
    </xf>
    <xf numFmtId="1" fontId="3" fillId="0" borderId="1" xfId="4" applyNumberFormat="1" applyFont="1" applyBorder="1" applyAlignment="1">
      <alignment horizontal="center" wrapText="1"/>
    </xf>
    <xf numFmtId="2" fontId="16" fillId="0" borderId="1" xfId="1" applyNumberFormat="1" applyFont="1" applyBorder="1" applyAlignment="1">
      <alignment wrapText="1"/>
    </xf>
    <xf numFmtId="1" fontId="24" fillId="0" borderId="1" xfId="1" applyNumberFormat="1" applyFont="1" applyBorder="1" applyAlignment="1">
      <alignment wrapText="1"/>
    </xf>
    <xf numFmtId="177" fontId="24" fillId="0" borderId="1" xfId="1" applyNumberFormat="1" applyFont="1" applyBorder="1" applyAlignment="1">
      <alignment wrapText="1"/>
    </xf>
    <xf numFmtId="10" fontId="3" fillId="0" borderId="1" xfId="4" applyNumberFormat="1" applyFont="1" applyBorder="1" applyAlignment="1">
      <alignment horizontal="center" wrapText="1"/>
    </xf>
    <xf numFmtId="177" fontId="24" fillId="10" borderId="1" xfId="1" applyNumberFormat="1" applyFont="1" applyFill="1" applyBorder="1" applyAlignment="1">
      <alignment wrapText="1"/>
    </xf>
    <xf numFmtId="177" fontId="24" fillId="3" borderId="1" xfId="1" applyNumberFormat="1" applyFont="1" applyFill="1" applyBorder="1" applyAlignment="1">
      <alignment wrapText="1"/>
    </xf>
    <xf numFmtId="10" fontId="24" fillId="3" borderId="1" xfId="1" applyNumberFormat="1" applyFont="1" applyFill="1" applyBorder="1" applyAlignment="1">
      <alignment wrapText="1"/>
    </xf>
    <xf numFmtId="177" fontId="16" fillId="12" borderId="1" xfId="1" applyNumberFormat="1" applyFont="1" applyFill="1" applyBorder="1" applyAlignment="1">
      <alignment wrapText="1"/>
    </xf>
    <xf numFmtId="0" fontId="4" fillId="0" borderId="1" xfId="4" applyBorder="1" applyAlignment="1">
      <alignment horizontal="center"/>
    </xf>
    <xf numFmtId="0" fontId="4" fillId="0" borderId="1" xfId="4" applyBorder="1"/>
    <xf numFmtId="178" fontId="4" fillId="0" borderId="1" xfId="4" applyNumberFormat="1" applyBorder="1"/>
    <xf numFmtId="179" fontId="4" fillId="0" borderId="1" xfId="4" applyNumberFormat="1" applyBorder="1"/>
    <xf numFmtId="1" fontId="4" fillId="0" borderId="1" xfId="4" applyNumberFormat="1" applyBorder="1"/>
    <xf numFmtId="2" fontId="4" fillId="0" borderId="1" xfId="4" applyNumberFormat="1" applyBorder="1"/>
    <xf numFmtId="1" fontId="4" fillId="2" borderId="1" xfId="4" applyNumberFormat="1" applyFill="1" applyBorder="1"/>
    <xf numFmtId="3" fontId="4" fillId="0" borderId="1" xfId="4" applyNumberFormat="1" applyBorder="1"/>
    <xf numFmtId="177" fontId="4" fillId="2" borderId="1" xfId="4" applyNumberFormat="1" applyFill="1" applyBorder="1"/>
    <xf numFmtId="180" fontId="4" fillId="0" borderId="1" xfId="4" applyNumberFormat="1" applyBorder="1"/>
    <xf numFmtId="10" fontId="4" fillId="0" borderId="1" xfId="4" applyNumberFormat="1" applyBorder="1"/>
    <xf numFmtId="177" fontId="4" fillId="2" borderId="1" xfId="4" applyNumberFormat="1" applyFill="1" applyBorder="1" applyAlignment="1">
      <alignment wrapText="1"/>
    </xf>
    <xf numFmtId="10" fontId="0" fillId="2" borderId="1" xfId="5" applyNumberFormat="1" applyFont="1" applyFill="1" applyBorder="1" applyAlignment="1"/>
    <xf numFmtId="177" fontId="4" fillId="0" borderId="1" xfId="4" applyNumberFormat="1" applyBorder="1"/>
    <xf numFmtId="0" fontId="4" fillId="0" borderId="0" xfId="4"/>
    <xf numFmtId="0" fontId="4" fillId="0" borderId="1" xfId="4" applyBorder="1" applyAlignment="1">
      <alignment horizontal="center" wrapText="1"/>
    </xf>
    <xf numFmtId="0" fontId="4" fillId="0" borderId="1" xfId="4" applyBorder="1" applyAlignment="1">
      <alignment wrapText="1"/>
    </xf>
    <xf numFmtId="10" fontId="0" fillId="2" borderId="1" xfId="5" applyNumberFormat="1" applyFont="1" applyFill="1" applyBorder="1" applyAlignment="1">
      <alignment wrapText="1"/>
    </xf>
    <xf numFmtId="2" fontId="4" fillId="0" borderId="0" xfId="4" applyNumberFormat="1" applyAlignment="1">
      <alignment wrapText="1"/>
    </xf>
    <xf numFmtId="1" fontId="4" fillId="0" borderId="0" xfId="4" applyNumberFormat="1" applyAlignment="1">
      <alignment wrapText="1"/>
    </xf>
    <xf numFmtId="179" fontId="4" fillId="0" borderId="1" xfId="4" applyNumberFormat="1" applyBorder="1" applyAlignment="1">
      <alignment wrapText="1"/>
    </xf>
    <xf numFmtId="177" fontId="4" fillId="0" borderId="2" xfId="4" applyNumberFormat="1" applyBorder="1"/>
    <xf numFmtId="177" fontId="14" fillId="13" borderId="1" xfId="2" applyNumberFormat="1" applyFont="1" applyFill="1" applyBorder="1" applyAlignment="1" applyProtection="1">
      <alignment horizontal="left"/>
      <protection locked="0"/>
    </xf>
    <xf numFmtId="0" fontId="14" fillId="2" borderId="1" xfId="0" applyFont="1" applyFill="1" applyBorder="1" applyAlignment="1">
      <alignment vertical="center" wrapText="1"/>
    </xf>
    <xf numFmtId="181" fontId="3" fillId="0" borderId="8" xfId="4" applyNumberFormat="1" applyFont="1" applyBorder="1" applyAlignment="1">
      <alignment wrapText="1"/>
    </xf>
    <xf numFmtId="181" fontId="3" fillId="0" borderId="1" xfId="4" applyNumberFormat="1" applyFont="1" applyBorder="1" applyAlignment="1">
      <alignment horizontal="center" wrapText="1"/>
    </xf>
    <xf numFmtId="181" fontId="4" fillId="0" borderId="1" xfId="4" applyNumberFormat="1" applyBorder="1"/>
    <xf numFmtId="181" fontId="4" fillId="0" borderId="1" xfId="4" applyNumberFormat="1" applyBorder="1" applyAlignment="1">
      <alignment wrapText="1"/>
    </xf>
    <xf numFmtId="181" fontId="4" fillId="0" borderId="0" xfId="4" applyNumberFormat="1" applyAlignment="1">
      <alignment wrapText="1"/>
    </xf>
    <xf numFmtId="2" fontId="3" fillId="0" borderId="8" xfId="4" applyNumberFormat="1" applyFont="1" applyBorder="1" applyAlignment="1">
      <alignment wrapText="1"/>
    </xf>
    <xf numFmtId="177" fontId="4" fillId="0" borderId="2" xfId="4" applyNumberFormat="1" applyBorder="1" applyAlignment="1">
      <alignment horizontal="center" wrapText="1"/>
    </xf>
    <xf numFmtId="177" fontId="3" fillId="6" borderId="0" xfId="4" applyNumberFormat="1" applyFont="1" applyFill="1" applyAlignment="1">
      <alignment wrapText="1"/>
    </xf>
    <xf numFmtId="177" fontId="16" fillId="0" borderId="1" xfId="1" applyNumberFormat="1" applyFont="1" applyBorder="1" applyAlignment="1">
      <alignment wrapText="1"/>
    </xf>
    <xf numFmtId="182" fontId="3" fillId="0" borderId="8" xfId="4" applyNumberFormat="1" applyFont="1" applyBorder="1" applyAlignment="1">
      <alignment wrapText="1"/>
    </xf>
    <xf numFmtId="182" fontId="24" fillId="0" borderId="1" xfId="1" applyNumberFormat="1" applyFont="1" applyBorder="1" applyAlignment="1">
      <alignment wrapText="1"/>
    </xf>
    <xf numFmtId="182" fontId="4" fillId="0" borderId="0" xfId="4" applyNumberFormat="1" applyAlignment="1">
      <alignment wrapText="1"/>
    </xf>
    <xf numFmtId="0" fontId="5" fillId="0" borderId="0" xfId="10"/>
    <xf numFmtId="0" fontId="12" fillId="0" borderId="0" xfId="10" applyFont="1"/>
    <xf numFmtId="183" fontId="12" fillId="0" borderId="0" xfId="11" applyNumberFormat="1" applyFont="1"/>
    <xf numFmtId="0" fontId="5" fillId="0" borderId="0" xfId="10" applyAlignment="1">
      <alignment wrapText="1"/>
    </xf>
    <xf numFmtId="0" fontId="5" fillId="0" borderId="0" xfId="14" applyAlignment="1">
      <alignment wrapText="1"/>
    </xf>
    <xf numFmtId="177" fontId="12" fillId="0" borderId="1" xfId="15" applyNumberFormat="1" applyFont="1" applyBorder="1"/>
    <xf numFmtId="1" fontId="12" fillId="0" borderId="1" xfId="15" applyNumberFormat="1" applyFont="1" applyBorder="1" applyAlignment="1">
      <alignment horizontal="center"/>
    </xf>
    <xf numFmtId="10" fontId="27" fillId="14" borderId="1" xfId="16" applyNumberFormat="1" applyFont="1" applyFill="1" applyBorder="1" applyAlignment="1"/>
    <xf numFmtId="177" fontId="12" fillId="0" borderId="1" xfId="17" applyNumberFormat="1" applyFont="1" applyFill="1" applyBorder="1" applyAlignment="1"/>
    <xf numFmtId="176" fontId="5" fillId="0" borderId="1" xfId="10" applyNumberFormat="1" applyBorder="1"/>
    <xf numFmtId="176" fontId="12" fillId="0" borderId="1" xfId="18" applyNumberFormat="1" applyFont="1" applyBorder="1"/>
    <xf numFmtId="176" fontId="12" fillId="0" borderId="1" xfId="14" applyNumberFormat="1" applyFont="1" applyBorder="1"/>
    <xf numFmtId="176" fontId="12" fillId="14" borderId="1" xfId="15" applyNumberFormat="1" applyFont="1" applyFill="1" applyBorder="1"/>
    <xf numFmtId="180" fontId="12" fillId="14" borderId="1" xfId="19" applyNumberFormat="1" applyFont="1" applyFill="1" applyBorder="1"/>
    <xf numFmtId="0" fontId="12" fillId="14" borderId="1" xfId="19" applyFont="1" applyFill="1" applyBorder="1" applyAlignment="1">
      <alignment horizontal="right"/>
    </xf>
    <xf numFmtId="177" fontId="12" fillId="14" borderId="1" xfId="14" applyNumberFormat="1" applyFont="1" applyFill="1" applyBorder="1" applyAlignment="1">
      <alignment wrapText="1"/>
    </xf>
    <xf numFmtId="177" fontId="5" fillId="0" borderId="1" xfId="17" applyNumberFormat="1" applyFont="1" applyFill="1" applyBorder="1" applyAlignment="1">
      <alignment wrapText="1"/>
    </xf>
    <xf numFmtId="3" fontId="12" fillId="14" borderId="1" xfId="14" applyNumberFormat="1" applyFont="1" applyFill="1" applyBorder="1"/>
    <xf numFmtId="184" fontId="12" fillId="14" borderId="1" xfId="14" applyNumberFormat="1" applyFont="1" applyFill="1" applyBorder="1"/>
    <xf numFmtId="0" fontId="5" fillId="14" borderId="1" xfId="15" applyFill="1" applyBorder="1" applyAlignment="1">
      <alignment wrapText="1"/>
    </xf>
    <xf numFmtId="1" fontId="5" fillId="14" borderId="1" xfId="15" applyNumberFormat="1" applyFill="1" applyBorder="1" applyAlignment="1">
      <alignment wrapText="1"/>
    </xf>
    <xf numFmtId="0" fontId="5" fillId="0" borderId="1" xfId="15" applyBorder="1" applyAlignment="1">
      <alignment wrapText="1"/>
    </xf>
    <xf numFmtId="177" fontId="12" fillId="0" borderId="1" xfId="17" applyNumberFormat="1" applyFont="1" applyFill="1" applyBorder="1" applyAlignment="1">
      <alignment horizontal="center" wrapText="1"/>
    </xf>
    <xf numFmtId="0" fontId="5" fillId="0" borderId="0" xfId="15" applyAlignment="1">
      <alignment wrapText="1"/>
    </xf>
    <xf numFmtId="177" fontId="11" fillId="10" borderId="1" xfId="15" applyNumberFormat="1" applyFont="1" applyFill="1" applyBorder="1"/>
    <xf numFmtId="10" fontId="11" fillId="10" borderId="1" xfId="16" applyNumberFormat="1" applyFont="1" applyFill="1" applyBorder="1" applyAlignment="1"/>
    <xf numFmtId="177" fontId="11" fillId="10" borderId="1" xfId="17" applyNumberFormat="1" applyFont="1" applyFill="1" applyBorder="1" applyAlignment="1"/>
    <xf numFmtId="176" fontId="11" fillId="10" borderId="1" xfId="10" applyNumberFormat="1" applyFont="1" applyFill="1" applyBorder="1"/>
    <xf numFmtId="176" fontId="11" fillId="10" borderId="1" xfId="15" applyNumberFormat="1" applyFont="1" applyFill="1" applyBorder="1"/>
    <xf numFmtId="180" fontId="11" fillId="10" borderId="1" xfId="15" applyNumberFormat="1" applyFont="1" applyFill="1" applyBorder="1"/>
    <xf numFmtId="0" fontId="11" fillId="10" borderId="1" xfId="15" applyFont="1" applyFill="1" applyBorder="1" applyAlignment="1">
      <alignment horizontal="center"/>
    </xf>
    <xf numFmtId="177" fontId="11" fillId="10" borderId="1" xfId="15" applyNumberFormat="1" applyFont="1" applyFill="1" applyBorder="1" applyAlignment="1">
      <alignment wrapText="1"/>
    </xf>
    <xf numFmtId="3" fontId="11" fillId="10" borderId="1" xfId="15" applyNumberFormat="1" applyFont="1" applyFill="1" applyBorder="1" applyAlignment="1">
      <alignment wrapText="1"/>
    </xf>
    <xf numFmtId="3" fontId="11" fillId="10" borderId="1" xfId="15" applyNumberFormat="1" applyFont="1" applyFill="1" applyBorder="1"/>
    <xf numFmtId="184" fontId="11" fillId="10" borderId="1" xfId="15" applyNumberFormat="1" applyFont="1" applyFill="1" applyBorder="1"/>
    <xf numFmtId="0" fontId="11" fillId="10" borderId="1" xfId="15" applyFont="1" applyFill="1" applyBorder="1" applyAlignment="1">
      <alignment wrapText="1"/>
    </xf>
    <xf numFmtId="2" fontId="11" fillId="10" borderId="1" xfId="15" applyNumberFormat="1" applyFont="1" applyFill="1" applyBorder="1" applyAlignment="1">
      <alignment horizontal="center" wrapText="1"/>
    </xf>
    <xf numFmtId="0" fontId="11" fillId="10" borderId="1" xfId="15" applyFont="1" applyFill="1" applyBorder="1" applyAlignment="1">
      <alignment vertical="center" wrapText="1"/>
    </xf>
    <xf numFmtId="0" fontId="30" fillId="10" borderId="7" xfId="10" applyFont="1" applyFill="1" applyBorder="1"/>
    <xf numFmtId="0" fontId="30" fillId="10" borderId="9" xfId="10" applyFont="1" applyFill="1" applyBorder="1"/>
    <xf numFmtId="0" fontId="30" fillId="10" borderId="2" xfId="10" applyFont="1" applyFill="1" applyBorder="1"/>
    <xf numFmtId="183" fontId="26" fillId="15" borderId="1" xfId="11" applyNumberFormat="1" applyFont="1" applyFill="1" applyBorder="1" applyAlignment="1"/>
    <xf numFmtId="183" fontId="30" fillId="10" borderId="1" xfId="11" applyNumberFormat="1" applyFont="1" applyFill="1" applyBorder="1" applyAlignment="1">
      <alignment horizontal="center" vertical="center"/>
    </xf>
    <xf numFmtId="0" fontId="5" fillId="0" borderId="0" xfId="10" applyAlignment="1">
      <alignment vertical="center" wrapText="1"/>
    </xf>
    <xf numFmtId="9" fontId="16" fillId="0" borderId="1" xfId="10" applyNumberFormat="1" applyFont="1" applyBorder="1" applyAlignment="1">
      <alignment vertical="center" wrapText="1"/>
    </xf>
    <xf numFmtId="10" fontId="16" fillId="0" borderId="1" xfId="10" applyNumberFormat="1" applyFont="1" applyBorder="1" applyAlignment="1">
      <alignment vertical="center" wrapText="1"/>
    </xf>
    <xf numFmtId="180" fontId="16" fillId="0" borderId="1" xfId="10" applyNumberFormat="1" applyFont="1" applyBorder="1" applyAlignment="1">
      <alignment vertical="center" wrapText="1"/>
    </xf>
    <xf numFmtId="0" fontId="16" fillId="0" borderId="1" xfId="10" applyFont="1" applyBorder="1" applyAlignment="1">
      <alignment horizontal="center" vertical="center" wrapText="1"/>
    </xf>
    <xf numFmtId="185" fontId="16" fillId="0" borderId="1" xfId="10" applyNumberFormat="1" applyFont="1" applyBorder="1" applyAlignment="1">
      <alignment horizontal="center" vertical="center" wrapText="1"/>
    </xf>
    <xf numFmtId="0" fontId="16" fillId="0" borderId="1" xfId="10" applyFont="1" applyBorder="1" applyAlignment="1">
      <alignment horizontal="left" vertical="center" wrapText="1"/>
    </xf>
    <xf numFmtId="0" fontId="5" fillId="0" borderId="0" xfId="10" applyAlignment="1">
      <alignment vertical="center"/>
    </xf>
    <xf numFmtId="0" fontId="16" fillId="0" borderId="1" xfId="10" applyFont="1" applyBorder="1" applyAlignment="1">
      <alignment horizontal="right" vertical="center" wrapText="1"/>
    </xf>
    <xf numFmtId="0" fontId="16" fillId="0" borderId="1" xfId="10" applyFont="1" applyBorder="1" applyAlignment="1">
      <alignment horizontal="center" vertical="center"/>
    </xf>
    <xf numFmtId="0" fontId="5" fillId="0" borderId="0" xfId="2" applyAlignment="1" applyProtection="1">
      <alignment horizontal="left"/>
      <protection locked="0"/>
    </xf>
    <xf numFmtId="0" fontId="5" fillId="0" borderId="0" xfId="2" applyAlignment="1">
      <alignment horizontal="left"/>
    </xf>
    <xf numFmtId="0" fontId="5" fillId="0" borderId="0" xfId="2" applyAlignment="1" applyProtection="1">
      <alignment horizontal="center"/>
      <protection locked="0"/>
    </xf>
    <xf numFmtId="9" fontId="5" fillId="0" borderId="0" xfId="2" applyNumberFormat="1" applyAlignment="1">
      <alignment horizontal="center" wrapText="1"/>
    </xf>
    <xf numFmtId="9" fontId="5" fillId="0" borderId="0" xfId="2" applyNumberFormat="1" applyAlignment="1" applyProtection="1">
      <alignment horizontal="center" wrapText="1"/>
      <protection locked="0"/>
    </xf>
    <xf numFmtId="9" fontId="5" fillId="0" borderId="0" xfId="2" applyNumberFormat="1" applyAlignment="1" applyProtection="1">
      <alignment horizontal="center"/>
      <protection locked="0"/>
    </xf>
    <xf numFmtId="0" fontId="10" fillId="0" borderId="0" xfId="2" applyFont="1" applyAlignment="1" applyProtection="1">
      <alignment horizontal="left"/>
      <protection locked="0"/>
    </xf>
    <xf numFmtId="0" fontId="14" fillId="0" borderId="0" xfId="2" applyFont="1" applyAlignment="1" applyProtection="1">
      <alignment horizontal="left" wrapText="1"/>
      <protection locked="0"/>
    </xf>
    <xf numFmtId="0" fontId="13" fillId="0" borderId="0" xfId="2" applyFont="1" applyAlignment="1" applyProtection="1">
      <alignment wrapText="1"/>
      <protection locked="0"/>
    </xf>
    <xf numFmtId="0" fontId="13" fillId="0" borderId="14" xfId="2" applyFont="1" applyBorder="1" applyAlignment="1" applyProtection="1">
      <alignment horizontal="left"/>
      <protection locked="0"/>
    </xf>
    <xf numFmtId="0" fontId="14" fillId="0" borderId="14" xfId="2" applyFont="1" applyBorder="1" applyAlignment="1" applyProtection="1">
      <alignment horizontal="left"/>
      <protection locked="0"/>
    </xf>
    <xf numFmtId="14" fontId="14" fillId="0" borderId="14" xfId="2" applyNumberFormat="1" applyFont="1" applyBorder="1" applyAlignment="1" applyProtection="1">
      <alignment horizontal="left"/>
      <protection locked="0"/>
    </xf>
    <xf numFmtId="0" fontId="13" fillId="0" borderId="18" xfId="2" applyFont="1" applyBorder="1" applyAlignment="1" applyProtection="1">
      <alignment horizontal="left"/>
      <protection locked="0"/>
    </xf>
    <xf numFmtId="177" fontId="5" fillId="0" borderId="0" xfId="2" applyNumberFormat="1" applyAlignment="1">
      <alignment horizontal="left"/>
    </xf>
    <xf numFmtId="0" fontId="5" fillId="0" borderId="0" xfId="2"/>
    <xf numFmtId="14" fontId="5" fillId="0" borderId="0" xfId="2" applyNumberFormat="1"/>
    <xf numFmtId="9" fontId="5" fillId="0" borderId="0" xfId="2" applyNumberFormat="1" applyAlignment="1" applyProtection="1">
      <alignment horizontal="center" vertical="center" wrapText="1"/>
      <protection locked="0"/>
    </xf>
    <xf numFmtId="0" fontId="5" fillId="0" borderId="0" xfId="2" applyAlignment="1" applyProtection="1">
      <alignment horizontal="center" vertical="center" wrapText="1"/>
      <protection locked="0"/>
    </xf>
    <xf numFmtId="0" fontId="31" fillId="0" borderId="0" xfId="2" applyFont="1" applyAlignment="1" applyProtection="1">
      <alignment horizontal="left"/>
      <protection locked="0"/>
    </xf>
    <xf numFmtId="185" fontId="14" fillId="0" borderId="1" xfId="2" applyNumberFormat="1" applyFont="1" applyBorder="1" applyAlignment="1" applyProtection="1">
      <alignment horizontal="left"/>
      <protection locked="0"/>
    </xf>
    <xf numFmtId="0" fontId="13" fillId="0" borderId="20" xfId="2" applyFont="1" applyBorder="1" applyAlignment="1" applyProtection="1">
      <alignment horizontal="left"/>
      <protection locked="0"/>
    </xf>
    <xf numFmtId="14" fontId="14" fillId="0" borderId="0" xfId="2" applyNumberFormat="1" applyFont="1" applyAlignment="1" applyProtection="1">
      <alignment horizontal="left"/>
      <protection locked="0"/>
    </xf>
    <xf numFmtId="0" fontId="14" fillId="0" borderId="0" xfId="12" applyFont="1"/>
    <xf numFmtId="0" fontId="32" fillId="0" borderId="0" xfId="20" applyFont="1"/>
    <xf numFmtId="0" fontId="13" fillId="0" borderId="22" xfId="2" applyFont="1" applyBorder="1" applyAlignment="1" applyProtection="1">
      <alignment horizontal="left"/>
      <protection locked="0"/>
    </xf>
    <xf numFmtId="0" fontId="14" fillId="0" borderId="22" xfId="2" applyFont="1" applyBorder="1" applyAlignment="1" applyProtection="1">
      <alignment horizontal="left"/>
      <protection locked="0"/>
    </xf>
    <xf numFmtId="0" fontId="13" fillId="0" borderId="26" xfId="2" applyFont="1" applyBorder="1" applyAlignment="1" applyProtection="1">
      <alignment horizontal="left"/>
      <protection locked="0"/>
    </xf>
    <xf numFmtId="177" fontId="5" fillId="0" borderId="0" xfId="2" applyNumberFormat="1" applyAlignment="1" applyProtection="1">
      <alignment horizontal="left"/>
      <protection locked="0"/>
    </xf>
    <xf numFmtId="177" fontId="16" fillId="0" borderId="0" xfId="2" applyNumberFormat="1" applyFont="1" applyAlignment="1" applyProtection="1">
      <alignment horizontal="left"/>
      <protection locked="0"/>
    </xf>
    <xf numFmtId="0" fontId="13" fillId="0" borderId="0" xfId="2" applyFont="1" applyAlignment="1" applyProtection="1">
      <alignment horizontal="left"/>
      <protection locked="0"/>
    </xf>
    <xf numFmtId="10" fontId="0" fillId="0" borderId="0" xfId="0" applyNumberFormat="1"/>
    <xf numFmtId="184" fontId="4" fillId="2" borderId="1" xfId="4" applyNumberFormat="1" applyFill="1" applyBorder="1"/>
    <xf numFmtId="184" fontId="4" fillId="2" borderId="1" xfId="4" applyNumberFormat="1" applyFill="1" applyBorder="1" applyAlignment="1">
      <alignment wrapText="1"/>
    </xf>
    <xf numFmtId="0" fontId="14" fillId="0" borderId="0" xfId="20" applyFont="1"/>
    <xf numFmtId="26" fontId="14" fillId="0" borderId="0" xfId="20" applyNumberFormat="1" applyFont="1"/>
    <xf numFmtId="0" fontId="38" fillId="0" borderId="0" xfId="20" applyFont="1"/>
    <xf numFmtId="9" fontId="14" fillId="0" borderId="0" xfId="23" applyFont="1"/>
    <xf numFmtId="0" fontId="39" fillId="0" borderId="0" xfId="20" applyFont="1"/>
    <xf numFmtId="0" fontId="14" fillId="0" borderId="0" xfId="20" applyFont="1" applyAlignment="1">
      <alignment horizontal="center" vertical="center"/>
    </xf>
    <xf numFmtId="177" fontId="14" fillId="0" borderId="1" xfId="26" applyNumberFormat="1" applyFont="1" applyFill="1" applyBorder="1" applyAlignment="1">
      <alignment horizontal="center" vertical="center" wrapText="1"/>
    </xf>
    <xf numFmtId="3" fontId="40" fillId="0" borderId="1" xfId="21" applyNumberFormat="1" applyFont="1" applyBorder="1" applyAlignment="1">
      <alignment horizontal="center" vertical="center"/>
    </xf>
    <xf numFmtId="184" fontId="40" fillId="0" borderId="1" xfId="21" applyNumberFormat="1" applyFont="1" applyBorder="1" applyAlignment="1">
      <alignment horizontal="center" vertical="center"/>
    </xf>
    <xf numFmtId="0" fontId="14" fillId="14" borderId="1" xfId="27" applyFont="1" applyFill="1" applyBorder="1" applyAlignment="1">
      <alignment horizontal="center" vertical="center" wrapText="1"/>
    </xf>
    <xf numFmtId="187" fontId="14" fillId="17" borderId="1" xfId="27" applyNumberFormat="1" applyFont="1" applyFill="1" applyBorder="1" applyAlignment="1">
      <alignment horizontal="center" vertical="center" wrapText="1"/>
    </xf>
    <xf numFmtId="0" fontId="14" fillId="14" borderId="7" xfId="27" applyFont="1" applyFill="1" applyBorder="1" applyAlignment="1">
      <alignment horizontal="center" vertical="center" wrapText="1"/>
    </xf>
    <xf numFmtId="26" fontId="41" fillId="18" borderId="7" xfId="20" applyNumberFormat="1" applyFont="1" applyFill="1" applyBorder="1" applyAlignment="1">
      <alignment horizontal="center" vertical="center" wrapText="1"/>
    </xf>
    <xf numFmtId="0" fontId="42" fillId="0" borderId="1" xfId="20" applyFont="1" applyBorder="1" applyAlignment="1">
      <alignment horizontal="center" vertical="center" wrapText="1"/>
    </xf>
    <xf numFmtId="0" fontId="14" fillId="0" borderId="6" xfId="20" applyFont="1" applyBorder="1" applyAlignment="1">
      <alignment horizontal="center" vertical="center"/>
    </xf>
    <xf numFmtId="177" fontId="40" fillId="16" borderId="1" xfId="21" applyNumberFormat="1" applyFont="1" applyFill="1" applyBorder="1" applyAlignment="1">
      <alignment horizontal="center" vertical="center" wrapText="1"/>
    </xf>
    <xf numFmtId="0" fontId="13" fillId="16" borderId="1" xfId="21" applyFont="1" applyFill="1" applyBorder="1" applyAlignment="1">
      <alignment horizontal="center" vertical="center" wrapText="1"/>
    </xf>
    <xf numFmtId="3" fontId="40" fillId="16" borderId="1" xfId="21" applyNumberFormat="1" applyFont="1" applyFill="1" applyBorder="1" applyAlignment="1">
      <alignment horizontal="center" vertical="center"/>
    </xf>
    <xf numFmtId="0" fontId="45" fillId="16" borderId="1" xfId="21" applyFont="1" applyFill="1" applyBorder="1" applyAlignment="1">
      <alignment horizontal="center" vertical="center" wrapText="1"/>
    </xf>
    <xf numFmtId="0" fontId="13" fillId="16" borderId="7" xfId="21" applyFont="1" applyFill="1" applyBorder="1" applyAlignment="1">
      <alignment horizontal="center" vertical="center" wrapText="1"/>
    </xf>
    <xf numFmtId="0" fontId="46" fillId="16" borderId="7" xfId="21" applyFont="1" applyFill="1" applyBorder="1" applyAlignment="1">
      <alignment horizontal="center" vertical="center" wrapText="1"/>
    </xf>
    <xf numFmtId="0" fontId="13" fillId="16" borderId="1" xfId="21" applyFont="1" applyFill="1" applyBorder="1" applyAlignment="1">
      <alignment horizontal="center" vertical="center"/>
    </xf>
    <xf numFmtId="0" fontId="47" fillId="16" borderId="11" xfId="21" applyFont="1" applyFill="1" applyBorder="1" applyAlignment="1">
      <alignment horizontal="center" vertical="center" wrapText="1"/>
    </xf>
    <xf numFmtId="0" fontId="14" fillId="0" borderId="4" xfId="20" applyFont="1" applyBorder="1"/>
    <xf numFmtId="0" fontId="13" fillId="0" borderId="1" xfId="21" applyFont="1" applyBorder="1" applyAlignment="1">
      <alignment horizontal="left" wrapText="1"/>
    </xf>
    <xf numFmtId="0" fontId="13" fillId="0" borderId="7" xfId="21" applyFont="1" applyBorder="1" applyAlignment="1">
      <alignment horizontal="left" wrapText="1"/>
    </xf>
    <xf numFmtId="0" fontId="14" fillId="0" borderId="3" xfId="20" applyFont="1" applyBorder="1"/>
    <xf numFmtId="0" fontId="13" fillId="0" borderId="1" xfId="20" applyFont="1" applyBorder="1"/>
    <xf numFmtId="0" fontId="40" fillId="0" borderId="0" xfId="21" applyFont="1" applyAlignment="1">
      <alignment horizontal="left"/>
    </xf>
    <xf numFmtId="0" fontId="14" fillId="0" borderId="0" xfId="21" applyFont="1" applyAlignment="1">
      <alignment horizontal="left"/>
    </xf>
    <xf numFmtId="0" fontId="48" fillId="0" borderId="0" xfId="21" applyFont="1" applyAlignment="1">
      <alignment horizontal="left"/>
    </xf>
    <xf numFmtId="0" fontId="14" fillId="0" borderId="0" xfId="21" applyFont="1" applyAlignment="1">
      <alignment horizontal="center"/>
    </xf>
    <xf numFmtId="0" fontId="13" fillId="0" borderId="30" xfId="21" applyFont="1" applyBorder="1" applyAlignment="1">
      <alignment horizontal="right" wrapText="1"/>
    </xf>
    <xf numFmtId="0" fontId="13" fillId="0" borderId="31" xfId="21" applyFont="1" applyBorder="1" applyAlignment="1">
      <alignment horizontal="left" wrapText="1"/>
    </xf>
    <xf numFmtId="0" fontId="13" fillId="0" borderId="27" xfId="21" applyFont="1" applyBorder="1" applyAlignment="1">
      <alignment horizontal="left" wrapText="1"/>
    </xf>
    <xf numFmtId="0" fontId="13" fillId="0" borderId="32" xfId="21" applyFont="1" applyBorder="1" applyAlignment="1">
      <alignment horizontal="left"/>
    </xf>
    <xf numFmtId="0" fontId="13" fillId="0" borderId="33" xfId="21" applyFont="1" applyBorder="1" applyAlignment="1">
      <alignment horizontal="left"/>
    </xf>
    <xf numFmtId="14" fontId="13" fillId="0" borderId="34" xfId="21" applyNumberFormat="1" applyFont="1" applyBorder="1" applyAlignment="1">
      <alignment horizontal="right"/>
    </xf>
    <xf numFmtId="0" fontId="13" fillId="0" borderId="25" xfId="21" applyFont="1" applyBorder="1" applyAlignment="1">
      <alignment horizontal="left" wrapText="1"/>
    </xf>
    <xf numFmtId="0" fontId="13" fillId="0" borderId="23" xfId="21" applyFont="1" applyBorder="1" applyAlignment="1">
      <alignment horizontal="left"/>
    </xf>
    <xf numFmtId="0" fontId="13" fillId="0" borderId="24" xfId="21" applyFont="1" applyBorder="1" applyAlignment="1">
      <alignment horizontal="left"/>
    </xf>
    <xf numFmtId="0" fontId="13" fillId="0" borderId="35" xfId="21" applyFont="1" applyBorder="1" applyAlignment="1">
      <alignment horizontal="left"/>
    </xf>
    <xf numFmtId="177" fontId="14" fillId="0" borderId="25" xfId="2" applyNumberFormat="1" applyFont="1" applyBorder="1" applyAlignment="1" applyProtection="1">
      <alignment horizontal="left"/>
      <protection locked="0"/>
    </xf>
    <xf numFmtId="177" fontId="14" fillId="0" borderId="2" xfId="2" applyNumberFormat="1" applyFont="1" applyBorder="1" applyAlignment="1" applyProtection="1">
      <alignment horizontal="left"/>
      <protection locked="0"/>
    </xf>
    <xf numFmtId="0" fontId="14" fillId="0" borderId="2" xfId="2" applyFont="1" applyBorder="1" applyAlignment="1" applyProtection="1">
      <alignment horizontal="left"/>
      <protection locked="0"/>
    </xf>
    <xf numFmtId="188" fontId="16" fillId="0" borderId="1" xfId="10" applyNumberFormat="1" applyFont="1" applyBorder="1" applyAlignment="1">
      <alignment horizontal="center" vertical="center" wrapText="1"/>
    </xf>
    <xf numFmtId="180" fontId="27" fillId="14" borderId="1" xfId="16" applyNumberFormat="1" applyFont="1" applyFill="1" applyBorder="1" applyAlignment="1"/>
    <xf numFmtId="10" fontId="11" fillId="0" borderId="0" xfId="25" applyNumberFormat="1" applyFont="1" applyAlignment="1"/>
    <xf numFmtId="1" fontId="12" fillId="0" borderId="0" xfId="15" applyNumberFormat="1" applyFont="1" applyAlignment="1">
      <alignment horizontal="center"/>
    </xf>
    <xf numFmtId="177" fontId="12" fillId="0" borderId="0" xfId="15" applyNumberFormat="1" applyFont="1"/>
    <xf numFmtId="0" fontId="1" fillId="0" borderId="0" xfId="28"/>
    <xf numFmtId="0" fontId="1" fillId="0" borderId="0" xfId="28" applyAlignment="1">
      <alignment horizontal="center"/>
    </xf>
    <xf numFmtId="177" fontId="6" fillId="10" borderId="36" xfId="28" applyNumberFormat="1" applyFont="1" applyFill="1" applyBorder="1" applyAlignment="1">
      <alignment horizontal="center"/>
    </xf>
    <xf numFmtId="3" fontId="49" fillId="10" borderId="37" xfId="28" applyNumberFormat="1" applyFont="1" applyFill="1" applyBorder="1" applyAlignment="1">
      <alignment horizontal="center"/>
    </xf>
    <xf numFmtId="177" fontId="1" fillId="0" borderId="0" xfId="28" applyNumberFormat="1" applyAlignment="1">
      <alignment horizontal="center"/>
    </xf>
    <xf numFmtId="177" fontId="49" fillId="0" borderId="13" xfId="28" applyNumberFormat="1" applyFont="1" applyBorder="1" applyAlignment="1">
      <alignment horizontal="center"/>
    </xf>
    <xf numFmtId="0" fontId="50" fillId="0" borderId="14" xfId="28" applyFont="1" applyBorder="1" applyAlignment="1">
      <alignment horizontal="center" vertical="center"/>
    </xf>
    <xf numFmtId="0" fontId="35" fillId="0" borderId="14" xfId="28" applyFont="1" applyBorder="1" applyAlignment="1">
      <alignment horizontal="center" vertical="center"/>
    </xf>
    <xf numFmtId="177" fontId="35" fillId="0" borderId="14" xfId="28" applyNumberFormat="1" applyFont="1" applyBorder="1" applyAlignment="1">
      <alignment horizontal="center" vertical="center"/>
    </xf>
    <xf numFmtId="0" fontId="35" fillId="0" borderId="18" xfId="28" applyFont="1" applyBorder="1" applyAlignment="1">
      <alignment horizontal="left" vertical="center"/>
    </xf>
    <xf numFmtId="177" fontId="49" fillId="0" borderId="19" xfId="28" applyNumberFormat="1" applyFont="1" applyBorder="1" applyAlignment="1">
      <alignment horizontal="center"/>
    </xf>
    <xf numFmtId="0" fontId="50" fillId="0" borderId="1" xfId="28" applyFont="1" applyBorder="1" applyAlignment="1">
      <alignment horizontal="center" vertical="center"/>
    </xf>
    <xf numFmtId="0" fontId="35" fillId="0" borderId="1" xfId="28" applyFont="1" applyBorder="1" applyAlignment="1">
      <alignment horizontal="center" vertical="center"/>
    </xf>
    <xf numFmtId="177" fontId="35" fillId="0" borderId="1" xfId="28" applyNumberFormat="1" applyFont="1" applyBorder="1" applyAlignment="1">
      <alignment horizontal="center" vertical="center"/>
    </xf>
    <xf numFmtId="0" fontId="35" fillId="0" borderId="20" xfId="28" applyFont="1" applyBorder="1" applyAlignment="1">
      <alignment horizontal="left" vertical="center"/>
    </xf>
    <xf numFmtId="3" fontId="50" fillId="0" borderId="1" xfId="28" applyNumberFormat="1" applyFont="1" applyBorder="1" applyAlignment="1">
      <alignment horizontal="center" vertical="center"/>
    </xf>
    <xf numFmtId="0" fontId="6" fillId="20" borderId="21" xfId="28" applyFont="1" applyFill="1" applyBorder="1" applyAlignment="1">
      <alignment horizontal="center"/>
    </xf>
    <xf numFmtId="0" fontId="51" fillId="19" borderId="22" xfId="28" applyFont="1" applyFill="1" applyBorder="1" applyAlignment="1">
      <alignment horizontal="center" vertical="center" wrapText="1"/>
    </xf>
    <xf numFmtId="0" fontId="36" fillId="21" borderId="22" xfId="28" applyFont="1" applyFill="1" applyBorder="1" applyAlignment="1">
      <alignment horizontal="center" vertical="center" wrapText="1"/>
    </xf>
    <xf numFmtId="0" fontId="36" fillId="19" borderId="22" xfId="28" applyFont="1" applyFill="1" applyBorder="1" applyAlignment="1">
      <alignment horizontal="center" vertical="center" wrapText="1"/>
    </xf>
    <xf numFmtId="0" fontId="36" fillId="19" borderId="26" xfId="28" applyFont="1" applyFill="1" applyBorder="1" applyAlignment="1">
      <alignment horizontal="center" vertical="center" wrapText="1"/>
    </xf>
    <xf numFmtId="0" fontId="52" fillId="0" borderId="0" xfId="28" applyFont="1" applyAlignment="1">
      <alignment vertical="center"/>
    </xf>
    <xf numFmtId="0" fontId="53" fillId="0" borderId="28" xfId="28" applyFont="1" applyBorder="1"/>
    <xf numFmtId="0" fontId="53" fillId="0" borderId="29" xfId="28" applyFont="1" applyBorder="1"/>
    <xf numFmtId="0" fontId="6" fillId="0" borderId="34" xfId="28" applyFont="1" applyBorder="1"/>
    <xf numFmtId="0" fontId="6" fillId="0" borderId="35" xfId="28" applyFont="1" applyBorder="1"/>
    <xf numFmtId="0" fontId="11" fillId="22" borderId="1" xfId="15" applyFont="1" applyFill="1" applyBorder="1" applyAlignment="1">
      <alignment vertical="center" wrapText="1"/>
    </xf>
    <xf numFmtId="0" fontId="5" fillId="22" borderId="1" xfId="0" quotePrefix="1" applyFont="1" applyFill="1" applyBorder="1" applyAlignment="1">
      <alignment horizontal="left" wrapText="1"/>
    </xf>
    <xf numFmtId="0" fontId="0" fillId="22" borderId="1" xfId="0" applyFill="1" applyBorder="1" applyAlignment="1">
      <alignment wrapText="1"/>
    </xf>
    <xf numFmtId="177" fontId="54" fillId="0" borderId="17" xfId="2" applyNumberFormat="1" applyFont="1" applyBorder="1" applyAlignment="1" applyProtection="1">
      <alignment horizontal="left"/>
      <protection locked="0"/>
    </xf>
    <xf numFmtId="0" fontId="55" fillId="0" borderId="0" xfId="10" applyFont="1"/>
    <xf numFmtId="0" fontId="3" fillId="7" borderId="2" xfId="4" applyFont="1" applyFill="1" applyBorder="1" applyAlignment="1">
      <alignment horizontal="center" wrapText="1"/>
    </xf>
    <xf numFmtId="0" fontId="3" fillId="7" borderId="9" xfId="4" applyFont="1" applyFill="1" applyBorder="1" applyAlignment="1">
      <alignment horizontal="center" wrapText="1"/>
    </xf>
    <xf numFmtId="0" fontId="3" fillId="7" borderId="7" xfId="4" applyFont="1" applyFill="1" applyBorder="1" applyAlignment="1">
      <alignment horizontal="center" wrapText="1"/>
    </xf>
    <xf numFmtId="0" fontId="3" fillId="8" borderId="3" xfId="4" applyFont="1" applyFill="1" applyBorder="1" applyAlignment="1">
      <alignment horizontal="center" wrapText="1"/>
    </xf>
    <xf numFmtId="0" fontId="3" fillId="6" borderId="10" xfId="4" applyFont="1" applyFill="1" applyBorder="1" applyAlignment="1">
      <alignment horizontal="center" wrapText="1"/>
    </xf>
    <xf numFmtId="0" fontId="3" fillId="6" borderId="8" xfId="4" applyFont="1" applyFill="1" applyBorder="1" applyAlignment="1">
      <alignment horizontal="center" wrapText="1"/>
    </xf>
    <xf numFmtId="0" fontId="3" fillId="6" borderId="11" xfId="4" applyFont="1" applyFill="1" applyBorder="1" applyAlignment="1">
      <alignment horizontal="center" wrapText="1"/>
    </xf>
    <xf numFmtId="0" fontId="3" fillId="3" borderId="10" xfId="4" applyFont="1" applyFill="1" applyBorder="1" applyAlignment="1">
      <alignment horizontal="center" wrapText="1"/>
    </xf>
    <xf numFmtId="0" fontId="3" fillId="3" borderId="8" xfId="4" applyFont="1" applyFill="1" applyBorder="1" applyAlignment="1">
      <alignment horizontal="center" wrapText="1"/>
    </xf>
    <xf numFmtId="0" fontId="23" fillId="6" borderId="8" xfId="4" applyFont="1" applyFill="1" applyBorder="1" applyAlignment="1">
      <alignment horizontal="center"/>
    </xf>
    <xf numFmtId="0" fontId="23" fillId="6" borderId="11" xfId="4" applyFont="1" applyFill="1" applyBorder="1" applyAlignment="1">
      <alignment horizontal="center"/>
    </xf>
    <xf numFmtId="0" fontId="5" fillId="14" borderId="3" xfId="15" applyFill="1" applyBorder="1" applyAlignment="1">
      <alignment horizontal="center" vertical="center" wrapText="1"/>
    </xf>
    <xf numFmtId="0" fontId="5" fillId="14" borderId="6" xfId="15" applyFill="1" applyBorder="1" applyAlignment="1">
      <alignment horizontal="center" vertical="center" wrapText="1"/>
    </xf>
    <xf numFmtId="0" fontId="24" fillId="0" borderId="3" xfId="10" applyFont="1" applyBorder="1" applyAlignment="1">
      <alignment horizontal="center" vertical="center" wrapText="1"/>
    </xf>
    <xf numFmtId="0" fontId="24" fillId="0" borderId="4" xfId="10" applyFont="1" applyBorder="1" applyAlignment="1">
      <alignment horizontal="center" vertical="center" wrapText="1"/>
    </xf>
    <xf numFmtId="0" fontId="24" fillId="0" borderId="6" xfId="10" applyFont="1" applyBorder="1" applyAlignment="1">
      <alignment horizontal="center" vertical="center" wrapText="1"/>
    </xf>
    <xf numFmtId="0" fontId="24" fillId="10" borderId="1" xfId="10" applyFont="1" applyFill="1" applyBorder="1" applyAlignment="1">
      <alignment horizontal="center" vertical="center" wrapText="1"/>
    </xf>
    <xf numFmtId="183" fontId="26" fillId="16" borderId="1" xfId="11" applyNumberFormat="1" applyFont="1" applyFill="1" applyBorder="1" applyAlignment="1">
      <alignment horizontal="center" vertical="center" wrapText="1"/>
    </xf>
    <xf numFmtId="0" fontId="5" fillId="0" borderId="3" xfId="21" applyBorder="1" applyAlignment="1">
      <alignment horizontal="center" vertical="center" wrapText="1"/>
    </xf>
    <xf numFmtId="0" fontId="5" fillId="0" borderId="4" xfId="21" applyBorder="1" applyAlignment="1">
      <alignment horizontal="center" vertical="center" wrapText="1"/>
    </xf>
    <xf numFmtId="0" fontId="5" fillId="0" borderId="6" xfId="21" applyBorder="1" applyAlignment="1">
      <alignment horizontal="center" vertical="center" wrapText="1"/>
    </xf>
    <xf numFmtId="0" fontId="5" fillId="0" borderId="3" xfId="10" applyBorder="1" applyAlignment="1">
      <alignment horizontal="center" vertical="center" wrapText="1"/>
    </xf>
    <xf numFmtId="0" fontId="5" fillId="0" borderId="4" xfId="10" applyBorder="1" applyAlignment="1">
      <alignment horizontal="center" vertical="center" wrapText="1"/>
    </xf>
    <xf numFmtId="0" fontId="5" fillId="0" borderId="6" xfId="10" applyBorder="1" applyAlignment="1">
      <alignment horizontal="center" vertical="center" wrapText="1"/>
    </xf>
    <xf numFmtId="0" fontId="16" fillId="0" borderId="1" xfId="10" applyFont="1" applyBorder="1" applyAlignment="1">
      <alignment horizontal="center" vertical="center" wrapText="1"/>
    </xf>
    <xf numFmtId="0" fontId="16" fillId="0" borderId="1" xfId="10" applyFont="1" applyBorder="1" applyAlignment="1">
      <alignment horizontal="left" vertical="center" wrapText="1"/>
    </xf>
    <xf numFmtId="0" fontId="13" fillId="0" borderId="1" xfId="2" applyFont="1" applyBorder="1" applyAlignment="1" applyProtection="1">
      <alignment horizontal="left"/>
      <protection locked="0"/>
    </xf>
    <xf numFmtId="0" fontId="13" fillId="0" borderId="25" xfId="2" applyFont="1" applyBorder="1" applyAlignment="1" applyProtection="1">
      <alignment horizontal="left"/>
      <protection locked="0"/>
    </xf>
    <xf numFmtId="0" fontId="13" fillId="0" borderId="24" xfId="2" applyFont="1" applyBorder="1" applyAlignment="1" applyProtection="1">
      <alignment horizontal="left"/>
      <protection locked="0"/>
    </xf>
    <xf numFmtId="0" fontId="13" fillId="0" borderId="23" xfId="2" applyFont="1" applyBorder="1" applyAlignment="1" applyProtection="1">
      <alignment horizontal="left"/>
      <protection locked="0"/>
    </xf>
    <xf numFmtId="0" fontId="13" fillId="0" borderId="2" xfId="2" applyFont="1" applyBorder="1" applyAlignment="1" applyProtection="1">
      <alignment horizontal="left"/>
      <protection locked="0"/>
    </xf>
    <xf numFmtId="0" fontId="13" fillId="0" borderId="9" xfId="2" applyFont="1" applyBorder="1" applyAlignment="1" applyProtection="1">
      <alignment horizontal="left"/>
      <protection locked="0"/>
    </xf>
    <xf numFmtId="0" fontId="13" fillId="0" borderId="7" xfId="2" applyFont="1" applyBorder="1" applyAlignment="1" applyProtection="1">
      <alignment horizontal="left"/>
      <protection locked="0"/>
    </xf>
    <xf numFmtId="0" fontId="14" fillId="0" borderId="1" xfId="2" applyFont="1" applyBorder="1" applyAlignment="1" applyProtection="1">
      <alignment horizontal="left"/>
      <protection locked="0"/>
    </xf>
    <xf numFmtId="0" fontId="13" fillId="0" borderId="22" xfId="2" applyFont="1" applyBorder="1" applyAlignment="1" applyProtection="1">
      <alignment horizontal="left"/>
      <protection locked="0"/>
    </xf>
    <xf numFmtId="0" fontId="14" fillId="0" borderId="22" xfId="2" applyFont="1" applyBorder="1" applyAlignment="1" applyProtection="1">
      <alignment horizontal="left"/>
      <protection locked="0"/>
    </xf>
    <xf numFmtId="0" fontId="16" fillId="0" borderId="1" xfId="10" applyFont="1" applyBorder="1" applyAlignment="1">
      <alignment horizontal="center" vertical="center"/>
    </xf>
    <xf numFmtId="0" fontId="24" fillId="0" borderId="1" xfId="10" applyFont="1" applyBorder="1" applyAlignment="1">
      <alignment horizontal="center" vertical="center" wrapText="1"/>
    </xf>
    <xf numFmtId="0" fontId="16" fillId="0" borderId="2" xfId="10" applyFont="1" applyBorder="1" applyAlignment="1">
      <alignment horizontal="center" vertical="center"/>
    </xf>
    <xf numFmtId="0" fontId="16" fillId="0" borderId="9" xfId="10" applyFont="1" applyBorder="1" applyAlignment="1">
      <alignment horizontal="center" vertical="center"/>
    </xf>
    <xf numFmtId="0" fontId="16" fillId="0" borderId="7" xfId="10" applyFont="1" applyBorder="1" applyAlignment="1">
      <alignment horizontal="center" vertical="center"/>
    </xf>
    <xf numFmtId="0" fontId="13" fillId="0" borderId="14" xfId="2" applyFont="1" applyBorder="1" applyAlignment="1" applyProtection="1">
      <alignment horizontal="left"/>
      <protection locked="0"/>
    </xf>
    <xf numFmtId="0" fontId="13" fillId="0" borderId="17" xfId="2" applyFont="1" applyBorder="1" applyAlignment="1" applyProtection="1">
      <alignment horizontal="left"/>
      <protection locked="0"/>
    </xf>
    <xf numFmtId="0" fontId="13" fillId="0" borderId="16" xfId="2" applyFont="1" applyBorder="1" applyAlignment="1" applyProtection="1">
      <alignment horizontal="left"/>
      <protection locked="0"/>
    </xf>
    <xf numFmtId="0" fontId="13" fillId="0" borderId="15" xfId="2" applyFont="1" applyBorder="1" applyAlignment="1" applyProtection="1">
      <alignment horizontal="left"/>
      <protection locked="0"/>
    </xf>
    <xf numFmtId="0" fontId="14" fillId="0" borderId="14" xfId="2" applyFont="1" applyBorder="1" applyAlignment="1" applyProtection="1">
      <alignment horizontal="left"/>
      <protection locked="0"/>
    </xf>
    <xf numFmtId="0" fontId="16" fillId="22" borderId="12" xfId="10" applyFont="1" applyFill="1" applyBorder="1" applyAlignment="1">
      <alignment horizontal="center" vertical="center" wrapText="1"/>
    </xf>
    <xf numFmtId="0" fontId="16" fillId="22" borderId="4" xfId="10" applyFont="1" applyFill="1" applyBorder="1" applyAlignment="1">
      <alignment horizontal="center" vertical="center" wrapText="1"/>
    </xf>
    <xf numFmtId="0" fontId="16" fillId="22" borderId="6" xfId="10" applyFont="1" applyFill="1" applyBorder="1" applyAlignment="1">
      <alignment horizontal="center" vertical="center" wrapText="1"/>
    </xf>
    <xf numFmtId="0" fontId="13" fillId="0" borderId="1" xfId="21" applyFont="1" applyBorder="1" applyAlignment="1">
      <alignment horizontal="center" wrapText="1"/>
    </xf>
    <xf numFmtId="0" fontId="43" fillId="0" borderId="3" xfId="21" applyFont="1" applyBorder="1" applyAlignment="1">
      <alignment horizontal="center" vertical="center" wrapText="1"/>
    </xf>
    <xf numFmtId="0" fontId="43" fillId="0" borderId="4" xfId="21" applyFont="1" applyBorder="1" applyAlignment="1">
      <alignment horizontal="center" vertical="center" wrapText="1"/>
    </xf>
    <xf numFmtId="0" fontId="43" fillId="0" borderId="1" xfId="21" applyFont="1" applyBorder="1" applyAlignment="1">
      <alignment horizontal="center" vertical="center" wrapText="1"/>
    </xf>
    <xf numFmtId="0" fontId="10" fillId="0" borderId="1" xfId="21" applyFont="1" applyBorder="1" applyAlignment="1">
      <alignment horizontal="center" vertical="center" wrapText="1"/>
    </xf>
    <xf numFmtId="0" fontId="14" fillId="0" borderId="3" xfId="21" applyFont="1" applyBorder="1" applyAlignment="1">
      <alignment horizontal="center" vertical="center" wrapText="1"/>
    </xf>
    <xf numFmtId="0" fontId="14" fillId="0" borderId="4" xfId="21" applyFont="1" applyBorder="1" applyAlignment="1">
      <alignment horizontal="center" vertical="center" wrapText="1"/>
    </xf>
    <xf numFmtId="0" fontId="14" fillId="0" borderId="1" xfId="21" applyFont="1" applyBorder="1" applyAlignment="1">
      <alignment horizontal="center" vertical="center" wrapText="1"/>
    </xf>
    <xf numFmtId="0" fontId="45" fillId="0" borderId="1" xfId="21" applyFont="1" applyBorder="1" applyAlignment="1">
      <alignment horizontal="center" wrapText="1"/>
    </xf>
    <xf numFmtId="0" fontId="45" fillId="0" borderId="3" xfId="21" applyFont="1" applyBorder="1" applyAlignment="1">
      <alignment horizontal="center" wrapText="1"/>
    </xf>
    <xf numFmtId="0" fontId="45" fillId="0" borderId="4" xfId="21" applyFont="1" applyBorder="1" applyAlignment="1">
      <alignment horizontal="center" wrapText="1"/>
    </xf>
    <xf numFmtId="0" fontId="45" fillId="0" borderId="6" xfId="21" applyFont="1" applyBorder="1" applyAlignment="1">
      <alignment horizontal="center" wrapText="1"/>
    </xf>
    <xf numFmtId="0" fontId="13" fillId="0" borderId="2" xfId="21" applyFont="1" applyBorder="1" applyAlignment="1">
      <alignment horizontal="center"/>
    </xf>
    <xf numFmtId="0" fontId="13" fillId="0" borderId="9" xfId="21" applyFont="1" applyBorder="1" applyAlignment="1">
      <alignment horizontal="center"/>
    </xf>
    <xf numFmtId="0" fontId="13" fillId="0" borderId="7" xfId="21" applyFont="1" applyBorder="1" applyAlignment="1">
      <alignment horizontal="center"/>
    </xf>
    <xf numFmtId="0" fontId="13" fillId="0" borderId="1" xfId="21" applyFont="1" applyBorder="1" applyAlignment="1">
      <alignment horizontal="center"/>
    </xf>
  </cellXfs>
  <cellStyles count="29">
    <cellStyle name="Currency 2" xfId="17" xr:uid="{00000000-0005-0000-0000-000000000000}"/>
    <cellStyle name="Currency 2 2 2" xfId="8" xr:uid="{00000000-0005-0000-0000-000001000000}"/>
    <cellStyle name="Currency_JCP soft spun and fleece 092310" xfId="16" xr:uid="{00000000-0005-0000-0000-000002000000}"/>
    <cellStyle name="Currency_Sheet1" xfId="26" xr:uid="{00000000-0005-0000-0000-000003000000}"/>
    <cellStyle name="Normal 2" xfId="4" xr:uid="{00000000-0005-0000-0000-000004000000}"/>
    <cellStyle name="Normal 2 18 2" xfId="1" xr:uid="{00000000-0005-0000-0000-000005000000}"/>
    <cellStyle name="Normal 35" xfId="6" xr:uid="{00000000-0005-0000-0000-000006000000}"/>
    <cellStyle name="Normal_2010 NY-showroom sheet set for JCP 0330" xfId="15" xr:uid="{00000000-0005-0000-0000-000007000000}"/>
    <cellStyle name="Normal_HE micro fiber Sheets 08252010" xfId="19" xr:uid="{00000000-0005-0000-0000-000008000000}"/>
    <cellStyle name="Normal_jcp duet sheet and reversible sheet 09-27-2010 2" xfId="12" xr:uid="{00000000-0005-0000-0000-000009000000}"/>
    <cellStyle name="Normal_Kohl's 600TC sheets price requote Oct 30 09" xfId="18" xr:uid="{00000000-0005-0000-0000-00000A000000}"/>
    <cellStyle name="Normal_March 2011 Macys market quote" xfId="10" xr:uid="{00000000-0005-0000-0000-00000B000000}"/>
    <cellStyle name="Normal_Quote sheet of  E-Commerce   sheet updated 11-30-2010" xfId="14" xr:uid="{00000000-0005-0000-0000-00000C000000}"/>
    <cellStyle name="Normal_Sheet1" xfId="21" xr:uid="{00000000-0005-0000-0000-00000D000000}"/>
    <cellStyle name="Percent 10" xfId="13" xr:uid="{00000000-0005-0000-0000-00000E000000}"/>
    <cellStyle name="Percent 2" xfId="5" xr:uid="{00000000-0005-0000-0000-00000F000000}"/>
    <cellStyle name="Percent 2 2 2" xfId="7" xr:uid="{00000000-0005-0000-0000-000010000000}"/>
    <cellStyle name="Style 1" xfId="3" xr:uid="{00000000-0005-0000-0000-000011000000}"/>
    <cellStyle name="百分比" xfId="25" builtinId="5"/>
    <cellStyle name="百分比 2" xfId="23" xr:uid="{00000000-0005-0000-0000-000013000000}"/>
    <cellStyle name="常规" xfId="0" builtinId="0"/>
    <cellStyle name="常规 16" xfId="22" xr:uid="{00000000-0005-0000-0000-000015000000}"/>
    <cellStyle name="常规 2" xfId="20" xr:uid="{00000000-0005-0000-0000-000016000000}"/>
    <cellStyle name="常规 3" xfId="28" xr:uid="{00000000-0005-0000-0000-000017000000}"/>
    <cellStyle name="常规 3 5" xfId="24" xr:uid="{00000000-0005-0000-0000-000018000000}"/>
    <cellStyle name="常规_Sheet1" xfId="27" xr:uid="{00000000-0005-0000-0000-000019000000}"/>
    <cellStyle name="货币 2" xfId="11" xr:uid="{00000000-0005-0000-0000-00001A000000}"/>
    <cellStyle name="样式 1 2" xfId="2" xr:uid="{00000000-0005-0000-0000-00001B000000}"/>
    <cellStyle name="样式 1 5" xfId="9" xr:uid="{00000000-0005-0000-0000-00001C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41</xdr:col>
      <xdr:colOff>299891</xdr:colOff>
      <xdr:row>5</xdr:row>
      <xdr:rowOff>230910</xdr:rowOff>
    </xdr:from>
    <xdr:to>
      <xdr:col>44</xdr:col>
      <xdr:colOff>580402</xdr:colOff>
      <xdr:row>14</xdr:row>
      <xdr:rowOff>126064</xdr:rowOff>
    </xdr:to>
    <xdr:pic>
      <xdr:nvPicPr>
        <xdr:cNvPr id="16" name="Picture 2">
          <a:extLst>
            <a:ext uri="{FF2B5EF4-FFF2-40B4-BE49-F238E27FC236}">
              <a16:creationId xmlns:a16="http://schemas.microsoft.com/office/drawing/2014/main" id="{73E5A246-25D2-4353-B403-BE98075F8F26}"/>
            </a:ext>
          </a:extLst>
        </xdr:cNvPr>
        <xdr:cNvPicPr>
          <a:picLocks noChangeAspect="1"/>
        </xdr:cNvPicPr>
      </xdr:nvPicPr>
      <xdr:blipFill rotWithShape="1">
        <a:blip xmlns:r="http://schemas.openxmlformats.org/officeDocument/2006/relationships" r:embed="rId1"/>
        <a:srcRect l="57034" t="30264" r="22985" b="14721"/>
        <a:stretch>
          <a:fillRect/>
        </a:stretch>
      </xdr:blipFill>
      <xdr:spPr>
        <a:xfrm>
          <a:off x="34509073" y="1789546"/>
          <a:ext cx="2220147" cy="2989336"/>
        </a:xfrm>
        <a:prstGeom prst="rect">
          <a:avLst/>
        </a:prstGeom>
      </xdr:spPr>
    </xdr:pic>
    <xdr:clientData/>
  </xdr:twoCellAnchor>
  <xdr:twoCellAnchor editAs="oneCell">
    <xdr:from>
      <xdr:col>44</xdr:col>
      <xdr:colOff>580003</xdr:colOff>
      <xdr:row>6</xdr:row>
      <xdr:rowOff>26634</xdr:rowOff>
    </xdr:from>
    <xdr:to>
      <xdr:col>48</xdr:col>
      <xdr:colOff>23090</xdr:colOff>
      <xdr:row>14</xdr:row>
      <xdr:rowOff>106490</xdr:rowOff>
    </xdr:to>
    <xdr:pic>
      <xdr:nvPicPr>
        <xdr:cNvPr id="17" name="Picture 3">
          <a:extLst>
            <a:ext uri="{FF2B5EF4-FFF2-40B4-BE49-F238E27FC236}">
              <a16:creationId xmlns:a16="http://schemas.microsoft.com/office/drawing/2014/main" id="{EF6BE1E4-EBAA-4A76-8E9D-FB7401BB0F36}"/>
            </a:ext>
          </a:extLst>
        </xdr:cNvPr>
        <xdr:cNvPicPr>
          <a:picLocks noChangeAspect="1"/>
        </xdr:cNvPicPr>
      </xdr:nvPicPr>
      <xdr:blipFill rotWithShape="1">
        <a:blip xmlns:r="http://schemas.openxmlformats.org/officeDocument/2006/relationships" r:embed="rId2"/>
        <a:srcRect l="56452" t="31299" r="23081" b="13537"/>
        <a:stretch>
          <a:fillRect/>
        </a:stretch>
      </xdr:blipFill>
      <xdr:spPr>
        <a:xfrm>
          <a:off x="36728821" y="1873907"/>
          <a:ext cx="2029269" cy="2885401"/>
        </a:xfrm>
        <a:prstGeom prst="rect">
          <a:avLst/>
        </a:prstGeom>
      </xdr:spPr>
    </xdr:pic>
    <xdr:clientData/>
  </xdr:twoCellAnchor>
  <xdr:twoCellAnchor editAs="oneCell">
    <xdr:from>
      <xdr:col>41</xdr:col>
      <xdr:colOff>282575</xdr:colOff>
      <xdr:row>14</xdr:row>
      <xdr:rowOff>59887</xdr:rowOff>
    </xdr:from>
    <xdr:to>
      <xdr:col>44</xdr:col>
      <xdr:colOff>508129</xdr:colOff>
      <xdr:row>21</xdr:row>
      <xdr:rowOff>321358</xdr:rowOff>
    </xdr:to>
    <xdr:pic>
      <xdr:nvPicPr>
        <xdr:cNvPr id="18" name="Picture 4">
          <a:extLst>
            <a:ext uri="{FF2B5EF4-FFF2-40B4-BE49-F238E27FC236}">
              <a16:creationId xmlns:a16="http://schemas.microsoft.com/office/drawing/2014/main" id="{A3E6D4A8-5129-4337-838E-AC74FC464833}"/>
            </a:ext>
          </a:extLst>
        </xdr:cNvPr>
        <xdr:cNvPicPr>
          <a:picLocks noChangeAspect="1"/>
        </xdr:cNvPicPr>
      </xdr:nvPicPr>
      <xdr:blipFill rotWithShape="1">
        <a:blip xmlns:r="http://schemas.openxmlformats.org/officeDocument/2006/relationships" r:embed="rId3"/>
        <a:srcRect l="56579" t="29973" r="22836" b="15133"/>
        <a:stretch>
          <a:fillRect/>
        </a:stretch>
      </xdr:blipFill>
      <xdr:spPr>
        <a:xfrm>
          <a:off x="34491757" y="4712705"/>
          <a:ext cx="2165190" cy="2686017"/>
        </a:xfrm>
        <a:prstGeom prst="rect">
          <a:avLst/>
        </a:prstGeom>
      </xdr:spPr>
    </xdr:pic>
    <xdr:clientData/>
  </xdr:twoCellAnchor>
  <xdr:twoCellAnchor editAs="oneCell">
    <xdr:from>
      <xdr:col>44</xdr:col>
      <xdr:colOff>515349</xdr:colOff>
      <xdr:row>14</xdr:row>
      <xdr:rowOff>7932</xdr:rowOff>
    </xdr:from>
    <xdr:to>
      <xdr:col>47</xdr:col>
      <xdr:colOff>589556</xdr:colOff>
      <xdr:row>21</xdr:row>
      <xdr:rowOff>311727</xdr:rowOff>
    </xdr:to>
    <xdr:pic>
      <xdr:nvPicPr>
        <xdr:cNvPr id="19" name="Picture 5">
          <a:extLst>
            <a:ext uri="{FF2B5EF4-FFF2-40B4-BE49-F238E27FC236}">
              <a16:creationId xmlns:a16="http://schemas.microsoft.com/office/drawing/2014/main" id="{69580A98-C7EB-4969-80B6-AA6DBB47ACE6}"/>
            </a:ext>
          </a:extLst>
        </xdr:cNvPr>
        <xdr:cNvPicPr>
          <a:picLocks noChangeAspect="1"/>
        </xdr:cNvPicPr>
      </xdr:nvPicPr>
      <xdr:blipFill rotWithShape="1">
        <a:blip xmlns:r="http://schemas.openxmlformats.org/officeDocument/2006/relationships" r:embed="rId4"/>
        <a:srcRect l="56661" t="30155" r="22614" b="13782"/>
        <a:stretch>
          <a:fillRect/>
        </a:stretch>
      </xdr:blipFill>
      <xdr:spPr>
        <a:xfrm>
          <a:off x="36664167" y="4660750"/>
          <a:ext cx="2013844" cy="2728341"/>
        </a:xfrm>
        <a:prstGeom prst="rect">
          <a:avLst/>
        </a:prstGeom>
      </xdr:spPr>
    </xdr:pic>
    <xdr:clientData/>
  </xdr:twoCellAnchor>
  <xdr:twoCellAnchor editAs="oneCell">
    <xdr:from>
      <xdr:col>38</xdr:col>
      <xdr:colOff>170583</xdr:colOff>
      <xdr:row>14</xdr:row>
      <xdr:rowOff>28359</xdr:rowOff>
    </xdr:from>
    <xdr:to>
      <xdr:col>41</xdr:col>
      <xdr:colOff>238593</xdr:colOff>
      <xdr:row>22</xdr:row>
      <xdr:rowOff>46181</xdr:rowOff>
    </xdr:to>
    <xdr:pic>
      <xdr:nvPicPr>
        <xdr:cNvPr id="20" name="Picture 6">
          <a:extLst>
            <a:ext uri="{FF2B5EF4-FFF2-40B4-BE49-F238E27FC236}">
              <a16:creationId xmlns:a16="http://schemas.microsoft.com/office/drawing/2014/main" id="{764358AC-753E-4EE1-AF45-7CB18BF18B96}"/>
            </a:ext>
          </a:extLst>
        </xdr:cNvPr>
        <xdr:cNvPicPr>
          <a:picLocks noChangeAspect="1"/>
        </xdr:cNvPicPr>
      </xdr:nvPicPr>
      <xdr:blipFill rotWithShape="1">
        <a:blip xmlns:r="http://schemas.openxmlformats.org/officeDocument/2006/relationships" r:embed="rId5"/>
        <a:srcRect l="36340" t="26521" r="41093" b="8724"/>
        <a:stretch>
          <a:fillRect/>
        </a:stretch>
      </xdr:blipFill>
      <xdr:spPr>
        <a:xfrm>
          <a:off x="32440128" y="4681177"/>
          <a:ext cx="2007647" cy="2788731"/>
        </a:xfrm>
        <a:prstGeom prst="rect">
          <a:avLst/>
        </a:prstGeom>
      </xdr:spPr>
    </xdr:pic>
    <xdr:clientData/>
  </xdr:twoCellAnchor>
  <xdr:twoCellAnchor editAs="oneCell">
    <xdr:from>
      <xdr:col>38</xdr:col>
      <xdr:colOff>231870</xdr:colOff>
      <xdr:row>5</xdr:row>
      <xdr:rowOff>177030</xdr:rowOff>
    </xdr:from>
    <xdr:to>
      <xdr:col>41</xdr:col>
      <xdr:colOff>380796</xdr:colOff>
      <xdr:row>14</xdr:row>
      <xdr:rowOff>222163</xdr:rowOff>
    </xdr:to>
    <xdr:pic>
      <xdr:nvPicPr>
        <xdr:cNvPr id="21" name="图片 20">
          <a:extLst>
            <a:ext uri="{FF2B5EF4-FFF2-40B4-BE49-F238E27FC236}">
              <a16:creationId xmlns:a16="http://schemas.microsoft.com/office/drawing/2014/main" id="{5BE2D4B0-CA9A-4F9D-A156-082F5671151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176287" y="1722197"/>
          <a:ext cx="1990426" cy="3114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2171699</xdr:colOff>
      <xdr:row>15</xdr:row>
      <xdr:rowOff>63500</xdr:rowOff>
    </xdr:from>
    <xdr:ext cx="2034443" cy="2739293"/>
    <xdr:pic>
      <xdr:nvPicPr>
        <xdr:cNvPr id="2" name="Picture 2">
          <a:extLst>
            <a:ext uri="{FF2B5EF4-FFF2-40B4-BE49-F238E27FC236}">
              <a16:creationId xmlns:a16="http://schemas.microsoft.com/office/drawing/2014/main" id="{29E2CC0E-BEB6-45F7-AC04-F546AC69742A}"/>
            </a:ext>
          </a:extLst>
        </xdr:cNvPr>
        <xdr:cNvPicPr>
          <a:picLocks noChangeAspect="1"/>
        </xdr:cNvPicPr>
      </xdr:nvPicPr>
      <xdr:blipFill rotWithShape="1">
        <a:blip xmlns:r="http://schemas.openxmlformats.org/officeDocument/2006/relationships" r:embed="rId1"/>
        <a:srcRect l="57034" t="30264" r="22985" b="14721"/>
        <a:stretch>
          <a:fillRect/>
        </a:stretch>
      </xdr:blipFill>
      <xdr:spPr>
        <a:xfrm>
          <a:off x="660399" y="2730500"/>
          <a:ext cx="2034443" cy="2739293"/>
        </a:xfrm>
        <a:prstGeom prst="rect">
          <a:avLst/>
        </a:prstGeom>
      </xdr:spPr>
    </xdr:pic>
    <xdr:clientData/>
  </xdr:oneCellAnchor>
  <xdr:oneCellAnchor>
    <xdr:from>
      <xdr:col>2</xdr:col>
      <xdr:colOff>1003300</xdr:colOff>
      <xdr:row>15</xdr:row>
      <xdr:rowOff>133350</xdr:rowOff>
    </xdr:from>
    <xdr:ext cx="1744785" cy="2480895"/>
    <xdr:pic>
      <xdr:nvPicPr>
        <xdr:cNvPr id="3" name="Picture 3">
          <a:extLst>
            <a:ext uri="{FF2B5EF4-FFF2-40B4-BE49-F238E27FC236}">
              <a16:creationId xmlns:a16="http://schemas.microsoft.com/office/drawing/2014/main" id="{9F1829FC-9F16-430E-B05D-B7A03E7B6AE9}"/>
            </a:ext>
          </a:extLst>
        </xdr:cNvPr>
        <xdr:cNvPicPr>
          <a:picLocks noChangeAspect="1"/>
        </xdr:cNvPicPr>
      </xdr:nvPicPr>
      <xdr:blipFill rotWithShape="1">
        <a:blip xmlns:r="http://schemas.openxmlformats.org/officeDocument/2006/relationships" r:embed="rId2"/>
        <a:srcRect l="56452" t="31299" r="23081" b="13537"/>
        <a:stretch>
          <a:fillRect/>
        </a:stretch>
      </xdr:blipFill>
      <xdr:spPr>
        <a:xfrm>
          <a:off x="1981200" y="2800350"/>
          <a:ext cx="1744785" cy="2480895"/>
        </a:xfrm>
        <a:prstGeom prst="rect">
          <a:avLst/>
        </a:prstGeom>
      </xdr:spPr>
    </xdr:pic>
    <xdr:clientData/>
  </xdr:oneCellAnchor>
  <xdr:oneCellAnchor>
    <xdr:from>
      <xdr:col>0</xdr:col>
      <xdr:colOff>2108200</xdr:colOff>
      <xdr:row>31</xdr:row>
      <xdr:rowOff>101600</xdr:rowOff>
    </xdr:from>
    <xdr:ext cx="2040792" cy="2531696"/>
    <xdr:pic>
      <xdr:nvPicPr>
        <xdr:cNvPr id="4" name="Picture 4">
          <a:extLst>
            <a:ext uri="{FF2B5EF4-FFF2-40B4-BE49-F238E27FC236}">
              <a16:creationId xmlns:a16="http://schemas.microsoft.com/office/drawing/2014/main" id="{A664DA88-FF76-435D-946E-1213BABA71DC}"/>
            </a:ext>
          </a:extLst>
        </xdr:cNvPr>
        <xdr:cNvPicPr>
          <a:picLocks noChangeAspect="1"/>
        </xdr:cNvPicPr>
      </xdr:nvPicPr>
      <xdr:blipFill rotWithShape="1">
        <a:blip xmlns:r="http://schemas.openxmlformats.org/officeDocument/2006/relationships" r:embed="rId3"/>
        <a:srcRect l="56579" t="29973" r="22836" b="15133"/>
        <a:stretch>
          <a:fillRect/>
        </a:stretch>
      </xdr:blipFill>
      <xdr:spPr>
        <a:xfrm>
          <a:off x="660400" y="5613400"/>
          <a:ext cx="2040792" cy="2531696"/>
        </a:xfrm>
        <a:prstGeom prst="rect">
          <a:avLst/>
        </a:prstGeom>
      </xdr:spPr>
    </xdr:pic>
    <xdr:clientData/>
  </xdr:oneCellAnchor>
  <xdr:oneCellAnchor>
    <xdr:from>
      <xdr:col>2</xdr:col>
      <xdr:colOff>927100</xdr:colOff>
      <xdr:row>31</xdr:row>
      <xdr:rowOff>38100</xdr:rowOff>
    </xdr:from>
    <xdr:ext cx="1734214" cy="2349500"/>
    <xdr:pic>
      <xdr:nvPicPr>
        <xdr:cNvPr id="5" name="Picture 5">
          <a:extLst>
            <a:ext uri="{FF2B5EF4-FFF2-40B4-BE49-F238E27FC236}">
              <a16:creationId xmlns:a16="http://schemas.microsoft.com/office/drawing/2014/main" id="{F142554A-C157-4980-9C8E-E7B090B5BF4B}"/>
            </a:ext>
          </a:extLst>
        </xdr:cNvPr>
        <xdr:cNvPicPr>
          <a:picLocks noChangeAspect="1"/>
        </xdr:cNvPicPr>
      </xdr:nvPicPr>
      <xdr:blipFill rotWithShape="1">
        <a:blip xmlns:r="http://schemas.openxmlformats.org/officeDocument/2006/relationships" r:embed="rId4"/>
        <a:srcRect l="56661" t="30155" r="22614" b="13782"/>
        <a:stretch>
          <a:fillRect/>
        </a:stretch>
      </xdr:blipFill>
      <xdr:spPr>
        <a:xfrm>
          <a:off x="1981200" y="5549900"/>
          <a:ext cx="1734214" cy="2349500"/>
        </a:xfrm>
        <a:prstGeom prst="rect">
          <a:avLst/>
        </a:prstGeom>
      </xdr:spPr>
    </xdr:pic>
    <xdr:clientData/>
  </xdr:oneCellAnchor>
  <xdr:oneCellAnchor>
    <xdr:from>
      <xdr:col>0</xdr:col>
      <xdr:colOff>114299</xdr:colOff>
      <xdr:row>30</xdr:row>
      <xdr:rowOff>165100</xdr:rowOff>
    </xdr:from>
    <xdr:ext cx="1892301" cy="2737338"/>
    <xdr:pic>
      <xdr:nvPicPr>
        <xdr:cNvPr id="6" name="Picture 6">
          <a:extLst>
            <a:ext uri="{FF2B5EF4-FFF2-40B4-BE49-F238E27FC236}">
              <a16:creationId xmlns:a16="http://schemas.microsoft.com/office/drawing/2014/main" id="{E288897A-9FE4-46EA-86D0-0288A4E19FD8}"/>
            </a:ext>
          </a:extLst>
        </xdr:cNvPr>
        <xdr:cNvPicPr>
          <a:picLocks noChangeAspect="1"/>
        </xdr:cNvPicPr>
      </xdr:nvPicPr>
      <xdr:blipFill rotWithShape="1">
        <a:blip xmlns:r="http://schemas.openxmlformats.org/officeDocument/2006/relationships" r:embed="rId5"/>
        <a:srcRect l="36340" t="26521" r="41093" b="8724"/>
        <a:stretch>
          <a:fillRect/>
        </a:stretch>
      </xdr:blipFill>
      <xdr:spPr>
        <a:xfrm>
          <a:off x="114299" y="5499100"/>
          <a:ext cx="1892301" cy="2737338"/>
        </a:xfrm>
        <a:prstGeom prst="rect">
          <a:avLst/>
        </a:prstGeom>
      </xdr:spPr>
    </xdr:pic>
    <xdr:clientData/>
  </xdr:oneCellAnchor>
  <xdr:oneCellAnchor>
    <xdr:from>
      <xdr:col>0</xdr:col>
      <xdr:colOff>47625</xdr:colOff>
      <xdr:row>14</xdr:row>
      <xdr:rowOff>144734</xdr:rowOff>
    </xdr:from>
    <xdr:ext cx="1968568" cy="2958951"/>
    <xdr:pic>
      <xdr:nvPicPr>
        <xdr:cNvPr id="7" name="图片 6">
          <a:extLst>
            <a:ext uri="{FF2B5EF4-FFF2-40B4-BE49-F238E27FC236}">
              <a16:creationId xmlns:a16="http://schemas.microsoft.com/office/drawing/2014/main" id="{C71CFBFB-A947-447F-90C2-582467872A0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7625" y="2633934"/>
          <a:ext cx="1968568" cy="29589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chenlihui/Local%20Settings/Temporary%20Internet%20Files/OLK9A/Import%20Product%20Data%20Sheet%204%2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F5" sqref="F5"/>
    </sheetView>
  </sheetViews>
  <sheetFormatPr defaultRowHeight="15" x14ac:dyDescent="0.25"/>
  <cols>
    <col min="1" max="1" width="18.7109375" customWidth="1"/>
    <col min="2" max="3" width="21.140625" customWidth="1"/>
    <col min="4" max="4" width="27.140625" customWidth="1"/>
    <col min="5" max="5" width="27.85546875" customWidth="1"/>
    <col min="6" max="6" width="19.42578125" customWidth="1"/>
    <col min="7" max="7" width="20.5703125" customWidth="1"/>
    <col min="8" max="8" width="14.5703125" customWidth="1"/>
  </cols>
  <sheetData>
    <row r="2" spans="1:224" s="6" customFormat="1" ht="20.25" x14ac:dyDescent="0.3">
      <c r="A2" s="4" t="s">
        <v>680</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2" t="str">
        <f>_xlfn.TEXTJOIN(" ",TRUE,B5,D5,D6,B6,D4,D7)</f>
        <v>Ross 4 piece set  85gsm Microfiber Printed Sheets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875</v>
      </c>
      <c r="E4" s="59" t="s">
        <v>34</v>
      </c>
      <c r="F4" s="50" t="s">
        <v>407</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686</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c r="C7" s="30" t="s">
        <v>51</v>
      </c>
      <c r="D7" s="12" t="s">
        <v>663</v>
      </c>
      <c r="E7" s="67" t="s">
        <v>52</v>
      </c>
      <c r="F7" s="12" t="s">
        <v>871</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1">
        <f>SUM(Item!BB4:BB15)</f>
        <v>81369</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657</v>
      </c>
      <c r="D9" s="121">
        <f>SUM(Item!BA4:BA15)</f>
        <v>58309.74</v>
      </c>
      <c r="E9" s="42" t="s">
        <v>466</v>
      </c>
      <c r="F9" s="37"/>
    </row>
    <row r="10" spans="1:224" x14ac:dyDescent="0.25">
      <c r="C10" s="42" t="s">
        <v>64</v>
      </c>
      <c r="D10" s="36" t="s">
        <v>606</v>
      </c>
      <c r="E10" s="42" t="s">
        <v>467</v>
      </c>
      <c r="F10" s="37" t="s">
        <v>677</v>
      </c>
    </row>
    <row r="11" spans="1:224" x14ac:dyDescent="0.25">
      <c r="C11" s="42" t="s">
        <v>65</v>
      </c>
      <c r="D11" s="11" t="s">
        <v>874</v>
      </c>
    </row>
    <row r="12" spans="1:224" x14ac:dyDescent="0.25">
      <c r="C12" s="42" t="s">
        <v>66</v>
      </c>
      <c r="D12" s="37" t="s">
        <v>1</v>
      </c>
    </row>
    <row r="13" spans="1:224" x14ac:dyDescent="0.25">
      <c r="D13" s="47"/>
    </row>
    <row r="14" spans="1:224" x14ac:dyDescent="0.25">
      <c r="C14" s="217" t="s">
        <v>873</v>
      </c>
      <c r="D14" s="218">
        <v>0.28339999999999999</v>
      </c>
    </row>
    <row r="15" spans="1:224" x14ac:dyDescent="0.25">
      <c r="A15" t="s">
        <v>468</v>
      </c>
      <c r="D15" s="47"/>
    </row>
    <row r="16" spans="1:224" x14ac:dyDescent="0.25">
      <c r="A16" s="3" t="s">
        <v>658</v>
      </c>
    </row>
    <row r="17" spans="1:1" x14ac:dyDescent="0.25">
      <c r="A17" s="3" t="s">
        <v>659</v>
      </c>
    </row>
    <row r="18" spans="1:1" x14ac:dyDescent="0.25">
      <c r="A18" t="s">
        <v>660</v>
      </c>
    </row>
    <row r="19" spans="1:1" x14ac:dyDescent="0.25">
      <c r="A19" s="3" t="s">
        <v>661</v>
      </c>
    </row>
    <row r="20" spans="1:1" x14ac:dyDescent="0.25">
      <c r="A20" s="3" t="s">
        <v>662</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6"/>
  <sheetViews>
    <sheetView topLeftCell="K1" zoomScale="99" zoomScaleNormal="99" workbookViewId="0">
      <selection activeCell="X22" sqref="X22"/>
    </sheetView>
  </sheetViews>
  <sheetFormatPr defaultColWidth="9.140625" defaultRowHeight="15" x14ac:dyDescent="0.25"/>
  <cols>
    <col min="1" max="1" width="10.140625" style="72" customWidth="1"/>
    <col min="2" max="2" width="7.140625" style="73" customWidth="1"/>
    <col min="3" max="4" width="8.42578125" style="73" customWidth="1"/>
    <col min="5" max="5" width="6.85546875" style="73" customWidth="1"/>
    <col min="6" max="6" width="11.85546875" style="73" customWidth="1"/>
    <col min="7" max="7" width="18.5703125" style="73" customWidth="1"/>
    <col min="8" max="8" width="9.140625" style="73" customWidth="1"/>
    <col min="9" max="9" width="41.28515625" style="73" customWidth="1"/>
    <col min="10" max="10" width="24.5703125" style="73" customWidth="1"/>
    <col min="11" max="11" width="60.7109375" style="73" customWidth="1"/>
    <col min="12" max="12" width="20.85546875" style="73" customWidth="1"/>
    <col min="13" max="13" width="37.42578125" style="73" customWidth="1"/>
    <col min="14" max="14" width="23.42578125" style="73" customWidth="1"/>
    <col min="15" max="15" width="6.140625" style="73" customWidth="1"/>
    <col min="16" max="16" width="14.42578125" style="73" customWidth="1"/>
    <col min="17" max="17" width="15.85546875" style="73" customWidth="1"/>
    <col min="18" max="19" width="8.85546875" style="73" customWidth="1"/>
    <col min="20" max="20" width="8.85546875" style="79" customWidth="1"/>
    <col min="21" max="21" width="8.5703125" style="79" customWidth="1"/>
    <col min="22" max="22" width="9.42578125" style="73" customWidth="1"/>
    <col min="23" max="23" width="8.140625" style="127" customWidth="1"/>
    <col min="24" max="24" width="8.7109375" style="127" customWidth="1"/>
    <col min="25" max="25" width="7.140625" style="127" customWidth="1"/>
    <col min="26" max="26" width="9" style="117" customWidth="1"/>
    <col min="27" max="27" width="6.28515625" style="118" customWidth="1"/>
    <col min="28" max="28" width="10" style="134" customWidth="1"/>
    <col min="29" max="29" width="10" style="117" customWidth="1"/>
    <col min="30" max="30" width="9.85546875" style="118" customWidth="1"/>
    <col min="31" max="31" width="7.85546875" style="73" customWidth="1"/>
    <col min="32" max="32" width="9.5703125" style="79" customWidth="1"/>
    <col min="33" max="33" width="15.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11.14062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3"/>
      <c r="X1" s="123"/>
      <c r="Y1" s="123"/>
      <c r="Z1" s="128"/>
      <c r="AA1" s="77"/>
      <c r="AB1" s="132"/>
      <c r="AC1" s="77"/>
      <c r="AD1" s="77"/>
      <c r="AE1" s="77"/>
      <c r="AF1" s="77"/>
      <c r="AS1" s="79" t="s">
        <v>682</v>
      </c>
      <c r="AY1" s="76"/>
    </row>
    <row r="2" spans="1:54" x14ac:dyDescent="0.25">
      <c r="G2" s="74" t="s">
        <v>609</v>
      </c>
      <c r="I2" s="74" t="s">
        <v>609</v>
      </c>
      <c r="J2" s="74" t="s">
        <v>609</v>
      </c>
      <c r="K2" s="74" t="s">
        <v>609</v>
      </c>
      <c r="L2" s="74" t="s">
        <v>609</v>
      </c>
      <c r="M2" s="74" t="s">
        <v>609</v>
      </c>
      <c r="N2" s="74" t="s">
        <v>609</v>
      </c>
      <c r="O2" s="74"/>
      <c r="S2" s="74" t="s">
        <v>609</v>
      </c>
      <c r="T2" s="311" t="s">
        <v>672</v>
      </c>
      <c r="U2" s="312"/>
      <c r="V2" s="302" t="s">
        <v>610</v>
      </c>
      <c r="W2" s="303"/>
      <c r="X2" s="303"/>
      <c r="Y2" s="303"/>
      <c r="Z2" s="303"/>
      <c r="AA2" s="303"/>
      <c r="AB2" s="303"/>
      <c r="AC2" s="303"/>
      <c r="AD2" s="303"/>
      <c r="AE2" s="303"/>
      <c r="AF2" s="304"/>
      <c r="AG2" s="305" t="s">
        <v>611</v>
      </c>
      <c r="AH2" s="305"/>
      <c r="AI2" s="305"/>
      <c r="AK2" s="306" t="s">
        <v>612</v>
      </c>
      <c r="AL2" s="307"/>
      <c r="AM2" s="307"/>
      <c r="AN2" s="307"/>
      <c r="AO2" s="307"/>
      <c r="AP2" s="307"/>
      <c r="AQ2" s="307"/>
      <c r="AR2" s="307"/>
      <c r="AS2" s="307"/>
      <c r="AT2" s="307"/>
      <c r="AU2" s="307"/>
      <c r="AV2" s="308"/>
      <c r="AW2" s="309" t="s">
        <v>613</v>
      </c>
      <c r="AX2" s="310"/>
      <c r="AY2" s="310"/>
      <c r="AZ2" s="80"/>
      <c r="BA2" s="81"/>
      <c r="BB2" s="81"/>
    </row>
    <row r="3" spans="1:54" ht="68.099999999999994" customHeight="1" x14ac:dyDescent="0.25">
      <c r="A3" s="82" t="s">
        <v>614</v>
      </c>
      <c r="B3" s="82" t="s">
        <v>615</v>
      </c>
      <c r="C3" s="83" t="s">
        <v>616</v>
      </c>
      <c r="D3" s="83" t="s">
        <v>684</v>
      </c>
      <c r="E3" s="84" t="s">
        <v>3</v>
      </c>
      <c r="F3" s="84" t="s">
        <v>20</v>
      </c>
      <c r="G3" s="85" t="s">
        <v>617</v>
      </c>
      <c r="H3" s="83" t="s">
        <v>618</v>
      </c>
      <c r="I3" s="86" t="s">
        <v>619</v>
      </c>
      <c r="J3" s="86" t="s">
        <v>620</v>
      </c>
      <c r="K3" s="86" t="s">
        <v>621</v>
      </c>
      <c r="L3" s="86" t="s">
        <v>687</v>
      </c>
      <c r="M3" s="86" t="s">
        <v>622</v>
      </c>
      <c r="N3" s="86" t="s">
        <v>623</v>
      </c>
      <c r="O3" s="83" t="s">
        <v>685</v>
      </c>
      <c r="P3" s="83" t="s">
        <v>624</v>
      </c>
      <c r="Q3" s="83" t="s">
        <v>625</v>
      </c>
      <c r="R3" s="83" t="s">
        <v>683</v>
      </c>
      <c r="S3" s="86" t="s">
        <v>626</v>
      </c>
      <c r="T3" s="130" t="s">
        <v>673</v>
      </c>
      <c r="U3" s="87" t="s">
        <v>627</v>
      </c>
      <c r="V3" s="88" t="s">
        <v>4</v>
      </c>
      <c r="W3" s="124" t="s">
        <v>628</v>
      </c>
      <c r="X3" s="124" t="s">
        <v>629</v>
      </c>
      <c r="Y3" s="124" t="s">
        <v>630</v>
      </c>
      <c r="Z3" s="89" t="s">
        <v>631</v>
      </c>
      <c r="AA3" s="90" t="s">
        <v>632</v>
      </c>
      <c r="AB3" s="133" t="s">
        <v>633</v>
      </c>
      <c r="AC3" s="91" t="s">
        <v>634</v>
      </c>
      <c r="AD3" s="92" t="s">
        <v>635</v>
      </c>
      <c r="AE3" s="82" t="s">
        <v>636</v>
      </c>
      <c r="AF3" s="93" t="s">
        <v>637</v>
      </c>
      <c r="AG3" s="82" t="s">
        <v>638</v>
      </c>
      <c r="AH3" s="94" t="s">
        <v>639</v>
      </c>
      <c r="AI3" s="95" t="s">
        <v>640</v>
      </c>
      <c r="AJ3" s="93" t="s">
        <v>641</v>
      </c>
      <c r="AK3" s="94" t="s">
        <v>642</v>
      </c>
      <c r="AL3" s="93" t="s">
        <v>643</v>
      </c>
      <c r="AM3" s="94" t="s">
        <v>644</v>
      </c>
      <c r="AN3" s="93" t="s">
        <v>645</v>
      </c>
      <c r="AO3" s="94" t="s">
        <v>646</v>
      </c>
      <c r="AP3" s="93" t="s">
        <v>647</v>
      </c>
      <c r="AQ3" s="94" t="s">
        <v>648</v>
      </c>
      <c r="AR3" s="93" t="s">
        <v>649</v>
      </c>
      <c r="AS3" s="131" t="s">
        <v>681</v>
      </c>
      <c r="AT3" s="94" t="s">
        <v>674</v>
      </c>
      <c r="AU3" s="93" t="s">
        <v>675</v>
      </c>
      <c r="AV3" s="93" t="s">
        <v>650</v>
      </c>
      <c r="AW3" s="96" t="s">
        <v>651</v>
      </c>
      <c r="AX3" s="97" t="s">
        <v>655</v>
      </c>
      <c r="AY3" s="98" t="s">
        <v>656</v>
      </c>
      <c r="AZ3" s="82" t="s">
        <v>652</v>
      </c>
      <c r="BA3" s="93" t="s">
        <v>653</v>
      </c>
      <c r="BB3" s="93" t="s">
        <v>654</v>
      </c>
    </row>
    <row r="4" spans="1:54" s="113" customFormat="1" ht="30" x14ac:dyDescent="0.25">
      <c r="A4" s="99">
        <v>1</v>
      </c>
      <c r="B4" s="100"/>
      <c r="C4" s="100"/>
      <c r="D4" s="100"/>
      <c r="E4" s="100"/>
      <c r="F4" s="100"/>
      <c r="G4" s="100" t="s">
        <v>663</v>
      </c>
      <c r="H4" s="101"/>
      <c r="I4" s="100" t="s">
        <v>926</v>
      </c>
      <c r="J4" s="100" t="s">
        <v>907</v>
      </c>
      <c r="K4" s="114" t="s">
        <v>928</v>
      </c>
      <c r="L4" s="115" t="s">
        <v>908</v>
      </c>
      <c r="M4" s="100" t="s">
        <v>879</v>
      </c>
      <c r="N4" s="100" t="s">
        <v>929</v>
      </c>
      <c r="O4" s="100"/>
      <c r="P4" s="298" t="s">
        <v>932</v>
      </c>
      <c r="Q4" s="299" t="s">
        <v>944</v>
      </c>
      <c r="R4" s="100"/>
      <c r="S4" s="100" t="s">
        <v>505</v>
      </c>
      <c r="T4" s="129">
        <v>3.25</v>
      </c>
      <c r="U4" s="120">
        <v>3.35</v>
      </c>
      <c r="V4" s="100" t="s">
        <v>101</v>
      </c>
      <c r="W4" s="125">
        <v>30</v>
      </c>
      <c r="X4" s="125">
        <v>25</v>
      </c>
      <c r="Y4" s="125">
        <v>26</v>
      </c>
      <c r="Z4" s="104">
        <v>5</v>
      </c>
      <c r="AA4" s="103">
        <v>4</v>
      </c>
      <c r="AB4" s="219">
        <f>IF(W4="","",W4*X4*Y4/1000000)</f>
        <v>1.95E-2</v>
      </c>
      <c r="AC4" s="104">
        <v>63</v>
      </c>
      <c r="AD4" s="105">
        <f>IF(AA4="","",AC4/AB4*AA4)</f>
        <v>12923</v>
      </c>
      <c r="AE4" s="106">
        <v>3500</v>
      </c>
      <c r="AF4" s="107">
        <f>IF(ISERROR(AE4/AD4),"",AE4/AD4)</f>
        <v>0.27</v>
      </c>
      <c r="AG4" s="100" t="s">
        <v>912</v>
      </c>
      <c r="AH4" s="108">
        <v>0.41399999999999998</v>
      </c>
      <c r="AI4" s="107">
        <f>IF(ISERROR(U4*AH4),"",U4*AH4)</f>
        <v>1.39</v>
      </c>
      <c r="AJ4" s="107">
        <f>IF(ISERROR(U4+AF4+AI4),"",U4+AF4+AI4)</f>
        <v>5.01</v>
      </c>
      <c r="AK4" s="109">
        <v>0</v>
      </c>
      <c r="AL4" s="107">
        <f t="shared" ref="AL4:AL15" si="0">IF(ISERROR(AY4*AK4),"",AY4*AK4)</f>
        <v>0</v>
      </c>
      <c r="AM4" s="109">
        <v>0</v>
      </c>
      <c r="AN4" s="107">
        <f t="shared" ref="AN4:AN15" si="1">IF(ISERROR(AY4*AM4),"",AY4*AM4)</f>
        <v>0</v>
      </c>
      <c r="AO4" s="109">
        <v>0</v>
      </c>
      <c r="AP4" s="107">
        <f>IF(ISERROR(AY4*AO4),"",AY4*AO4)</f>
        <v>0</v>
      </c>
      <c r="AQ4" s="109">
        <v>0</v>
      </c>
      <c r="AR4" s="107">
        <f>IF(ISERROR(U4*AQ4),"",U4*AQ4)</f>
        <v>0</v>
      </c>
      <c r="AS4" s="112">
        <v>0</v>
      </c>
      <c r="AT4" s="109">
        <v>0</v>
      </c>
      <c r="AU4" s="107">
        <f>IF(ISERROR(AY4*AT4),"",AY4*AT4)</f>
        <v>0</v>
      </c>
      <c r="AV4" s="107">
        <f>IF(ISERROR(AL4+AN4+AP4+AR4+AU4),"",AL4+AN4+AP4+AR4+AU4)</f>
        <v>0</v>
      </c>
      <c r="AW4" s="107">
        <f t="shared" ref="AW4:AW15" si="2">IF(ISERROR(AJ4+AV4),"",AJ4+AV4)</f>
        <v>5.01</v>
      </c>
      <c r="AX4" s="111">
        <f t="shared" ref="AX4:AX15" si="3">IF(ISERROR((AY4-AW4)/AY4),"",(AY4-AW4)/AY4)</f>
        <v>0.2843</v>
      </c>
      <c r="AY4" s="81">
        <v>7</v>
      </c>
      <c r="AZ4" s="103">
        <v>1380</v>
      </c>
      <c r="BA4" s="107">
        <f>IF(ISERROR(AW4*AZ4),"",AW4*AZ4)</f>
        <v>6913.8</v>
      </c>
      <c r="BB4" s="107">
        <f>IF(ISERROR(AY4*AZ4),"",AY4*AZ4)</f>
        <v>9660</v>
      </c>
    </row>
    <row r="5" spans="1:54" s="113" customFormat="1" ht="30" x14ac:dyDescent="0.25">
      <c r="A5" s="99">
        <v>2</v>
      </c>
      <c r="B5" s="100"/>
      <c r="C5" s="100"/>
      <c r="D5" s="100"/>
      <c r="E5" s="100"/>
      <c r="F5" s="100"/>
      <c r="G5" s="100" t="s">
        <v>663</v>
      </c>
      <c r="H5" s="101"/>
      <c r="I5" s="100" t="s">
        <v>926</v>
      </c>
      <c r="J5" s="100" t="s">
        <v>907</v>
      </c>
      <c r="K5" s="114" t="s">
        <v>928</v>
      </c>
      <c r="L5" s="115" t="s">
        <v>908</v>
      </c>
      <c r="M5" s="100" t="s">
        <v>880</v>
      </c>
      <c r="N5" s="100" t="s">
        <v>929</v>
      </c>
      <c r="O5" s="100"/>
      <c r="P5" s="298" t="s">
        <v>933</v>
      </c>
      <c r="Q5" s="299" t="s">
        <v>945</v>
      </c>
      <c r="R5" s="100"/>
      <c r="S5" s="100" t="s">
        <v>505</v>
      </c>
      <c r="T5" s="129">
        <v>3.98</v>
      </c>
      <c r="U5" s="120">
        <v>4.0999999999999996</v>
      </c>
      <c r="V5" s="100" t="s">
        <v>101</v>
      </c>
      <c r="W5" s="125">
        <v>30</v>
      </c>
      <c r="X5" s="125">
        <v>25</v>
      </c>
      <c r="Y5" s="125">
        <v>30</v>
      </c>
      <c r="Z5" s="104">
        <v>6</v>
      </c>
      <c r="AA5" s="103">
        <v>4</v>
      </c>
      <c r="AB5" s="219">
        <f t="shared" ref="AB5:AB15" si="4">IF(W5="","",W5*X5*Y5/1000000)</f>
        <v>2.2499999999999999E-2</v>
      </c>
      <c r="AC5" s="104">
        <v>63</v>
      </c>
      <c r="AD5" s="105">
        <f t="shared" ref="AD5:AD15" si="5">IF(AA5="","",AC5/AB5*AA5)</f>
        <v>11200</v>
      </c>
      <c r="AE5" s="106">
        <v>3500</v>
      </c>
      <c r="AF5" s="107">
        <f t="shared" ref="AF5:AF15" si="6">IF(ISERROR(AE5/AD5),"",AE5/AD5)</f>
        <v>0.31</v>
      </c>
      <c r="AG5" s="100" t="s">
        <v>881</v>
      </c>
      <c r="AH5" s="108">
        <v>0.41399999999999998</v>
      </c>
      <c r="AI5" s="107">
        <f t="shared" ref="AI5:AI15" si="7">IF(ISERROR(U5*AH5),"",U5*AH5)</f>
        <v>1.7</v>
      </c>
      <c r="AJ5" s="107">
        <f t="shared" ref="AJ5:AJ15" si="8">IF(ISERROR(U5+AF5+AI5),"",U5+AF5+AI5)</f>
        <v>6.11</v>
      </c>
      <c r="AK5" s="109">
        <v>0</v>
      </c>
      <c r="AL5" s="107">
        <f t="shared" si="0"/>
        <v>0</v>
      </c>
      <c r="AM5" s="109">
        <v>0</v>
      </c>
      <c r="AN5" s="107">
        <f t="shared" si="1"/>
        <v>0</v>
      </c>
      <c r="AO5" s="109">
        <v>0</v>
      </c>
      <c r="AP5" s="107">
        <f t="shared" ref="AP5:AP15" si="9">IF(ISERROR(AY5*AO5),"",AY5*AO5)</f>
        <v>0</v>
      </c>
      <c r="AQ5" s="109">
        <v>0</v>
      </c>
      <c r="AR5" s="107">
        <f t="shared" ref="AR5:AR15" si="10">IF(ISERROR(U5*AQ5),"",U5*AQ5)</f>
        <v>0</v>
      </c>
      <c r="AS5" s="112">
        <v>0</v>
      </c>
      <c r="AT5" s="109">
        <v>0</v>
      </c>
      <c r="AU5" s="107">
        <f t="shared" ref="AU5:AU15" si="11">IF(ISERROR(AY5*AT5),"",AY5*AT5)</f>
        <v>0</v>
      </c>
      <c r="AV5" s="107">
        <f t="shared" ref="AV5:AV15" si="12">IF(ISERROR(AL5+AN5+AP5+AR5+AU5),"",AL5+AN5+AP5+AR5+AU5)</f>
        <v>0</v>
      </c>
      <c r="AW5" s="107">
        <f t="shared" si="2"/>
        <v>6.11</v>
      </c>
      <c r="AX5" s="111">
        <f t="shared" si="3"/>
        <v>0.28120000000000001</v>
      </c>
      <c r="AY5" s="81">
        <v>8.5</v>
      </c>
      <c r="AZ5" s="103"/>
      <c r="BA5" s="107">
        <f t="shared" ref="BA5:BA15" si="13">IF(ISERROR(AW5*AZ5),"",AW5*AZ5)</f>
        <v>0</v>
      </c>
      <c r="BB5" s="107">
        <f t="shared" ref="BB5:BB15" si="14">IF(ISERROR(AY5*AZ5),"",AY5*AZ5)</f>
        <v>0</v>
      </c>
    </row>
    <row r="6" spans="1:54" s="113" customFormat="1" ht="30" x14ac:dyDescent="0.25">
      <c r="A6" s="99">
        <v>3</v>
      </c>
      <c r="B6" s="100"/>
      <c r="C6" s="100"/>
      <c r="D6" s="100"/>
      <c r="E6" s="100"/>
      <c r="F6" s="100"/>
      <c r="G6" s="100" t="s">
        <v>663</v>
      </c>
      <c r="H6" s="101"/>
      <c r="I6" s="100" t="s">
        <v>926</v>
      </c>
      <c r="J6" s="100" t="s">
        <v>907</v>
      </c>
      <c r="K6" s="114" t="s">
        <v>928</v>
      </c>
      <c r="L6" s="115" t="s">
        <v>908</v>
      </c>
      <c r="M6" s="100" t="s">
        <v>879</v>
      </c>
      <c r="N6" s="100" t="s">
        <v>930</v>
      </c>
      <c r="O6" s="100"/>
      <c r="P6" s="298" t="s">
        <v>934</v>
      </c>
      <c r="Q6" s="299" t="s">
        <v>946</v>
      </c>
      <c r="R6" s="100"/>
      <c r="S6" s="100" t="s">
        <v>505</v>
      </c>
      <c r="T6" s="129">
        <v>3.25</v>
      </c>
      <c r="U6" s="120">
        <v>3.35</v>
      </c>
      <c r="V6" s="100" t="s">
        <v>101</v>
      </c>
      <c r="W6" s="125">
        <v>30</v>
      </c>
      <c r="X6" s="125">
        <v>25</v>
      </c>
      <c r="Y6" s="125">
        <v>26</v>
      </c>
      <c r="Z6" s="104">
        <v>5</v>
      </c>
      <c r="AA6" s="103">
        <v>4</v>
      </c>
      <c r="AB6" s="219">
        <f t="shared" si="4"/>
        <v>1.95E-2</v>
      </c>
      <c r="AC6" s="104">
        <v>63</v>
      </c>
      <c r="AD6" s="105">
        <f t="shared" si="5"/>
        <v>12923</v>
      </c>
      <c r="AE6" s="106">
        <v>3500</v>
      </c>
      <c r="AF6" s="107">
        <f t="shared" si="6"/>
        <v>0.27</v>
      </c>
      <c r="AG6" s="100" t="s">
        <v>881</v>
      </c>
      <c r="AH6" s="108">
        <v>0.41399999999999998</v>
      </c>
      <c r="AI6" s="107">
        <f t="shared" si="7"/>
        <v>1.39</v>
      </c>
      <c r="AJ6" s="107">
        <f t="shared" si="8"/>
        <v>5.01</v>
      </c>
      <c r="AK6" s="109">
        <v>0</v>
      </c>
      <c r="AL6" s="107">
        <f t="shared" si="0"/>
        <v>0</v>
      </c>
      <c r="AM6" s="109">
        <v>0</v>
      </c>
      <c r="AN6" s="107">
        <f t="shared" si="1"/>
        <v>0</v>
      </c>
      <c r="AO6" s="109">
        <v>0</v>
      </c>
      <c r="AP6" s="107">
        <f t="shared" si="9"/>
        <v>0</v>
      </c>
      <c r="AQ6" s="109">
        <v>0</v>
      </c>
      <c r="AR6" s="107">
        <f t="shared" si="10"/>
        <v>0</v>
      </c>
      <c r="AS6" s="112">
        <v>0</v>
      </c>
      <c r="AT6" s="109">
        <v>0</v>
      </c>
      <c r="AU6" s="107">
        <f t="shared" si="11"/>
        <v>0</v>
      </c>
      <c r="AV6" s="107">
        <f t="shared" si="12"/>
        <v>0</v>
      </c>
      <c r="AW6" s="107">
        <f t="shared" si="2"/>
        <v>5.01</v>
      </c>
      <c r="AX6" s="111">
        <f t="shared" si="3"/>
        <v>0.2843</v>
      </c>
      <c r="AY6" s="81">
        <v>7</v>
      </c>
      <c r="AZ6" s="103">
        <v>1380</v>
      </c>
      <c r="BA6" s="107">
        <f t="shared" si="13"/>
        <v>6913.8</v>
      </c>
      <c r="BB6" s="107">
        <f t="shared" si="14"/>
        <v>9660</v>
      </c>
    </row>
    <row r="7" spans="1:54" s="113" customFormat="1" ht="30" x14ac:dyDescent="0.25">
      <c r="A7" s="99">
        <v>4</v>
      </c>
      <c r="B7" s="100"/>
      <c r="C7" s="100"/>
      <c r="D7" s="100"/>
      <c r="E7" s="100"/>
      <c r="F7" s="100"/>
      <c r="G7" s="100" t="s">
        <v>663</v>
      </c>
      <c r="H7" s="101"/>
      <c r="I7" s="100" t="s">
        <v>926</v>
      </c>
      <c r="J7" s="100" t="s">
        <v>907</v>
      </c>
      <c r="K7" s="114" t="s">
        <v>928</v>
      </c>
      <c r="L7" s="115" t="s">
        <v>908</v>
      </c>
      <c r="M7" s="100" t="s">
        <v>880</v>
      </c>
      <c r="N7" s="100" t="s">
        <v>930</v>
      </c>
      <c r="O7" s="100"/>
      <c r="P7" s="298" t="s">
        <v>935</v>
      </c>
      <c r="Q7" s="299" t="s">
        <v>947</v>
      </c>
      <c r="R7" s="100"/>
      <c r="S7" s="100" t="s">
        <v>505</v>
      </c>
      <c r="T7" s="129">
        <v>3.98</v>
      </c>
      <c r="U7" s="120">
        <v>4.0999999999999996</v>
      </c>
      <c r="V7" s="100" t="s">
        <v>101</v>
      </c>
      <c r="W7" s="125">
        <v>30</v>
      </c>
      <c r="X7" s="125">
        <v>25</v>
      </c>
      <c r="Y7" s="125">
        <v>30</v>
      </c>
      <c r="Z7" s="104">
        <v>6</v>
      </c>
      <c r="AA7" s="103">
        <v>4</v>
      </c>
      <c r="AB7" s="219">
        <f t="shared" si="4"/>
        <v>2.2499999999999999E-2</v>
      </c>
      <c r="AC7" s="104">
        <v>63</v>
      </c>
      <c r="AD7" s="105">
        <f t="shared" si="5"/>
        <v>11200</v>
      </c>
      <c r="AE7" s="106">
        <v>3500</v>
      </c>
      <c r="AF7" s="107">
        <f t="shared" si="6"/>
        <v>0.31</v>
      </c>
      <c r="AG7" s="100" t="s">
        <v>881</v>
      </c>
      <c r="AH7" s="108">
        <v>0.41399999999999998</v>
      </c>
      <c r="AI7" s="107">
        <f t="shared" si="7"/>
        <v>1.7</v>
      </c>
      <c r="AJ7" s="107">
        <f t="shared" si="8"/>
        <v>6.11</v>
      </c>
      <c r="AK7" s="109">
        <v>0</v>
      </c>
      <c r="AL7" s="107">
        <f t="shared" si="0"/>
        <v>0</v>
      </c>
      <c r="AM7" s="109">
        <v>0</v>
      </c>
      <c r="AN7" s="107">
        <f t="shared" si="1"/>
        <v>0</v>
      </c>
      <c r="AO7" s="109">
        <v>0</v>
      </c>
      <c r="AP7" s="107">
        <f t="shared" si="9"/>
        <v>0</v>
      </c>
      <c r="AQ7" s="109">
        <v>0</v>
      </c>
      <c r="AR7" s="107">
        <f t="shared" si="10"/>
        <v>0</v>
      </c>
      <c r="AS7" s="112">
        <v>0</v>
      </c>
      <c r="AT7" s="109">
        <v>0</v>
      </c>
      <c r="AU7" s="107">
        <f t="shared" si="11"/>
        <v>0</v>
      </c>
      <c r="AV7" s="107">
        <f t="shared" si="12"/>
        <v>0</v>
      </c>
      <c r="AW7" s="107">
        <f t="shared" si="2"/>
        <v>6.11</v>
      </c>
      <c r="AX7" s="111">
        <f t="shared" si="3"/>
        <v>0.28120000000000001</v>
      </c>
      <c r="AY7" s="81">
        <v>8.5</v>
      </c>
      <c r="AZ7" s="103">
        <v>918</v>
      </c>
      <c r="BA7" s="107">
        <f t="shared" si="13"/>
        <v>5608.98</v>
      </c>
      <c r="BB7" s="107">
        <f t="shared" si="14"/>
        <v>7803</v>
      </c>
    </row>
    <row r="8" spans="1:54" s="113" customFormat="1" ht="30" x14ac:dyDescent="0.25">
      <c r="A8" s="99">
        <v>5</v>
      </c>
      <c r="B8" s="100"/>
      <c r="C8" s="100"/>
      <c r="D8" s="100"/>
      <c r="E8" s="100"/>
      <c r="F8" s="100"/>
      <c r="G8" s="100" t="s">
        <v>663</v>
      </c>
      <c r="H8" s="101"/>
      <c r="I8" s="100" t="s">
        <v>926</v>
      </c>
      <c r="J8" s="100" t="s">
        <v>907</v>
      </c>
      <c r="K8" s="114" t="s">
        <v>928</v>
      </c>
      <c r="L8" s="115" t="s">
        <v>908</v>
      </c>
      <c r="M8" s="100" t="s">
        <v>879</v>
      </c>
      <c r="N8" s="100" t="s">
        <v>931</v>
      </c>
      <c r="O8" s="100"/>
      <c r="P8" s="298" t="s">
        <v>936</v>
      </c>
      <c r="Q8" s="299" t="s">
        <v>948</v>
      </c>
      <c r="R8" s="100"/>
      <c r="S8" s="100" t="s">
        <v>505</v>
      </c>
      <c r="T8" s="129">
        <v>3.25</v>
      </c>
      <c r="U8" s="120">
        <v>3.35</v>
      </c>
      <c r="V8" s="100" t="s">
        <v>101</v>
      </c>
      <c r="W8" s="125">
        <v>30</v>
      </c>
      <c r="X8" s="125">
        <v>25</v>
      </c>
      <c r="Y8" s="125">
        <v>26</v>
      </c>
      <c r="Z8" s="104">
        <v>5</v>
      </c>
      <c r="AA8" s="103">
        <v>4</v>
      </c>
      <c r="AB8" s="219">
        <f t="shared" si="4"/>
        <v>1.95E-2</v>
      </c>
      <c r="AC8" s="104">
        <v>63</v>
      </c>
      <c r="AD8" s="105">
        <f t="shared" si="5"/>
        <v>12923</v>
      </c>
      <c r="AE8" s="106">
        <v>3500</v>
      </c>
      <c r="AF8" s="107">
        <f t="shared" si="6"/>
        <v>0.27</v>
      </c>
      <c r="AG8" s="100" t="s">
        <v>881</v>
      </c>
      <c r="AH8" s="108">
        <v>0.41399999999999998</v>
      </c>
      <c r="AI8" s="107">
        <f t="shared" si="7"/>
        <v>1.39</v>
      </c>
      <c r="AJ8" s="107">
        <f t="shared" si="8"/>
        <v>5.01</v>
      </c>
      <c r="AK8" s="109">
        <v>0</v>
      </c>
      <c r="AL8" s="107">
        <f t="shared" si="0"/>
        <v>0</v>
      </c>
      <c r="AM8" s="109">
        <v>0</v>
      </c>
      <c r="AN8" s="107">
        <f t="shared" si="1"/>
        <v>0</v>
      </c>
      <c r="AO8" s="109">
        <v>0</v>
      </c>
      <c r="AP8" s="107">
        <f t="shared" si="9"/>
        <v>0</v>
      </c>
      <c r="AQ8" s="109">
        <v>0</v>
      </c>
      <c r="AR8" s="107">
        <f t="shared" si="10"/>
        <v>0</v>
      </c>
      <c r="AS8" s="112">
        <v>0</v>
      </c>
      <c r="AT8" s="109">
        <v>0</v>
      </c>
      <c r="AU8" s="107">
        <f t="shared" si="11"/>
        <v>0</v>
      </c>
      <c r="AV8" s="107">
        <f t="shared" si="12"/>
        <v>0</v>
      </c>
      <c r="AW8" s="107">
        <f t="shared" si="2"/>
        <v>5.01</v>
      </c>
      <c r="AX8" s="111">
        <f t="shared" si="3"/>
        <v>0.2843</v>
      </c>
      <c r="AY8" s="81">
        <v>7</v>
      </c>
      <c r="AZ8" s="103">
        <v>1380</v>
      </c>
      <c r="BA8" s="107">
        <f t="shared" si="13"/>
        <v>6913.8</v>
      </c>
      <c r="BB8" s="107">
        <f t="shared" si="14"/>
        <v>9660</v>
      </c>
    </row>
    <row r="9" spans="1:54" s="113" customFormat="1" ht="30" x14ac:dyDescent="0.25">
      <c r="A9" s="99">
        <v>6</v>
      </c>
      <c r="B9" s="100"/>
      <c r="C9" s="100"/>
      <c r="D9" s="100"/>
      <c r="E9" s="100"/>
      <c r="F9" s="100"/>
      <c r="G9" s="100" t="s">
        <v>663</v>
      </c>
      <c r="H9" s="101"/>
      <c r="I9" s="100" t="s">
        <v>926</v>
      </c>
      <c r="J9" s="100" t="s">
        <v>907</v>
      </c>
      <c r="K9" s="114" t="s">
        <v>928</v>
      </c>
      <c r="L9" s="115" t="s">
        <v>908</v>
      </c>
      <c r="M9" s="100" t="s">
        <v>880</v>
      </c>
      <c r="N9" s="100" t="s">
        <v>931</v>
      </c>
      <c r="O9" s="100"/>
      <c r="P9" s="298" t="s">
        <v>937</v>
      </c>
      <c r="Q9" s="299" t="s">
        <v>949</v>
      </c>
      <c r="R9" s="100"/>
      <c r="S9" s="100" t="s">
        <v>505</v>
      </c>
      <c r="T9" s="129">
        <v>3.98</v>
      </c>
      <c r="U9" s="120">
        <v>4.0999999999999996</v>
      </c>
      <c r="V9" s="100" t="s">
        <v>101</v>
      </c>
      <c r="W9" s="125">
        <v>30</v>
      </c>
      <c r="X9" s="125">
        <v>25</v>
      </c>
      <c r="Y9" s="125">
        <v>30</v>
      </c>
      <c r="Z9" s="104">
        <v>6</v>
      </c>
      <c r="AA9" s="103">
        <v>4</v>
      </c>
      <c r="AB9" s="219">
        <f t="shared" si="4"/>
        <v>2.2499999999999999E-2</v>
      </c>
      <c r="AC9" s="104">
        <v>63</v>
      </c>
      <c r="AD9" s="105">
        <f t="shared" si="5"/>
        <v>11200</v>
      </c>
      <c r="AE9" s="106">
        <v>3500</v>
      </c>
      <c r="AF9" s="107">
        <f t="shared" si="6"/>
        <v>0.31</v>
      </c>
      <c r="AG9" s="100" t="s">
        <v>881</v>
      </c>
      <c r="AH9" s="108">
        <v>0.41399999999999998</v>
      </c>
      <c r="AI9" s="107">
        <f t="shared" si="7"/>
        <v>1.7</v>
      </c>
      <c r="AJ9" s="107">
        <f t="shared" si="8"/>
        <v>6.11</v>
      </c>
      <c r="AK9" s="109">
        <v>0</v>
      </c>
      <c r="AL9" s="107">
        <f t="shared" si="0"/>
        <v>0</v>
      </c>
      <c r="AM9" s="109">
        <v>0</v>
      </c>
      <c r="AN9" s="107">
        <f t="shared" si="1"/>
        <v>0</v>
      </c>
      <c r="AO9" s="109">
        <v>0</v>
      </c>
      <c r="AP9" s="107">
        <f t="shared" si="9"/>
        <v>0</v>
      </c>
      <c r="AQ9" s="109">
        <v>0</v>
      </c>
      <c r="AR9" s="107">
        <f t="shared" si="10"/>
        <v>0</v>
      </c>
      <c r="AS9" s="112">
        <v>0</v>
      </c>
      <c r="AT9" s="109">
        <v>0</v>
      </c>
      <c r="AU9" s="107">
        <f t="shared" si="11"/>
        <v>0</v>
      </c>
      <c r="AV9" s="107">
        <f t="shared" si="12"/>
        <v>0</v>
      </c>
      <c r="AW9" s="107">
        <f t="shared" si="2"/>
        <v>6.11</v>
      </c>
      <c r="AX9" s="111">
        <f t="shared" si="3"/>
        <v>0.28120000000000001</v>
      </c>
      <c r="AY9" s="81">
        <v>8.5</v>
      </c>
      <c r="AZ9" s="103">
        <v>918</v>
      </c>
      <c r="BA9" s="107">
        <f t="shared" si="13"/>
        <v>5608.98</v>
      </c>
      <c r="BB9" s="107">
        <f t="shared" si="14"/>
        <v>7803</v>
      </c>
    </row>
    <row r="10" spans="1:54" ht="30" x14ac:dyDescent="0.25">
      <c r="A10" s="114">
        <v>7</v>
      </c>
      <c r="B10" s="115"/>
      <c r="C10" s="115"/>
      <c r="D10" s="115"/>
      <c r="E10" s="100"/>
      <c r="F10" s="100"/>
      <c r="G10" s="100" t="s">
        <v>663</v>
      </c>
      <c r="H10" s="101"/>
      <c r="I10" s="100" t="s">
        <v>926</v>
      </c>
      <c r="J10" s="100" t="s">
        <v>907</v>
      </c>
      <c r="K10" s="114" t="s">
        <v>928</v>
      </c>
      <c r="L10" s="115" t="s">
        <v>908</v>
      </c>
      <c r="M10" s="100" t="s">
        <v>879</v>
      </c>
      <c r="N10" s="100" t="s">
        <v>909</v>
      </c>
      <c r="O10" s="100"/>
      <c r="P10" s="298" t="s">
        <v>938</v>
      </c>
      <c r="Q10" s="299" t="s">
        <v>950</v>
      </c>
      <c r="R10" s="115"/>
      <c r="S10" s="100" t="s">
        <v>505</v>
      </c>
      <c r="T10" s="129">
        <v>3.25</v>
      </c>
      <c r="U10" s="120">
        <v>3.35</v>
      </c>
      <c r="V10" s="100" t="s">
        <v>101</v>
      </c>
      <c r="W10" s="126">
        <v>30</v>
      </c>
      <c r="X10" s="126">
        <v>25</v>
      </c>
      <c r="Y10" s="126">
        <v>26</v>
      </c>
      <c r="Z10" s="104">
        <v>5</v>
      </c>
      <c r="AA10" s="103">
        <v>4</v>
      </c>
      <c r="AB10" s="220">
        <f t="shared" si="4"/>
        <v>1.95E-2</v>
      </c>
      <c r="AC10" s="104">
        <v>63</v>
      </c>
      <c r="AD10" s="105">
        <f t="shared" si="5"/>
        <v>12923</v>
      </c>
      <c r="AE10" s="106">
        <v>3500</v>
      </c>
      <c r="AF10" s="110">
        <f t="shared" si="6"/>
        <v>0.27</v>
      </c>
      <c r="AG10" s="115" t="s">
        <v>881</v>
      </c>
      <c r="AH10" s="108">
        <v>0.41399999999999998</v>
      </c>
      <c r="AI10" s="107">
        <f t="shared" si="7"/>
        <v>1.39</v>
      </c>
      <c r="AJ10" s="107">
        <f t="shared" si="8"/>
        <v>5.01</v>
      </c>
      <c r="AK10" s="109">
        <v>0</v>
      </c>
      <c r="AL10" s="110">
        <f t="shared" si="0"/>
        <v>0</v>
      </c>
      <c r="AM10" s="109">
        <v>0</v>
      </c>
      <c r="AN10" s="110">
        <f t="shared" si="1"/>
        <v>0</v>
      </c>
      <c r="AO10" s="109">
        <v>0</v>
      </c>
      <c r="AP10" s="107">
        <f t="shared" si="9"/>
        <v>0</v>
      </c>
      <c r="AQ10" s="109">
        <v>0</v>
      </c>
      <c r="AR10" s="107">
        <f t="shared" si="10"/>
        <v>0</v>
      </c>
      <c r="AS10" s="112">
        <v>0</v>
      </c>
      <c r="AT10" s="109">
        <v>0</v>
      </c>
      <c r="AU10" s="107">
        <f t="shared" si="11"/>
        <v>0</v>
      </c>
      <c r="AV10" s="107">
        <f t="shared" si="12"/>
        <v>0</v>
      </c>
      <c r="AW10" s="110">
        <f t="shared" si="2"/>
        <v>5.01</v>
      </c>
      <c r="AX10" s="116">
        <f t="shared" si="3"/>
        <v>0.2843</v>
      </c>
      <c r="AY10" s="81">
        <v>7</v>
      </c>
      <c r="AZ10" s="80">
        <v>1380</v>
      </c>
      <c r="BA10" s="107">
        <f t="shared" si="13"/>
        <v>6913.8</v>
      </c>
      <c r="BB10" s="107">
        <f t="shared" si="14"/>
        <v>9660</v>
      </c>
    </row>
    <row r="11" spans="1:54" ht="30" x14ac:dyDescent="0.25">
      <c r="A11" s="114">
        <v>8</v>
      </c>
      <c r="B11" s="115"/>
      <c r="C11" s="115"/>
      <c r="D11" s="115"/>
      <c r="E11" s="100"/>
      <c r="F11" s="100"/>
      <c r="G11" s="100" t="s">
        <v>663</v>
      </c>
      <c r="H11" s="101"/>
      <c r="I11" s="100" t="s">
        <v>926</v>
      </c>
      <c r="J11" s="100" t="s">
        <v>907</v>
      </c>
      <c r="K11" s="114" t="s">
        <v>928</v>
      </c>
      <c r="L11" s="115" t="s">
        <v>908</v>
      </c>
      <c r="M11" s="102" t="s">
        <v>880</v>
      </c>
      <c r="N11" s="100" t="s">
        <v>909</v>
      </c>
      <c r="O11" s="100"/>
      <c r="P11" s="298" t="s">
        <v>939</v>
      </c>
      <c r="Q11" s="299" t="s">
        <v>951</v>
      </c>
      <c r="R11" s="115"/>
      <c r="S11" s="100" t="s">
        <v>505</v>
      </c>
      <c r="T11" s="129">
        <v>3.98</v>
      </c>
      <c r="U11" s="120">
        <v>4.0999999999999996</v>
      </c>
      <c r="V11" s="100" t="s">
        <v>101</v>
      </c>
      <c r="W11" s="126">
        <v>30</v>
      </c>
      <c r="X11" s="126">
        <v>25</v>
      </c>
      <c r="Y11" s="126">
        <v>30</v>
      </c>
      <c r="Z11" s="104">
        <v>6</v>
      </c>
      <c r="AA11" s="103">
        <v>4</v>
      </c>
      <c r="AB11" s="220">
        <f t="shared" si="4"/>
        <v>2.2499999999999999E-2</v>
      </c>
      <c r="AC11" s="104">
        <v>63</v>
      </c>
      <c r="AD11" s="105">
        <f t="shared" si="5"/>
        <v>11200</v>
      </c>
      <c r="AE11" s="106">
        <v>3500</v>
      </c>
      <c r="AF11" s="110">
        <f t="shared" si="6"/>
        <v>0.31</v>
      </c>
      <c r="AG11" s="119" t="s">
        <v>881</v>
      </c>
      <c r="AH11" s="108">
        <v>0.41399999999999998</v>
      </c>
      <c r="AI11" s="107">
        <f t="shared" si="7"/>
        <v>1.7</v>
      </c>
      <c r="AJ11" s="107">
        <f t="shared" si="8"/>
        <v>6.11</v>
      </c>
      <c r="AK11" s="109">
        <v>0</v>
      </c>
      <c r="AL11" s="110">
        <f t="shared" si="0"/>
        <v>0</v>
      </c>
      <c r="AM11" s="109">
        <v>0</v>
      </c>
      <c r="AN11" s="110">
        <f t="shared" si="1"/>
        <v>0</v>
      </c>
      <c r="AO11" s="109">
        <v>0</v>
      </c>
      <c r="AP11" s="107">
        <f t="shared" si="9"/>
        <v>0</v>
      </c>
      <c r="AQ11" s="109">
        <v>0</v>
      </c>
      <c r="AR11" s="107">
        <f t="shared" si="10"/>
        <v>0</v>
      </c>
      <c r="AS11" s="112">
        <v>0</v>
      </c>
      <c r="AT11" s="109">
        <v>0</v>
      </c>
      <c r="AU11" s="107">
        <f t="shared" si="11"/>
        <v>0</v>
      </c>
      <c r="AV11" s="107">
        <f t="shared" si="12"/>
        <v>0</v>
      </c>
      <c r="AW11" s="110">
        <f t="shared" si="2"/>
        <v>6.11</v>
      </c>
      <c r="AX11" s="116">
        <f t="shared" si="3"/>
        <v>0.28120000000000001</v>
      </c>
      <c r="AY11" s="81">
        <v>8.5</v>
      </c>
      <c r="AZ11" s="80"/>
      <c r="BA11" s="107">
        <f t="shared" si="13"/>
        <v>0</v>
      </c>
      <c r="BB11" s="107">
        <f t="shared" si="14"/>
        <v>0</v>
      </c>
    </row>
    <row r="12" spans="1:54" ht="30" x14ac:dyDescent="0.25">
      <c r="A12" s="114">
        <v>9</v>
      </c>
      <c r="B12" s="115"/>
      <c r="C12" s="115"/>
      <c r="D12" s="115"/>
      <c r="E12" s="100"/>
      <c r="F12" s="100"/>
      <c r="G12" s="100" t="s">
        <v>663</v>
      </c>
      <c r="H12" s="101"/>
      <c r="I12" s="100" t="s">
        <v>926</v>
      </c>
      <c r="J12" s="100" t="s">
        <v>907</v>
      </c>
      <c r="K12" s="114" t="s">
        <v>928</v>
      </c>
      <c r="L12" s="115" t="s">
        <v>908</v>
      </c>
      <c r="M12" s="102" t="s">
        <v>879</v>
      </c>
      <c r="N12" s="100" t="s">
        <v>910</v>
      </c>
      <c r="O12" s="100"/>
      <c r="P12" s="298" t="s">
        <v>940</v>
      </c>
      <c r="Q12" s="299" t="s">
        <v>952</v>
      </c>
      <c r="R12" s="115"/>
      <c r="S12" s="100" t="s">
        <v>505</v>
      </c>
      <c r="T12" s="129">
        <v>3.25</v>
      </c>
      <c r="U12" s="120">
        <v>3.35</v>
      </c>
      <c r="V12" s="100" t="s">
        <v>101</v>
      </c>
      <c r="W12" s="126">
        <v>30</v>
      </c>
      <c r="X12" s="126">
        <v>25</v>
      </c>
      <c r="Y12" s="126">
        <v>26</v>
      </c>
      <c r="Z12" s="104">
        <v>5</v>
      </c>
      <c r="AA12" s="103">
        <v>4</v>
      </c>
      <c r="AB12" s="220">
        <f t="shared" si="4"/>
        <v>1.95E-2</v>
      </c>
      <c r="AC12" s="104">
        <v>63</v>
      </c>
      <c r="AD12" s="105">
        <f t="shared" si="5"/>
        <v>12923</v>
      </c>
      <c r="AE12" s="106">
        <v>3500</v>
      </c>
      <c r="AF12" s="110">
        <f t="shared" si="6"/>
        <v>0.27</v>
      </c>
      <c r="AG12" s="119" t="s">
        <v>881</v>
      </c>
      <c r="AH12" s="108">
        <v>0.41399999999999998</v>
      </c>
      <c r="AI12" s="107">
        <f t="shared" si="7"/>
        <v>1.39</v>
      </c>
      <c r="AJ12" s="107">
        <f t="shared" si="8"/>
        <v>5.01</v>
      </c>
      <c r="AK12" s="109">
        <v>0</v>
      </c>
      <c r="AL12" s="110">
        <f t="shared" si="0"/>
        <v>0</v>
      </c>
      <c r="AM12" s="109">
        <v>0</v>
      </c>
      <c r="AN12" s="110">
        <f t="shared" si="1"/>
        <v>0</v>
      </c>
      <c r="AO12" s="109">
        <v>0</v>
      </c>
      <c r="AP12" s="107">
        <f t="shared" si="9"/>
        <v>0</v>
      </c>
      <c r="AQ12" s="109">
        <v>0</v>
      </c>
      <c r="AR12" s="107">
        <f t="shared" si="10"/>
        <v>0</v>
      </c>
      <c r="AS12" s="112">
        <v>0</v>
      </c>
      <c r="AT12" s="109">
        <v>0</v>
      </c>
      <c r="AU12" s="107">
        <f t="shared" si="11"/>
        <v>0</v>
      </c>
      <c r="AV12" s="107">
        <f t="shared" si="12"/>
        <v>0</v>
      </c>
      <c r="AW12" s="110">
        <f t="shared" si="2"/>
        <v>5.01</v>
      </c>
      <c r="AX12" s="116">
        <f t="shared" si="3"/>
        <v>0.2843</v>
      </c>
      <c r="AY12" s="81">
        <v>7</v>
      </c>
      <c r="AZ12" s="80">
        <v>1380</v>
      </c>
      <c r="BA12" s="107">
        <f t="shared" si="13"/>
        <v>6913.8</v>
      </c>
      <c r="BB12" s="107">
        <f t="shared" si="14"/>
        <v>9660</v>
      </c>
    </row>
    <row r="13" spans="1:54" ht="30" x14ac:dyDescent="0.25">
      <c r="A13" s="114">
        <v>10</v>
      </c>
      <c r="B13" s="115"/>
      <c r="C13" s="115"/>
      <c r="D13" s="115"/>
      <c r="E13" s="100"/>
      <c r="F13" s="100"/>
      <c r="G13" s="100" t="s">
        <v>663</v>
      </c>
      <c r="H13" s="101"/>
      <c r="I13" s="100" t="s">
        <v>926</v>
      </c>
      <c r="J13" s="100" t="s">
        <v>907</v>
      </c>
      <c r="K13" s="114" t="s">
        <v>928</v>
      </c>
      <c r="L13" s="115" t="s">
        <v>908</v>
      </c>
      <c r="M13" s="102" t="s">
        <v>880</v>
      </c>
      <c r="N13" s="100" t="s">
        <v>910</v>
      </c>
      <c r="O13" s="100"/>
      <c r="P13" s="298" t="s">
        <v>941</v>
      </c>
      <c r="Q13" s="299" t="s">
        <v>953</v>
      </c>
      <c r="R13" s="115"/>
      <c r="S13" s="100" t="s">
        <v>505</v>
      </c>
      <c r="T13" s="129">
        <v>3.98</v>
      </c>
      <c r="U13" s="120">
        <v>4.0999999999999996</v>
      </c>
      <c r="V13" s="100" t="s">
        <v>101</v>
      </c>
      <c r="W13" s="126">
        <v>30</v>
      </c>
      <c r="X13" s="126">
        <v>25</v>
      </c>
      <c r="Y13" s="126">
        <v>30</v>
      </c>
      <c r="Z13" s="104">
        <v>6</v>
      </c>
      <c r="AA13" s="103">
        <v>4</v>
      </c>
      <c r="AB13" s="220">
        <f t="shared" si="4"/>
        <v>2.2499999999999999E-2</v>
      </c>
      <c r="AC13" s="104">
        <v>63</v>
      </c>
      <c r="AD13" s="105">
        <f t="shared" si="5"/>
        <v>11200</v>
      </c>
      <c r="AE13" s="106">
        <v>3500</v>
      </c>
      <c r="AF13" s="110">
        <f t="shared" si="6"/>
        <v>0.31</v>
      </c>
      <c r="AG13" s="119" t="s">
        <v>881</v>
      </c>
      <c r="AH13" s="108">
        <v>0.41399999999999998</v>
      </c>
      <c r="AI13" s="107">
        <f t="shared" si="7"/>
        <v>1.7</v>
      </c>
      <c r="AJ13" s="107">
        <f t="shared" si="8"/>
        <v>6.11</v>
      </c>
      <c r="AK13" s="109">
        <v>0</v>
      </c>
      <c r="AL13" s="110">
        <f t="shared" si="0"/>
        <v>0</v>
      </c>
      <c r="AM13" s="109">
        <v>0</v>
      </c>
      <c r="AN13" s="110">
        <f t="shared" si="1"/>
        <v>0</v>
      </c>
      <c r="AO13" s="109">
        <v>0</v>
      </c>
      <c r="AP13" s="107">
        <f t="shared" si="9"/>
        <v>0</v>
      </c>
      <c r="AQ13" s="109">
        <v>0</v>
      </c>
      <c r="AR13" s="107">
        <f t="shared" si="10"/>
        <v>0</v>
      </c>
      <c r="AS13" s="112">
        <v>0</v>
      </c>
      <c r="AT13" s="109">
        <v>0</v>
      </c>
      <c r="AU13" s="107">
        <f t="shared" si="11"/>
        <v>0</v>
      </c>
      <c r="AV13" s="107">
        <f t="shared" si="12"/>
        <v>0</v>
      </c>
      <c r="AW13" s="110">
        <f t="shared" si="2"/>
        <v>6.11</v>
      </c>
      <c r="AX13" s="116">
        <f t="shared" si="3"/>
        <v>0.28120000000000001</v>
      </c>
      <c r="AY13" s="81">
        <v>8.5</v>
      </c>
      <c r="AZ13" s="80"/>
      <c r="BA13" s="107">
        <f t="shared" si="13"/>
        <v>0</v>
      </c>
      <c r="BB13" s="107">
        <f t="shared" si="14"/>
        <v>0</v>
      </c>
    </row>
    <row r="14" spans="1:54" ht="30" x14ac:dyDescent="0.25">
      <c r="A14" s="114">
        <v>11</v>
      </c>
      <c r="B14" s="115"/>
      <c r="C14" s="115"/>
      <c r="D14" s="115"/>
      <c r="E14" s="100"/>
      <c r="F14" s="100"/>
      <c r="G14" s="100" t="s">
        <v>663</v>
      </c>
      <c r="H14" s="101"/>
      <c r="I14" s="100" t="s">
        <v>926</v>
      </c>
      <c r="J14" s="100" t="s">
        <v>907</v>
      </c>
      <c r="K14" s="114" t="s">
        <v>928</v>
      </c>
      <c r="L14" s="115" t="s">
        <v>908</v>
      </c>
      <c r="M14" s="102" t="s">
        <v>879</v>
      </c>
      <c r="N14" s="100" t="s">
        <v>911</v>
      </c>
      <c r="O14" s="100"/>
      <c r="P14" s="298" t="s">
        <v>942</v>
      </c>
      <c r="Q14" s="299" t="s">
        <v>954</v>
      </c>
      <c r="R14" s="115"/>
      <c r="S14" s="100" t="s">
        <v>505</v>
      </c>
      <c r="T14" s="129">
        <v>3.25</v>
      </c>
      <c r="U14" s="120">
        <v>3.35</v>
      </c>
      <c r="V14" s="100" t="s">
        <v>101</v>
      </c>
      <c r="W14" s="126">
        <v>30</v>
      </c>
      <c r="X14" s="126">
        <v>25</v>
      </c>
      <c r="Y14" s="126">
        <v>26</v>
      </c>
      <c r="Z14" s="104">
        <v>5</v>
      </c>
      <c r="AA14" s="103">
        <v>4</v>
      </c>
      <c r="AB14" s="220">
        <f t="shared" si="4"/>
        <v>1.95E-2</v>
      </c>
      <c r="AC14" s="104">
        <v>63</v>
      </c>
      <c r="AD14" s="105">
        <f t="shared" si="5"/>
        <v>12923</v>
      </c>
      <c r="AE14" s="106">
        <v>3500</v>
      </c>
      <c r="AF14" s="110">
        <f t="shared" si="6"/>
        <v>0.27</v>
      </c>
      <c r="AG14" s="119" t="s">
        <v>881</v>
      </c>
      <c r="AH14" s="108">
        <v>0.41399999999999998</v>
      </c>
      <c r="AI14" s="107">
        <f t="shared" si="7"/>
        <v>1.39</v>
      </c>
      <c r="AJ14" s="107">
        <f t="shared" si="8"/>
        <v>5.01</v>
      </c>
      <c r="AK14" s="109">
        <v>0</v>
      </c>
      <c r="AL14" s="110">
        <f t="shared" si="0"/>
        <v>0</v>
      </c>
      <c r="AM14" s="109">
        <v>0</v>
      </c>
      <c r="AN14" s="110">
        <f t="shared" si="1"/>
        <v>0</v>
      </c>
      <c r="AO14" s="109">
        <v>0</v>
      </c>
      <c r="AP14" s="107">
        <f t="shared" si="9"/>
        <v>0</v>
      </c>
      <c r="AQ14" s="109">
        <v>0</v>
      </c>
      <c r="AR14" s="107">
        <f t="shared" si="10"/>
        <v>0</v>
      </c>
      <c r="AS14" s="112">
        <v>0</v>
      </c>
      <c r="AT14" s="109">
        <v>0</v>
      </c>
      <c r="AU14" s="107">
        <f t="shared" si="11"/>
        <v>0</v>
      </c>
      <c r="AV14" s="107">
        <f t="shared" si="12"/>
        <v>0</v>
      </c>
      <c r="AW14" s="110">
        <f t="shared" si="2"/>
        <v>5.01</v>
      </c>
      <c r="AX14" s="116">
        <f t="shared" si="3"/>
        <v>0.2843</v>
      </c>
      <c r="AY14" s="81">
        <v>7</v>
      </c>
      <c r="AZ14" s="80">
        <v>1380</v>
      </c>
      <c r="BA14" s="107">
        <f t="shared" si="13"/>
        <v>6913.8</v>
      </c>
      <c r="BB14" s="107">
        <f t="shared" si="14"/>
        <v>9660</v>
      </c>
    </row>
    <row r="15" spans="1:54" ht="30" x14ac:dyDescent="0.25">
      <c r="A15" s="114">
        <v>12</v>
      </c>
      <c r="B15" s="115"/>
      <c r="C15" s="115"/>
      <c r="D15" s="115"/>
      <c r="E15" s="100"/>
      <c r="F15" s="100"/>
      <c r="G15" s="100" t="s">
        <v>663</v>
      </c>
      <c r="H15" s="101"/>
      <c r="I15" s="100" t="s">
        <v>926</v>
      </c>
      <c r="J15" s="100" t="s">
        <v>907</v>
      </c>
      <c r="K15" s="114" t="s">
        <v>928</v>
      </c>
      <c r="L15" s="115" t="s">
        <v>908</v>
      </c>
      <c r="M15" s="102" t="s">
        <v>880</v>
      </c>
      <c r="N15" s="100" t="s">
        <v>911</v>
      </c>
      <c r="O15" s="100"/>
      <c r="P15" s="298" t="s">
        <v>943</v>
      </c>
      <c r="Q15" s="299" t="s">
        <v>955</v>
      </c>
      <c r="R15" s="115"/>
      <c r="S15" s="100" t="s">
        <v>505</v>
      </c>
      <c r="T15" s="129">
        <v>3.98</v>
      </c>
      <c r="U15" s="120">
        <v>4.0999999999999996</v>
      </c>
      <c r="V15" s="100" t="s">
        <v>101</v>
      </c>
      <c r="W15" s="126">
        <v>30</v>
      </c>
      <c r="X15" s="126">
        <v>25</v>
      </c>
      <c r="Y15" s="126">
        <v>30</v>
      </c>
      <c r="Z15" s="104">
        <v>6</v>
      </c>
      <c r="AA15" s="103">
        <v>4</v>
      </c>
      <c r="AB15" s="220">
        <f t="shared" si="4"/>
        <v>2.2499999999999999E-2</v>
      </c>
      <c r="AC15" s="104">
        <v>63</v>
      </c>
      <c r="AD15" s="105">
        <f t="shared" si="5"/>
        <v>11200</v>
      </c>
      <c r="AE15" s="106">
        <v>3500</v>
      </c>
      <c r="AF15" s="110">
        <f t="shared" si="6"/>
        <v>0.31</v>
      </c>
      <c r="AG15" s="119" t="s">
        <v>881</v>
      </c>
      <c r="AH15" s="108">
        <v>0.41399999999999998</v>
      </c>
      <c r="AI15" s="107">
        <f t="shared" si="7"/>
        <v>1.7</v>
      </c>
      <c r="AJ15" s="107">
        <f t="shared" si="8"/>
        <v>6.11</v>
      </c>
      <c r="AK15" s="109">
        <v>0</v>
      </c>
      <c r="AL15" s="110">
        <f t="shared" si="0"/>
        <v>0</v>
      </c>
      <c r="AM15" s="109">
        <v>0</v>
      </c>
      <c r="AN15" s="110">
        <f t="shared" si="1"/>
        <v>0</v>
      </c>
      <c r="AO15" s="109">
        <v>0</v>
      </c>
      <c r="AP15" s="107">
        <f t="shared" si="9"/>
        <v>0</v>
      </c>
      <c r="AQ15" s="109">
        <v>0</v>
      </c>
      <c r="AR15" s="107">
        <f t="shared" si="10"/>
        <v>0</v>
      </c>
      <c r="AS15" s="112">
        <v>0</v>
      </c>
      <c r="AT15" s="109">
        <v>0</v>
      </c>
      <c r="AU15" s="107">
        <f t="shared" si="11"/>
        <v>0</v>
      </c>
      <c r="AV15" s="107">
        <f t="shared" si="12"/>
        <v>0</v>
      </c>
      <c r="AW15" s="110">
        <f t="shared" si="2"/>
        <v>6.11</v>
      </c>
      <c r="AX15" s="116">
        <f t="shared" si="3"/>
        <v>0.28120000000000001</v>
      </c>
      <c r="AY15" s="81">
        <v>8.5</v>
      </c>
      <c r="AZ15" s="80">
        <v>918</v>
      </c>
      <c r="BA15" s="107">
        <f t="shared" si="13"/>
        <v>5608.98</v>
      </c>
      <c r="BB15" s="107">
        <f t="shared" si="14"/>
        <v>7803</v>
      </c>
    </row>
    <row r="16" spans="1:54" x14ac:dyDescent="0.25">
      <c r="AX16" s="78"/>
      <c r="AZ16" s="118"/>
    </row>
  </sheetData>
  <sheetProtection insertRows="0" deleteRows="0" sort="0"/>
  <protectedRanges>
    <protectedRange sqref="AF4:AF7 W8:Y15 AF8:AG15 W16:AU225 AV17:AY225 AV16:AX16 AZ8:AZ16 U4:V225 AB4:AD15 A4:K225 M16:T225 AI4:AX15 M4:O15 Q4:S15" name="Range1"/>
    <protectedRange sqref="W4:Z5 W6:Y7 Z6:Z15" name="Range1_2"/>
    <protectedRange sqref="AE4:AE15" name="Range1_3"/>
    <protectedRange sqref="AG4:AH4 AG5:AG7 AH5:AH15" name="Range1_4"/>
    <protectedRange sqref="AZ4:AZ7" name="Range1_6"/>
    <protectedRange sqref="L4:L261" name="Range1_1"/>
  </protectedRanges>
  <mergeCells count="5">
    <mergeCell ref="V2:AF2"/>
    <mergeCell ref="AG2:AI2"/>
    <mergeCell ref="AK2:AV2"/>
    <mergeCell ref="AW2:AY2"/>
    <mergeCell ref="T2:U2"/>
  </mergeCells>
  <phoneticPr fontId="25"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E4:E15</xm:sqref>
        </x14:dataValidation>
        <x14:dataValidation type="list" allowBlank="1" showInputMessage="1" showErrorMessage="1" xr:uid="{00000000-0002-0000-0100-000001000000}">
          <x14:formula1>
            <xm:f>Data!$L$2:$L$6</xm:f>
          </x14:formula1>
          <xm:sqref>S4:S15</xm:sqref>
        </x14:dataValidation>
        <x14:dataValidation type="list" allowBlank="1" showInputMessage="1" showErrorMessage="1" xr:uid="{00000000-0002-0000-0100-000002000000}">
          <x14:formula1>
            <xm:f>Data!$S$2:$S$6</xm:f>
          </x14:formula1>
          <xm:sqref>V4:V15</xm:sqref>
        </x14:dataValidation>
        <x14:dataValidation type="list" allowBlank="1" showInputMessage="1" showErrorMessage="1" xr:uid="{00000000-0002-0000-0100-000003000000}">
          <x14:formula1>
            <xm:f>ValueSelect!$E$2:$E$26</xm:f>
          </x14:formula1>
          <xm:sqref>F4:F15</xm:sqref>
        </x14:dataValidation>
        <x14:dataValidation type="list" allowBlank="1" showInputMessage="1" showErrorMessage="1" xr:uid="{00000000-0002-0000-0100-000004000000}">
          <x14:formula1>
            <xm:f>ValueSelect!$F$2:$F$10</xm:f>
          </x14:formula1>
          <xm:sqref>G4:G15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R28"/>
  <sheetViews>
    <sheetView tabSelected="1" topLeftCell="A4" zoomScale="90" zoomScaleNormal="90" workbookViewId="0">
      <selection activeCell="C29" sqref="C29"/>
    </sheetView>
  </sheetViews>
  <sheetFormatPr defaultColWidth="9.140625" defaultRowHeight="12.75" outlineLevelCol="4" x14ac:dyDescent="0.2"/>
  <cols>
    <col min="1" max="1" width="22.42578125" style="135" customWidth="1"/>
    <col min="2" max="2" width="27.5703125" style="135" customWidth="1"/>
    <col min="3" max="3" width="18.5703125" style="138" customWidth="1"/>
    <col min="4" max="4" width="36.7109375" style="135" customWidth="1"/>
    <col min="5" max="5" width="20.28515625" style="135" customWidth="1"/>
    <col min="6" max="6" width="15.7109375" style="135" customWidth="1"/>
    <col min="7" max="7" width="18.5703125" style="135" customWidth="1"/>
    <col min="8" max="9" width="8.140625" style="135" customWidth="1" outlineLevel="1"/>
    <col min="10" max="10" width="10.85546875" style="136" customWidth="1" outlineLevel="1" collapsed="1"/>
    <col min="11" max="11" width="6.7109375" style="135" customWidth="1" outlineLevel="2"/>
    <col min="12" max="12" width="8" style="135" customWidth="1" outlineLevel="2"/>
    <col min="13" max="13" width="7.7109375" style="135" customWidth="1" outlineLevel="2"/>
    <col min="14" max="14" width="12.85546875" style="135" customWidth="1" outlineLevel="2"/>
    <col min="15" max="15" width="10" style="136" hidden="1" customWidth="1" outlineLevel="2"/>
    <col min="16" max="16" width="10.85546875" style="136" hidden="1" customWidth="1" outlineLevel="2"/>
    <col min="17" max="17" width="8.140625" style="135" hidden="1" customWidth="1" outlineLevel="2"/>
    <col min="18" max="18" width="17.42578125" style="136" hidden="1" customWidth="1" outlineLevel="1"/>
    <col min="19" max="19" width="8.5703125" style="135" hidden="1" customWidth="1" outlineLevel="2"/>
    <col min="20" max="20" width="10.7109375" style="135" hidden="1" customWidth="1" outlineLevel="2"/>
    <col min="21" max="21" width="9.140625" style="136" hidden="1" customWidth="1" outlineLevel="1" collapsed="1"/>
    <col min="22" max="23" width="6.28515625" style="136" hidden="1" customWidth="1" outlineLevel="3"/>
    <col min="24" max="24" width="6.28515625" style="135" hidden="1" customWidth="1" outlineLevel="4"/>
    <col min="25" max="25" width="7.5703125" style="135" hidden="1" customWidth="1" outlineLevel="4"/>
    <col min="26" max="26" width="6.28515625" style="135" hidden="1" customWidth="1" outlineLevel="4"/>
    <col min="27" max="27" width="8.42578125" style="135" hidden="1" customWidth="1" outlineLevel="4"/>
    <col min="28" max="28" width="6.28515625" style="135" hidden="1" customWidth="1" outlineLevel="2"/>
    <col min="29" max="29" width="10.85546875" style="136" hidden="1" customWidth="1" outlineLevel="1" collapsed="1"/>
    <col min="30" max="30" width="14.140625" style="136" hidden="1" customWidth="1" outlineLevel="1"/>
    <col min="31" max="31" width="8.28515625" style="137" customWidth="1" outlineLevel="1"/>
    <col min="32" max="32" width="13.42578125" style="137" customWidth="1" outlineLevel="1"/>
    <col min="33" max="33" width="15.7109375" style="137" customWidth="1" outlineLevel="1"/>
    <col min="34" max="34" width="12.140625" style="137" customWidth="1" outlineLevel="1"/>
    <col min="35" max="35" width="9.140625" style="136" customWidth="1" outlineLevel="1"/>
    <col min="36" max="36" width="14.5703125" style="136" customWidth="1" outlineLevel="1"/>
    <col min="37" max="37" width="12.42578125" style="136" customWidth="1" outlineLevel="1"/>
    <col min="38" max="199" width="9.140625" style="135"/>
    <col min="200" max="200" width="26.42578125" style="135" customWidth="1"/>
    <col min="201" max="201" width="32.140625" style="135" customWidth="1"/>
    <col min="202" max="202" width="30.140625" style="135" customWidth="1"/>
    <col min="203" max="203" width="36.5703125" style="135" customWidth="1"/>
    <col min="204" max="204" width="9.140625" style="135"/>
    <col min="205" max="205" width="7.7109375" style="135" customWidth="1"/>
    <col min="206" max="206" width="6.7109375" style="135" customWidth="1"/>
    <col min="207" max="207" width="8" style="135" customWidth="1"/>
    <col min="208" max="209" width="7.7109375" style="135" customWidth="1"/>
    <col min="210" max="210" width="7.5703125" style="135" customWidth="1"/>
    <col min="211" max="211" width="11" style="135" customWidth="1"/>
    <col min="212" max="212" width="10.140625" style="135" customWidth="1"/>
    <col min="213" max="213" width="9.140625" style="135"/>
    <col min="214" max="214" width="13" style="135" customWidth="1"/>
    <col min="215" max="215" width="8.5703125" style="135" customWidth="1"/>
    <col min="216" max="216" width="14.5703125" style="135" customWidth="1"/>
    <col min="217" max="217" width="9.140625" style="135"/>
    <col min="218" max="219" width="12" style="135" customWidth="1"/>
    <col min="220" max="221" width="9.85546875" style="135" customWidth="1"/>
    <col min="222" max="222" width="11.7109375" style="135" customWidth="1"/>
    <col min="223" max="223" width="12.5703125" style="135" customWidth="1"/>
    <col min="224" max="224" width="10.85546875" style="135" customWidth="1"/>
    <col min="225" max="225" width="9.140625" style="135"/>
    <col min="226" max="226" width="10.85546875" style="135" customWidth="1"/>
    <col min="227" max="227" width="11.7109375" style="135" customWidth="1"/>
    <col min="228" max="228" width="10.85546875" style="135" customWidth="1"/>
    <col min="229" max="229" width="11.7109375" style="135" customWidth="1"/>
    <col min="230" max="230" width="12.7109375" style="135" customWidth="1"/>
    <col min="231" max="231" width="15.5703125" style="135" customWidth="1"/>
    <col min="232" max="232" width="14.28515625" style="135" customWidth="1"/>
    <col min="233" max="233" width="13.85546875" style="135" customWidth="1"/>
    <col min="234" max="235" width="11.85546875" style="135" customWidth="1"/>
    <col min="236" max="236" width="13.85546875" style="135" customWidth="1"/>
    <col min="237" max="239" width="9.140625" style="135"/>
    <col min="240" max="240" width="3.140625" style="135" customWidth="1"/>
    <col min="241" max="241" width="12" style="135" bestFit="1" customWidth="1"/>
    <col min="242" max="242" width="2" style="135" customWidth="1"/>
    <col min="243" max="244" width="9.140625" style="135"/>
    <col min="245" max="245" width="11.7109375" style="135" customWidth="1"/>
    <col min="246" max="455" width="9.140625" style="135"/>
    <col min="456" max="456" width="26.42578125" style="135" customWidth="1"/>
    <col min="457" max="457" width="32.140625" style="135" customWidth="1"/>
    <col min="458" max="458" width="30.140625" style="135" customWidth="1"/>
    <col min="459" max="459" width="36.5703125" style="135" customWidth="1"/>
    <col min="460" max="460" width="9.140625" style="135"/>
    <col min="461" max="461" width="7.7109375" style="135" customWidth="1"/>
    <col min="462" max="462" width="6.7109375" style="135" customWidth="1"/>
    <col min="463" max="463" width="8" style="135" customWidth="1"/>
    <col min="464" max="465" width="7.7109375" style="135" customWidth="1"/>
    <col min="466" max="466" width="7.5703125" style="135" customWidth="1"/>
    <col min="467" max="467" width="11" style="135" customWidth="1"/>
    <col min="468" max="468" width="10.140625" style="135" customWidth="1"/>
    <col min="469" max="469" width="9.140625" style="135"/>
    <col min="470" max="470" width="13" style="135" customWidth="1"/>
    <col min="471" max="471" width="8.5703125" style="135" customWidth="1"/>
    <col min="472" max="472" width="14.5703125" style="135" customWidth="1"/>
    <col min="473" max="473" width="9.140625" style="135"/>
    <col min="474" max="475" width="12" style="135" customWidth="1"/>
    <col min="476" max="477" width="9.85546875" style="135" customWidth="1"/>
    <col min="478" max="478" width="11.7109375" style="135" customWidth="1"/>
    <col min="479" max="479" width="12.5703125" style="135" customWidth="1"/>
    <col min="480" max="480" width="10.85546875" style="135" customWidth="1"/>
    <col min="481" max="481" width="9.140625" style="135"/>
    <col min="482" max="482" width="10.85546875" style="135" customWidth="1"/>
    <col min="483" max="483" width="11.7109375" style="135" customWidth="1"/>
    <col min="484" max="484" width="10.85546875" style="135" customWidth="1"/>
    <col min="485" max="485" width="11.7109375" style="135" customWidth="1"/>
    <col min="486" max="486" width="12.7109375" style="135" customWidth="1"/>
    <col min="487" max="487" width="15.5703125" style="135" customWidth="1"/>
    <col min="488" max="488" width="14.28515625" style="135" customWidth="1"/>
    <col min="489" max="489" width="13.85546875" style="135" customWidth="1"/>
    <col min="490" max="491" width="11.85546875" style="135" customWidth="1"/>
    <col min="492" max="492" width="13.85546875" style="135" customWidth="1"/>
    <col min="493" max="495" width="9.140625" style="135"/>
    <col min="496" max="496" width="3.140625" style="135" customWidth="1"/>
    <col min="497" max="497" width="12" style="135" bestFit="1" customWidth="1"/>
    <col min="498" max="498" width="2" style="135" customWidth="1"/>
    <col min="499" max="500" width="9.140625" style="135"/>
    <col min="501" max="501" width="11.7109375" style="135" customWidth="1"/>
    <col min="502" max="711" width="9.140625" style="135"/>
    <col min="712" max="712" width="26.42578125" style="135" customWidth="1"/>
    <col min="713" max="713" width="32.140625" style="135" customWidth="1"/>
    <col min="714" max="714" width="30.140625" style="135" customWidth="1"/>
    <col min="715" max="715" width="36.5703125" style="135" customWidth="1"/>
    <col min="716" max="716" width="9.140625" style="135"/>
    <col min="717" max="717" width="7.7109375" style="135" customWidth="1"/>
    <col min="718" max="718" width="6.7109375" style="135" customWidth="1"/>
    <col min="719" max="719" width="8" style="135" customWidth="1"/>
    <col min="720" max="721" width="7.7109375" style="135" customWidth="1"/>
    <col min="722" max="722" width="7.5703125" style="135" customWidth="1"/>
    <col min="723" max="723" width="11" style="135" customWidth="1"/>
    <col min="724" max="724" width="10.140625" style="135" customWidth="1"/>
    <col min="725" max="725" width="9.140625" style="135"/>
    <col min="726" max="726" width="13" style="135" customWidth="1"/>
    <col min="727" max="727" width="8.5703125" style="135" customWidth="1"/>
    <col min="728" max="728" width="14.5703125" style="135" customWidth="1"/>
    <col min="729" max="729" width="9.140625" style="135"/>
    <col min="730" max="731" width="12" style="135" customWidth="1"/>
    <col min="732" max="733" width="9.85546875" style="135" customWidth="1"/>
    <col min="734" max="734" width="11.7109375" style="135" customWidth="1"/>
    <col min="735" max="735" width="12.5703125" style="135" customWidth="1"/>
    <col min="736" max="736" width="10.85546875" style="135" customWidth="1"/>
    <col min="737" max="737" width="9.140625" style="135"/>
    <col min="738" max="738" width="10.85546875" style="135" customWidth="1"/>
    <col min="739" max="739" width="11.7109375" style="135" customWidth="1"/>
    <col min="740" max="740" width="10.85546875" style="135" customWidth="1"/>
    <col min="741" max="741" width="11.7109375" style="135" customWidth="1"/>
    <col min="742" max="742" width="12.7109375" style="135" customWidth="1"/>
    <col min="743" max="743" width="15.5703125" style="135" customWidth="1"/>
    <col min="744" max="744" width="14.28515625" style="135" customWidth="1"/>
    <col min="745" max="745" width="13.85546875" style="135" customWidth="1"/>
    <col min="746" max="747" width="11.85546875" style="135" customWidth="1"/>
    <col min="748" max="748" width="13.85546875" style="135" customWidth="1"/>
    <col min="749" max="751" width="9.140625" style="135"/>
    <col min="752" max="752" width="3.140625" style="135" customWidth="1"/>
    <col min="753" max="753" width="12" style="135" bestFit="1" customWidth="1"/>
    <col min="754" max="754" width="2" style="135" customWidth="1"/>
    <col min="755" max="756" width="9.140625" style="135"/>
    <col min="757" max="757" width="11.7109375" style="135" customWidth="1"/>
    <col min="758" max="967" width="9.140625" style="135"/>
    <col min="968" max="968" width="26.42578125" style="135" customWidth="1"/>
    <col min="969" max="969" width="32.140625" style="135" customWidth="1"/>
    <col min="970" max="970" width="30.140625" style="135" customWidth="1"/>
    <col min="971" max="971" width="36.5703125" style="135" customWidth="1"/>
    <col min="972" max="972" width="9.140625" style="135"/>
    <col min="973" max="973" width="7.7109375" style="135" customWidth="1"/>
    <col min="974" max="974" width="6.7109375" style="135" customWidth="1"/>
    <col min="975" max="975" width="8" style="135" customWidth="1"/>
    <col min="976" max="977" width="7.7109375" style="135" customWidth="1"/>
    <col min="978" max="978" width="7.5703125" style="135" customWidth="1"/>
    <col min="979" max="979" width="11" style="135" customWidth="1"/>
    <col min="980" max="980" width="10.140625" style="135" customWidth="1"/>
    <col min="981" max="981" width="9.140625" style="135"/>
    <col min="982" max="982" width="13" style="135" customWidth="1"/>
    <col min="983" max="983" width="8.5703125" style="135" customWidth="1"/>
    <col min="984" max="984" width="14.5703125" style="135" customWidth="1"/>
    <col min="985" max="985" width="9.140625" style="135"/>
    <col min="986" max="987" width="12" style="135" customWidth="1"/>
    <col min="988" max="989" width="9.85546875" style="135" customWidth="1"/>
    <col min="990" max="990" width="11.7109375" style="135" customWidth="1"/>
    <col min="991" max="991" width="12.5703125" style="135" customWidth="1"/>
    <col min="992" max="992" width="10.85546875" style="135" customWidth="1"/>
    <col min="993" max="993" width="9.140625" style="135"/>
    <col min="994" max="994" width="10.85546875" style="135" customWidth="1"/>
    <col min="995" max="995" width="11.7109375" style="135" customWidth="1"/>
    <col min="996" max="996" width="10.85546875" style="135" customWidth="1"/>
    <col min="997" max="997" width="11.7109375" style="135" customWidth="1"/>
    <col min="998" max="998" width="12.7109375" style="135" customWidth="1"/>
    <col min="999" max="999" width="15.5703125" style="135" customWidth="1"/>
    <col min="1000" max="1000" width="14.28515625" style="135" customWidth="1"/>
    <col min="1001" max="1001" width="13.85546875" style="135" customWidth="1"/>
    <col min="1002" max="1003" width="11.85546875" style="135" customWidth="1"/>
    <col min="1004" max="1004" width="13.85546875" style="135" customWidth="1"/>
    <col min="1005" max="1007" width="9.140625" style="135"/>
    <col min="1008" max="1008" width="3.140625" style="135" customWidth="1"/>
    <col min="1009" max="1009" width="12" style="135" bestFit="1" customWidth="1"/>
    <col min="1010" max="1010" width="2" style="135" customWidth="1"/>
    <col min="1011" max="1012" width="9.140625" style="135"/>
    <col min="1013" max="1013" width="11.7109375" style="135" customWidth="1"/>
    <col min="1014" max="1223" width="9.140625" style="135"/>
    <col min="1224" max="1224" width="26.42578125" style="135" customWidth="1"/>
    <col min="1225" max="1225" width="32.140625" style="135" customWidth="1"/>
    <col min="1226" max="1226" width="30.140625" style="135" customWidth="1"/>
    <col min="1227" max="1227" width="36.5703125" style="135" customWidth="1"/>
    <col min="1228" max="1228" width="9.140625" style="135"/>
    <col min="1229" max="1229" width="7.7109375" style="135" customWidth="1"/>
    <col min="1230" max="1230" width="6.7109375" style="135" customWidth="1"/>
    <col min="1231" max="1231" width="8" style="135" customWidth="1"/>
    <col min="1232" max="1233" width="7.7109375" style="135" customWidth="1"/>
    <col min="1234" max="1234" width="7.5703125" style="135" customWidth="1"/>
    <col min="1235" max="1235" width="11" style="135" customWidth="1"/>
    <col min="1236" max="1236" width="10.140625" style="135" customWidth="1"/>
    <col min="1237" max="1237" width="9.140625" style="135"/>
    <col min="1238" max="1238" width="13" style="135" customWidth="1"/>
    <col min="1239" max="1239" width="8.5703125" style="135" customWidth="1"/>
    <col min="1240" max="1240" width="14.5703125" style="135" customWidth="1"/>
    <col min="1241" max="1241" width="9.140625" style="135"/>
    <col min="1242" max="1243" width="12" style="135" customWidth="1"/>
    <col min="1244" max="1245" width="9.85546875" style="135" customWidth="1"/>
    <col min="1246" max="1246" width="11.7109375" style="135" customWidth="1"/>
    <col min="1247" max="1247" width="12.5703125" style="135" customWidth="1"/>
    <col min="1248" max="1248" width="10.85546875" style="135" customWidth="1"/>
    <col min="1249" max="1249" width="9.140625" style="135"/>
    <col min="1250" max="1250" width="10.85546875" style="135" customWidth="1"/>
    <col min="1251" max="1251" width="11.7109375" style="135" customWidth="1"/>
    <col min="1252" max="1252" width="10.85546875" style="135" customWidth="1"/>
    <col min="1253" max="1253" width="11.7109375" style="135" customWidth="1"/>
    <col min="1254" max="1254" width="12.7109375" style="135" customWidth="1"/>
    <col min="1255" max="1255" width="15.5703125" style="135" customWidth="1"/>
    <col min="1256" max="1256" width="14.28515625" style="135" customWidth="1"/>
    <col min="1257" max="1257" width="13.85546875" style="135" customWidth="1"/>
    <col min="1258" max="1259" width="11.85546875" style="135" customWidth="1"/>
    <col min="1260" max="1260" width="13.85546875" style="135" customWidth="1"/>
    <col min="1261" max="1263" width="9.140625" style="135"/>
    <col min="1264" max="1264" width="3.140625" style="135" customWidth="1"/>
    <col min="1265" max="1265" width="12" style="135" bestFit="1" customWidth="1"/>
    <col min="1266" max="1266" width="2" style="135" customWidth="1"/>
    <col min="1267" max="1268" width="9.140625" style="135"/>
    <col min="1269" max="1269" width="11.7109375" style="135" customWidth="1"/>
    <col min="1270" max="1479" width="9.140625" style="135"/>
    <col min="1480" max="1480" width="26.42578125" style="135" customWidth="1"/>
    <col min="1481" max="1481" width="32.140625" style="135" customWidth="1"/>
    <col min="1482" max="1482" width="30.140625" style="135" customWidth="1"/>
    <col min="1483" max="1483" width="36.5703125" style="135" customWidth="1"/>
    <col min="1484" max="1484" width="9.140625" style="135"/>
    <col min="1485" max="1485" width="7.7109375" style="135" customWidth="1"/>
    <col min="1486" max="1486" width="6.7109375" style="135" customWidth="1"/>
    <col min="1487" max="1487" width="8" style="135" customWidth="1"/>
    <col min="1488" max="1489" width="7.7109375" style="135" customWidth="1"/>
    <col min="1490" max="1490" width="7.5703125" style="135" customWidth="1"/>
    <col min="1491" max="1491" width="11" style="135" customWidth="1"/>
    <col min="1492" max="1492" width="10.140625" style="135" customWidth="1"/>
    <col min="1493" max="1493" width="9.140625" style="135"/>
    <col min="1494" max="1494" width="13" style="135" customWidth="1"/>
    <col min="1495" max="1495" width="8.5703125" style="135" customWidth="1"/>
    <col min="1496" max="1496" width="14.5703125" style="135" customWidth="1"/>
    <col min="1497" max="1497" width="9.140625" style="135"/>
    <col min="1498" max="1499" width="12" style="135" customWidth="1"/>
    <col min="1500" max="1501" width="9.85546875" style="135" customWidth="1"/>
    <col min="1502" max="1502" width="11.7109375" style="135" customWidth="1"/>
    <col min="1503" max="1503" width="12.5703125" style="135" customWidth="1"/>
    <col min="1504" max="1504" width="10.85546875" style="135" customWidth="1"/>
    <col min="1505" max="1505" width="9.140625" style="135"/>
    <col min="1506" max="1506" width="10.85546875" style="135" customWidth="1"/>
    <col min="1507" max="1507" width="11.7109375" style="135" customWidth="1"/>
    <col min="1508" max="1508" width="10.85546875" style="135" customWidth="1"/>
    <col min="1509" max="1509" width="11.7109375" style="135" customWidth="1"/>
    <col min="1510" max="1510" width="12.7109375" style="135" customWidth="1"/>
    <col min="1511" max="1511" width="15.5703125" style="135" customWidth="1"/>
    <col min="1512" max="1512" width="14.28515625" style="135" customWidth="1"/>
    <col min="1513" max="1513" width="13.85546875" style="135" customWidth="1"/>
    <col min="1514" max="1515" width="11.85546875" style="135" customWidth="1"/>
    <col min="1516" max="1516" width="13.85546875" style="135" customWidth="1"/>
    <col min="1517" max="1519" width="9.140625" style="135"/>
    <col min="1520" max="1520" width="3.140625" style="135" customWidth="1"/>
    <col min="1521" max="1521" width="12" style="135" bestFit="1" customWidth="1"/>
    <col min="1522" max="1522" width="2" style="135" customWidth="1"/>
    <col min="1523" max="1524" width="9.140625" style="135"/>
    <col min="1525" max="1525" width="11.7109375" style="135" customWidth="1"/>
    <col min="1526" max="1735" width="9.140625" style="135"/>
    <col min="1736" max="1736" width="26.42578125" style="135" customWidth="1"/>
    <col min="1737" max="1737" width="32.140625" style="135" customWidth="1"/>
    <col min="1738" max="1738" width="30.140625" style="135" customWidth="1"/>
    <col min="1739" max="1739" width="36.5703125" style="135" customWidth="1"/>
    <col min="1740" max="1740" width="9.140625" style="135"/>
    <col min="1741" max="1741" width="7.7109375" style="135" customWidth="1"/>
    <col min="1742" max="1742" width="6.7109375" style="135" customWidth="1"/>
    <col min="1743" max="1743" width="8" style="135" customWidth="1"/>
    <col min="1744" max="1745" width="7.7109375" style="135" customWidth="1"/>
    <col min="1746" max="1746" width="7.5703125" style="135" customWidth="1"/>
    <col min="1747" max="1747" width="11" style="135" customWidth="1"/>
    <col min="1748" max="1748" width="10.140625" style="135" customWidth="1"/>
    <col min="1749" max="1749" width="9.140625" style="135"/>
    <col min="1750" max="1750" width="13" style="135" customWidth="1"/>
    <col min="1751" max="1751" width="8.5703125" style="135" customWidth="1"/>
    <col min="1752" max="1752" width="14.5703125" style="135" customWidth="1"/>
    <col min="1753" max="1753" width="9.140625" style="135"/>
    <col min="1754" max="1755" width="12" style="135" customWidth="1"/>
    <col min="1756" max="1757" width="9.85546875" style="135" customWidth="1"/>
    <col min="1758" max="1758" width="11.7109375" style="135" customWidth="1"/>
    <col min="1759" max="1759" width="12.5703125" style="135" customWidth="1"/>
    <col min="1760" max="1760" width="10.85546875" style="135" customWidth="1"/>
    <col min="1761" max="1761" width="9.140625" style="135"/>
    <col min="1762" max="1762" width="10.85546875" style="135" customWidth="1"/>
    <col min="1763" max="1763" width="11.7109375" style="135" customWidth="1"/>
    <col min="1764" max="1764" width="10.85546875" style="135" customWidth="1"/>
    <col min="1765" max="1765" width="11.7109375" style="135" customWidth="1"/>
    <col min="1766" max="1766" width="12.7109375" style="135" customWidth="1"/>
    <col min="1767" max="1767" width="15.5703125" style="135" customWidth="1"/>
    <col min="1768" max="1768" width="14.28515625" style="135" customWidth="1"/>
    <col min="1769" max="1769" width="13.85546875" style="135" customWidth="1"/>
    <col min="1770" max="1771" width="11.85546875" style="135" customWidth="1"/>
    <col min="1772" max="1772" width="13.85546875" style="135" customWidth="1"/>
    <col min="1773" max="1775" width="9.140625" style="135"/>
    <col min="1776" max="1776" width="3.140625" style="135" customWidth="1"/>
    <col min="1777" max="1777" width="12" style="135" bestFit="1" customWidth="1"/>
    <col min="1778" max="1778" width="2" style="135" customWidth="1"/>
    <col min="1779" max="1780" width="9.140625" style="135"/>
    <col min="1781" max="1781" width="11.7109375" style="135" customWidth="1"/>
    <col min="1782" max="1991" width="9.140625" style="135"/>
    <col min="1992" max="1992" width="26.42578125" style="135" customWidth="1"/>
    <col min="1993" max="1993" width="32.140625" style="135" customWidth="1"/>
    <col min="1994" max="1994" width="30.140625" style="135" customWidth="1"/>
    <col min="1995" max="1995" width="36.5703125" style="135" customWidth="1"/>
    <col min="1996" max="1996" width="9.140625" style="135"/>
    <col min="1997" max="1997" width="7.7109375" style="135" customWidth="1"/>
    <col min="1998" max="1998" width="6.7109375" style="135" customWidth="1"/>
    <col min="1999" max="1999" width="8" style="135" customWidth="1"/>
    <col min="2000" max="2001" width="7.7109375" style="135" customWidth="1"/>
    <col min="2002" max="2002" width="7.5703125" style="135" customWidth="1"/>
    <col min="2003" max="2003" width="11" style="135" customWidth="1"/>
    <col min="2004" max="2004" width="10.140625" style="135" customWidth="1"/>
    <col min="2005" max="2005" width="9.140625" style="135"/>
    <col min="2006" max="2006" width="13" style="135" customWidth="1"/>
    <col min="2007" max="2007" width="8.5703125" style="135" customWidth="1"/>
    <col min="2008" max="2008" width="14.5703125" style="135" customWidth="1"/>
    <col min="2009" max="2009" width="9.140625" style="135"/>
    <col min="2010" max="2011" width="12" style="135" customWidth="1"/>
    <col min="2012" max="2013" width="9.85546875" style="135" customWidth="1"/>
    <col min="2014" max="2014" width="11.7109375" style="135" customWidth="1"/>
    <col min="2015" max="2015" width="12.5703125" style="135" customWidth="1"/>
    <col min="2016" max="2016" width="10.85546875" style="135" customWidth="1"/>
    <col min="2017" max="2017" width="9.140625" style="135"/>
    <col min="2018" max="2018" width="10.85546875" style="135" customWidth="1"/>
    <col min="2019" max="2019" width="11.7109375" style="135" customWidth="1"/>
    <col min="2020" max="2020" width="10.85546875" style="135" customWidth="1"/>
    <col min="2021" max="2021" width="11.7109375" style="135" customWidth="1"/>
    <col min="2022" max="2022" width="12.7109375" style="135" customWidth="1"/>
    <col min="2023" max="2023" width="15.5703125" style="135" customWidth="1"/>
    <col min="2024" max="2024" width="14.28515625" style="135" customWidth="1"/>
    <col min="2025" max="2025" width="13.85546875" style="135" customWidth="1"/>
    <col min="2026" max="2027" width="11.85546875" style="135" customWidth="1"/>
    <col min="2028" max="2028" width="13.85546875" style="135" customWidth="1"/>
    <col min="2029" max="2031" width="9.140625" style="135"/>
    <col min="2032" max="2032" width="3.140625" style="135" customWidth="1"/>
    <col min="2033" max="2033" width="12" style="135" bestFit="1" customWidth="1"/>
    <col min="2034" max="2034" width="2" style="135" customWidth="1"/>
    <col min="2035" max="2036" width="9.140625" style="135"/>
    <col min="2037" max="2037" width="11.7109375" style="135" customWidth="1"/>
    <col min="2038" max="2247" width="9.140625" style="135"/>
    <col min="2248" max="2248" width="26.42578125" style="135" customWidth="1"/>
    <col min="2249" max="2249" width="32.140625" style="135" customWidth="1"/>
    <col min="2250" max="2250" width="30.140625" style="135" customWidth="1"/>
    <col min="2251" max="2251" width="36.5703125" style="135" customWidth="1"/>
    <col min="2252" max="2252" width="9.140625" style="135"/>
    <col min="2253" max="2253" width="7.7109375" style="135" customWidth="1"/>
    <col min="2254" max="2254" width="6.7109375" style="135" customWidth="1"/>
    <col min="2255" max="2255" width="8" style="135" customWidth="1"/>
    <col min="2256" max="2257" width="7.7109375" style="135" customWidth="1"/>
    <col min="2258" max="2258" width="7.5703125" style="135" customWidth="1"/>
    <col min="2259" max="2259" width="11" style="135" customWidth="1"/>
    <col min="2260" max="2260" width="10.140625" style="135" customWidth="1"/>
    <col min="2261" max="2261" width="9.140625" style="135"/>
    <col min="2262" max="2262" width="13" style="135" customWidth="1"/>
    <col min="2263" max="2263" width="8.5703125" style="135" customWidth="1"/>
    <col min="2264" max="2264" width="14.5703125" style="135" customWidth="1"/>
    <col min="2265" max="2265" width="9.140625" style="135"/>
    <col min="2266" max="2267" width="12" style="135" customWidth="1"/>
    <col min="2268" max="2269" width="9.85546875" style="135" customWidth="1"/>
    <col min="2270" max="2270" width="11.7109375" style="135" customWidth="1"/>
    <col min="2271" max="2271" width="12.5703125" style="135" customWidth="1"/>
    <col min="2272" max="2272" width="10.85546875" style="135" customWidth="1"/>
    <col min="2273" max="2273" width="9.140625" style="135"/>
    <col min="2274" max="2274" width="10.85546875" style="135" customWidth="1"/>
    <col min="2275" max="2275" width="11.7109375" style="135" customWidth="1"/>
    <col min="2276" max="2276" width="10.85546875" style="135" customWidth="1"/>
    <col min="2277" max="2277" width="11.7109375" style="135" customWidth="1"/>
    <col min="2278" max="2278" width="12.7109375" style="135" customWidth="1"/>
    <col min="2279" max="2279" width="15.5703125" style="135" customWidth="1"/>
    <col min="2280" max="2280" width="14.28515625" style="135" customWidth="1"/>
    <col min="2281" max="2281" width="13.85546875" style="135" customWidth="1"/>
    <col min="2282" max="2283" width="11.85546875" style="135" customWidth="1"/>
    <col min="2284" max="2284" width="13.85546875" style="135" customWidth="1"/>
    <col min="2285" max="2287" width="9.140625" style="135"/>
    <col min="2288" max="2288" width="3.140625" style="135" customWidth="1"/>
    <col min="2289" max="2289" width="12" style="135" bestFit="1" customWidth="1"/>
    <col min="2290" max="2290" width="2" style="135" customWidth="1"/>
    <col min="2291" max="2292" width="9.140625" style="135"/>
    <col min="2293" max="2293" width="11.7109375" style="135" customWidth="1"/>
    <col min="2294" max="2503" width="9.140625" style="135"/>
    <col min="2504" max="2504" width="26.42578125" style="135" customWidth="1"/>
    <col min="2505" max="2505" width="32.140625" style="135" customWidth="1"/>
    <col min="2506" max="2506" width="30.140625" style="135" customWidth="1"/>
    <col min="2507" max="2507" width="36.5703125" style="135" customWidth="1"/>
    <col min="2508" max="2508" width="9.140625" style="135"/>
    <col min="2509" max="2509" width="7.7109375" style="135" customWidth="1"/>
    <col min="2510" max="2510" width="6.7109375" style="135" customWidth="1"/>
    <col min="2511" max="2511" width="8" style="135" customWidth="1"/>
    <col min="2512" max="2513" width="7.7109375" style="135" customWidth="1"/>
    <col min="2514" max="2514" width="7.5703125" style="135" customWidth="1"/>
    <col min="2515" max="2515" width="11" style="135" customWidth="1"/>
    <col min="2516" max="2516" width="10.140625" style="135" customWidth="1"/>
    <col min="2517" max="2517" width="9.140625" style="135"/>
    <col min="2518" max="2518" width="13" style="135" customWidth="1"/>
    <col min="2519" max="2519" width="8.5703125" style="135" customWidth="1"/>
    <col min="2520" max="2520" width="14.5703125" style="135" customWidth="1"/>
    <col min="2521" max="2521" width="9.140625" style="135"/>
    <col min="2522" max="2523" width="12" style="135" customWidth="1"/>
    <col min="2524" max="2525" width="9.85546875" style="135" customWidth="1"/>
    <col min="2526" max="2526" width="11.7109375" style="135" customWidth="1"/>
    <col min="2527" max="2527" width="12.5703125" style="135" customWidth="1"/>
    <col min="2528" max="2528" width="10.85546875" style="135" customWidth="1"/>
    <col min="2529" max="2529" width="9.140625" style="135"/>
    <col min="2530" max="2530" width="10.85546875" style="135" customWidth="1"/>
    <col min="2531" max="2531" width="11.7109375" style="135" customWidth="1"/>
    <col min="2532" max="2532" width="10.85546875" style="135" customWidth="1"/>
    <col min="2533" max="2533" width="11.7109375" style="135" customWidth="1"/>
    <col min="2534" max="2534" width="12.7109375" style="135" customWidth="1"/>
    <col min="2535" max="2535" width="15.5703125" style="135" customWidth="1"/>
    <col min="2536" max="2536" width="14.28515625" style="135" customWidth="1"/>
    <col min="2537" max="2537" width="13.85546875" style="135" customWidth="1"/>
    <col min="2538" max="2539" width="11.85546875" style="135" customWidth="1"/>
    <col min="2540" max="2540" width="13.85546875" style="135" customWidth="1"/>
    <col min="2541" max="2543" width="9.140625" style="135"/>
    <col min="2544" max="2544" width="3.140625" style="135" customWidth="1"/>
    <col min="2545" max="2545" width="12" style="135" bestFit="1" customWidth="1"/>
    <col min="2546" max="2546" width="2" style="135" customWidth="1"/>
    <col min="2547" max="2548" width="9.140625" style="135"/>
    <col min="2549" max="2549" width="11.7109375" style="135" customWidth="1"/>
    <col min="2550" max="2759" width="9.140625" style="135"/>
    <col min="2760" max="2760" width="26.42578125" style="135" customWidth="1"/>
    <col min="2761" max="2761" width="32.140625" style="135" customWidth="1"/>
    <col min="2762" max="2762" width="30.140625" style="135" customWidth="1"/>
    <col min="2763" max="2763" width="36.5703125" style="135" customWidth="1"/>
    <col min="2764" max="2764" width="9.140625" style="135"/>
    <col min="2765" max="2765" width="7.7109375" style="135" customWidth="1"/>
    <col min="2766" max="2766" width="6.7109375" style="135" customWidth="1"/>
    <col min="2767" max="2767" width="8" style="135" customWidth="1"/>
    <col min="2768" max="2769" width="7.7109375" style="135" customWidth="1"/>
    <col min="2770" max="2770" width="7.5703125" style="135" customWidth="1"/>
    <col min="2771" max="2771" width="11" style="135" customWidth="1"/>
    <col min="2772" max="2772" width="10.140625" style="135" customWidth="1"/>
    <col min="2773" max="2773" width="9.140625" style="135"/>
    <col min="2774" max="2774" width="13" style="135" customWidth="1"/>
    <col min="2775" max="2775" width="8.5703125" style="135" customWidth="1"/>
    <col min="2776" max="2776" width="14.5703125" style="135" customWidth="1"/>
    <col min="2777" max="2777" width="9.140625" style="135"/>
    <col min="2778" max="2779" width="12" style="135" customWidth="1"/>
    <col min="2780" max="2781" width="9.85546875" style="135" customWidth="1"/>
    <col min="2782" max="2782" width="11.7109375" style="135" customWidth="1"/>
    <col min="2783" max="2783" width="12.5703125" style="135" customWidth="1"/>
    <col min="2784" max="2784" width="10.85546875" style="135" customWidth="1"/>
    <col min="2785" max="2785" width="9.140625" style="135"/>
    <col min="2786" max="2786" width="10.85546875" style="135" customWidth="1"/>
    <col min="2787" max="2787" width="11.7109375" style="135" customWidth="1"/>
    <col min="2788" max="2788" width="10.85546875" style="135" customWidth="1"/>
    <col min="2789" max="2789" width="11.7109375" style="135" customWidth="1"/>
    <col min="2790" max="2790" width="12.7109375" style="135" customWidth="1"/>
    <col min="2791" max="2791" width="15.5703125" style="135" customWidth="1"/>
    <col min="2792" max="2792" width="14.28515625" style="135" customWidth="1"/>
    <col min="2793" max="2793" width="13.85546875" style="135" customWidth="1"/>
    <col min="2794" max="2795" width="11.85546875" style="135" customWidth="1"/>
    <col min="2796" max="2796" width="13.85546875" style="135" customWidth="1"/>
    <col min="2797" max="2799" width="9.140625" style="135"/>
    <col min="2800" max="2800" width="3.140625" style="135" customWidth="1"/>
    <col min="2801" max="2801" width="12" style="135" bestFit="1" customWidth="1"/>
    <col min="2802" max="2802" width="2" style="135" customWidth="1"/>
    <col min="2803" max="2804" width="9.140625" style="135"/>
    <col min="2805" max="2805" width="11.7109375" style="135" customWidth="1"/>
    <col min="2806" max="3015" width="9.140625" style="135"/>
    <col min="3016" max="3016" width="26.42578125" style="135" customWidth="1"/>
    <col min="3017" max="3017" width="32.140625" style="135" customWidth="1"/>
    <col min="3018" max="3018" width="30.140625" style="135" customWidth="1"/>
    <col min="3019" max="3019" width="36.5703125" style="135" customWidth="1"/>
    <col min="3020" max="3020" width="9.140625" style="135"/>
    <col min="3021" max="3021" width="7.7109375" style="135" customWidth="1"/>
    <col min="3022" max="3022" width="6.7109375" style="135" customWidth="1"/>
    <col min="3023" max="3023" width="8" style="135" customWidth="1"/>
    <col min="3024" max="3025" width="7.7109375" style="135" customWidth="1"/>
    <col min="3026" max="3026" width="7.5703125" style="135" customWidth="1"/>
    <col min="3027" max="3027" width="11" style="135" customWidth="1"/>
    <col min="3028" max="3028" width="10.140625" style="135" customWidth="1"/>
    <col min="3029" max="3029" width="9.140625" style="135"/>
    <col min="3030" max="3030" width="13" style="135" customWidth="1"/>
    <col min="3031" max="3031" width="8.5703125" style="135" customWidth="1"/>
    <col min="3032" max="3032" width="14.5703125" style="135" customWidth="1"/>
    <col min="3033" max="3033" width="9.140625" style="135"/>
    <col min="3034" max="3035" width="12" style="135" customWidth="1"/>
    <col min="3036" max="3037" width="9.85546875" style="135" customWidth="1"/>
    <col min="3038" max="3038" width="11.7109375" style="135" customWidth="1"/>
    <col min="3039" max="3039" width="12.5703125" style="135" customWidth="1"/>
    <col min="3040" max="3040" width="10.85546875" style="135" customWidth="1"/>
    <col min="3041" max="3041" width="9.140625" style="135"/>
    <col min="3042" max="3042" width="10.85546875" style="135" customWidth="1"/>
    <col min="3043" max="3043" width="11.7109375" style="135" customWidth="1"/>
    <col min="3044" max="3044" width="10.85546875" style="135" customWidth="1"/>
    <col min="3045" max="3045" width="11.7109375" style="135" customWidth="1"/>
    <col min="3046" max="3046" width="12.7109375" style="135" customWidth="1"/>
    <col min="3047" max="3047" width="15.5703125" style="135" customWidth="1"/>
    <col min="3048" max="3048" width="14.28515625" style="135" customWidth="1"/>
    <col min="3049" max="3049" width="13.85546875" style="135" customWidth="1"/>
    <col min="3050" max="3051" width="11.85546875" style="135" customWidth="1"/>
    <col min="3052" max="3052" width="13.85546875" style="135" customWidth="1"/>
    <col min="3053" max="3055" width="9.140625" style="135"/>
    <col min="3056" max="3056" width="3.140625" style="135" customWidth="1"/>
    <col min="3057" max="3057" width="12" style="135" bestFit="1" customWidth="1"/>
    <col min="3058" max="3058" width="2" style="135" customWidth="1"/>
    <col min="3059" max="3060" width="9.140625" style="135"/>
    <col min="3061" max="3061" width="11.7109375" style="135" customWidth="1"/>
    <col min="3062" max="3271" width="9.140625" style="135"/>
    <col min="3272" max="3272" width="26.42578125" style="135" customWidth="1"/>
    <col min="3273" max="3273" width="32.140625" style="135" customWidth="1"/>
    <col min="3274" max="3274" width="30.140625" style="135" customWidth="1"/>
    <col min="3275" max="3275" width="36.5703125" style="135" customWidth="1"/>
    <col min="3276" max="3276" width="9.140625" style="135"/>
    <col min="3277" max="3277" width="7.7109375" style="135" customWidth="1"/>
    <col min="3278" max="3278" width="6.7109375" style="135" customWidth="1"/>
    <col min="3279" max="3279" width="8" style="135" customWidth="1"/>
    <col min="3280" max="3281" width="7.7109375" style="135" customWidth="1"/>
    <col min="3282" max="3282" width="7.5703125" style="135" customWidth="1"/>
    <col min="3283" max="3283" width="11" style="135" customWidth="1"/>
    <col min="3284" max="3284" width="10.140625" style="135" customWidth="1"/>
    <col min="3285" max="3285" width="9.140625" style="135"/>
    <col min="3286" max="3286" width="13" style="135" customWidth="1"/>
    <col min="3287" max="3287" width="8.5703125" style="135" customWidth="1"/>
    <col min="3288" max="3288" width="14.5703125" style="135" customWidth="1"/>
    <col min="3289" max="3289" width="9.140625" style="135"/>
    <col min="3290" max="3291" width="12" style="135" customWidth="1"/>
    <col min="3292" max="3293" width="9.85546875" style="135" customWidth="1"/>
    <col min="3294" max="3294" width="11.7109375" style="135" customWidth="1"/>
    <col min="3295" max="3295" width="12.5703125" style="135" customWidth="1"/>
    <col min="3296" max="3296" width="10.85546875" style="135" customWidth="1"/>
    <col min="3297" max="3297" width="9.140625" style="135"/>
    <col min="3298" max="3298" width="10.85546875" style="135" customWidth="1"/>
    <col min="3299" max="3299" width="11.7109375" style="135" customWidth="1"/>
    <col min="3300" max="3300" width="10.85546875" style="135" customWidth="1"/>
    <col min="3301" max="3301" width="11.7109375" style="135" customWidth="1"/>
    <col min="3302" max="3302" width="12.7109375" style="135" customWidth="1"/>
    <col min="3303" max="3303" width="15.5703125" style="135" customWidth="1"/>
    <col min="3304" max="3304" width="14.28515625" style="135" customWidth="1"/>
    <col min="3305" max="3305" width="13.85546875" style="135" customWidth="1"/>
    <col min="3306" max="3307" width="11.85546875" style="135" customWidth="1"/>
    <col min="3308" max="3308" width="13.85546875" style="135" customWidth="1"/>
    <col min="3309" max="3311" width="9.140625" style="135"/>
    <col min="3312" max="3312" width="3.140625" style="135" customWidth="1"/>
    <col min="3313" max="3313" width="12" style="135" bestFit="1" customWidth="1"/>
    <col min="3314" max="3314" width="2" style="135" customWidth="1"/>
    <col min="3315" max="3316" width="9.140625" style="135"/>
    <col min="3317" max="3317" width="11.7109375" style="135" customWidth="1"/>
    <col min="3318" max="3527" width="9.140625" style="135"/>
    <col min="3528" max="3528" width="26.42578125" style="135" customWidth="1"/>
    <col min="3529" max="3529" width="32.140625" style="135" customWidth="1"/>
    <col min="3530" max="3530" width="30.140625" style="135" customWidth="1"/>
    <col min="3531" max="3531" width="36.5703125" style="135" customWidth="1"/>
    <col min="3532" max="3532" width="9.140625" style="135"/>
    <col min="3533" max="3533" width="7.7109375" style="135" customWidth="1"/>
    <col min="3534" max="3534" width="6.7109375" style="135" customWidth="1"/>
    <col min="3535" max="3535" width="8" style="135" customWidth="1"/>
    <col min="3536" max="3537" width="7.7109375" style="135" customWidth="1"/>
    <col min="3538" max="3538" width="7.5703125" style="135" customWidth="1"/>
    <col min="3539" max="3539" width="11" style="135" customWidth="1"/>
    <col min="3540" max="3540" width="10.140625" style="135" customWidth="1"/>
    <col min="3541" max="3541" width="9.140625" style="135"/>
    <col min="3542" max="3542" width="13" style="135" customWidth="1"/>
    <col min="3543" max="3543" width="8.5703125" style="135" customWidth="1"/>
    <col min="3544" max="3544" width="14.5703125" style="135" customWidth="1"/>
    <col min="3545" max="3545" width="9.140625" style="135"/>
    <col min="3546" max="3547" width="12" style="135" customWidth="1"/>
    <col min="3548" max="3549" width="9.85546875" style="135" customWidth="1"/>
    <col min="3550" max="3550" width="11.7109375" style="135" customWidth="1"/>
    <col min="3551" max="3551" width="12.5703125" style="135" customWidth="1"/>
    <col min="3552" max="3552" width="10.85546875" style="135" customWidth="1"/>
    <col min="3553" max="3553" width="9.140625" style="135"/>
    <col min="3554" max="3554" width="10.85546875" style="135" customWidth="1"/>
    <col min="3555" max="3555" width="11.7109375" style="135" customWidth="1"/>
    <col min="3556" max="3556" width="10.85546875" style="135" customWidth="1"/>
    <col min="3557" max="3557" width="11.7109375" style="135" customWidth="1"/>
    <col min="3558" max="3558" width="12.7109375" style="135" customWidth="1"/>
    <col min="3559" max="3559" width="15.5703125" style="135" customWidth="1"/>
    <col min="3560" max="3560" width="14.28515625" style="135" customWidth="1"/>
    <col min="3561" max="3561" width="13.85546875" style="135" customWidth="1"/>
    <col min="3562" max="3563" width="11.85546875" style="135" customWidth="1"/>
    <col min="3564" max="3564" width="13.85546875" style="135" customWidth="1"/>
    <col min="3565" max="3567" width="9.140625" style="135"/>
    <col min="3568" max="3568" width="3.140625" style="135" customWidth="1"/>
    <col min="3569" max="3569" width="12" style="135" bestFit="1" customWidth="1"/>
    <col min="3570" max="3570" width="2" style="135" customWidth="1"/>
    <col min="3571" max="3572" width="9.140625" style="135"/>
    <col min="3573" max="3573" width="11.7109375" style="135" customWidth="1"/>
    <col min="3574" max="3783" width="9.140625" style="135"/>
    <col min="3784" max="3784" width="26.42578125" style="135" customWidth="1"/>
    <col min="3785" max="3785" width="32.140625" style="135" customWidth="1"/>
    <col min="3786" max="3786" width="30.140625" style="135" customWidth="1"/>
    <col min="3787" max="3787" width="36.5703125" style="135" customWidth="1"/>
    <col min="3788" max="3788" width="9.140625" style="135"/>
    <col min="3789" max="3789" width="7.7109375" style="135" customWidth="1"/>
    <col min="3790" max="3790" width="6.7109375" style="135" customWidth="1"/>
    <col min="3791" max="3791" width="8" style="135" customWidth="1"/>
    <col min="3792" max="3793" width="7.7109375" style="135" customWidth="1"/>
    <col min="3794" max="3794" width="7.5703125" style="135" customWidth="1"/>
    <col min="3795" max="3795" width="11" style="135" customWidth="1"/>
    <col min="3796" max="3796" width="10.140625" style="135" customWidth="1"/>
    <col min="3797" max="3797" width="9.140625" style="135"/>
    <col min="3798" max="3798" width="13" style="135" customWidth="1"/>
    <col min="3799" max="3799" width="8.5703125" style="135" customWidth="1"/>
    <col min="3800" max="3800" width="14.5703125" style="135" customWidth="1"/>
    <col min="3801" max="3801" width="9.140625" style="135"/>
    <col min="3802" max="3803" width="12" style="135" customWidth="1"/>
    <col min="3804" max="3805" width="9.85546875" style="135" customWidth="1"/>
    <col min="3806" max="3806" width="11.7109375" style="135" customWidth="1"/>
    <col min="3807" max="3807" width="12.5703125" style="135" customWidth="1"/>
    <col min="3808" max="3808" width="10.85546875" style="135" customWidth="1"/>
    <col min="3809" max="3809" width="9.140625" style="135"/>
    <col min="3810" max="3810" width="10.85546875" style="135" customWidth="1"/>
    <col min="3811" max="3811" width="11.7109375" style="135" customWidth="1"/>
    <col min="3812" max="3812" width="10.85546875" style="135" customWidth="1"/>
    <col min="3813" max="3813" width="11.7109375" style="135" customWidth="1"/>
    <col min="3814" max="3814" width="12.7109375" style="135" customWidth="1"/>
    <col min="3815" max="3815" width="15.5703125" style="135" customWidth="1"/>
    <col min="3816" max="3816" width="14.28515625" style="135" customWidth="1"/>
    <col min="3817" max="3817" width="13.85546875" style="135" customWidth="1"/>
    <col min="3818" max="3819" width="11.85546875" style="135" customWidth="1"/>
    <col min="3820" max="3820" width="13.85546875" style="135" customWidth="1"/>
    <col min="3821" max="3823" width="9.140625" style="135"/>
    <col min="3824" max="3824" width="3.140625" style="135" customWidth="1"/>
    <col min="3825" max="3825" width="12" style="135" bestFit="1" customWidth="1"/>
    <col min="3826" max="3826" width="2" style="135" customWidth="1"/>
    <col min="3827" max="3828" width="9.140625" style="135"/>
    <col min="3829" max="3829" width="11.7109375" style="135" customWidth="1"/>
    <col min="3830" max="4039" width="9.140625" style="135"/>
    <col min="4040" max="4040" width="26.42578125" style="135" customWidth="1"/>
    <col min="4041" max="4041" width="32.140625" style="135" customWidth="1"/>
    <col min="4042" max="4042" width="30.140625" style="135" customWidth="1"/>
    <col min="4043" max="4043" width="36.5703125" style="135" customWidth="1"/>
    <col min="4044" max="4044" width="9.140625" style="135"/>
    <col min="4045" max="4045" width="7.7109375" style="135" customWidth="1"/>
    <col min="4046" max="4046" width="6.7109375" style="135" customWidth="1"/>
    <col min="4047" max="4047" width="8" style="135" customWidth="1"/>
    <col min="4048" max="4049" width="7.7109375" style="135" customWidth="1"/>
    <col min="4050" max="4050" width="7.5703125" style="135" customWidth="1"/>
    <col min="4051" max="4051" width="11" style="135" customWidth="1"/>
    <col min="4052" max="4052" width="10.140625" style="135" customWidth="1"/>
    <col min="4053" max="4053" width="9.140625" style="135"/>
    <col min="4054" max="4054" width="13" style="135" customWidth="1"/>
    <col min="4055" max="4055" width="8.5703125" style="135" customWidth="1"/>
    <col min="4056" max="4056" width="14.5703125" style="135" customWidth="1"/>
    <col min="4057" max="4057" width="9.140625" style="135"/>
    <col min="4058" max="4059" width="12" style="135" customWidth="1"/>
    <col min="4060" max="4061" width="9.85546875" style="135" customWidth="1"/>
    <col min="4062" max="4062" width="11.7109375" style="135" customWidth="1"/>
    <col min="4063" max="4063" width="12.5703125" style="135" customWidth="1"/>
    <col min="4064" max="4064" width="10.85546875" style="135" customWidth="1"/>
    <col min="4065" max="4065" width="9.140625" style="135"/>
    <col min="4066" max="4066" width="10.85546875" style="135" customWidth="1"/>
    <col min="4067" max="4067" width="11.7109375" style="135" customWidth="1"/>
    <col min="4068" max="4068" width="10.85546875" style="135" customWidth="1"/>
    <col min="4069" max="4069" width="11.7109375" style="135" customWidth="1"/>
    <col min="4070" max="4070" width="12.7109375" style="135" customWidth="1"/>
    <col min="4071" max="4071" width="15.5703125" style="135" customWidth="1"/>
    <col min="4072" max="4072" width="14.28515625" style="135" customWidth="1"/>
    <col min="4073" max="4073" width="13.85546875" style="135" customWidth="1"/>
    <col min="4074" max="4075" width="11.85546875" style="135" customWidth="1"/>
    <col min="4076" max="4076" width="13.85546875" style="135" customWidth="1"/>
    <col min="4077" max="4079" width="9.140625" style="135"/>
    <col min="4080" max="4080" width="3.140625" style="135" customWidth="1"/>
    <col min="4081" max="4081" width="12" style="135" bestFit="1" customWidth="1"/>
    <col min="4082" max="4082" width="2" style="135" customWidth="1"/>
    <col min="4083" max="4084" width="9.140625" style="135"/>
    <col min="4085" max="4085" width="11.7109375" style="135" customWidth="1"/>
    <col min="4086" max="4295" width="9.140625" style="135"/>
    <col min="4296" max="4296" width="26.42578125" style="135" customWidth="1"/>
    <col min="4297" max="4297" width="32.140625" style="135" customWidth="1"/>
    <col min="4298" max="4298" width="30.140625" style="135" customWidth="1"/>
    <col min="4299" max="4299" width="36.5703125" style="135" customWidth="1"/>
    <col min="4300" max="4300" width="9.140625" style="135"/>
    <col min="4301" max="4301" width="7.7109375" style="135" customWidth="1"/>
    <col min="4302" max="4302" width="6.7109375" style="135" customWidth="1"/>
    <col min="4303" max="4303" width="8" style="135" customWidth="1"/>
    <col min="4304" max="4305" width="7.7109375" style="135" customWidth="1"/>
    <col min="4306" max="4306" width="7.5703125" style="135" customWidth="1"/>
    <col min="4307" max="4307" width="11" style="135" customWidth="1"/>
    <col min="4308" max="4308" width="10.140625" style="135" customWidth="1"/>
    <col min="4309" max="4309" width="9.140625" style="135"/>
    <col min="4310" max="4310" width="13" style="135" customWidth="1"/>
    <col min="4311" max="4311" width="8.5703125" style="135" customWidth="1"/>
    <col min="4312" max="4312" width="14.5703125" style="135" customWidth="1"/>
    <col min="4313" max="4313" width="9.140625" style="135"/>
    <col min="4314" max="4315" width="12" style="135" customWidth="1"/>
    <col min="4316" max="4317" width="9.85546875" style="135" customWidth="1"/>
    <col min="4318" max="4318" width="11.7109375" style="135" customWidth="1"/>
    <col min="4319" max="4319" width="12.5703125" style="135" customWidth="1"/>
    <col min="4320" max="4320" width="10.85546875" style="135" customWidth="1"/>
    <col min="4321" max="4321" width="9.140625" style="135"/>
    <col min="4322" max="4322" width="10.85546875" style="135" customWidth="1"/>
    <col min="4323" max="4323" width="11.7109375" style="135" customWidth="1"/>
    <col min="4324" max="4324" width="10.85546875" style="135" customWidth="1"/>
    <col min="4325" max="4325" width="11.7109375" style="135" customWidth="1"/>
    <col min="4326" max="4326" width="12.7109375" style="135" customWidth="1"/>
    <col min="4327" max="4327" width="15.5703125" style="135" customWidth="1"/>
    <col min="4328" max="4328" width="14.28515625" style="135" customWidth="1"/>
    <col min="4329" max="4329" width="13.85546875" style="135" customWidth="1"/>
    <col min="4330" max="4331" width="11.85546875" style="135" customWidth="1"/>
    <col min="4332" max="4332" width="13.85546875" style="135" customWidth="1"/>
    <col min="4333" max="4335" width="9.140625" style="135"/>
    <col min="4336" max="4336" width="3.140625" style="135" customWidth="1"/>
    <col min="4337" max="4337" width="12" style="135" bestFit="1" customWidth="1"/>
    <col min="4338" max="4338" width="2" style="135" customWidth="1"/>
    <col min="4339" max="4340" width="9.140625" style="135"/>
    <col min="4341" max="4341" width="11.7109375" style="135" customWidth="1"/>
    <col min="4342" max="4551" width="9.140625" style="135"/>
    <col min="4552" max="4552" width="26.42578125" style="135" customWidth="1"/>
    <col min="4553" max="4553" width="32.140625" style="135" customWidth="1"/>
    <col min="4554" max="4554" width="30.140625" style="135" customWidth="1"/>
    <col min="4555" max="4555" width="36.5703125" style="135" customWidth="1"/>
    <col min="4556" max="4556" width="9.140625" style="135"/>
    <col min="4557" max="4557" width="7.7109375" style="135" customWidth="1"/>
    <col min="4558" max="4558" width="6.7109375" style="135" customWidth="1"/>
    <col min="4559" max="4559" width="8" style="135" customWidth="1"/>
    <col min="4560" max="4561" width="7.7109375" style="135" customWidth="1"/>
    <col min="4562" max="4562" width="7.5703125" style="135" customWidth="1"/>
    <col min="4563" max="4563" width="11" style="135" customWidth="1"/>
    <col min="4564" max="4564" width="10.140625" style="135" customWidth="1"/>
    <col min="4565" max="4565" width="9.140625" style="135"/>
    <col min="4566" max="4566" width="13" style="135" customWidth="1"/>
    <col min="4567" max="4567" width="8.5703125" style="135" customWidth="1"/>
    <col min="4568" max="4568" width="14.5703125" style="135" customWidth="1"/>
    <col min="4569" max="4569" width="9.140625" style="135"/>
    <col min="4570" max="4571" width="12" style="135" customWidth="1"/>
    <col min="4572" max="4573" width="9.85546875" style="135" customWidth="1"/>
    <col min="4574" max="4574" width="11.7109375" style="135" customWidth="1"/>
    <col min="4575" max="4575" width="12.5703125" style="135" customWidth="1"/>
    <col min="4576" max="4576" width="10.85546875" style="135" customWidth="1"/>
    <col min="4577" max="4577" width="9.140625" style="135"/>
    <col min="4578" max="4578" width="10.85546875" style="135" customWidth="1"/>
    <col min="4579" max="4579" width="11.7109375" style="135" customWidth="1"/>
    <col min="4580" max="4580" width="10.85546875" style="135" customWidth="1"/>
    <col min="4581" max="4581" width="11.7109375" style="135" customWidth="1"/>
    <col min="4582" max="4582" width="12.7109375" style="135" customWidth="1"/>
    <col min="4583" max="4583" width="15.5703125" style="135" customWidth="1"/>
    <col min="4584" max="4584" width="14.28515625" style="135" customWidth="1"/>
    <col min="4585" max="4585" width="13.85546875" style="135" customWidth="1"/>
    <col min="4586" max="4587" width="11.85546875" style="135" customWidth="1"/>
    <col min="4588" max="4588" width="13.85546875" style="135" customWidth="1"/>
    <col min="4589" max="4591" width="9.140625" style="135"/>
    <col min="4592" max="4592" width="3.140625" style="135" customWidth="1"/>
    <col min="4593" max="4593" width="12" style="135" bestFit="1" customWidth="1"/>
    <col min="4594" max="4594" width="2" style="135" customWidth="1"/>
    <col min="4595" max="4596" width="9.140625" style="135"/>
    <col min="4597" max="4597" width="11.7109375" style="135" customWidth="1"/>
    <col min="4598" max="4807" width="9.140625" style="135"/>
    <col min="4808" max="4808" width="26.42578125" style="135" customWidth="1"/>
    <col min="4809" max="4809" width="32.140625" style="135" customWidth="1"/>
    <col min="4810" max="4810" width="30.140625" style="135" customWidth="1"/>
    <col min="4811" max="4811" width="36.5703125" style="135" customWidth="1"/>
    <col min="4812" max="4812" width="9.140625" style="135"/>
    <col min="4813" max="4813" width="7.7109375" style="135" customWidth="1"/>
    <col min="4814" max="4814" width="6.7109375" style="135" customWidth="1"/>
    <col min="4815" max="4815" width="8" style="135" customWidth="1"/>
    <col min="4816" max="4817" width="7.7109375" style="135" customWidth="1"/>
    <col min="4818" max="4818" width="7.5703125" style="135" customWidth="1"/>
    <col min="4819" max="4819" width="11" style="135" customWidth="1"/>
    <col min="4820" max="4820" width="10.140625" style="135" customWidth="1"/>
    <col min="4821" max="4821" width="9.140625" style="135"/>
    <col min="4822" max="4822" width="13" style="135" customWidth="1"/>
    <col min="4823" max="4823" width="8.5703125" style="135" customWidth="1"/>
    <col min="4824" max="4824" width="14.5703125" style="135" customWidth="1"/>
    <col min="4825" max="4825" width="9.140625" style="135"/>
    <col min="4826" max="4827" width="12" style="135" customWidth="1"/>
    <col min="4828" max="4829" width="9.85546875" style="135" customWidth="1"/>
    <col min="4830" max="4830" width="11.7109375" style="135" customWidth="1"/>
    <col min="4831" max="4831" width="12.5703125" style="135" customWidth="1"/>
    <col min="4832" max="4832" width="10.85546875" style="135" customWidth="1"/>
    <col min="4833" max="4833" width="9.140625" style="135"/>
    <col min="4834" max="4834" width="10.85546875" style="135" customWidth="1"/>
    <col min="4835" max="4835" width="11.7109375" style="135" customWidth="1"/>
    <col min="4836" max="4836" width="10.85546875" style="135" customWidth="1"/>
    <col min="4837" max="4837" width="11.7109375" style="135" customWidth="1"/>
    <col min="4838" max="4838" width="12.7109375" style="135" customWidth="1"/>
    <col min="4839" max="4839" width="15.5703125" style="135" customWidth="1"/>
    <col min="4840" max="4840" width="14.28515625" style="135" customWidth="1"/>
    <col min="4841" max="4841" width="13.85546875" style="135" customWidth="1"/>
    <col min="4842" max="4843" width="11.85546875" style="135" customWidth="1"/>
    <col min="4844" max="4844" width="13.85546875" style="135" customWidth="1"/>
    <col min="4845" max="4847" width="9.140625" style="135"/>
    <col min="4848" max="4848" width="3.140625" style="135" customWidth="1"/>
    <col min="4849" max="4849" width="12" style="135" bestFit="1" customWidth="1"/>
    <col min="4850" max="4850" width="2" style="135" customWidth="1"/>
    <col min="4851" max="4852" width="9.140625" style="135"/>
    <col min="4853" max="4853" width="11.7109375" style="135" customWidth="1"/>
    <col min="4854" max="5063" width="9.140625" style="135"/>
    <col min="5064" max="5064" width="26.42578125" style="135" customWidth="1"/>
    <col min="5065" max="5065" width="32.140625" style="135" customWidth="1"/>
    <col min="5066" max="5066" width="30.140625" style="135" customWidth="1"/>
    <col min="5067" max="5067" width="36.5703125" style="135" customWidth="1"/>
    <col min="5068" max="5068" width="9.140625" style="135"/>
    <col min="5069" max="5069" width="7.7109375" style="135" customWidth="1"/>
    <col min="5070" max="5070" width="6.7109375" style="135" customWidth="1"/>
    <col min="5071" max="5071" width="8" style="135" customWidth="1"/>
    <col min="5072" max="5073" width="7.7109375" style="135" customWidth="1"/>
    <col min="5074" max="5074" width="7.5703125" style="135" customWidth="1"/>
    <col min="5075" max="5075" width="11" style="135" customWidth="1"/>
    <col min="5076" max="5076" width="10.140625" style="135" customWidth="1"/>
    <col min="5077" max="5077" width="9.140625" style="135"/>
    <col min="5078" max="5078" width="13" style="135" customWidth="1"/>
    <col min="5079" max="5079" width="8.5703125" style="135" customWidth="1"/>
    <col min="5080" max="5080" width="14.5703125" style="135" customWidth="1"/>
    <col min="5081" max="5081" width="9.140625" style="135"/>
    <col min="5082" max="5083" width="12" style="135" customWidth="1"/>
    <col min="5084" max="5085" width="9.85546875" style="135" customWidth="1"/>
    <col min="5086" max="5086" width="11.7109375" style="135" customWidth="1"/>
    <col min="5087" max="5087" width="12.5703125" style="135" customWidth="1"/>
    <col min="5088" max="5088" width="10.85546875" style="135" customWidth="1"/>
    <col min="5089" max="5089" width="9.140625" style="135"/>
    <col min="5090" max="5090" width="10.85546875" style="135" customWidth="1"/>
    <col min="5091" max="5091" width="11.7109375" style="135" customWidth="1"/>
    <col min="5092" max="5092" width="10.85546875" style="135" customWidth="1"/>
    <col min="5093" max="5093" width="11.7109375" style="135" customWidth="1"/>
    <col min="5094" max="5094" width="12.7109375" style="135" customWidth="1"/>
    <col min="5095" max="5095" width="15.5703125" style="135" customWidth="1"/>
    <col min="5096" max="5096" width="14.28515625" style="135" customWidth="1"/>
    <col min="5097" max="5097" width="13.85546875" style="135" customWidth="1"/>
    <col min="5098" max="5099" width="11.85546875" style="135" customWidth="1"/>
    <col min="5100" max="5100" width="13.85546875" style="135" customWidth="1"/>
    <col min="5101" max="5103" width="9.140625" style="135"/>
    <col min="5104" max="5104" width="3.140625" style="135" customWidth="1"/>
    <col min="5105" max="5105" width="12" style="135" bestFit="1" customWidth="1"/>
    <col min="5106" max="5106" width="2" style="135" customWidth="1"/>
    <col min="5107" max="5108" width="9.140625" style="135"/>
    <col min="5109" max="5109" width="11.7109375" style="135" customWidth="1"/>
    <col min="5110" max="5319" width="9.140625" style="135"/>
    <col min="5320" max="5320" width="26.42578125" style="135" customWidth="1"/>
    <col min="5321" max="5321" width="32.140625" style="135" customWidth="1"/>
    <col min="5322" max="5322" width="30.140625" style="135" customWidth="1"/>
    <col min="5323" max="5323" width="36.5703125" style="135" customWidth="1"/>
    <col min="5324" max="5324" width="9.140625" style="135"/>
    <col min="5325" max="5325" width="7.7109375" style="135" customWidth="1"/>
    <col min="5326" max="5326" width="6.7109375" style="135" customWidth="1"/>
    <col min="5327" max="5327" width="8" style="135" customWidth="1"/>
    <col min="5328" max="5329" width="7.7109375" style="135" customWidth="1"/>
    <col min="5330" max="5330" width="7.5703125" style="135" customWidth="1"/>
    <col min="5331" max="5331" width="11" style="135" customWidth="1"/>
    <col min="5332" max="5332" width="10.140625" style="135" customWidth="1"/>
    <col min="5333" max="5333" width="9.140625" style="135"/>
    <col min="5334" max="5334" width="13" style="135" customWidth="1"/>
    <col min="5335" max="5335" width="8.5703125" style="135" customWidth="1"/>
    <col min="5336" max="5336" width="14.5703125" style="135" customWidth="1"/>
    <col min="5337" max="5337" width="9.140625" style="135"/>
    <col min="5338" max="5339" width="12" style="135" customWidth="1"/>
    <col min="5340" max="5341" width="9.85546875" style="135" customWidth="1"/>
    <col min="5342" max="5342" width="11.7109375" style="135" customWidth="1"/>
    <col min="5343" max="5343" width="12.5703125" style="135" customWidth="1"/>
    <col min="5344" max="5344" width="10.85546875" style="135" customWidth="1"/>
    <col min="5345" max="5345" width="9.140625" style="135"/>
    <col min="5346" max="5346" width="10.85546875" style="135" customWidth="1"/>
    <col min="5347" max="5347" width="11.7109375" style="135" customWidth="1"/>
    <col min="5348" max="5348" width="10.85546875" style="135" customWidth="1"/>
    <col min="5349" max="5349" width="11.7109375" style="135" customWidth="1"/>
    <col min="5350" max="5350" width="12.7109375" style="135" customWidth="1"/>
    <col min="5351" max="5351" width="15.5703125" style="135" customWidth="1"/>
    <col min="5352" max="5352" width="14.28515625" style="135" customWidth="1"/>
    <col min="5353" max="5353" width="13.85546875" style="135" customWidth="1"/>
    <col min="5354" max="5355" width="11.85546875" style="135" customWidth="1"/>
    <col min="5356" max="5356" width="13.85546875" style="135" customWidth="1"/>
    <col min="5357" max="5359" width="9.140625" style="135"/>
    <col min="5360" max="5360" width="3.140625" style="135" customWidth="1"/>
    <col min="5361" max="5361" width="12" style="135" bestFit="1" customWidth="1"/>
    <col min="5362" max="5362" width="2" style="135" customWidth="1"/>
    <col min="5363" max="5364" width="9.140625" style="135"/>
    <col min="5365" max="5365" width="11.7109375" style="135" customWidth="1"/>
    <col min="5366" max="5575" width="9.140625" style="135"/>
    <col min="5576" max="5576" width="26.42578125" style="135" customWidth="1"/>
    <col min="5577" max="5577" width="32.140625" style="135" customWidth="1"/>
    <col min="5578" max="5578" width="30.140625" style="135" customWidth="1"/>
    <col min="5579" max="5579" width="36.5703125" style="135" customWidth="1"/>
    <col min="5580" max="5580" width="9.140625" style="135"/>
    <col min="5581" max="5581" width="7.7109375" style="135" customWidth="1"/>
    <col min="5582" max="5582" width="6.7109375" style="135" customWidth="1"/>
    <col min="5583" max="5583" width="8" style="135" customWidth="1"/>
    <col min="5584" max="5585" width="7.7109375" style="135" customWidth="1"/>
    <col min="5586" max="5586" width="7.5703125" style="135" customWidth="1"/>
    <col min="5587" max="5587" width="11" style="135" customWidth="1"/>
    <col min="5588" max="5588" width="10.140625" style="135" customWidth="1"/>
    <col min="5589" max="5589" width="9.140625" style="135"/>
    <col min="5590" max="5590" width="13" style="135" customWidth="1"/>
    <col min="5591" max="5591" width="8.5703125" style="135" customWidth="1"/>
    <col min="5592" max="5592" width="14.5703125" style="135" customWidth="1"/>
    <col min="5593" max="5593" width="9.140625" style="135"/>
    <col min="5594" max="5595" width="12" style="135" customWidth="1"/>
    <col min="5596" max="5597" width="9.85546875" style="135" customWidth="1"/>
    <col min="5598" max="5598" width="11.7109375" style="135" customWidth="1"/>
    <col min="5599" max="5599" width="12.5703125" style="135" customWidth="1"/>
    <col min="5600" max="5600" width="10.85546875" style="135" customWidth="1"/>
    <col min="5601" max="5601" width="9.140625" style="135"/>
    <col min="5602" max="5602" width="10.85546875" style="135" customWidth="1"/>
    <col min="5603" max="5603" width="11.7109375" style="135" customWidth="1"/>
    <col min="5604" max="5604" width="10.85546875" style="135" customWidth="1"/>
    <col min="5605" max="5605" width="11.7109375" style="135" customWidth="1"/>
    <col min="5606" max="5606" width="12.7109375" style="135" customWidth="1"/>
    <col min="5607" max="5607" width="15.5703125" style="135" customWidth="1"/>
    <col min="5608" max="5608" width="14.28515625" style="135" customWidth="1"/>
    <col min="5609" max="5609" width="13.85546875" style="135" customWidth="1"/>
    <col min="5610" max="5611" width="11.85546875" style="135" customWidth="1"/>
    <col min="5612" max="5612" width="13.85546875" style="135" customWidth="1"/>
    <col min="5613" max="5615" width="9.140625" style="135"/>
    <col min="5616" max="5616" width="3.140625" style="135" customWidth="1"/>
    <col min="5617" max="5617" width="12" style="135" bestFit="1" customWidth="1"/>
    <col min="5618" max="5618" width="2" style="135" customWidth="1"/>
    <col min="5619" max="5620" width="9.140625" style="135"/>
    <col min="5621" max="5621" width="11.7109375" style="135" customWidth="1"/>
    <col min="5622" max="5831" width="9.140625" style="135"/>
    <col min="5832" max="5832" width="26.42578125" style="135" customWidth="1"/>
    <col min="5833" max="5833" width="32.140625" style="135" customWidth="1"/>
    <col min="5834" max="5834" width="30.140625" style="135" customWidth="1"/>
    <col min="5835" max="5835" width="36.5703125" style="135" customWidth="1"/>
    <col min="5836" max="5836" width="9.140625" style="135"/>
    <col min="5837" max="5837" width="7.7109375" style="135" customWidth="1"/>
    <col min="5838" max="5838" width="6.7109375" style="135" customWidth="1"/>
    <col min="5839" max="5839" width="8" style="135" customWidth="1"/>
    <col min="5840" max="5841" width="7.7109375" style="135" customWidth="1"/>
    <col min="5842" max="5842" width="7.5703125" style="135" customWidth="1"/>
    <col min="5843" max="5843" width="11" style="135" customWidth="1"/>
    <col min="5844" max="5844" width="10.140625" style="135" customWidth="1"/>
    <col min="5845" max="5845" width="9.140625" style="135"/>
    <col min="5846" max="5846" width="13" style="135" customWidth="1"/>
    <col min="5847" max="5847" width="8.5703125" style="135" customWidth="1"/>
    <col min="5848" max="5848" width="14.5703125" style="135" customWidth="1"/>
    <col min="5849" max="5849" width="9.140625" style="135"/>
    <col min="5850" max="5851" width="12" style="135" customWidth="1"/>
    <col min="5852" max="5853" width="9.85546875" style="135" customWidth="1"/>
    <col min="5854" max="5854" width="11.7109375" style="135" customWidth="1"/>
    <col min="5855" max="5855" width="12.5703125" style="135" customWidth="1"/>
    <col min="5856" max="5856" width="10.85546875" style="135" customWidth="1"/>
    <col min="5857" max="5857" width="9.140625" style="135"/>
    <col min="5858" max="5858" width="10.85546875" style="135" customWidth="1"/>
    <col min="5859" max="5859" width="11.7109375" style="135" customWidth="1"/>
    <col min="5860" max="5860" width="10.85546875" style="135" customWidth="1"/>
    <col min="5861" max="5861" width="11.7109375" style="135" customWidth="1"/>
    <col min="5862" max="5862" width="12.7109375" style="135" customWidth="1"/>
    <col min="5863" max="5863" width="15.5703125" style="135" customWidth="1"/>
    <col min="5864" max="5864" width="14.28515625" style="135" customWidth="1"/>
    <col min="5865" max="5865" width="13.85546875" style="135" customWidth="1"/>
    <col min="5866" max="5867" width="11.85546875" style="135" customWidth="1"/>
    <col min="5868" max="5868" width="13.85546875" style="135" customWidth="1"/>
    <col min="5869" max="5871" width="9.140625" style="135"/>
    <col min="5872" max="5872" width="3.140625" style="135" customWidth="1"/>
    <col min="5873" max="5873" width="12" style="135" bestFit="1" customWidth="1"/>
    <col min="5874" max="5874" width="2" style="135" customWidth="1"/>
    <col min="5875" max="5876" width="9.140625" style="135"/>
    <col min="5877" max="5877" width="11.7109375" style="135" customWidth="1"/>
    <col min="5878" max="6087" width="9.140625" style="135"/>
    <col min="6088" max="6088" width="26.42578125" style="135" customWidth="1"/>
    <col min="6089" max="6089" width="32.140625" style="135" customWidth="1"/>
    <col min="6090" max="6090" width="30.140625" style="135" customWidth="1"/>
    <col min="6091" max="6091" width="36.5703125" style="135" customWidth="1"/>
    <col min="6092" max="6092" width="9.140625" style="135"/>
    <col min="6093" max="6093" width="7.7109375" style="135" customWidth="1"/>
    <col min="6094" max="6094" width="6.7109375" style="135" customWidth="1"/>
    <col min="6095" max="6095" width="8" style="135" customWidth="1"/>
    <col min="6096" max="6097" width="7.7109375" style="135" customWidth="1"/>
    <col min="6098" max="6098" width="7.5703125" style="135" customWidth="1"/>
    <col min="6099" max="6099" width="11" style="135" customWidth="1"/>
    <col min="6100" max="6100" width="10.140625" style="135" customWidth="1"/>
    <col min="6101" max="6101" width="9.140625" style="135"/>
    <col min="6102" max="6102" width="13" style="135" customWidth="1"/>
    <col min="6103" max="6103" width="8.5703125" style="135" customWidth="1"/>
    <col min="6104" max="6104" width="14.5703125" style="135" customWidth="1"/>
    <col min="6105" max="6105" width="9.140625" style="135"/>
    <col min="6106" max="6107" width="12" style="135" customWidth="1"/>
    <col min="6108" max="6109" width="9.85546875" style="135" customWidth="1"/>
    <col min="6110" max="6110" width="11.7109375" style="135" customWidth="1"/>
    <col min="6111" max="6111" width="12.5703125" style="135" customWidth="1"/>
    <col min="6112" max="6112" width="10.85546875" style="135" customWidth="1"/>
    <col min="6113" max="6113" width="9.140625" style="135"/>
    <col min="6114" max="6114" width="10.85546875" style="135" customWidth="1"/>
    <col min="6115" max="6115" width="11.7109375" style="135" customWidth="1"/>
    <col min="6116" max="6116" width="10.85546875" style="135" customWidth="1"/>
    <col min="6117" max="6117" width="11.7109375" style="135" customWidth="1"/>
    <col min="6118" max="6118" width="12.7109375" style="135" customWidth="1"/>
    <col min="6119" max="6119" width="15.5703125" style="135" customWidth="1"/>
    <col min="6120" max="6120" width="14.28515625" style="135" customWidth="1"/>
    <col min="6121" max="6121" width="13.85546875" style="135" customWidth="1"/>
    <col min="6122" max="6123" width="11.85546875" style="135" customWidth="1"/>
    <col min="6124" max="6124" width="13.85546875" style="135" customWidth="1"/>
    <col min="6125" max="6127" width="9.140625" style="135"/>
    <col min="6128" max="6128" width="3.140625" style="135" customWidth="1"/>
    <col min="6129" max="6129" width="12" style="135" bestFit="1" customWidth="1"/>
    <col min="6130" max="6130" width="2" style="135" customWidth="1"/>
    <col min="6131" max="6132" width="9.140625" style="135"/>
    <col min="6133" max="6133" width="11.7109375" style="135" customWidth="1"/>
    <col min="6134" max="6343" width="9.140625" style="135"/>
    <col min="6344" max="6344" width="26.42578125" style="135" customWidth="1"/>
    <col min="6345" max="6345" width="32.140625" style="135" customWidth="1"/>
    <col min="6346" max="6346" width="30.140625" style="135" customWidth="1"/>
    <col min="6347" max="6347" width="36.5703125" style="135" customWidth="1"/>
    <col min="6348" max="6348" width="9.140625" style="135"/>
    <col min="6349" max="6349" width="7.7109375" style="135" customWidth="1"/>
    <col min="6350" max="6350" width="6.7109375" style="135" customWidth="1"/>
    <col min="6351" max="6351" width="8" style="135" customWidth="1"/>
    <col min="6352" max="6353" width="7.7109375" style="135" customWidth="1"/>
    <col min="6354" max="6354" width="7.5703125" style="135" customWidth="1"/>
    <col min="6355" max="6355" width="11" style="135" customWidth="1"/>
    <col min="6356" max="6356" width="10.140625" style="135" customWidth="1"/>
    <col min="6357" max="6357" width="9.140625" style="135"/>
    <col min="6358" max="6358" width="13" style="135" customWidth="1"/>
    <col min="6359" max="6359" width="8.5703125" style="135" customWidth="1"/>
    <col min="6360" max="6360" width="14.5703125" style="135" customWidth="1"/>
    <col min="6361" max="6361" width="9.140625" style="135"/>
    <col min="6362" max="6363" width="12" style="135" customWidth="1"/>
    <col min="6364" max="6365" width="9.85546875" style="135" customWidth="1"/>
    <col min="6366" max="6366" width="11.7109375" style="135" customWidth="1"/>
    <col min="6367" max="6367" width="12.5703125" style="135" customWidth="1"/>
    <col min="6368" max="6368" width="10.85546875" style="135" customWidth="1"/>
    <col min="6369" max="6369" width="9.140625" style="135"/>
    <col min="6370" max="6370" width="10.85546875" style="135" customWidth="1"/>
    <col min="6371" max="6371" width="11.7109375" style="135" customWidth="1"/>
    <col min="6372" max="6372" width="10.85546875" style="135" customWidth="1"/>
    <col min="6373" max="6373" width="11.7109375" style="135" customWidth="1"/>
    <col min="6374" max="6374" width="12.7109375" style="135" customWidth="1"/>
    <col min="6375" max="6375" width="15.5703125" style="135" customWidth="1"/>
    <col min="6376" max="6376" width="14.28515625" style="135" customWidth="1"/>
    <col min="6377" max="6377" width="13.85546875" style="135" customWidth="1"/>
    <col min="6378" max="6379" width="11.85546875" style="135" customWidth="1"/>
    <col min="6380" max="6380" width="13.85546875" style="135" customWidth="1"/>
    <col min="6381" max="6383" width="9.140625" style="135"/>
    <col min="6384" max="6384" width="3.140625" style="135" customWidth="1"/>
    <col min="6385" max="6385" width="12" style="135" bestFit="1" customWidth="1"/>
    <col min="6386" max="6386" width="2" style="135" customWidth="1"/>
    <col min="6387" max="6388" width="9.140625" style="135"/>
    <col min="6389" max="6389" width="11.7109375" style="135" customWidth="1"/>
    <col min="6390" max="6599" width="9.140625" style="135"/>
    <col min="6600" max="6600" width="26.42578125" style="135" customWidth="1"/>
    <col min="6601" max="6601" width="32.140625" style="135" customWidth="1"/>
    <col min="6602" max="6602" width="30.140625" style="135" customWidth="1"/>
    <col min="6603" max="6603" width="36.5703125" style="135" customWidth="1"/>
    <col min="6604" max="6604" width="9.140625" style="135"/>
    <col min="6605" max="6605" width="7.7109375" style="135" customWidth="1"/>
    <col min="6606" max="6606" width="6.7109375" style="135" customWidth="1"/>
    <col min="6607" max="6607" width="8" style="135" customWidth="1"/>
    <col min="6608" max="6609" width="7.7109375" style="135" customWidth="1"/>
    <col min="6610" max="6610" width="7.5703125" style="135" customWidth="1"/>
    <col min="6611" max="6611" width="11" style="135" customWidth="1"/>
    <col min="6612" max="6612" width="10.140625" style="135" customWidth="1"/>
    <col min="6613" max="6613" width="9.140625" style="135"/>
    <col min="6614" max="6614" width="13" style="135" customWidth="1"/>
    <col min="6615" max="6615" width="8.5703125" style="135" customWidth="1"/>
    <col min="6616" max="6616" width="14.5703125" style="135" customWidth="1"/>
    <col min="6617" max="6617" width="9.140625" style="135"/>
    <col min="6618" max="6619" width="12" style="135" customWidth="1"/>
    <col min="6620" max="6621" width="9.85546875" style="135" customWidth="1"/>
    <col min="6622" max="6622" width="11.7109375" style="135" customWidth="1"/>
    <col min="6623" max="6623" width="12.5703125" style="135" customWidth="1"/>
    <col min="6624" max="6624" width="10.85546875" style="135" customWidth="1"/>
    <col min="6625" max="6625" width="9.140625" style="135"/>
    <col min="6626" max="6626" width="10.85546875" style="135" customWidth="1"/>
    <col min="6627" max="6627" width="11.7109375" style="135" customWidth="1"/>
    <col min="6628" max="6628" width="10.85546875" style="135" customWidth="1"/>
    <col min="6629" max="6629" width="11.7109375" style="135" customWidth="1"/>
    <col min="6630" max="6630" width="12.7109375" style="135" customWidth="1"/>
    <col min="6631" max="6631" width="15.5703125" style="135" customWidth="1"/>
    <col min="6632" max="6632" width="14.28515625" style="135" customWidth="1"/>
    <col min="6633" max="6633" width="13.85546875" style="135" customWidth="1"/>
    <col min="6634" max="6635" width="11.85546875" style="135" customWidth="1"/>
    <col min="6636" max="6636" width="13.85546875" style="135" customWidth="1"/>
    <col min="6637" max="6639" width="9.140625" style="135"/>
    <col min="6640" max="6640" width="3.140625" style="135" customWidth="1"/>
    <col min="6641" max="6641" width="12" style="135" bestFit="1" customWidth="1"/>
    <col min="6642" max="6642" width="2" style="135" customWidth="1"/>
    <col min="6643" max="6644" width="9.140625" style="135"/>
    <col min="6645" max="6645" width="11.7109375" style="135" customWidth="1"/>
    <col min="6646" max="6855" width="9.140625" style="135"/>
    <col min="6856" max="6856" width="26.42578125" style="135" customWidth="1"/>
    <col min="6857" max="6857" width="32.140625" style="135" customWidth="1"/>
    <col min="6858" max="6858" width="30.140625" style="135" customWidth="1"/>
    <col min="6859" max="6859" width="36.5703125" style="135" customWidth="1"/>
    <col min="6860" max="6860" width="9.140625" style="135"/>
    <col min="6861" max="6861" width="7.7109375" style="135" customWidth="1"/>
    <col min="6862" max="6862" width="6.7109375" style="135" customWidth="1"/>
    <col min="6863" max="6863" width="8" style="135" customWidth="1"/>
    <col min="6864" max="6865" width="7.7109375" style="135" customWidth="1"/>
    <col min="6866" max="6866" width="7.5703125" style="135" customWidth="1"/>
    <col min="6867" max="6867" width="11" style="135" customWidth="1"/>
    <col min="6868" max="6868" width="10.140625" style="135" customWidth="1"/>
    <col min="6869" max="6869" width="9.140625" style="135"/>
    <col min="6870" max="6870" width="13" style="135" customWidth="1"/>
    <col min="6871" max="6871" width="8.5703125" style="135" customWidth="1"/>
    <col min="6872" max="6872" width="14.5703125" style="135" customWidth="1"/>
    <col min="6873" max="6873" width="9.140625" style="135"/>
    <col min="6874" max="6875" width="12" style="135" customWidth="1"/>
    <col min="6876" max="6877" width="9.85546875" style="135" customWidth="1"/>
    <col min="6878" max="6878" width="11.7109375" style="135" customWidth="1"/>
    <col min="6879" max="6879" width="12.5703125" style="135" customWidth="1"/>
    <col min="6880" max="6880" width="10.85546875" style="135" customWidth="1"/>
    <col min="6881" max="6881" width="9.140625" style="135"/>
    <col min="6882" max="6882" width="10.85546875" style="135" customWidth="1"/>
    <col min="6883" max="6883" width="11.7109375" style="135" customWidth="1"/>
    <col min="6884" max="6884" width="10.85546875" style="135" customWidth="1"/>
    <col min="6885" max="6885" width="11.7109375" style="135" customWidth="1"/>
    <col min="6886" max="6886" width="12.7109375" style="135" customWidth="1"/>
    <col min="6887" max="6887" width="15.5703125" style="135" customWidth="1"/>
    <col min="6888" max="6888" width="14.28515625" style="135" customWidth="1"/>
    <col min="6889" max="6889" width="13.85546875" style="135" customWidth="1"/>
    <col min="6890" max="6891" width="11.85546875" style="135" customWidth="1"/>
    <col min="6892" max="6892" width="13.85546875" style="135" customWidth="1"/>
    <col min="6893" max="6895" width="9.140625" style="135"/>
    <col min="6896" max="6896" width="3.140625" style="135" customWidth="1"/>
    <col min="6897" max="6897" width="12" style="135" bestFit="1" customWidth="1"/>
    <col min="6898" max="6898" width="2" style="135" customWidth="1"/>
    <col min="6899" max="6900" width="9.140625" style="135"/>
    <col min="6901" max="6901" width="11.7109375" style="135" customWidth="1"/>
    <col min="6902" max="7111" width="9.140625" style="135"/>
    <col min="7112" max="7112" width="26.42578125" style="135" customWidth="1"/>
    <col min="7113" max="7113" width="32.140625" style="135" customWidth="1"/>
    <col min="7114" max="7114" width="30.140625" style="135" customWidth="1"/>
    <col min="7115" max="7115" width="36.5703125" style="135" customWidth="1"/>
    <col min="7116" max="7116" width="9.140625" style="135"/>
    <col min="7117" max="7117" width="7.7109375" style="135" customWidth="1"/>
    <col min="7118" max="7118" width="6.7109375" style="135" customWidth="1"/>
    <col min="7119" max="7119" width="8" style="135" customWidth="1"/>
    <col min="7120" max="7121" width="7.7109375" style="135" customWidth="1"/>
    <col min="7122" max="7122" width="7.5703125" style="135" customWidth="1"/>
    <col min="7123" max="7123" width="11" style="135" customWidth="1"/>
    <col min="7124" max="7124" width="10.140625" style="135" customWidth="1"/>
    <col min="7125" max="7125" width="9.140625" style="135"/>
    <col min="7126" max="7126" width="13" style="135" customWidth="1"/>
    <col min="7127" max="7127" width="8.5703125" style="135" customWidth="1"/>
    <col min="7128" max="7128" width="14.5703125" style="135" customWidth="1"/>
    <col min="7129" max="7129" width="9.140625" style="135"/>
    <col min="7130" max="7131" width="12" style="135" customWidth="1"/>
    <col min="7132" max="7133" width="9.85546875" style="135" customWidth="1"/>
    <col min="7134" max="7134" width="11.7109375" style="135" customWidth="1"/>
    <col min="7135" max="7135" width="12.5703125" style="135" customWidth="1"/>
    <col min="7136" max="7136" width="10.85546875" style="135" customWidth="1"/>
    <col min="7137" max="7137" width="9.140625" style="135"/>
    <col min="7138" max="7138" width="10.85546875" style="135" customWidth="1"/>
    <col min="7139" max="7139" width="11.7109375" style="135" customWidth="1"/>
    <col min="7140" max="7140" width="10.85546875" style="135" customWidth="1"/>
    <col min="7141" max="7141" width="11.7109375" style="135" customWidth="1"/>
    <col min="7142" max="7142" width="12.7109375" style="135" customWidth="1"/>
    <col min="7143" max="7143" width="15.5703125" style="135" customWidth="1"/>
    <col min="7144" max="7144" width="14.28515625" style="135" customWidth="1"/>
    <col min="7145" max="7145" width="13.85546875" style="135" customWidth="1"/>
    <col min="7146" max="7147" width="11.85546875" style="135" customWidth="1"/>
    <col min="7148" max="7148" width="13.85546875" style="135" customWidth="1"/>
    <col min="7149" max="7151" width="9.140625" style="135"/>
    <col min="7152" max="7152" width="3.140625" style="135" customWidth="1"/>
    <col min="7153" max="7153" width="12" style="135" bestFit="1" customWidth="1"/>
    <col min="7154" max="7154" width="2" style="135" customWidth="1"/>
    <col min="7155" max="7156" width="9.140625" style="135"/>
    <col min="7157" max="7157" width="11.7109375" style="135" customWidth="1"/>
    <col min="7158" max="7367" width="9.140625" style="135"/>
    <col min="7368" max="7368" width="26.42578125" style="135" customWidth="1"/>
    <col min="7369" max="7369" width="32.140625" style="135" customWidth="1"/>
    <col min="7370" max="7370" width="30.140625" style="135" customWidth="1"/>
    <col min="7371" max="7371" width="36.5703125" style="135" customWidth="1"/>
    <col min="7372" max="7372" width="9.140625" style="135"/>
    <col min="7373" max="7373" width="7.7109375" style="135" customWidth="1"/>
    <col min="7374" max="7374" width="6.7109375" style="135" customWidth="1"/>
    <col min="7375" max="7375" width="8" style="135" customWidth="1"/>
    <col min="7376" max="7377" width="7.7109375" style="135" customWidth="1"/>
    <col min="7378" max="7378" width="7.5703125" style="135" customWidth="1"/>
    <col min="7379" max="7379" width="11" style="135" customWidth="1"/>
    <col min="7380" max="7380" width="10.140625" style="135" customWidth="1"/>
    <col min="7381" max="7381" width="9.140625" style="135"/>
    <col min="7382" max="7382" width="13" style="135" customWidth="1"/>
    <col min="7383" max="7383" width="8.5703125" style="135" customWidth="1"/>
    <col min="7384" max="7384" width="14.5703125" style="135" customWidth="1"/>
    <col min="7385" max="7385" width="9.140625" style="135"/>
    <col min="7386" max="7387" width="12" style="135" customWidth="1"/>
    <col min="7388" max="7389" width="9.85546875" style="135" customWidth="1"/>
    <col min="7390" max="7390" width="11.7109375" style="135" customWidth="1"/>
    <col min="7391" max="7391" width="12.5703125" style="135" customWidth="1"/>
    <col min="7392" max="7392" width="10.85546875" style="135" customWidth="1"/>
    <col min="7393" max="7393" width="9.140625" style="135"/>
    <col min="7394" max="7394" width="10.85546875" style="135" customWidth="1"/>
    <col min="7395" max="7395" width="11.7109375" style="135" customWidth="1"/>
    <col min="7396" max="7396" width="10.85546875" style="135" customWidth="1"/>
    <col min="7397" max="7397" width="11.7109375" style="135" customWidth="1"/>
    <col min="7398" max="7398" width="12.7109375" style="135" customWidth="1"/>
    <col min="7399" max="7399" width="15.5703125" style="135" customWidth="1"/>
    <col min="7400" max="7400" width="14.28515625" style="135" customWidth="1"/>
    <col min="7401" max="7401" width="13.85546875" style="135" customWidth="1"/>
    <col min="7402" max="7403" width="11.85546875" style="135" customWidth="1"/>
    <col min="7404" max="7404" width="13.85546875" style="135" customWidth="1"/>
    <col min="7405" max="7407" width="9.140625" style="135"/>
    <col min="7408" max="7408" width="3.140625" style="135" customWidth="1"/>
    <col min="7409" max="7409" width="12" style="135" bestFit="1" customWidth="1"/>
    <col min="7410" max="7410" width="2" style="135" customWidth="1"/>
    <col min="7411" max="7412" width="9.140625" style="135"/>
    <col min="7413" max="7413" width="11.7109375" style="135" customWidth="1"/>
    <col min="7414" max="7623" width="9.140625" style="135"/>
    <col min="7624" max="7624" width="26.42578125" style="135" customWidth="1"/>
    <col min="7625" max="7625" width="32.140625" style="135" customWidth="1"/>
    <col min="7626" max="7626" width="30.140625" style="135" customWidth="1"/>
    <col min="7627" max="7627" width="36.5703125" style="135" customWidth="1"/>
    <col min="7628" max="7628" width="9.140625" style="135"/>
    <col min="7629" max="7629" width="7.7109375" style="135" customWidth="1"/>
    <col min="7630" max="7630" width="6.7109375" style="135" customWidth="1"/>
    <col min="7631" max="7631" width="8" style="135" customWidth="1"/>
    <col min="7632" max="7633" width="7.7109375" style="135" customWidth="1"/>
    <col min="7634" max="7634" width="7.5703125" style="135" customWidth="1"/>
    <col min="7635" max="7635" width="11" style="135" customWidth="1"/>
    <col min="7636" max="7636" width="10.140625" style="135" customWidth="1"/>
    <col min="7637" max="7637" width="9.140625" style="135"/>
    <col min="7638" max="7638" width="13" style="135" customWidth="1"/>
    <col min="7639" max="7639" width="8.5703125" style="135" customWidth="1"/>
    <col min="7640" max="7640" width="14.5703125" style="135" customWidth="1"/>
    <col min="7641" max="7641" width="9.140625" style="135"/>
    <col min="7642" max="7643" width="12" style="135" customWidth="1"/>
    <col min="7644" max="7645" width="9.85546875" style="135" customWidth="1"/>
    <col min="7646" max="7646" width="11.7109375" style="135" customWidth="1"/>
    <col min="7647" max="7647" width="12.5703125" style="135" customWidth="1"/>
    <col min="7648" max="7648" width="10.85546875" style="135" customWidth="1"/>
    <col min="7649" max="7649" width="9.140625" style="135"/>
    <col min="7650" max="7650" width="10.85546875" style="135" customWidth="1"/>
    <col min="7651" max="7651" width="11.7109375" style="135" customWidth="1"/>
    <col min="7652" max="7652" width="10.85546875" style="135" customWidth="1"/>
    <col min="7653" max="7653" width="11.7109375" style="135" customWidth="1"/>
    <col min="7654" max="7654" width="12.7109375" style="135" customWidth="1"/>
    <col min="7655" max="7655" width="15.5703125" style="135" customWidth="1"/>
    <col min="7656" max="7656" width="14.28515625" style="135" customWidth="1"/>
    <col min="7657" max="7657" width="13.85546875" style="135" customWidth="1"/>
    <col min="7658" max="7659" width="11.85546875" style="135" customWidth="1"/>
    <col min="7660" max="7660" width="13.85546875" style="135" customWidth="1"/>
    <col min="7661" max="7663" width="9.140625" style="135"/>
    <col min="7664" max="7664" width="3.140625" style="135" customWidth="1"/>
    <col min="7665" max="7665" width="12" style="135" bestFit="1" customWidth="1"/>
    <col min="7666" max="7666" width="2" style="135" customWidth="1"/>
    <col min="7667" max="7668" width="9.140625" style="135"/>
    <col min="7669" max="7669" width="11.7109375" style="135" customWidth="1"/>
    <col min="7670" max="7879" width="9.140625" style="135"/>
    <col min="7880" max="7880" width="26.42578125" style="135" customWidth="1"/>
    <col min="7881" max="7881" width="32.140625" style="135" customWidth="1"/>
    <col min="7882" max="7882" width="30.140625" style="135" customWidth="1"/>
    <col min="7883" max="7883" width="36.5703125" style="135" customWidth="1"/>
    <col min="7884" max="7884" width="9.140625" style="135"/>
    <col min="7885" max="7885" width="7.7109375" style="135" customWidth="1"/>
    <col min="7886" max="7886" width="6.7109375" style="135" customWidth="1"/>
    <col min="7887" max="7887" width="8" style="135" customWidth="1"/>
    <col min="7888" max="7889" width="7.7109375" style="135" customWidth="1"/>
    <col min="7890" max="7890" width="7.5703125" style="135" customWidth="1"/>
    <col min="7891" max="7891" width="11" style="135" customWidth="1"/>
    <col min="7892" max="7892" width="10.140625" style="135" customWidth="1"/>
    <col min="7893" max="7893" width="9.140625" style="135"/>
    <col min="7894" max="7894" width="13" style="135" customWidth="1"/>
    <col min="7895" max="7895" width="8.5703125" style="135" customWidth="1"/>
    <col min="7896" max="7896" width="14.5703125" style="135" customWidth="1"/>
    <col min="7897" max="7897" width="9.140625" style="135"/>
    <col min="7898" max="7899" width="12" style="135" customWidth="1"/>
    <col min="7900" max="7901" width="9.85546875" style="135" customWidth="1"/>
    <col min="7902" max="7902" width="11.7109375" style="135" customWidth="1"/>
    <col min="7903" max="7903" width="12.5703125" style="135" customWidth="1"/>
    <col min="7904" max="7904" width="10.85546875" style="135" customWidth="1"/>
    <col min="7905" max="7905" width="9.140625" style="135"/>
    <col min="7906" max="7906" width="10.85546875" style="135" customWidth="1"/>
    <col min="7907" max="7907" width="11.7109375" style="135" customWidth="1"/>
    <col min="7908" max="7908" width="10.85546875" style="135" customWidth="1"/>
    <col min="7909" max="7909" width="11.7109375" style="135" customWidth="1"/>
    <col min="7910" max="7910" width="12.7109375" style="135" customWidth="1"/>
    <col min="7911" max="7911" width="15.5703125" style="135" customWidth="1"/>
    <col min="7912" max="7912" width="14.28515625" style="135" customWidth="1"/>
    <col min="7913" max="7913" width="13.85546875" style="135" customWidth="1"/>
    <col min="7914" max="7915" width="11.85546875" style="135" customWidth="1"/>
    <col min="7916" max="7916" width="13.85546875" style="135" customWidth="1"/>
    <col min="7917" max="7919" width="9.140625" style="135"/>
    <col min="7920" max="7920" width="3.140625" style="135" customWidth="1"/>
    <col min="7921" max="7921" width="12" style="135" bestFit="1" customWidth="1"/>
    <col min="7922" max="7922" width="2" style="135" customWidth="1"/>
    <col min="7923" max="7924" width="9.140625" style="135"/>
    <col min="7925" max="7925" width="11.7109375" style="135" customWidth="1"/>
    <col min="7926" max="8135" width="9.140625" style="135"/>
    <col min="8136" max="8136" width="26.42578125" style="135" customWidth="1"/>
    <col min="8137" max="8137" width="32.140625" style="135" customWidth="1"/>
    <col min="8138" max="8138" width="30.140625" style="135" customWidth="1"/>
    <col min="8139" max="8139" width="36.5703125" style="135" customWidth="1"/>
    <col min="8140" max="8140" width="9.140625" style="135"/>
    <col min="8141" max="8141" width="7.7109375" style="135" customWidth="1"/>
    <col min="8142" max="8142" width="6.7109375" style="135" customWidth="1"/>
    <col min="8143" max="8143" width="8" style="135" customWidth="1"/>
    <col min="8144" max="8145" width="7.7109375" style="135" customWidth="1"/>
    <col min="8146" max="8146" width="7.5703125" style="135" customWidth="1"/>
    <col min="8147" max="8147" width="11" style="135" customWidth="1"/>
    <col min="8148" max="8148" width="10.140625" style="135" customWidth="1"/>
    <col min="8149" max="8149" width="9.140625" style="135"/>
    <col min="8150" max="8150" width="13" style="135" customWidth="1"/>
    <col min="8151" max="8151" width="8.5703125" style="135" customWidth="1"/>
    <col min="8152" max="8152" width="14.5703125" style="135" customWidth="1"/>
    <col min="8153" max="8153" width="9.140625" style="135"/>
    <col min="8154" max="8155" width="12" style="135" customWidth="1"/>
    <col min="8156" max="8157" width="9.85546875" style="135" customWidth="1"/>
    <col min="8158" max="8158" width="11.7109375" style="135" customWidth="1"/>
    <col min="8159" max="8159" width="12.5703125" style="135" customWidth="1"/>
    <col min="8160" max="8160" width="10.85546875" style="135" customWidth="1"/>
    <col min="8161" max="8161" width="9.140625" style="135"/>
    <col min="8162" max="8162" width="10.85546875" style="135" customWidth="1"/>
    <col min="8163" max="8163" width="11.7109375" style="135" customWidth="1"/>
    <col min="8164" max="8164" width="10.85546875" style="135" customWidth="1"/>
    <col min="8165" max="8165" width="11.7109375" style="135" customWidth="1"/>
    <col min="8166" max="8166" width="12.7109375" style="135" customWidth="1"/>
    <col min="8167" max="8167" width="15.5703125" style="135" customWidth="1"/>
    <col min="8168" max="8168" width="14.28515625" style="135" customWidth="1"/>
    <col min="8169" max="8169" width="13.85546875" style="135" customWidth="1"/>
    <col min="8170" max="8171" width="11.85546875" style="135" customWidth="1"/>
    <col min="8172" max="8172" width="13.85546875" style="135" customWidth="1"/>
    <col min="8173" max="8175" width="9.140625" style="135"/>
    <col min="8176" max="8176" width="3.140625" style="135" customWidth="1"/>
    <col min="8177" max="8177" width="12" style="135" bestFit="1" customWidth="1"/>
    <col min="8178" max="8178" width="2" style="135" customWidth="1"/>
    <col min="8179" max="8180" width="9.140625" style="135"/>
    <col min="8181" max="8181" width="11.7109375" style="135" customWidth="1"/>
    <col min="8182" max="8391" width="9.140625" style="135"/>
    <col min="8392" max="8392" width="26.42578125" style="135" customWidth="1"/>
    <col min="8393" max="8393" width="32.140625" style="135" customWidth="1"/>
    <col min="8394" max="8394" width="30.140625" style="135" customWidth="1"/>
    <col min="8395" max="8395" width="36.5703125" style="135" customWidth="1"/>
    <col min="8396" max="8396" width="9.140625" style="135"/>
    <col min="8397" max="8397" width="7.7109375" style="135" customWidth="1"/>
    <col min="8398" max="8398" width="6.7109375" style="135" customWidth="1"/>
    <col min="8399" max="8399" width="8" style="135" customWidth="1"/>
    <col min="8400" max="8401" width="7.7109375" style="135" customWidth="1"/>
    <col min="8402" max="8402" width="7.5703125" style="135" customWidth="1"/>
    <col min="8403" max="8403" width="11" style="135" customWidth="1"/>
    <col min="8404" max="8404" width="10.140625" style="135" customWidth="1"/>
    <col min="8405" max="8405" width="9.140625" style="135"/>
    <col min="8406" max="8406" width="13" style="135" customWidth="1"/>
    <col min="8407" max="8407" width="8.5703125" style="135" customWidth="1"/>
    <col min="8408" max="8408" width="14.5703125" style="135" customWidth="1"/>
    <col min="8409" max="8409" width="9.140625" style="135"/>
    <col min="8410" max="8411" width="12" style="135" customWidth="1"/>
    <col min="8412" max="8413" width="9.85546875" style="135" customWidth="1"/>
    <col min="8414" max="8414" width="11.7109375" style="135" customWidth="1"/>
    <col min="8415" max="8415" width="12.5703125" style="135" customWidth="1"/>
    <col min="8416" max="8416" width="10.85546875" style="135" customWidth="1"/>
    <col min="8417" max="8417" width="9.140625" style="135"/>
    <col min="8418" max="8418" width="10.85546875" style="135" customWidth="1"/>
    <col min="8419" max="8419" width="11.7109375" style="135" customWidth="1"/>
    <col min="8420" max="8420" width="10.85546875" style="135" customWidth="1"/>
    <col min="8421" max="8421" width="11.7109375" style="135" customWidth="1"/>
    <col min="8422" max="8422" width="12.7109375" style="135" customWidth="1"/>
    <col min="8423" max="8423" width="15.5703125" style="135" customWidth="1"/>
    <col min="8424" max="8424" width="14.28515625" style="135" customWidth="1"/>
    <col min="8425" max="8425" width="13.85546875" style="135" customWidth="1"/>
    <col min="8426" max="8427" width="11.85546875" style="135" customWidth="1"/>
    <col min="8428" max="8428" width="13.85546875" style="135" customWidth="1"/>
    <col min="8429" max="8431" width="9.140625" style="135"/>
    <col min="8432" max="8432" width="3.140625" style="135" customWidth="1"/>
    <col min="8433" max="8433" width="12" style="135" bestFit="1" customWidth="1"/>
    <col min="8434" max="8434" width="2" style="135" customWidth="1"/>
    <col min="8435" max="8436" width="9.140625" style="135"/>
    <col min="8437" max="8437" width="11.7109375" style="135" customWidth="1"/>
    <col min="8438" max="8647" width="9.140625" style="135"/>
    <col min="8648" max="8648" width="26.42578125" style="135" customWidth="1"/>
    <col min="8649" max="8649" width="32.140625" style="135" customWidth="1"/>
    <col min="8650" max="8650" width="30.140625" style="135" customWidth="1"/>
    <col min="8651" max="8651" width="36.5703125" style="135" customWidth="1"/>
    <col min="8652" max="8652" width="9.140625" style="135"/>
    <col min="8653" max="8653" width="7.7109375" style="135" customWidth="1"/>
    <col min="8654" max="8654" width="6.7109375" style="135" customWidth="1"/>
    <col min="8655" max="8655" width="8" style="135" customWidth="1"/>
    <col min="8656" max="8657" width="7.7109375" style="135" customWidth="1"/>
    <col min="8658" max="8658" width="7.5703125" style="135" customWidth="1"/>
    <col min="8659" max="8659" width="11" style="135" customWidth="1"/>
    <col min="8660" max="8660" width="10.140625" style="135" customWidth="1"/>
    <col min="8661" max="8661" width="9.140625" style="135"/>
    <col min="8662" max="8662" width="13" style="135" customWidth="1"/>
    <col min="8663" max="8663" width="8.5703125" style="135" customWidth="1"/>
    <col min="8664" max="8664" width="14.5703125" style="135" customWidth="1"/>
    <col min="8665" max="8665" width="9.140625" style="135"/>
    <col min="8666" max="8667" width="12" style="135" customWidth="1"/>
    <col min="8668" max="8669" width="9.85546875" style="135" customWidth="1"/>
    <col min="8670" max="8670" width="11.7109375" style="135" customWidth="1"/>
    <col min="8671" max="8671" width="12.5703125" style="135" customWidth="1"/>
    <col min="8672" max="8672" width="10.85546875" style="135" customWidth="1"/>
    <col min="8673" max="8673" width="9.140625" style="135"/>
    <col min="8674" max="8674" width="10.85546875" style="135" customWidth="1"/>
    <col min="8675" max="8675" width="11.7109375" style="135" customWidth="1"/>
    <col min="8676" max="8676" width="10.85546875" style="135" customWidth="1"/>
    <col min="8677" max="8677" width="11.7109375" style="135" customWidth="1"/>
    <col min="8678" max="8678" width="12.7109375" style="135" customWidth="1"/>
    <col min="8679" max="8679" width="15.5703125" style="135" customWidth="1"/>
    <col min="8680" max="8680" width="14.28515625" style="135" customWidth="1"/>
    <col min="8681" max="8681" width="13.85546875" style="135" customWidth="1"/>
    <col min="8682" max="8683" width="11.85546875" style="135" customWidth="1"/>
    <col min="8684" max="8684" width="13.85546875" style="135" customWidth="1"/>
    <col min="8685" max="8687" width="9.140625" style="135"/>
    <col min="8688" max="8688" width="3.140625" style="135" customWidth="1"/>
    <col min="8689" max="8689" width="12" style="135" bestFit="1" customWidth="1"/>
    <col min="8690" max="8690" width="2" style="135" customWidth="1"/>
    <col min="8691" max="8692" width="9.140625" style="135"/>
    <col min="8693" max="8693" width="11.7109375" style="135" customWidth="1"/>
    <col min="8694" max="8903" width="9.140625" style="135"/>
    <col min="8904" max="8904" width="26.42578125" style="135" customWidth="1"/>
    <col min="8905" max="8905" width="32.140625" style="135" customWidth="1"/>
    <col min="8906" max="8906" width="30.140625" style="135" customWidth="1"/>
    <col min="8907" max="8907" width="36.5703125" style="135" customWidth="1"/>
    <col min="8908" max="8908" width="9.140625" style="135"/>
    <col min="8909" max="8909" width="7.7109375" style="135" customWidth="1"/>
    <col min="8910" max="8910" width="6.7109375" style="135" customWidth="1"/>
    <col min="8911" max="8911" width="8" style="135" customWidth="1"/>
    <col min="8912" max="8913" width="7.7109375" style="135" customWidth="1"/>
    <col min="8914" max="8914" width="7.5703125" style="135" customWidth="1"/>
    <col min="8915" max="8915" width="11" style="135" customWidth="1"/>
    <col min="8916" max="8916" width="10.140625" style="135" customWidth="1"/>
    <col min="8917" max="8917" width="9.140625" style="135"/>
    <col min="8918" max="8918" width="13" style="135" customWidth="1"/>
    <col min="8919" max="8919" width="8.5703125" style="135" customWidth="1"/>
    <col min="8920" max="8920" width="14.5703125" style="135" customWidth="1"/>
    <col min="8921" max="8921" width="9.140625" style="135"/>
    <col min="8922" max="8923" width="12" style="135" customWidth="1"/>
    <col min="8924" max="8925" width="9.85546875" style="135" customWidth="1"/>
    <col min="8926" max="8926" width="11.7109375" style="135" customWidth="1"/>
    <col min="8927" max="8927" width="12.5703125" style="135" customWidth="1"/>
    <col min="8928" max="8928" width="10.85546875" style="135" customWidth="1"/>
    <col min="8929" max="8929" width="9.140625" style="135"/>
    <col min="8930" max="8930" width="10.85546875" style="135" customWidth="1"/>
    <col min="8931" max="8931" width="11.7109375" style="135" customWidth="1"/>
    <col min="8932" max="8932" width="10.85546875" style="135" customWidth="1"/>
    <col min="8933" max="8933" width="11.7109375" style="135" customWidth="1"/>
    <col min="8934" max="8934" width="12.7109375" style="135" customWidth="1"/>
    <col min="8935" max="8935" width="15.5703125" style="135" customWidth="1"/>
    <col min="8936" max="8936" width="14.28515625" style="135" customWidth="1"/>
    <col min="8937" max="8937" width="13.85546875" style="135" customWidth="1"/>
    <col min="8938" max="8939" width="11.85546875" style="135" customWidth="1"/>
    <col min="8940" max="8940" width="13.85546875" style="135" customWidth="1"/>
    <col min="8941" max="8943" width="9.140625" style="135"/>
    <col min="8944" max="8944" width="3.140625" style="135" customWidth="1"/>
    <col min="8945" max="8945" width="12" style="135" bestFit="1" customWidth="1"/>
    <col min="8946" max="8946" width="2" style="135" customWidth="1"/>
    <col min="8947" max="8948" width="9.140625" style="135"/>
    <col min="8949" max="8949" width="11.7109375" style="135" customWidth="1"/>
    <col min="8950" max="9159" width="9.140625" style="135"/>
    <col min="9160" max="9160" width="26.42578125" style="135" customWidth="1"/>
    <col min="9161" max="9161" width="32.140625" style="135" customWidth="1"/>
    <col min="9162" max="9162" width="30.140625" style="135" customWidth="1"/>
    <col min="9163" max="9163" width="36.5703125" style="135" customWidth="1"/>
    <col min="9164" max="9164" width="9.140625" style="135"/>
    <col min="9165" max="9165" width="7.7109375" style="135" customWidth="1"/>
    <col min="9166" max="9166" width="6.7109375" style="135" customWidth="1"/>
    <col min="9167" max="9167" width="8" style="135" customWidth="1"/>
    <col min="9168" max="9169" width="7.7109375" style="135" customWidth="1"/>
    <col min="9170" max="9170" width="7.5703125" style="135" customWidth="1"/>
    <col min="9171" max="9171" width="11" style="135" customWidth="1"/>
    <col min="9172" max="9172" width="10.140625" style="135" customWidth="1"/>
    <col min="9173" max="9173" width="9.140625" style="135"/>
    <col min="9174" max="9174" width="13" style="135" customWidth="1"/>
    <col min="9175" max="9175" width="8.5703125" style="135" customWidth="1"/>
    <col min="9176" max="9176" width="14.5703125" style="135" customWidth="1"/>
    <col min="9177" max="9177" width="9.140625" style="135"/>
    <col min="9178" max="9179" width="12" style="135" customWidth="1"/>
    <col min="9180" max="9181" width="9.85546875" style="135" customWidth="1"/>
    <col min="9182" max="9182" width="11.7109375" style="135" customWidth="1"/>
    <col min="9183" max="9183" width="12.5703125" style="135" customWidth="1"/>
    <col min="9184" max="9184" width="10.85546875" style="135" customWidth="1"/>
    <col min="9185" max="9185" width="9.140625" style="135"/>
    <col min="9186" max="9186" width="10.85546875" style="135" customWidth="1"/>
    <col min="9187" max="9187" width="11.7109375" style="135" customWidth="1"/>
    <col min="9188" max="9188" width="10.85546875" style="135" customWidth="1"/>
    <col min="9189" max="9189" width="11.7109375" style="135" customWidth="1"/>
    <col min="9190" max="9190" width="12.7109375" style="135" customWidth="1"/>
    <col min="9191" max="9191" width="15.5703125" style="135" customWidth="1"/>
    <col min="9192" max="9192" width="14.28515625" style="135" customWidth="1"/>
    <col min="9193" max="9193" width="13.85546875" style="135" customWidth="1"/>
    <col min="9194" max="9195" width="11.85546875" style="135" customWidth="1"/>
    <col min="9196" max="9196" width="13.85546875" style="135" customWidth="1"/>
    <col min="9197" max="9199" width="9.140625" style="135"/>
    <col min="9200" max="9200" width="3.140625" style="135" customWidth="1"/>
    <col min="9201" max="9201" width="12" style="135" bestFit="1" customWidth="1"/>
    <col min="9202" max="9202" width="2" style="135" customWidth="1"/>
    <col min="9203" max="9204" width="9.140625" style="135"/>
    <col min="9205" max="9205" width="11.7109375" style="135" customWidth="1"/>
    <col min="9206" max="9415" width="9.140625" style="135"/>
    <col min="9416" max="9416" width="26.42578125" style="135" customWidth="1"/>
    <col min="9417" max="9417" width="32.140625" style="135" customWidth="1"/>
    <col min="9418" max="9418" width="30.140625" style="135" customWidth="1"/>
    <col min="9419" max="9419" width="36.5703125" style="135" customWidth="1"/>
    <col min="9420" max="9420" width="9.140625" style="135"/>
    <col min="9421" max="9421" width="7.7109375" style="135" customWidth="1"/>
    <col min="9422" max="9422" width="6.7109375" style="135" customWidth="1"/>
    <col min="9423" max="9423" width="8" style="135" customWidth="1"/>
    <col min="9424" max="9425" width="7.7109375" style="135" customWidth="1"/>
    <col min="9426" max="9426" width="7.5703125" style="135" customWidth="1"/>
    <col min="9427" max="9427" width="11" style="135" customWidth="1"/>
    <col min="9428" max="9428" width="10.140625" style="135" customWidth="1"/>
    <col min="9429" max="9429" width="9.140625" style="135"/>
    <col min="9430" max="9430" width="13" style="135" customWidth="1"/>
    <col min="9431" max="9431" width="8.5703125" style="135" customWidth="1"/>
    <col min="9432" max="9432" width="14.5703125" style="135" customWidth="1"/>
    <col min="9433" max="9433" width="9.140625" style="135"/>
    <col min="9434" max="9435" width="12" style="135" customWidth="1"/>
    <col min="9436" max="9437" width="9.85546875" style="135" customWidth="1"/>
    <col min="9438" max="9438" width="11.7109375" style="135" customWidth="1"/>
    <col min="9439" max="9439" width="12.5703125" style="135" customWidth="1"/>
    <col min="9440" max="9440" width="10.85546875" style="135" customWidth="1"/>
    <col min="9441" max="9441" width="9.140625" style="135"/>
    <col min="9442" max="9442" width="10.85546875" style="135" customWidth="1"/>
    <col min="9443" max="9443" width="11.7109375" style="135" customWidth="1"/>
    <col min="9444" max="9444" width="10.85546875" style="135" customWidth="1"/>
    <col min="9445" max="9445" width="11.7109375" style="135" customWidth="1"/>
    <col min="9446" max="9446" width="12.7109375" style="135" customWidth="1"/>
    <col min="9447" max="9447" width="15.5703125" style="135" customWidth="1"/>
    <col min="9448" max="9448" width="14.28515625" style="135" customWidth="1"/>
    <col min="9449" max="9449" width="13.85546875" style="135" customWidth="1"/>
    <col min="9450" max="9451" width="11.85546875" style="135" customWidth="1"/>
    <col min="9452" max="9452" width="13.85546875" style="135" customWidth="1"/>
    <col min="9453" max="9455" width="9.140625" style="135"/>
    <col min="9456" max="9456" width="3.140625" style="135" customWidth="1"/>
    <col min="9457" max="9457" width="12" style="135" bestFit="1" customWidth="1"/>
    <col min="9458" max="9458" width="2" style="135" customWidth="1"/>
    <col min="9459" max="9460" width="9.140625" style="135"/>
    <col min="9461" max="9461" width="11.7109375" style="135" customWidth="1"/>
    <col min="9462" max="9671" width="9.140625" style="135"/>
    <col min="9672" max="9672" width="26.42578125" style="135" customWidth="1"/>
    <col min="9673" max="9673" width="32.140625" style="135" customWidth="1"/>
    <col min="9674" max="9674" width="30.140625" style="135" customWidth="1"/>
    <col min="9675" max="9675" width="36.5703125" style="135" customWidth="1"/>
    <col min="9676" max="9676" width="9.140625" style="135"/>
    <col min="9677" max="9677" width="7.7109375" style="135" customWidth="1"/>
    <col min="9678" max="9678" width="6.7109375" style="135" customWidth="1"/>
    <col min="9679" max="9679" width="8" style="135" customWidth="1"/>
    <col min="9680" max="9681" width="7.7109375" style="135" customWidth="1"/>
    <col min="9682" max="9682" width="7.5703125" style="135" customWidth="1"/>
    <col min="9683" max="9683" width="11" style="135" customWidth="1"/>
    <col min="9684" max="9684" width="10.140625" style="135" customWidth="1"/>
    <col min="9685" max="9685" width="9.140625" style="135"/>
    <col min="9686" max="9686" width="13" style="135" customWidth="1"/>
    <col min="9687" max="9687" width="8.5703125" style="135" customWidth="1"/>
    <col min="9688" max="9688" width="14.5703125" style="135" customWidth="1"/>
    <col min="9689" max="9689" width="9.140625" style="135"/>
    <col min="9690" max="9691" width="12" style="135" customWidth="1"/>
    <col min="9692" max="9693" width="9.85546875" style="135" customWidth="1"/>
    <col min="9694" max="9694" width="11.7109375" style="135" customWidth="1"/>
    <col min="9695" max="9695" width="12.5703125" style="135" customWidth="1"/>
    <col min="9696" max="9696" width="10.85546875" style="135" customWidth="1"/>
    <col min="9697" max="9697" width="9.140625" style="135"/>
    <col min="9698" max="9698" width="10.85546875" style="135" customWidth="1"/>
    <col min="9699" max="9699" width="11.7109375" style="135" customWidth="1"/>
    <col min="9700" max="9700" width="10.85546875" style="135" customWidth="1"/>
    <col min="9701" max="9701" width="11.7109375" style="135" customWidth="1"/>
    <col min="9702" max="9702" width="12.7109375" style="135" customWidth="1"/>
    <col min="9703" max="9703" width="15.5703125" style="135" customWidth="1"/>
    <col min="9704" max="9704" width="14.28515625" style="135" customWidth="1"/>
    <col min="9705" max="9705" width="13.85546875" style="135" customWidth="1"/>
    <col min="9706" max="9707" width="11.85546875" style="135" customWidth="1"/>
    <col min="9708" max="9708" width="13.85546875" style="135" customWidth="1"/>
    <col min="9709" max="9711" width="9.140625" style="135"/>
    <col min="9712" max="9712" width="3.140625" style="135" customWidth="1"/>
    <col min="9713" max="9713" width="12" style="135" bestFit="1" customWidth="1"/>
    <col min="9714" max="9714" width="2" style="135" customWidth="1"/>
    <col min="9715" max="9716" width="9.140625" style="135"/>
    <col min="9717" max="9717" width="11.7109375" style="135" customWidth="1"/>
    <col min="9718" max="9927" width="9.140625" style="135"/>
    <col min="9928" max="9928" width="26.42578125" style="135" customWidth="1"/>
    <col min="9929" max="9929" width="32.140625" style="135" customWidth="1"/>
    <col min="9930" max="9930" width="30.140625" style="135" customWidth="1"/>
    <col min="9931" max="9931" width="36.5703125" style="135" customWidth="1"/>
    <col min="9932" max="9932" width="9.140625" style="135"/>
    <col min="9933" max="9933" width="7.7109375" style="135" customWidth="1"/>
    <col min="9934" max="9934" width="6.7109375" style="135" customWidth="1"/>
    <col min="9935" max="9935" width="8" style="135" customWidth="1"/>
    <col min="9936" max="9937" width="7.7109375" style="135" customWidth="1"/>
    <col min="9938" max="9938" width="7.5703125" style="135" customWidth="1"/>
    <col min="9939" max="9939" width="11" style="135" customWidth="1"/>
    <col min="9940" max="9940" width="10.140625" style="135" customWidth="1"/>
    <col min="9941" max="9941" width="9.140625" style="135"/>
    <col min="9942" max="9942" width="13" style="135" customWidth="1"/>
    <col min="9943" max="9943" width="8.5703125" style="135" customWidth="1"/>
    <col min="9944" max="9944" width="14.5703125" style="135" customWidth="1"/>
    <col min="9945" max="9945" width="9.140625" style="135"/>
    <col min="9946" max="9947" width="12" style="135" customWidth="1"/>
    <col min="9948" max="9949" width="9.85546875" style="135" customWidth="1"/>
    <col min="9950" max="9950" width="11.7109375" style="135" customWidth="1"/>
    <col min="9951" max="9951" width="12.5703125" style="135" customWidth="1"/>
    <col min="9952" max="9952" width="10.85546875" style="135" customWidth="1"/>
    <col min="9953" max="9953" width="9.140625" style="135"/>
    <col min="9954" max="9954" width="10.85546875" style="135" customWidth="1"/>
    <col min="9955" max="9955" width="11.7109375" style="135" customWidth="1"/>
    <col min="9956" max="9956" width="10.85546875" style="135" customWidth="1"/>
    <col min="9957" max="9957" width="11.7109375" style="135" customWidth="1"/>
    <col min="9958" max="9958" width="12.7109375" style="135" customWidth="1"/>
    <col min="9959" max="9959" width="15.5703125" style="135" customWidth="1"/>
    <col min="9960" max="9960" width="14.28515625" style="135" customWidth="1"/>
    <col min="9961" max="9961" width="13.85546875" style="135" customWidth="1"/>
    <col min="9962" max="9963" width="11.85546875" style="135" customWidth="1"/>
    <col min="9964" max="9964" width="13.85546875" style="135" customWidth="1"/>
    <col min="9965" max="9967" width="9.140625" style="135"/>
    <col min="9968" max="9968" width="3.140625" style="135" customWidth="1"/>
    <col min="9969" max="9969" width="12" style="135" bestFit="1" customWidth="1"/>
    <col min="9970" max="9970" width="2" style="135" customWidth="1"/>
    <col min="9971" max="9972" width="9.140625" style="135"/>
    <col min="9973" max="9973" width="11.7109375" style="135" customWidth="1"/>
    <col min="9974" max="10183" width="9.140625" style="135"/>
    <col min="10184" max="10184" width="26.42578125" style="135" customWidth="1"/>
    <col min="10185" max="10185" width="32.140625" style="135" customWidth="1"/>
    <col min="10186" max="10186" width="30.140625" style="135" customWidth="1"/>
    <col min="10187" max="10187" width="36.5703125" style="135" customWidth="1"/>
    <col min="10188" max="10188" width="9.140625" style="135"/>
    <col min="10189" max="10189" width="7.7109375" style="135" customWidth="1"/>
    <col min="10190" max="10190" width="6.7109375" style="135" customWidth="1"/>
    <col min="10191" max="10191" width="8" style="135" customWidth="1"/>
    <col min="10192" max="10193" width="7.7109375" style="135" customWidth="1"/>
    <col min="10194" max="10194" width="7.5703125" style="135" customWidth="1"/>
    <col min="10195" max="10195" width="11" style="135" customWidth="1"/>
    <col min="10196" max="10196" width="10.140625" style="135" customWidth="1"/>
    <col min="10197" max="10197" width="9.140625" style="135"/>
    <col min="10198" max="10198" width="13" style="135" customWidth="1"/>
    <col min="10199" max="10199" width="8.5703125" style="135" customWidth="1"/>
    <col min="10200" max="10200" width="14.5703125" style="135" customWidth="1"/>
    <col min="10201" max="10201" width="9.140625" style="135"/>
    <col min="10202" max="10203" width="12" style="135" customWidth="1"/>
    <col min="10204" max="10205" width="9.85546875" style="135" customWidth="1"/>
    <col min="10206" max="10206" width="11.7109375" style="135" customWidth="1"/>
    <col min="10207" max="10207" width="12.5703125" style="135" customWidth="1"/>
    <col min="10208" max="10208" width="10.85546875" style="135" customWidth="1"/>
    <col min="10209" max="10209" width="9.140625" style="135"/>
    <col min="10210" max="10210" width="10.85546875" style="135" customWidth="1"/>
    <col min="10211" max="10211" width="11.7109375" style="135" customWidth="1"/>
    <col min="10212" max="10212" width="10.85546875" style="135" customWidth="1"/>
    <col min="10213" max="10213" width="11.7109375" style="135" customWidth="1"/>
    <col min="10214" max="10214" width="12.7109375" style="135" customWidth="1"/>
    <col min="10215" max="10215" width="15.5703125" style="135" customWidth="1"/>
    <col min="10216" max="10216" width="14.28515625" style="135" customWidth="1"/>
    <col min="10217" max="10217" width="13.85546875" style="135" customWidth="1"/>
    <col min="10218" max="10219" width="11.85546875" style="135" customWidth="1"/>
    <col min="10220" max="10220" width="13.85546875" style="135" customWidth="1"/>
    <col min="10221" max="10223" width="9.140625" style="135"/>
    <col min="10224" max="10224" width="3.140625" style="135" customWidth="1"/>
    <col min="10225" max="10225" width="12" style="135" bestFit="1" customWidth="1"/>
    <col min="10226" max="10226" width="2" style="135" customWidth="1"/>
    <col min="10227" max="10228" width="9.140625" style="135"/>
    <col min="10229" max="10229" width="11.7109375" style="135" customWidth="1"/>
    <col min="10230" max="10439" width="9.140625" style="135"/>
    <col min="10440" max="10440" width="26.42578125" style="135" customWidth="1"/>
    <col min="10441" max="10441" width="32.140625" style="135" customWidth="1"/>
    <col min="10442" max="10442" width="30.140625" style="135" customWidth="1"/>
    <col min="10443" max="10443" width="36.5703125" style="135" customWidth="1"/>
    <col min="10444" max="10444" width="9.140625" style="135"/>
    <col min="10445" max="10445" width="7.7109375" style="135" customWidth="1"/>
    <col min="10446" max="10446" width="6.7109375" style="135" customWidth="1"/>
    <col min="10447" max="10447" width="8" style="135" customWidth="1"/>
    <col min="10448" max="10449" width="7.7109375" style="135" customWidth="1"/>
    <col min="10450" max="10450" width="7.5703125" style="135" customWidth="1"/>
    <col min="10451" max="10451" width="11" style="135" customWidth="1"/>
    <col min="10452" max="10452" width="10.140625" style="135" customWidth="1"/>
    <col min="10453" max="10453" width="9.140625" style="135"/>
    <col min="10454" max="10454" width="13" style="135" customWidth="1"/>
    <col min="10455" max="10455" width="8.5703125" style="135" customWidth="1"/>
    <col min="10456" max="10456" width="14.5703125" style="135" customWidth="1"/>
    <col min="10457" max="10457" width="9.140625" style="135"/>
    <col min="10458" max="10459" width="12" style="135" customWidth="1"/>
    <col min="10460" max="10461" width="9.85546875" style="135" customWidth="1"/>
    <col min="10462" max="10462" width="11.7109375" style="135" customWidth="1"/>
    <col min="10463" max="10463" width="12.5703125" style="135" customWidth="1"/>
    <col min="10464" max="10464" width="10.85546875" style="135" customWidth="1"/>
    <col min="10465" max="10465" width="9.140625" style="135"/>
    <col min="10466" max="10466" width="10.85546875" style="135" customWidth="1"/>
    <col min="10467" max="10467" width="11.7109375" style="135" customWidth="1"/>
    <col min="10468" max="10468" width="10.85546875" style="135" customWidth="1"/>
    <col min="10469" max="10469" width="11.7109375" style="135" customWidth="1"/>
    <col min="10470" max="10470" width="12.7109375" style="135" customWidth="1"/>
    <col min="10471" max="10471" width="15.5703125" style="135" customWidth="1"/>
    <col min="10472" max="10472" width="14.28515625" style="135" customWidth="1"/>
    <col min="10473" max="10473" width="13.85546875" style="135" customWidth="1"/>
    <col min="10474" max="10475" width="11.85546875" style="135" customWidth="1"/>
    <col min="10476" max="10476" width="13.85546875" style="135" customWidth="1"/>
    <col min="10477" max="10479" width="9.140625" style="135"/>
    <col min="10480" max="10480" width="3.140625" style="135" customWidth="1"/>
    <col min="10481" max="10481" width="12" style="135" bestFit="1" customWidth="1"/>
    <col min="10482" max="10482" width="2" style="135" customWidth="1"/>
    <col min="10483" max="10484" width="9.140625" style="135"/>
    <col min="10485" max="10485" width="11.7109375" style="135" customWidth="1"/>
    <col min="10486" max="10695" width="9.140625" style="135"/>
    <col min="10696" max="10696" width="26.42578125" style="135" customWidth="1"/>
    <col min="10697" max="10697" width="32.140625" style="135" customWidth="1"/>
    <col min="10698" max="10698" width="30.140625" style="135" customWidth="1"/>
    <col min="10699" max="10699" width="36.5703125" style="135" customWidth="1"/>
    <col min="10700" max="10700" width="9.140625" style="135"/>
    <col min="10701" max="10701" width="7.7109375" style="135" customWidth="1"/>
    <col min="10702" max="10702" width="6.7109375" style="135" customWidth="1"/>
    <col min="10703" max="10703" width="8" style="135" customWidth="1"/>
    <col min="10704" max="10705" width="7.7109375" style="135" customWidth="1"/>
    <col min="10706" max="10706" width="7.5703125" style="135" customWidth="1"/>
    <col min="10707" max="10707" width="11" style="135" customWidth="1"/>
    <col min="10708" max="10708" width="10.140625" style="135" customWidth="1"/>
    <col min="10709" max="10709" width="9.140625" style="135"/>
    <col min="10710" max="10710" width="13" style="135" customWidth="1"/>
    <col min="10711" max="10711" width="8.5703125" style="135" customWidth="1"/>
    <col min="10712" max="10712" width="14.5703125" style="135" customWidth="1"/>
    <col min="10713" max="10713" width="9.140625" style="135"/>
    <col min="10714" max="10715" width="12" style="135" customWidth="1"/>
    <col min="10716" max="10717" width="9.85546875" style="135" customWidth="1"/>
    <col min="10718" max="10718" width="11.7109375" style="135" customWidth="1"/>
    <col min="10719" max="10719" width="12.5703125" style="135" customWidth="1"/>
    <col min="10720" max="10720" width="10.85546875" style="135" customWidth="1"/>
    <col min="10721" max="10721" width="9.140625" style="135"/>
    <col min="10722" max="10722" width="10.85546875" style="135" customWidth="1"/>
    <col min="10723" max="10723" width="11.7109375" style="135" customWidth="1"/>
    <col min="10724" max="10724" width="10.85546875" style="135" customWidth="1"/>
    <col min="10725" max="10725" width="11.7109375" style="135" customWidth="1"/>
    <col min="10726" max="10726" width="12.7109375" style="135" customWidth="1"/>
    <col min="10727" max="10727" width="15.5703125" style="135" customWidth="1"/>
    <col min="10728" max="10728" width="14.28515625" style="135" customWidth="1"/>
    <col min="10729" max="10729" width="13.85546875" style="135" customWidth="1"/>
    <col min="10730" max="10731" width="11.85546875" style="135" customWidth="1"/>
    <col min="10732" max="10732" width="13.85546875" style="135" customWidth="1"/>
    <col min="10733" max="10735" width="9.140625" style="135"/>
    <col min="10736" max="10736" width="3.140625" style="135" customWidth="1"/>
    <col min="10737" max="10737" width="12" style="135" bestFit="1" customWidth="1"/>
    <col min="10738" max="10738" width="2" style="135" customWidth="1"/>
    <col min="10739" max="10740" width="9.140625" style="135"/>
    <col min="10741" max="10741" width="11.7109375" style="135" customWidth="1"/>
    <col min="10742" max="10951" width="9.140625" style="135"/>
    <col min="10952" max="10952" width="26.42578125" style="135" customWidth="1"/>
    <col min="10953" max="10953" width="32.140625" style="135" customWidth="1"/>
    <col min="10954" max="10954" width="30.140625" style="135" customWidth="1"/>
    <col min="10955" max="10955" width="36.5703125" style="135" customWidth="1"/>
    <col min="10956" max="10956" width="9.140625" style="135"/>
    <col min="10957" max="10957" width="7.7109375" style="135" customWidth="1"/>
    <col min="10958" max="10958" width="6.7109375" style="135" customWidth="1"/>
    <col min="10959" max="10959" width="8" style="135" customWidth="1"/>
    <col min="10960" max="10961" width="7.7109375" style="135" customWidth="1"/>
    <col min="10962" max="10962" width="7.5703125" style="135" customWidth="1"/>
    <col min="10963" max="10963" width="11" style="135" customWidth="1"/>
    <col min="10964" max="10964" width="10.140625" style="135" customWidth="1"/>
    <col min="10965" max="10965" width="9.140625" style="135"/>
    <col min="10966" max="10966" width="13" style="135" customWidth="1"/>
    <col min="10967" max="10967" width="8.5703125" style="135" customWidth="1"/>
    <col min="10968" max="10968" width="14.5703125" style="135" customWidth="1"/>
    <col min="10969" max="10969" width="9.140625" style="135"/>
    <col min="10970" max="10971" width="12" style="135" customWidth="1"/>
    <col min="10972" max="10973" width="9.85546875" style="135" customWidth="1"/>
    <col min="10974" max="10974" width="11.7109375" style="135" customWidth="1"/>
    <col min="10975" max="10975" width="12.5703125" style="135" customWidth="1"/>
    <col min="10976" max="10976" width="10.85546875" style="135" customWidth="1"/>
    <col min="10977" max="10977" width="9.140625" style="135"/>
    <col min="10978" max="10978" width="10.85546875" style="135" customWidth="1"/>
    <col min="10979" max="10979" width="11.7109375" style="135" customWidth="1"/>
    <col min="10980" max="10980" width="10.85546875" style="135" customWidth="1"/>
    <col min="10981" max="10981" width="11.7109375" style="135" customWidth="1"/>
    <col min="10982" max="10982" width="12.7109375" style="135" customWidth="1"/>
    <col min="10983" max="10983" width="15.5703125" style="135" customWidth="1"/>
    <col min="10984" max="10984" width="14.28515625" style="135" customWidth="1"/>
    <col min="10985" max="10985" width="13.85546875" style="135" customWidth="1"/>
    <col min="10986" max="10987" width="11.85546875" style="135" customWidth="1"/>
    <col min="10988" max="10988" width="13.85546875" style="135" customWidth="1"/>
    <col min="10989" max="10991" width="9.140625" style="135"/>
    <col min="10992" max="10992" width="3.140625" style="135" customWidth="1"/>
    <col min="10993" max="10993" width="12" style="135" bestFit="1" customWidth="1"/>
    <col min="10994" max="10994" width="2" style="135" customWidth="1"/>
    <col min="10995" max="10996" width="9.140625" style="135"/>
    <col min="10997" max="10997" width="11.7109375" style="135" customWidth="1"/>
    <col min="10998" max="11207" width="9.140625" style="135"/>
    <col min="11208" max="11208" width="26.42578125" style="135" customWidth="1"/>
    <col min="11209" max="11209" width="32.140625" style="135" customWidth="1"/>
    <col min="11210" max="11210" width="30.140625" style="135" customWidth="1"/>
    <col min="11211" max="11211" width="36.5703125" style="135" customWidth="1"/>
    <col min="11212" max="11212" width="9.140625" style="135"/>
    <col min="11213" max="11213" width="7.7109375" style="135" customWidth="1"/>
    <col min="11214" max="11214" width="6.7109375" style="135" customWidth="1"/>
    <col min="11215" max="11215" width="8" style="135" customWidth="1"/>
    <col min="11216" max="11217" width="7.7109375" style="135" customWidth="1"/>
    <col min="11218" max="11218" width="7.5703125" style="135" customWidth="1"/>
    <col min="11219" max="11219" width="11" style="135" customWidth="1"/>
    <col min="11220" max="11220" width="10.140625" style="135" customWidth="1"/>
    <col min="11221" max="11221" width="9.140625" style="135"/>
    <col min="11222" max="11222" width="13" style="135" customWidth="1"/>
    <col min="11223" max="11223" width="8.5703125" style="135" customWidth="1"/>
    <col min="11224" max="11224" width="14.5703125" style="135" customWidth="1"/>
    <col min="11225" max="11225" width="9.140625" style="135"/>
    <col min="11226" max="11227" width="12" style="135" customWidth="1"/>
    <col min="11228" max="11229" width="9.85546875" style="135" customWidth="1"/>
    <col min="11230" max="11230" width="11.7109375" style="135" customWidth="1"/>
    <col min="11231" max="11231" width="12.5703125" style="135" customWidth="1"/>
    <col min="11232" max="11232" width="10.85546875" style="135" customWidth="1"/>
    <col min="11233" max="11233" width="9.140625" style="135"/>
    <col min="11234" max="11234" width="10.85546875" style="135" customWidth="1"/>
    <col min="11235" max="11235" width="11.7109375" style="135" customWidth="1"/>
    <col min="11236" max="11236" width="10.85546875" style="135" customWidth="1"/>
    <col min="11237" max="11237" width="11.7109375" style="135" customWidth="1"/>
    <col min="11238" max="11238" width="12.7109375" style="135" customWidth="1"/>
    <col min="11239" max="11239" width="15.5703125" style="135" customWidth="1"/>
    <col min="11240" max="11240" width="14.28515625" style="135" customWidth="1"/>
    <col min="11241" max="11241" width="13.85546875" style="135" customWidth="1"/>
    <col min="11242" max="11243" width="11.85546875" style="135" customWidth="1"/>
    <col min="11244" max="11244" width="13.85546875" style="135" customWidth="1"/>
    <col min="11245" max="11247" width="9.140625" style="135"/>
    <col min="11248" max="11248" width="3.140625" style="135" customWidth="1"/>
    <col min="11249" max="11249" width="12" style="135" bestFit="1" customWidth="1"/>
    <col min="11250" max="11250" width="2" style="135" customWidth="1"/>
    <col min="11251" max="11252" width="9.140625" style="135"/>
    <col min="11253" max="11253" width="11.7109375" style="135" customWidth="1"/>
    <col min="11254" max="11463" width="9.140625" style="135"/>
    <col min="11464" max="11464" width="26.42578125" style="135" customWidth="1"/>
    <col min="11465" max="11465" width="32.140625" style="135" customWidth="1"/>
    <col min="11466" max="11466" width="30.140625" style="135" customWidth="1"/>
    <col min="11467" max="11467" width="36.5703125" style="135" customWidth="1"/>
    <col min="11468" max="11468" width="9.140625" style="135"/>
    <col min="11469" max="11469" width="7.7109375" style="135" customWidth="1"/>
    <col min="11470" max="11470" width="6.7109375" style="135" customWidth="1"/>
    <col min="11471" max="11471" width="8" style="135" customWidth="1"/>
    <col min="11472" max="11473" width="7.7109375" style="135" customWidth="1"/>
    <col min="11474" max="11474" width="7.5703125" style="135" customWidth="1"/>
    <col min="11475" max="11475" width="11" style="135" customWidth="1"/>
    <col min="11476" max="11476" width="10.140625" style="135" customWidth="1"/>
    <col min="11477" max="11477" width="9.140625" style="135"/>
    <col min="11478" max="11478" width="13" style="135" customWidth="1"/>
    <col min="11479" max="11479" width="8.5703125" style="135" customWidth="1"/>
    <col min="11480" max="11480" width="14.5703125" style="135" customWidth="1"/>
    <col min="11481" max="11481" width="9.140625" style="135"/>
    <col min="11482" max="11483" width="12" style="135" customWidth="1"/>
    <col min="11484" max="11485" width="9.85546875" style="135" customWidth="1"/>
    <col min="11486" max="11486" width="11.7109375" style="135" customWidth="1"/>
    <col min="11487" max="11487" width="12.5703125" style="135" customWidth="1"/>
    <col min="11488" max="11488" width="10.85546875" style="135" customWidth="1"/>
    <col min="11489" max="11489" width="9.140625" style="135"/>
    <col min="11490" max="11490" width="10.85546875" style="135" customWidth="1"/>
    <col min="11491" max="11491" width="11.7109375" style="135" customWidth="1"/>
    <col min="11492" max="11492" width="10.85546875" style="135" customWidth="1"/>
    <col min="11493" max="11493" width="11.7109375" style="135" customWidth="1"/>
    <col min="11494" max="11494" width="12.7109375" style="135" customWidth="1"/>
    <col min="11495" max="11495" width="15.5703125" style="135" customWidth="1"/>
    <col min="11496" max="11496" width="14.28515625" style="135" customWidth="1"/>
    <col min="11497" max="11497" width="13.85546875" style="135" customWidth="1"/>
    <col min="11498" max="11499" width="11.85546875" style="135" customWidth="1"/>
    <col min="11500" max="11500" width="13.85546875" style="135" customWidth="1"/>
    <col min="11501" max="11503" width="9.140625" style="135"/>
    <col min="11504" max="11504" width="3.140625" style="135" customWidth="1"/>
    <col min="11505" max="11505" width="12" style="135" bestFit="1" customWidth="1"/>
    <col min="11506" max="11506" width="2" style="135" customWidth="1"/>
    <col min="11507" max="11508" width="9.140625" style="135"/>
    <col min="11509" max="11509" width="11.7109375" style="135" customWidth="1"/>
    <col min="11510" max="11719" width="9.140625" style="135"/>
    <col min="11720" max="11720" width="26.42578125" style="135" customWidth="1"/>
    <col min="11721" max="11721" width="32.140625" style="135" customWidth="1"/>
    <col min="11722" max="11722" width="30.140625" style="135" customWidth="1"/>
    <col min="11723" max="11723" width="36.5703125" style="135" customWidth="1"/>
    <col min="11724" max="11724" width="9.140625" style="135"/>
    <col min="11725" max="11725" width="7.7109375" style="135" customWidth="1"/>
    <col min="11726" max="11726" width="6.7109375" style="135" customWidth="1"/>
    <col min="11727" max="11727" width="8" style="135" customWidth="1"/>
    <col min="11728" max="11729" width="7.7109375" style="135" customWidth="1"/>
    <col min="11730" max="11730" width="7.5703125" style="135" customWidth="1"/>
    <col min="11731" max="11731" width="11" style="135" customWidth="1"/>
    <col min="11732" max="11732" width="10.140625" style="135" customWidth="1"/>
    <col min="11733" max="11733" width="9.140625" style="135"/>
    <col min="11734" max="11734" width="13" style="135" customWidth="1"/>
    <col min="11735" max="11735" width="8.5703125" style="135" customWidth="1"/>
    <col min="11736" max="11736" width="14.5703125" style="135" customWidth="1"/>
    <col min="11737" max="11737" width="9.140625" style="135"/>
    <col min="11738" max="11739" width="12" style="135" customWidth="1"/>
    <col min="11740" max="11741" width="9.85546875" style="135" customWidth="1"/>
    <col min="11742" max="11742" width="11.7109375" style="135" customWidth="1"/>
    <col min="11743" max="11743" width="12.5703125" style="135" customWidth="1"/>
    <col min="11744" max="11744" width="10.85546875" style="135" customWidth="1"/>
    <col min="11745" max="11745" width="9.140625" style="135"/>
    <col min="11746" max="11746" width="10.85546875" style="135" customWidth="1"/>
    <col min="11747" max="11747" width="11.7109375" style="135" customWidth="1"/>
    <col min="11748" max="11748" width="10.85546875" style="135" customWidth="1"/>
    <col min="11749" max="11749" width="11.7109375" style="135" customWidth="1"/>
    <col min="11750" max="11750" width="12.7109375" style="135" customWidth="1"/>
    <col min="11751" max="11751" width="15.5703125" style="135" customWidth="1"/>
    <col min="11752" max="11752" width="14.28515625" style="135" customWidth="1"/>
    <col min="11753" max="11753" width="13.85546875" style="135" customWidth="1"/>
    <col min="11754" max="11755" width="11.85546875" style="135" customWidth="1"/>
    <col min="11756" max="11756" width="13.85546875" style="135" customWidth="1"/>
    <col min="11757" max="11759" width="9.140625" style="135"/>
    <col min="11760" max="11760" width="3.140625" style="135" customWidth="1"/>
    <col min="11761" max="11761" width="12" style="135" bestFit="1" customWidth="1"/>
    <col min="11762" max="11762" width="2" style="135" customWidth="1"/>
    <col min="11763" max="11764" width="9.140625" style="135"/>
    <col min="11765" max="11765" width="11.7109375" style="135" customWidth="1"/>
    <col min="11766" max="11975" width="9.140625" style="135"/>
    <col min="11976" max="11976" width="26.42578125" style="135" customWidth="1"/>
    <col min="11977" max="11977" width="32.140625" style="135" customWidth="1"/>
    <col min="11978" max="11978" width="30.140625" style="135" customWidth="1"/>
    <col min="11979" max="11979" width="36.5703125" style="135" customWidth="1"/>
    <col min="11980" max="11980" width="9.140625" style="135"/>
    <col min="11981" max="11981" width="7.7109375" style="135" customWidth="1"/>
    <col min="11982" max="11982" width="6.7109375" style="135" customWidth="1"/>
    <col min="11983" max="11983" width="8" style="135" customWidth="1"/>
    <col min="11984" max="11985" width="7.7109375" style="135" customWidth="1"/>
    <col min="11986" max="11986" width="7.5703125" style="135" customWidth="1"/>
    <col min="11987" max="11987" width="11" style="135" customWidth="1"/>
    <col min="11988" max="11988" width="10.140625" style="135" customWidth="1"/>
    <col min="11989" max="11989" width="9.140625" style="135"/>
    <col min="11990" max="11990" width="13" style="135" customWidth="1"/>
    <col min="11991" max="11991" width="8.5703125" style="135" customWidth="1"/>
    <col min="11992" max="11992" width="14.5703125" style="135" customWidth="1"/>
    <col min="11993" max="11993" width="9.140625" style="135"/>
    <col min="11994" max="11995" width="12" style="135" customWidth="1"/>
    <col min="11996" max="11997" width="9.85546875" style="135" customWidth="1"/>
    <col min="11998" max="11998" width="11.7109375" style="135" customWidth="1"/>
    <col min="11999" max="11999" width="12.5703125" style="135" customWidth="1"/>
    <col min="12000" max="12000" width="10.85546875" style="135" customWidth="1"/>
    <col min="12001" max="12001" width="9.140625" style="135"/>
    <col min="12002" max="12002" width="10.85546875" style="135" customWidth="1"/>
    <col min="12003" max="12003" width="11.7109375" style="135" customWidth="1"/>
    <col min="12004" max="12004" width="10.85546875" style="135" customWidth="1"/>
    <col min="12005" max="12005" width="11.7109375" style="135" customWidth="1"/>
    <col min="12006" max="12006" width="12.7109375" style="135" customWidth="1"/>
    <col min="12007" max="12007" width="15.5703125" style="135" customWidth="1"/>
    <col min="12008" max="12008" width="14.28515625" style="135" customWidth="1"/>
    <col min="12009" max="12009" width="13.85546875" style="135" customWidth="1"/>
    <col min="12010" max="12011" width="11.85546875" style="135" customWidth="1"/>
    <col min="12012" max="12012" width="13.85546875" style="135" customWidth="1"/>
    <col min="12013" max="12015" width="9.140625" style="135"/>
    <col min="12016" max="12016" width="3.140625" style="135" customWidth="1"/>
    <col min="12017" max="12017" width="12" style="135" bestFit="1" customWidth="1"/>
    <col min="12018" max="12018" width="2" style="135" customWidth="1"/>
    <col min="12019" max="12020" width="9.140625" style="135"/>
    <col min="12021" max="12021" width="11.7109375" style="135" customWidth="1"/>
    <col min="12022" max="12231" width="9.140625" style="135"/>
    <col min="12232" max="12232" width="26.42578125" style="135" customWidth="1"/>
    <col min="12233" max="12233" width="32.140625" style="135" customWidth="1"/>
    <col min="12234" max="12234" width="30.140625" style="135" customWidth="1"/>
    <col min="12235" max="12235" width="36.5703125" style="135" customWidth="1"/>
    <col min="12236" max="12236" width="9.140625" style="135"/>
    <col min="12237" max="12237" width="7.7109375" style="135" customWidth="1"/>
    <col min="12238" max="12238" width="6.7109375" style="135" customWidth="1"/>
    <col min="12239" max="12239" width="8" style="135" customWidth="1"/>
    <col min="12240" max="12241" width="7.7109375" style="135" customWidth="1"/>
    <col min="12242" max="12242" width="7.5703125" style="135" customWidth="1"/>
    <col min="12243" max="12243" width="11" style="135" customWidth="1"/>
    <col min="12244" max="12244" width="10.140625" style="135" customWidth="1"/>
    <col min="12245" max="12245" width="9.140625" style="135"/>
    <col min="12246" max="12246" width="13" style="135" customWidth="1"/>
    <col min="12247" max="12247" width="8.5703125" style="135" customWidth="1"/>
    <col min="12248" max="12248" width="14.5703125" style="135" customWidth="1"/>
    <col min="12249" max="12249" width="9.140625" style="135"/>
    <col min="12250" max="12251" width="12" style="135" customWidth="1"/>
    <col min="12252" max="12253" width="9.85546875" style="135" customWidth="1"/>
    <col min="12254" max="12254" width="11.7109375" style="135" customWidth="1"/>
    <col min="12255" max="12255" width="12.5703125" style="135" customWidth="1"/>
    <col min="12256" max="12256" width="10.85546875" style="135" customWidth="1"/>
    <col min="12257" max="12257" width="9.140625" style="135"/>
    <col min="12258" max="12258" width="10.85546875" style="135" customWidth="1"/>
    <col min="12259" max="12259" width="11.7109375" style="135" customWidth="1"/>
    <col min="12260" max="12260" width="10.85546875" style="135" customWidth="1"/>
    <col min="12261" max="12261" width="11.7109375" style="135" customWidth="1"/>
    <col min="12262" max="12262" width="12.7109375" style="135" customWidth="1"/>
    <col min="12263" max="12263" width="15.5703125" style="135" customWidth="1"/>
    <col min="12264" max="12264" width="14.28515625" style="135" customWidth="1"/>
    <col min="12265" max="12265" width="13.85546875" style="135" customWidth="1"/>
    <col min="12266" max="12267" width="11.85546875" style="135" customWidth="1"/>
    <col min="12268" max="12268" width="13.85546875" style="135" customWidth="1"/>
    <col min="12269" max="12271" width="9.140625" style="135"/>
    <col min="12272" max="12272" width="3.140625" style="135" customWidth="1"/>
    <col min="12273" max="12273" width="12" style="135" bestFit="1" customWidth="1"/>
    <col min="12274" max="12274" width="2" style="135" customWidth="1"/>
    <col min="12275" max="12276" width="9.140625" style="135"/>
    <col min="12277" max="12277" width="11.7109375" style="135" customWidth="1"/>
    <col min="12278" max="12487" width="9.140625" style="135"/>
    <col min="12488" max="12488" width="26.42578125" style="135" customWidth="1"/>
    <col min="12489" max="12489" width="32.140625" style="135" customWidth="1"/>
    <col min="12490" max="12490" width="30.140625" style="135" customWidth="1"/>
    <col min="12491" max="12491" width="36.5703125" style="135" customWidth="1"/>
    <col min="12492" max="12492" width="9.140625" style="135"/>
    <col min="12493" max="12493" width="7.7109375" style="135" customWidth="1"/>
    <col min="12494" max="12494" width="6.7109375" style="135" customWidth="1"/>
    <col min="12495" max="12495" width="8" style="135" customWidth="1"/>
    <col min="12496" max="12497" width="7.7109375" style="135" customWidth="1"/>
    <col min="12498" max="12498" width="7.5703125" style="135" customWidth="1"/>
    <col min="12499" max="12499" width="11" style="135" customWidth="1"/>
    <col min="12500" max="12500" width="10.140625" style="135" customWidth="1"/>
    <col min="12501" max="12501" width="9.140625" style="135"/>
    <col min="12502" max="12502" width="13" style="135" customWidth="1"/>
    <col min="12503" max="12503" width="8.5703125" style="135" customWidth="1"/>
    <col min="12504" max="12504" width="14.5703125" style="135" customWidth="1"/>
    <col min="12505" max="12505" width="9.140625" style="135"/>
    <col min="12506" max="12507" width="12" style="135" customWidth="1"/>
    <col min="12508" max="12509" width="9.85546875" style="135" customWidth="1"/>
    <col min="12510" max="12510" width="11.7109375" style="135" customWidth="1"/>
    <col min="12511" max="12511" width="12.5703125" style="135" customWidth="1"/>
    <col min="12512" max="12512" width="10.85546875" style="135" customWidth="1"/>
    <col min="12513" max="12513" width="9.140625" style="135"/>
    <col min="12514" max="12514" width="10.85546875" style="135" customWidth="1"/>
    <col min="12515" max="12515" width="11.7109375" style="135" customWidth="1"/>
    <col min="12516" max="12516" width="10.85546875" style="135" customWidth="1"/>
    <col min="12517" max="12517" width="11.7109375" style="135" customWidth="1"/>
    <col min="12518" max="12518" width="12.7109375" style="135" customWidth="1"/>
    <col min="12519" max="12519" width="15.5703125" style="135" customWidth="1"/>
    <col min="12520" max="12520" width="14.28515625" style="135" customWidth="1"/>
    <col min="12521" max="12521" width="13.85546875" style="135" customWidth="1"/>
    <col min="12522" max="12523" width="11.85546875" style="135" customWidth="1"/>
    <col min="12524" max="12524" width="13.85546875" style="135" customWidth="1"/>
    <col min="12525" max="12527" width="9.140625" style="135"/>
    <col min="12528" max="12528" width="3.140625" style="135" customWidth="1"/>
    <col min="12529" max="12529" width="12" style="135" bestFit="1" customWidth="1"/>
    <col min="12530" max="12530" width="2" style="135" customWidth="1"/>
    <col min="12531" max="12532" width="9.140625" style="135"/>
    <col min="12533" max="12533" width="11.7109375" style="135" customWidth="1"/>
    <col min="12534" max="12743" width="9.140625" style="135"/>
    <col min="12744" max="12744" width="26.42578125" style="135" customWidth="1"/>
    <col min="12745" max="12745" width="32.140625" style="135" customWidth="1"/>
    <col min="12746" max="12746" width="30.140625" style="135" customWidth="1"/>
    <col min="12747" max="12747" width="36.5703125" style="135" customWidth="1"/>
    <col min="12748" max="12748" width="9.140625" style="135"/>
    <col min="12749" max="12749" width="7.7109375" style="135" customWidth="1"/>
    <col min="12750" max="12750" width="6.7109375" style="135" customWidth="1"/>
    <col min="12751" max="12751" width="8" style="135" customWidth="1"/>
    <col min="12752" max="12753" width="7.7109375" style="135" customWidth="1"/>
    <col min="12754" max="12754" width="7.5703125" style="135" customWidth="1"/>
    <col min="12755" max="12755" width="11" style="135" customWidth="1"/>
    <col min="12756" max="12756" width="10.140625" style="135" customWidth="1"/>
    <col min="12757" max="12757" width="9.140625" style="135"/>
    <col min="12758" max="12758" width="13" style="135" customWidth="1"/>
    <col min="12759" max="12759" width="8.5703125" style="135" customWidth="1"/>
    <col min="12760" max="12760" width="14.5703125" style="135" customWidth="1"/>
    <col min="12761" max="12761" width="9.140625" style="135"/>
    <col min="12762" max="12763" width="12" style="135" customWidth="1"/>
    <col min="12764" max="12765" width="9.85546875" style="135" customWidth="1"/>
    <col min="12766" max="12766" width="11.7109375" style="135" customWidth="1"/>
    <col min="12767" max="12767" width="12.5703125" style="135" customWidth="1"/>
    <col min="12768" max="12768" width="10.85546875" style="135" customWidth="1"/>
    <col min="12769" max="12769" width="9.140625" style="135"/>
    <col min="12770" max="12770" width="10.85546875" style="135" customWidth="1"/>
    <col min="12771" max="12771" width="11.7109375" style="135" customWidth="1"/>
    <col min="12772" max="12772" width="10.85546875" style="135" customWidth="1"/>
    <col min="12773" max="12773" width="11.7109375" style="135" customWidth="1"/>
    <col min="12774" max="12774" width="12.7109375" style="135" customWidth="1"/>
    <col min="12775" max="12775" width="15.5703125" style="135" customWidth="1"/>
    <col min="12776" max="12776" width="14.28515625" style="135" customWidth="1"/>
    <col min="12777" max="12777" width="13.85546875" style="135" customWidth="1"/>
    <col min="12778" max="12779" width="11.85546875" style="135" customWidth="1"/>
    <col min="12780" max="12780" width="13.85546875" style="135" customWidth="1"/>
    <col min="12781" max="12783" width="9.140625" style="135"/>
    <col min="12784" max="12784" width="3.140625" style="135" customWidth="1"/>
    <col min="12785" max="12785" width="12" style="135" bestFit="1" customWidth="1"/>
    <col min="12786" max="12786" width="2" style="135" customWidth="1"/>
    <col min="12787" max="12788" width="9.140625" style="135"/>
    <col min="12789" max="12789" width="11.7109375" style="135" customWidth="1"/>
    <col min="12790" max="12999" width="9.140625" style="135"/>
    <col min="13000" max="13000" width="26.42578125" style="135" customWidth="1"/>
    <col min="13001" max="13001" width="32.140625" style="135" customWidth="1"/>
    <col min="13002" max="13002" width="30.140625" style="135" customWidth="1"/>
    <col min="13003" max="13003" width="36.5703125" style="135" customWidth="1"/>
    <col min="13004" max="13004" width="9.140625" style="135"/>
    <col min="13005" max="13005" width="7.7109375" style="135" customWidth="1"/>
    <col min="13006" max="13006" width="6.7109375" style="135" customWidth="1"/>
    <col min="13007" max="13007" width="8" style="135" customWidth="1"/>
    <col min="13008" max="13009" width="7.7109375" style="135" customWidth="1"/>
    <col min="13010" max="13010" width="7.5703125" style="135" customWidth="1"/>
    <col min="13011" max="13011" width="11" style="135" customWidth="1"/>
    <col min="13012" max="13012" width="10.140625" style="135" customWidth="1"/>
    <col min="13013" max="13013" width="9.140625" style="135"/>
    <col min="13014" max="13014" width="13" style="135" customWidth="1"/>
    <col min="13015" max="13015" width="8.5703125" style="135" customWidth="1"/>
    <col min="13016" max="13016" width="14.5703125" style="135" customWidth="1"/>
    <col min="13017" max="13017" width="9.140625" style="135"/>
    <col min="13018" max="13019" width="12" style="135" customWidth="1"/>
    <col min="13020" max="13021" width="9.85546875" style="135" customWidth="1"/>
    <col min="13022" max="13022" width="11.7109375" style="135" customWidth="1"/>
    <col min="13023" max="13023" width="12.5703125" style="135" customWidth="1"/>
    <col min="13024" max="13024" width="10.85546875" style="135" customWidth="1"/>
    <col min="13025" max="13025" width="9.140625" style="135"/>
    <col min="13026" max="13026" width="10.85546875" style="135" customWidth="1"/>
    <col min="13027" max="13027" width="11.7109375" style="135" customWidth="1"/>
    <col min="13028" max="13028" width="10.85546875" style="135" customWidth="1"/>
    <col min="13029" max="13029" width="11.7109375" style="135" customWidth="1"/>
    <col min="13030" max="13030" width="12.7109375" style="135" customWidth="1"/>
    <col min="13031" max="13031" width="15.5703125" style="135" customWidth="1"/>
    <col min="13032" max="13032" width="14.28515625" style="135" customWidth="1"/>
    <col min="13033" max="13033" width="13.85546875" style="135" customWidth="1"/>
    <col min="13034" max="13035" width="11.85546875" style="135" customWidth="1"/>
    <col min="13036" max="13036" width="13.85546875" style="135" customWidth="1"/>
    <col min="13037" max="13039" width="9.140625" style="135"/>
    <col min="13040" max="13040" width="3.140625" style="135" customWidth="1"/>
    <col min="13041" max="13041" width="12" style="135" bestFit="1" customWidth="1"/>
    <col min="13042" max="13042" width="2" style="135" customWidth="1"/>
    <col min="13043" max="13044" width="9.140625" style="135"/>
    <col min="13045" max="13045" width="11.7109375" style="135" customWidth="1"/>
    <col min="13046" max="13255" width="9.140625" style="135"/>
    <col min="13256" max="13256" width="26.42578125" style="135" customWidth="1"/>
    <col min="13257" max="13257" width="32.140625" style="135" customWidth="1"/>
    <col min="13258" max="13258" width="30.140625" style="135" customWidth="1"/>
    <col min="13259" max="13259" width="36.5703125" style="135" customWidth="1"/>
    <col min="13260" max="13260" width="9.140625" style="135"/>
    <col min="13261" max="13261" width="7.7109375" style="135" customWidth="1"/>
    <col min="13262" max="13262" width="6.7109375" style="135" customWidth="1"/>
    <col min="13263" max="13263" width="8" style="135" customWidth="1"/>
    <col min="13264" max="13265" width="7.7109375" style="135" customWidth="1"/>
    <col min="13266" max="13266" width="7.5703125" style="135" customWidth="1"/>
    <col min="13267" max="13267" width="11" style="135" customWidth="1"/>
    <col min="13268" max="13268" width="10.140625" style="135" customWidth="1"/>
    <col min="13269" max="13269" width="9.140625" style="135"/>
    <col min="13270" max="13270" width="13" style="135" customWidth="1"/>
    <col min="13271" max="13271" width="8.5703125" style="135" customWidth="1"/>
    <col min="13272" max="13272" width="14.5703125" style="135" customWidth="1"/>
    <col min="13273" max="13273" width="9.140625" style="135"/>
    <col min="13274" max="13275" width="12" style="135" customWidth="1"/>
    <col min="13276" max="13277" width="9.85546875" style="135" customWidth="1"/>
    <col min="13278" max="13278" width="11.7109375" style="135" customWidth="1"/>
    <col min="13279" max="13279" width="12.5703125" style="135" customWidth="1"/>
    <col min="13280" max="13280" width="10.85546875" style="135" customWidth="1"/>
    <col min="13281" max="13281" width="9.140625" style="135"/>
    <col min="13282" max="13282" width="10.85546875" style="135" customWidth="1"/>
    <col min="13283" max="13283" width="11.7109375" style="135" customWidth="1"/>
    <col min="13284" max="13284" width="10.85546875" style="135" customWidth="1"/>
    <col min="13285" max="13285" width="11.7109375" style="135" customWidth="1"/>
    <col min="13286" max="13286" width="12.7109375" style="135" customWidth="1"/>
    <col min="13287" max="13287" width="15.5703125" style="135" customWidth="1"/>
    <col min="13288" max="13288" width="14.28515625" style="135" customWidth="1"/>
    <col min="13289" max="13289" width="13.85546875" style="135" customWidth="1"/>
    <col min="13290" max="13291" width="11.85546875" style="135" customWidth="1"/>
    <col min="13292" max="13292" width="13.85546875" style="135" customWidth="1"/>
    <col min="13293" max="13295" width="9.140625" style="135"/>
    <col min="13296" max="13296" width="3.140625" style="135" customWidth="1"/>
    <col min="13297" max="13297" width="12" style="135" bestFit="1" customWidth="1"/>
    <col min="13298" max="13298" width="2" style="135" customWidth="1"/>
    <col min="13299" max="13300" width="9.140625" style="135"/>
    <col min="13301" max="13301" width="11.7109375" style="135" customWidth="1"/>
    <col min="13302" max="13511" width="9.140625" style="135"/>
    <col min="13512" max="13512" width="26.42578125" style="135" customWidth="1"/>
    <col min="13513" max="13513" width="32.140625" style="135" customWidth="1"/>
    <col min="13514" max="13514" width="30.140625" style="135" customWidth="1"/>
    <col min="13515" max="13515" width="36.5703125" style="135" customWidth="1"/>
    <col min="13516" max="13516" width="9.140625" style="135"/>
    <col min="13517" max="13517" width="7.7109375" style="135" customWidth="1"/>
    <col min="13518" max="13518" width="6.7109375" style="135" customWidth="1"/>
    <col min="13519" max="13519" width="8" style="135" customWidth="1"/>
    <col min="13520" max="13521" width="7.7109375" style="135" customWidth="1"/>
    <col min="13522" max="13522" width="7.5703125" style="135" customWidth="1"/>
    <col min="13523" max="13523" width="11" style="135" customWidth="1"/>
    <col min="13524" max="13524" width="10.140625" style="135" customWidth="1"/>
    <col min="13525" max="13525" width="9.140625" style="135"/>
    <col min="13526" max="13526" width="13" style="135" customWidth="1"/>
    <col min="13527" max="13527" width="8.5703125" style="135" customWidth="1"/>
    <col min="13528" max="13528" width="14.5703125" style="135" customWidth="1"/>
    <col min="13529" max="13529" width="9.140625" style="135"/>
    <col min="13530" max="13531" width="12" style="135" customWidth="1"/>
    <col min="13532" max="13533" width="9.85546875" style="135" customWidth="1"/>
    <col min="13534" max="13534" width="11.7109375" style="135" customWidth="1"/>
    <col min="13535" max="13535" width="12.5703125" style="135" customWidth="1"/>
    <col min="13536" max="13536" width="10.85546875" style="135" customWidth="1"/>
    <col min="13537" max="13537" width="9.140625" style="135"/>
    <col min="13538" max="13538" width="10.85546875" style="135" customWidth="1"/>
    <col min="13539" max="13539" width="11.7109375" style="135" customWidth="1"/>
    <col min="13540" max="13540" width="10.85546875" style="135" customWidth="1"/>
    <col min="13541" max="13541" width="11.7109375" style="135" customWidth="1"/>
    <col min="13542" max="13542" width="12.7109375" style="135" customWidth="1"/>
    <col min="13543" max="13543" width="15.5703125" style="135" customWidth="1"/>
    <col min="13544" max="13544" width="14.28515625" style="135" customWidth="1"/>
    <col min="13545" max="13545" width="13.85546875" style="135" customWidth="1"/>
    <col min="13546" max="13547" width="11.85546875" style="135" customWidth="1"/>
    <col min="13548" max="13548" width="13.85546875" style="135" customWidth="1"/>
    <col min="13549" max="13551" width="9.140625" style="135"/>
    <col min="13552" max="13552" width="3.140625" style="135" customWidth="1"/>
    <col min="13553" max="13553" width="12" style="135" bestFit="1" customWidth="1"/>
    <col min="13554" max="13554" width="2" style="135" customWidth="1"/>
    <col min="13555" max="13556" width="9.140625" style="135"/>
    <col min="13557" max="13557" width="11.7109375" style="135" customWidth="1"/>
    <col min="13558" max="13767" width="9.140625" style="135"/>
    <col min="13768" max="13768" width="26.42578125" style="135" customWidth="1"/>
    <col min="13769" max="13769" width="32.140625" style="135" customWidth="1"/>
    <col min="13770" max="13770" width="30.140625" style="135" customWidth="1"/>
    <col min="13771" max="13771" width="36.5703125" style="135" customWidth="1"/>
    <col min="13772" max="13772" width="9.140625" style="135"/>
    <col min="13773" max="13773" width="7.7109375" style="135" customWidth="1"/>
    <col min="13774" max="13774" width="6.7109375" style="135" customWidth="1"/>
    <col min="13775" max="13775" width="8" style="135" customWidth="1"/>
    <col min="13776" max="13777" width="7.7109375" style="135" customWidth="1"/>
    <col min="13778" max="13778" width="7.5703125" style="135" customWidth="1"/>
    <col min="13779" max="13779" width="11" style="135" customWidth="1"/>
    <col min="13780" max="13780" width="10.140625" style="135" customWidth="1"/>
    <col min="13781" max="13781" width="9.140625" style="135"/>
    <col min="13782" max="13782" width="13" style="135" customWidth="1"/>
    <col min="13783" max="13783" width="8.5703125" style="135" customWidth="1"/>
    <col min="13784" max="13784" width="14.5703125" style="135" customWidth="1"/>
    <col min="13785" max="13785" width="9.140625" style="135"/>
    <col min="13786" max="13787" width="12" style="135" customWidth="1"/>
    <col min="13788" max="13789" width="9.85546875" style="135" customWidth="1"/>
    <col min="13790" max="13790" width="11.7109375" style="135" customWidth="1"/>
    <col min="13791" max="13791" width="12.5703125" style="135" customWidth="1"/>
    <col min="13792" max="13792" width="10.85546875" style="135" customWidth="1"/>
    <col min="13793" max="13793" width="9.140625" style="135"/>
    <col min="13794" max="13794" width="10.85546875" style="135" customWidth="1"/>
    <col min="13795" max="13795" width="11.7109375" style="135" customWidth="1"/>
    <col min="13796" max="13796" width="10.85546875" style="135" customWidth="1"/>
    <col min="13797" max="13797" width="11.7109375" style="135" customWidth="1"/>
    <col min="13798" max="13798" width="12.7109375" style="135" customWidth="1"/>
    <col min="13799" max="13799" width="15.5703125" style="135" customWidth="1"/>
    <col min="13800" max="13800" width="14.28515625" style="135" customWidth="1"/>
    <col min="13801" max="13801" width="13.85546875" style="135" customWidth="1"/>
    <col min="13802" max="13803" width="11.85546875" style="135" customWidth="1"/>
    <col min="13804" max="13804" width="13.85546875" style="135" customWidth="1"/>
    <col min="13805" max="13807" width="9.140625" style="135"/>
    <col min="13808" max="13808" width="3.140625" style="135" customWidth="1"/>
    <col min="13809" max="13809" width="12" style="135" bestFit="1" customWidth="1"/>
    <col min="13810" max="13810" width="2" style="135" customWidth="1"/>
    <col min="13811" max="13812" width="9.140625" style="135"/>
    <col min="13813" max="13813" width="11.7109375" style="135" customWidth="1"/>
    <col min="13814" max="14023" width="9.140625" style="135"/>
    <col min="14024" max="14024" width="26.42578125" style="135" customWidth="1"/>
    <col min="14025" max="14025" width="32.140625" style="135" customWidth="1"/>
    <col min="14026" max="14026" width="30.140625" style="135" customWidth="1"/>
    <col min="14027" max="14027" width="36.5703125" style="135" customWidth="1"/>
    <col min="14028" max="14028" width="9.140625" style="135"/>
    <col min="14029" max="14029" width="7.7109375" style="135" customWidth="1"/>
    <col min="14030" max="14030" width="6.7109375" style="135" customWidth="1"/>
    <col min="14031" max="14031" width="8" style="135" customWidth="1"/>
    <col min="14032" max="14033" width="7.7109375" style="135" customWidth="1"/>
    <col min="14034" max="14034" width="7.5703125" style="135" customWidth="1"/>
    <col min="14035" max="14035" width="11" style="135" customWidth="1"/>
    <col min="14036" max="14036" width="10.140625" style="135" customWidth="1"/>
    <col min="14037" max="14037" width="9.140625" style="135"/>
    <col min="14038" max="14038" width="13" style="135" customWidth="1"/>
    <col min="14039" max="14039" width="8.5703125" style="135" customWidth="1"/>
    <col min="14040" max="14040" width="14.5703125" style="135" customWidth="1"/>
    <col min="14041" max="14041" width="9.140625" style="135"/>
    <col min="14042" max="14043" width="12" style="135" customWidth="1"/>
    <col min="14044" max="14045" width="9.85546875" style="135" customWidth="1"/>
    <col min="14046" max="14046" width="11.7109375" style="135" customWidth="1"/>
    <col min="14047" max="14047" width="12.5703125" style="135" customWidth="1"/>
    <col min="14048" max="14048" width="10.85546875" style="135" customWidth="1"/>
    <col min="14049" max="14049" width="9.140625" style="135"/>
    <col min="14050" max="14050" width="10.85546875" style="135" customWidth="1"/>
    <col min="14051" max="14051" width="11.7109375" style="135" customWidth="1"/>
    <col min="14052" max="14052" width="10.85546875" style="135" customWidth="1"/>
    <col min="14053" max="14053" width="11.7109375" style="135" customWidth="1"/>
    <col min="14054" max="14054" width="12.7109375" style="135" customWidth="1"/>
    <col min="14055" max="14055" width="15.5703125" style="135" customWidth="1"/>
    <col min="14056" max="14056" width="14.28515625" style="135" customWidth="1"/>
    <col min="14057" max="14057" width="13.85546875" style="135" customWidth="1"/>
    <col min="14058" max="14059" width="11.85546875" style="135" customWidth="1"/>
    <col min="14060" max="14060" width="13.85546875" style="135" customWidth="1"/>
    <col min="14061" max="14063" width="9.140625" style="135"/>
    <col min="14064" max="14064" width="3.140625" style="135" customWidth="1"/>
    <col min="14065" max="14065" width="12" style="135" bestFit="1" customWidth="1"/>
    <col min="14066" max="14066" width="2" style="135" customWidth="1"/>
    <col min="14067" max="14068" width="9.140625" style="135"/>
    <col min="14069" max="14069" width="11.7109375" style="135" customWidth="1"/>
    <col min="14070" max="14279" width="9.140625" style="135"/>
    <col min="14280" max="14280" width="26.42578125" style="135" customWidth="1"/>
    <col min="14281" max="14281" width="32.140625" style="135" customWidth="1"/>
    <col min="14282" max="14282" width="30.140625" style="135" customWidth="1"/>
    <col min="14283" max="14283" width="36.5703125" style="135" customWidth="1"/>
    <col min="14284" max="14284" width="9.140625" style="135"/>
    <col min="14285" max="14285" width="7.7109375" style="135" customWidth="1"/>
    <col min="14286" max="14286" width="6.7109375" style="135" customWidth="1"/>
    <col min="14287" max="14287" width="8" style="135" customWidth="1"/>
    <col min="14288" max="14289" width="7.7109375" style="135" customWidth="1"/>
    <col min="14290" max="14290" width="7.5703125" style="135" customWidth="1"/>
    <col min="14291" max="14291" width="11" style="135" customWidth="1"/>
    <col min="14292" max="14292" width="10.140625" style="135" customWidth="1"/>
    <col min="14293" max="14293" width="9.140625" style="135"/>
    <col min="14294" max="14294" width="13" style="135" customWidth="1"/>
    <col min="14295" max="14295" width="8.5703125" style="135" customWidth="1"/>
    <col min="14296" max="14296" width="14.5703125" style="135" customWidth="1"/>
    <col min="14297" max="14297" width="9.140625" style="135"/>
    <col min="14298" max="14299" width="12" style="135" customWidth="1"/>
    <col min="14300" max="14301" width="9.85546875" style="135" customWidth="1"/>
    <col min="14302" max="14302" width="11.7109375" style="135" customWidth="1"/>
    <col min="14303" max="14303" width="12.5703125" style="135" customWidth="1"/>
    <col min="14304" max="14304" width="10.85546875" style="135" customWidth="1"/>
    <col min="14305" max="14305" width="9.140625" style="135"/>
    <col min="14306" max="14306" width="10.85546875" style="135" customWidth="1"/>
    <col min="14307" max="14307" width="11.7109375" style="135" customWidth="1"/>
    <col min="14308" max="14308" width="10.85546875" style="135" customWidth="1"/>
    <col min="14309" max="14309" width="11.7109375" style="135" customWidth="1"/>
    <col min="14310" max="14310" width="12.7109375" style="135" customWidth="1"/>
    <col min="14311" max="14311" width="15.5703125" style="135" customWidth="1"/>
    <col min="14312" max="14312" width="14.28515625" style="135" customWidth="1"/>
    <col min="14313" max="14313" width="13.85546875" style="135" customWidth="1"/>
    <col min="14314" max="14315" width="11.85546875" style="135" customWidth="1"/>
    <col min="14316" max="14316" width="13.85546875" style="135" customWidth="1"/>
    <col min="14317" max="14319" width="9.140625" style="135"/>
    <col min="14320" max="14320" width="3.140625" style="135" customWidth="1"/>
    <col min="14321" max="14321" width="12" style="135" bestFit="1" customWidth="1"/>
    <col min="14322" max="14322" width="2" style="135" customWidth="1"/>
    <col min="14323" max="14324" width="9.140625" style="135"/>
    <col min="14325" max="14325" width="11.7109375" style="135" customWidth="1"/>
    <col min="14326" max="14535" width="9.140625" style="135"/>
    <col min="14536" max="14536" width="26.42578125" style="135" customWidth="1"/>
    <col min="14537" max="14537" width="32.140625" style="135" customWidth="1"/>
    <col min="14538" max="14538" width="30.140625" style="135" customWidth="1"/>
    <col min="14539" max="14539" width="36.5703125" style="135" customWidth="1"/>
    <col min="14540" max="14540" width="9.140625" style="135"/>
    <col min="14541" max="14541" width="7.7109375" style="135" customWidth="1"/>
    <col min="14542" max="14542" width="6.7109375" style="135" customWidth="1"/>
    <col min="14543" max="14543" width="8" style="135" customWidth="1"/>
    <col min="14544" max="14545" width="7.7109375" style="135" customWidth="1"/>
    <col min="14546" max="14546" width="7.5703125" style="135" customWidth="1"/>
    <col min="14547" max="14547" width="11" style="135" customWidth="1"/>
    <col min="14548" max="14548" width="10.140625" style="135" customWidth="1"/>
    <col min="14549" max="14549" width="9.140625" style="135"/>
    <col min="14550" max="14550" width="13" style="135" customWidth="1"/>
    <col min="14551" max="14551" width="8.5703125" style="135" customWidth="1"/>
    <col min="14552" max="14552" width="14.5703125" style="135" customWidth="1"/>
    <col min="14553" max="14553" width="9.140625" style="135"/>
    <col min="14554" max="14555" width="12" style="135" customWidth="1"/>
    <col min="14556" max="14557" width="9.85546875" style="135" customWidth="1"/>
    <col min="14558" max="14558" width="11.7109375" style="135" customWidth="1"/>
    <col min="14559" max="14559" width="12.5703125" style="135" customWidth="1"/>
    <col min="14560" max="14560" width="10.85546875" style="135" customWidth="1"/>
    <col min="14561" max="14561" width="9.140625" style="135"/>
    <col min="14562" max="14562" width="10.85546875" style="135" customWidth="1"/>
    <col min="14563" max="14563" width="11.7109375" style="135" customWidth="1"/>
    <col min="14564" max="14564" width="10.85546875" style="135" customWidth="1"/>
    <col min="14565" max="14565" width="11.7109375" style="135" customWidth="1"/>
    <col min="14566" max="14566" width="12.7109375" style="135" customWidth="1"/>
    <col min="14567" max="14567" width="15.5703125" style="135" customWidth="1"/>
    <col min="14568" max="14568" width="14.28515625" style="135" customWidth="1"/>
    <col min="14569" max="14569" width="13.85546875" style="135" customWidth="1"/>
    <col min="14570" max="14571" width="11.85546875" style="135" customWidth="1"/>
    <col min="14572" max="14572" width="13.85546875" style="135" customWidth="1"/>
    <col min="14573" max="14575" width="9.140625" style="135"/>
    <col min="14576" max="14576" width="3.140625" style="135" customWidth="1"/>
    <col min="14577" max="14577" width="12" style="135" bestFit="1" customWidth="1"/>
    <col min="14578" max="14578" width="2" style="135" customWidth="1"/>
    <col min="14579" max="14580" width="9.140625" style="135"/>
    <col min="14581" max="14581" width="11.7109375" style="135" customWidth="1"/>
    <col min="14582" max="14791" width="9.140625" style="135"/>
    <col min="14792" max="14792" width="26.42578125" style="135" customWidth="1"/>
    <col min="14793" max="14793" width="32.140625" style="135" customWidth="1"/>
    <col min="14794" max="14794" width="30.140625" style="135" customWidth="1"/>
    <col min="14795" max="14795" width="36.5703125" style="135" customWidth="1"/>
    <col min="14796" max="14796" width="9.140625" style="135"/>
    <col min="14797" max="14797" width="7.7109375" style="135" customWidth="1"/>
    <col min="14798" max="14798" width="6.7109375" style="135" customWidth="1"/>
    <col min="14799" max="14799" width="8" style="135" customWidth="1"/>
    <col min="14800" max="14801" width="7.7109375" style="135" customWidth="1"/>
    <col min="14802" max="14802" width="7.5703125" style="135" customWidth="1"/>
    <col min="14803" max="14803" width="11" style="135" customWidth="1"/>
    <col min="14804" max="14804" width="10.140625" style="135" customWidth="1"/>
    <col min="14805" max="14805" width="9.140625" style="135"/>
    <col min="14806" max="14806" width="13" style="135" customWidth="1"/>
    <col min="14807" max="14807" width="8.5703125" style="135" customWidth="1"/>
    <col min="14808" max="14808" width="14.5703125" style="135" customWidth="1"/>
    <col min="14809" max="14809" width="9.140625" style="135"/>
    <col min="14810" max="14811" width="12" style="135" customWidth="1"/>
    <col min="14812" max="14813" width="9.85546875" style="135" customWidth="1"/>
    <col min="14814" max="14814" width="11.7109375" style="135" customWidth="1"/>
    <col min="14815" max="14815" width="12.5703125" style="135" customWidth="1"/>
    <col min="14816" max="14816" width="10.85546875" style="135" customWidth="1"/>
    <col min="14817" max="14817" width="9.140625" style="135"/>
    <col min="14818" max="14818" width="10.85546875" style="135" customWidth="1"/>
    <col min="14819" max="14819" width="11.7109375" style="135" customWidth="1"/>
    <col min="14820" max="14820" width="10.85546875" style="135" customWidth="1"/>
    <col min="14821" max="14821" width="11.7109375" style="135" customWidth="1"/>
    <col min="14822" max="14822" width="12.7109375" style="135" customWidth="1"/>
    <col min="14823" max="14823" width="15.5703125" style="135" customWidth="1"/>
    <col min="14824" max="14824" width="14.28515625" style="135" customWidth="1"/>
    <col min="14825" max="14825" width="13.85546875" style="135" customWidth="1"/>
    <col min="14826" max="14827" width="11.85546875" style="135" customWidth="1"/>
    <col min="14828" max="14828" width="13.85546875" style="135" customWidth="1"/>
    <col min="14829" max="14831" width="9.140625" style="135"/>
    <col min="14832" max="14832" width="3.140625" style="135" customWidth="1"/>
    <col min="14833" max="14833" width="12" style="135" bestFit="1" customWidth="1"/>
    <col min="14834" max="14834" width="2" style="135" customWidth="1"/>
    <col min="14835" max="14836" width="9.140625" style="135"/>
    <col min="14837" max="14837" width="11.7109375" style="135" customWidth="1"/>
    <col min="14838" max="15047" width="9.140625" style="135"/>
    <col min="15048" max="15048" width="26.42578125" style="135" customWidth="1"/>
    <col min="15049" max="15049" width="32.140625" style="135" customWidth="1"/>
    <col min="15050" max="15050" width="30.140625" style="135" customWidth="1"/>
    <col min="15051" max="15051" width="36.5703125" style="135" customWidth="1"/>
    <col min="15052" max="15052" width="9.140625" style="135"/>
    <col min="15053" max="15053" width="7.7109375" style="135" customWidth="1"/>
    <col min="15054" max="15054" width="6.7109375" style="135" customWidth="1"/>
    <col min="15055" max="15055" width="8" style="135" customWidth="1"/>
    <col min="15056" max="15057" width="7.7109375" style="135" customWidth="1"/>
    <col min="15058" max="15058" width="7.5703125" style="135" customWidth="1"/>
    <col min="15059" max="15059" width="11" style="135" customWidth="1"/>
    <col min="15060" max="15060" width="10.140625" style="135" customWidth="1"/>
    <col min="15061" max="15061" width="9.140625" style="135"/>
    <col min="15062" max="15062" width="13" style="135" customWidth="1"/>
    <col min="15063" max="15063" width="8.5703125" style="135" customWidth="1"/>
    <col min="15064" max="15064" width="14.5703125" style="135" customWidth="1"/>
    <col min="15065" max="15065" width="9.140625" style="135"/>
    <col min="15066" max="15067" width="12" style="135" customWidth="1"/>
    <col min="15068" max="15069" width="9.85546875" style="135" customWidth="1"/>
    <col min="15070" max="15070" width="11.7109375" style="135" customWidth="1"/>
    <col min="15071" max="15071" width="12.5703125" style="135" customWidth="1"/>
    <col min="15072" max="15072" width="10.85546875" style="135" customWidth="1"/>
    <col min="15073" max="15073" width="9.140625" style="135"/>
    <col min="15074" max="15074" width="10.85546875" style="135" customWidth="1"/>
    <col min="15075" max="15075" width="11.7109375" style="135" customWidth="1"/>
    <col min="15076" max="15076" width="10.85546875" style="135" customWidth="1"/>
    <col min="15077" max="15077" width="11.7109375" style="135" customWidth="1"/>
    <col min="15078" max="15078" width="12.7109375" style="135" customWidth="1"/>
    <col min="15079" max="15079" width="15.5703125" style="135" customWidth="1"/>
    <col min="15080" max="15080" width="14.28515625" style="135" customWidth="1"/>
    <col min="15081" max="15081" width="13.85546875" style="135" customWidth="1"/>
    <col min="15082" max="15083" width="11.85546875" style="135" customWidth="1"/>
    <col min="15084" max="15084" width="13.85546875" style="135" customWidth="1"/>
    <col min="15085" max="15087" width="9.140625" style="135"/>
    <col min="15088" max="15088" width="3.140625" style="135" customWidth="1"/>
    <col min="15089" max="15089" width="12" style="135" bestFit="1" customWidth="1"/>
    <col min="15090" max="15090" width="2" style="135" customWidth="1"/>
    <col min="15091" max="15092" width="9.140625" style="135"/>
    <col min="15093" max="15093" width="11.7109375" style="135" customWidth="1"/>
    <col min="15094" max="15303" width="9.140625" style="135"/>
    <col min="15304" max="15304" width="26.42578125" style="135" customWidth="1"/>
    <col min="15305" max="15305" width="32.140625" style="135" customWidth="1"/>
    <col min="15306" max="15306" width="30.140625" style="135" customWidth="1"/>
    <col min="15307" max="15307" width="36.5703125" style="135" customWidth="1"/>
    <col min="15308" max="15308" width="9.140625" style="135"/>
    <col min="15309" max="15309" width="7.7109375" style="135" customWidth="1"/>
    <col min="15310" max="15310" width="6.7109375" style="135" customWidth="1"/>
    <col min="15311" max="15311" width="8" style="135" customWidth="1"/>
    <col min="15312" max="15313" width="7.7109375" style="135" customWidth="1"/>
    <col min="15314" max="15314" width="7.5703125" style="135" customWidth="1"/>
    <col min="15315" max="15315" width="11" style="135" customWidth="1"/>
    <col min="15316" max="15316" width="10.140625" style="135" customWidth="1"/>
    <col min="15317" max="15317" width="9.140625" style="135"/>
    <col min="15318" max="15318" width="13" style="135" customWidth="1"/>
    <col min="15319" max="15319" width="8.5703125" style="135" customWidth="1"/>
    <col min="15320" max="15320" width="14.5703125" style="135" customWidth="1"/>
    <col min="15321" max="15321" width="9.140625" style="135"/>
    <col min="15322" max="15323" width="12" style="135" customWidth="1"/>
    <col min="15324" max="15325" width="9.85546875" style="135" customWidth="1"/>
    <col min="15326" max="15326" width="11.7109375" style="135" customWidth="1"/>
    <col min="15327" max="15327" width="12.5703125" style="135" customWidth="1"/>
    <col min="15328" max="15328" width="10.85546875" style="135" customWidth="1"/>
    <col min="15329" max="15329" width="9.140625" style="135"/>
    <col min="15330" max="15330" width="10.85546875" style="135" customWidth="1"/>
    <col min="15331" max="15331" width="11.7109375" style="135" customWidth="1"/>
    <col min="15332" max="15332" width="10.85546875" style="135" customWidth="1"/>
    <col min="15333" max="15333" width="11.7109375" style="135" customWidth="1"/>
    <col min="15334" max="15334" width="12.7109375" style="135" customWidth="1"/>
    <col min="15335" max="15335" width="15.5703125" style="135" customWidth="1"/>
    <col min="15336" max="15336" width="14.28515625" style="135" customWidth="1"/>
    <col min="15337" max="15337" width="13.85546875" style="135" customWidth="1"/>
    <col min="15338" max="15339" width="11.85546875" style="135" customWidth="1"/>
    <col min="15340" max="15340" width="13.85546875" style="135" customWidth="1"/>
    <col min="15341" max="15343" width="9.140625" style="135"/>
    <col min="15344" max="15344" width="3.140625" style="135" customWidth="1"/>
    <col min="15345" max="15345" width="12" style="135" bestFit="1" customWidth="1"/>
    <col min="15346" max="15346" width="2" style="135" customWidth="1"/>
    <col min="15347" max="15348" width="9.140625" style="135"/>
    <col min="15349" max="15349" width="11.7109375" style="135" customWidth="1"/>
    <col min="15350" max="15559" width="9.140625" style="135"/>
    <col min="15560" max="15560" width="26.42578125" style="135" customWidth="1"/>
    <col min="15561" max="15561" width="32.140625" style="135" customWidth="1"/>
    <col min="15562" max="15562" width="30.140625" style="135" customWidth="1"/>
    <col min="15563" max="15563" width="36.5703125" style="135" customWidth="1"/>
    <col min="15564" max="15564" width="9.140625" style="135"/>
    <col min="15565" max="15565" width="7.7109375" style="135" customWidth="1"/>
    <col min="15566" max="15566" width="6.7109375" style="135" customWidth="1"/>
    <col min="15567" max="15567" width="8" style="135" customWidth="1"/>
    <col min="15568" max="15569" width="7.7109375" style="135" customWidth="1"/>
    <col min="15570" max="15570" width="7.5703125" style="135" customWidth="1"/>
    <col min="15571" max="15571" width="11" style="135" customWidth="1"/>
    <col min="15572" max="15572" width="10.140625" style="135" customWidth="1"/>
    <col min="15573" max="15573" width="9.140625" style="135"/>
    <col min="15574" max="15574" width="13" style="135" customWidth="1"/>
    <col min="15575" max="15575" width="8.5703125" style="135" customWidth="1"/>
    <col min="15576" max="15576" width="14.5703125" style="135" customWidth="1"/>
    <col min="15577" max="15577" width="9.140625" style="135"/>
    <col min="15578" max="15579" width="12" style="135" customWidth="1"/>
    <col min="15580" max="15581" width="9.85546875" style="135" customWidth="1"/>
    <col min="15582" max="15582" width="11.7109375" style="135" customWidth="1"/>
    <col min="15583" max="15583" width="12.5703125" style="135" customWidth="1"/>
    <col min="15584" max="15584" width="10.85546875" style="135" customWidth="1"/>
    <col min="15585" max="15585" width="9.140625" style="135"/>
    <col min="15586" max="15586" width="10.85546875" style="135" customWidth="1"/>
    <col min="15587" max="15587" width="11.7109375" style="135" customWidth="1"/>
    <col min="15588" max="15588" width="10.85546875" style="135" customWidth="1"/>
    <col min="15589" max="15589" width="11.7109375" style="135" customWidth="1"/>
    <col min="15590" max="15590" width="12.7109375" style="135" customWidth="1"/>
    <col min="15591" max="15591" width="15.5703125" style="135" customWidth="1"/>
    <col min="15592" max="15592" width="14.28515625" style="135" customWidth="1"/>
    <col min="15593" max="15593" width="13.85546875" style="135" customWidth="1"/>
    <col min="15594" max="15595" width="11.85546875" style="135" customWidth="1"/>
    <col min="15596" max="15596" width="13.85546875" style="135" customWidth="1"/>
    <col min="15597" max="15599" width="9.140625" style="135"/>
    <col min="15600" max="15600" width="3.140625" style="135" customWidth="1"/>
    <col min="15601" max="15601" width="12" style="135" bestFit="1" customWidth="1"/>
    <col min="15602" max="15602" width="2" style="135" customWidth="1"/>
    <col min="15603" max="15604" width="9.140625" style="135"/>
    <col min="15605" max="15605" width="11.7109375" style="135" customWidth="1"/>
    <col min="15606" max="15815" width="9.140625" style="135"/>
    <col min="15816" max="15816" width="26.42578125" style="135" customWidth="1"/>
    <col min="15817" max="15817" width="32.140625" style="135" customWidth="1"/>
    <col min="15818" max="15818" width="30.140625" style="135" customWidth="1"/>
    <col min="15819" max="15819" width="36.5703125" style="135" customWidth="1"/>
    <col min="15820" max="15820" width="9.140625" style="135"/>
    <col min="15821" max="15821" width="7.7109375" style="135" customWidth="1"/>
    <col min="15822" max="15822" width="6.7109375" style="135" customWidth="1"/>
    <col min="15823" max="15823" width="8" style="135" customWidth="1"/>
    <col min="15824" max="15825" width="7.7109375" style="135" customWidth="1"/>
    <col min="15826" max="15826" width="7.5703125" style="135" customWidth="1"/>
    <col min="15827" max="15827" width="11" style="135" customWidth="1"/>
    <col min="15828" max="15828" width="10.140625" style="135" customWidth="1"/>
    <col min="15829" max="15829" width="9.140625" style="135"/>
    <col min="15830" max="15830" width="13" style="135" customWidth="1"/>
    <col min="15831" max="15831" width="8.5703125" style="135" customWidth="1"/>
    <col min="15832" max="15832" width="14.5703125" style="135" customWidth="1"/>
    <col min="15833" max="15833" width="9.140625" style="135"/>
    <col min="15834" max="15835" width="12" style="135" customWidth="1"/>
    <col min="15836" max="15837" width="9.85546875" style="135" customWidth="1"/>
    <col min="15838" max="15838" width="11.7109375" style="135" customWidth="1"/>
    <col min="15839" max="15839" width="12.5703125" style="135" customWidth="1"/>
    <col min="15840" max="15840" width="10.85546875" style="135" customWidth="1"/>
    <col min="15841" max="15841" width="9.140625" style="135"/>
    <col min="15842" max="15842" width="10.85546875" style="135" customWidth="1"/>
    <col min="15843" max="15843" width="11.7109375" style="135" customWidth="1"/>
    <col min="15844" max="15844" width="10.85546875" style="135" customWidth="1"/>
    <col min="15845" max="15845" width="11.7109375" style="135" customWidth="1"/>
    <col min="15846" max="15846" width="12.7109375" style="135" customWidth="1"/>
    <col min="15847" max="15847" width="15.5703125" style="135" customWidth="1"/>
    <col min="15848" max="15848" width="14.28515625" style="135" customWidth="1"/>
    <col min="15849" max="15849" width="13.85546875" style="135" customWidth="1"/>
    <col min="15850" max="15851" width="11.85546875" style="135" customWidth="1"/>
    <col min="15852" max="15852" width="13.85546875" style="135" customWidth="1"/>
    <col min="15853" max="15855" width="9.140625" style="135"/>
    <col min="15856" max="15856" width="3.140625" style="135" customWidth="1"/>
    <col min="15857" max="15857" width="12" style="135" bestFit="1" customWidth="1"/>
    <col min="15858" max="15858" width="2" style="135" customWidth="1"/>
    <col min="15859" max="15860" width="9.140625" style="135"/>
    <col min="15861" max="15861" width="11.7109375" style="135" customWidth="1"/>
    <col min="15862" max="16071" width="9.140625" style="135"/>
    <col min="16072" max="16072" width="26.42578125" style="135" customWidth="1"/>
    <col min="16073" max="16073" width="32.140625" style="135" customWidth="1"/>
    <col min="16074" max="16074" width="30.140625" style="135" customWidth="1"/>
    <col min="16075" max="16075" width="36.5703125" style="135" customWidth="1"/>
    <col min="16076" max="16076" width="9.140625" style="135"/>
    <col min="16077" max="16077" width="7.7109375" style="135" customWidth="1"/>
    <col min="16078" max="16078" width="6.7109375" style="135" customWidth="1"/>
    <col min="16079" max="16079" width="8" style="135" customWidth="1"/>
    <col min="16080" max="16081" width="7.7109375" style="135" customWidth="1"/>
    <col min="16082" max="16082" width="7.5703125" style="135" customWidth="1"/>
    <col min="16083" max="16083" width="11" style="135" customWidth="1"/>
    <col min="16084" max="16084" width="10.140625" style="135" customWidth="1"/>
    <col min="16085" max="16085" width="9.140625" style="135"/>
    <col min="16086" max="16086" width="13" style="135" customWidth="1"/>
    <col min="16087" max="16087" width="8.5703125" style="135" customWidth="1"/>
    <col min="16088" max="16088" width="14.5703125" style="135" customWidth="1"/>
    <col min="16089" max="16089" width="9.140625" style="135"/>
    <col min="16090" max="16091" width="12" style="135" customWidth="1"/>
    <col min="16092" max="16093" width="9.85546875" style="135" customWidth="1"/>
    <col min="16094" max="16094" width="11.7109375" style="135" customWidth="1"/>
    <col min="16095" max="16095" width="12.5703125" style="135" customWidth="1"/>
    <col min="16096" max="16096" width="10.85546875" style="135" customWidth="1"/>
    <col min="16097" max="16097" width="9.140625" style="135"/>
    <col min="16098" max="16098" width="10.85546875" style="135" customWidth="1"/>
    <col min="16099" max="16099" width="11.7109375" style="135" customWidth="1"/>
    <col min="16100" max="16100" width="10.85546875" style="135" customWidth="1"/>
    <col min="16101" max="16101" width="11.7109375" style="135" customWidth="1"/>
    <col min="16102" max="16102" width="12.7109375" style="135" customWidth="1"/>
    <col min="16103" max="16103" width="15.5703125" style="135" customWidth="1"/>
    <col min="16104" max="16104" width="14.28515625" style="135" customWidth="1"/>
    <col min="16105" max="16105" width="13.85546875" style="135" customWidth="1"/>
    <col min="16106" max="16107" width="11.85546875" style="135" customWidth="1"/>
    <col min="16108" max="16108" width="13.85546875" style="135" customWidth="1"/>
    <col min="16109" max="16111" width="9.140625" style="135"/>
    <col min="16112" max="16112" width="3.140625" style="135" customWidth="1"/>
    <col min="16113" max="16113" width="12" style="135" bestFit="1" customWidth="1"/>
    <col min="16114" max="16114" width="2" style="135" customWidth="1"/>
    <col min="16115" max="16116" width="9.140625" style="135"/>
    <col min="16117" max="16117" width="11.7109375" style="135" customWidth="1"/>
    <col min="16118" max="16384" width="9.140625" style="135"/>
  </cols>
  <sheetData>
    <row r="1" spans="1:226" s="188" customFormat="1" ht="31.5" customHeight="1" thickBot="1" x14ac:dyDescent="0.35">
      <c r="A1" s="4" t="s">
        <v>865</v>
      </c>
      <c r="B1" s="4"/>
      <c r="C1" s="4"/>
      <c r="D1" s="4"/>
      <c r="E1" s="4"/>
      <c r="F1" s="4"/>
      <c r="G1" s="4"/>
      <c r="H1" s="4"/>
      <c r="I1" s="4"/>
      <c r="J1" s="4"/>
      <c r="K1" s="4"/>
      <c r="L1" s="4"/>
      <c r="M1" s="216"/>
      <c r="V1" s="194"/>
      <c r="AM1" s="190"/>
      <c r="GA1" s="189"/>
      <c r="HR1" s="215"/>
    </row>
    <row r="2" spans="1:226" s="188" customFormat="1" ht="22.5" customHeight="1" x14ac:dyDescent="0.25">
      <c r="A2" s="214" t="s">
        <v>18</v>
      </c>
      <c r="B2" s="213" t="s">
        <v>864</v>
      </c>
      <c r="C2" s="212" t="s">
        <v>19</v>
      </c>
      <c r="D2" s="213" t="s">
        <v>510</v>
      </c>
      <c r="E2" s="329" t="s">
        <v>23</v>
      </c>
      <c r="F2" s="330"/>
      <c r="G2" s="330"/>
      <c r="H2" s="331"/>
      <c r="I2" s="337" t="s">
        <v>36</v>
      </c>
      <c r="J2" s="337"/>
      <c r="K2" s="336" t="s">
        <v>24</v>
      </c>
      <c r="L2" s="336"/>
      <c r="M2" s="263" t="s">
        <v>512</v>
      </c>
      <c r="O2" s="206" t="s">
        <v>757</v>
      </c>
      <c r="P2" s="195"/>
      <c r="V2" s="194"/>
      <c r="Z2" s="190"/>
      <c r="AA2" s="190"/>
      <c r="AB2" s="205"/>
      <c r="AE2" s="192"/>
      <c r="AF2" s="192"/>
      <c r="AG2" s="192"/>
      <c r="AH2" s="192"/>
      <c r="AM2" s="190"/>
      <c r="DK2" s="211" t="s">
        <v>863</v>
      </c>
      <c r="DL2" s="211" t="s">
        <v>862</v>
      </c>
      <c r="DM2" s="211" t="s">
        <v>861</v>
      </c>
      <c r="DN2" s="211" t="s">
        <v>860</v>
      </c>
      <c r="DO2" s="211" t="s">
        <v>859</v>
      </c>
      <c r="DP2" s="211" t="s">
        <v>858</v>
      </c>
      <c r="DQ2" s="211" t="s">
        <v>857</v>
      </c>
      <c r="DR2" s="211" t="s">
        <v>856</v>
      </c>
      <c r="DS2" s="211" t="s">
        <v>855</v>
      </c>
      <c r="DT2" s="211" t="s">
        <v>854</v>
      </c>
      <c r="DU2" s="211" t="s">
        <v>853</v>
      </c>
      <c r="DV2" s="211" t="s">
        <v>510</v>
      </c>
      <c r="DW2" s="211" t="s">
        <v>852</v>
      </c>
      <c r="DX2" s="211" t="s">
        <v>851</v>
      </c>
      <c r="DY2" s="211" t="s">
        <v>850</v>
      </c>
      <c r="DZ2" s="189" t="s">
        <v>849</v>
      </c>
      <c r="EA2" s="189" t="s">
        <v>848</v>
      </c>
      <c r="EB2" s="189" t="s">
        <v>847</v>
      </c>
      <c r="EC2" s="189" t="s">
        <v>846</v>
      </c>
      <c r="ED2" s="189" t="s">
        <v>845</v>
      </c>
      <c r="EE2" s="189" t="s">
        <v>844</v>
      </c>
      <c r="EF2" s="189" t="s">
        <v>843</v>
      </c>
      <c r="EG2" s="189" t="s">
        <v>842</v>
      </c>
      <c r="EH2" s="189" t="s">
        <v>841</v>
      </c>
      <c r="EI2" s="189" t="s">
        <v>840</v>
      </c>
      <c r="EJ2" s="189" t="s">
        <v>839</v>
      </c>
      <c r="EK2" s="189" t="s">
        <v>95</v>
      </c>
      <c r="EL2" s="189" t="s">
        <v>838</v>
      </c>
      <c r="EM2" s="189" t="s">
        <v>837</v>
      </c>
      <c r="EN2" s="189" t="s">
        <v>836</v>
      </c>
      <c r="EO2" s="189" t="s">
        <v>835</v>
      </c>
      <c r="EP2" s="189" t="s">
        <v>834</v>
      </c>
      <c r="EQ2" s="189" t="s">
        <v>833</v>
      </c>
      <c r="ER2" s="189" t="s">
        <v>832</v>
      </c>
      <c r="ES2" s="189" t="s">
        <v>96</v>
      </c>
      <c r="ET2" s="189" t="s">
        <v>831</v>
      </c>
      <c r="EU2" s="189" t="s">
        <v>830</v>
      </c>
      <c r="EV2" s="189" t="s">
        <v>829</v>
      </c>
      <c r="EW2" s="189" t="s">
        <v>828</v>
      </c>
      <c r="EX2" s="189" t="s">
        <v>827</v>
      </c>
      <c r="EY2" s="189" t="s">
        <v>826</v>
      </c>
      <c r="EZ2" s="189" t="s">
        <v>825</v>
      </c>
      <c r="FA2" s="189" t="s">
        <v>824</v>
      </c>
      <c r="FB2" s="189" t="s">
        <v>823</v>
      </c>
      <c r="FC2" s="189" t="s">
        <v>822</v>
      </c>
      <c r="FD2" s="189" t="s">
        <v>97</v>
      </c>
      <c r="FE2" s="189" t="s">
        <v>821</v>
      </c>
      <c r="FF2" s="189" t="s">
        <v>820</v>
      </c>
      <c r="FG2" s="189" t="s">
        <v>819</v>
      </c>
      <c r="FH2" s="189" t="s">
        <v>818</v>
      </c>
      <c r="FI2" s="189" t="s">
        <v>782</v>
      </c>
      <c r="FJ2" s="189" t="s">
        <v>817</v>
      </c>
      <c r="FK2" s="189" t="s">
        <v>816</v>
      </c>
      <c r="FL2" s="189" t="s">
        <v>815</v>
      </c>
      <c r="FM2" s="189" t="s">
        <v>814</v>
      </c>
      <c r="FN2" s="189" t="s">
        <v>813</v>
      </c>
      <c r="FO2" s="189" t="s">
        <v>812</v>
      </c>
      <c r="FP2" s="189" t="s">
        <v>769</v>
      </c>
      <c r="FQ2" s="189" t="s">
        <v>811</v>
      </c>
      <c r="FR2" s="189" t="s">
        <v>810</v>
      </c>
      <c r="FS2" s="189" t="s">
        <v>809</v>
      </c>
      <c r="FT2" s="189" t="s">
        <v>808</v>
      </c>
      <c r="FU2" s="189" t="s">
        <v>807</v>
      </c>
      <c r="FV2" s="189" t="s">
        <v>806</v>
      </c>
      <c r="FW2" s="189" t="s">
        <v>580</v>
      </c>
      <c r="FX2" s="189" t="s">
        <v>805</v>
      </c>
      <c r="FY2" s="189" t="s">
        <v>804</v>
      </c>
      <c r="FZ2" s="189" t="s">
        <v>803</v>
      </c>
    </row>
    <row r="3" spans="1:226" s="188" customFormat="1" ht="22.5" customHeight="1" x14ac:dyDescent="0.25">
      <c r="A3" s="208" t="s">
        <v>3</v>
      </c>
      <c r="B3" s="11"/>
      <c r="C3" s="42" t="s">
        <v>22</v>
      </c>
      <c r="D3" s="210" t="str">
        <f>B2&amp;" "&amp;B3&amp;" Microfiber "&amp;"Sheet Set"</f>
        <v>ROSS  Microfiber Sheet Set</v>
      </c>
      <c r="E3" s="332" t="s">
        <v>34</v>
      </c>
      <c r="F3" s="333"/>
      <c r="G3" s="333"/>
      <c r="H3" s="334"/>
      <c r="I3" s="335" t="s">
        <v>49</v>
      </c>
      <c r="J3" s="335"/>
      <c r="K3" s="328" t="s">
        <v>35</v>
      </c>
      <c r="L3" s="328"/>
      <c r="M3" s="264" t="s">
        <v>513</v>
      </c>
      <c r="O3" s="206" t="s">
        <v>754</v>
      </c>
      <c r="V3" s="194"/>
      <c r="Z3" s="190"/>
      <c r="AA3" s="190"/>
      <c r="AB3" s="205"/>
      <c r="AE3" s="192"/>
      <c r="AF3" s="192"/>
      <c r="AG3" s="192"/>
      <c r="AH3" s="192"/>
      <c r="AM3" s="190"/>
      <c r="DK3" s="188" t="s">
        <v>802</v>
      </c>
      <c r="DL3" s="188" t="s">
        <v>801</v>
      </c>
      <c r="DM3" s="188" t="s">
        <v>757</v>
      </c>
      <c r="DN3" s="188" t="s">
        <v>757</v>
      </c>
      <c r="DO3" s="188" t="s">
        <v>801</v>
      </c>
      <c r="DP3" s="188" t="s">
        <v>757</v>
      </c>
      <c r="DQ3" s="188" t="s">
        <v>802</v>
      </c>
      <c r="DR3" s="188" t="s">
        <v>801</v>
      </c>
      <c r="DS3" s="188" t="s">
        <v>801</v>
      </c>
      <c r="DT3" s="188" t="s">
        <v>757</v>
      </c>
      <c r="DU3" s="188" t="s">
        <v>801</v>
      </c>
      <c r="DV3" s="188" t="s">
        <v>757</v>
      </c>
      <c r="DW3" s="188" t="s">
        <v>801</v>
      </c>
      <c r="DX3" s="188" t="s">
        <v>801</v>
      </c>
      <c r="DY3" s="188" t="s">
        <v>757</v>
      </c>
      <c r="DZ3" s="189" t="s">
        <v>800</v>
      </c>
      <c r="EA3" s="189" t="s">
        <v>721</v>
      </c>
      <c r="EB3" s="189" t="s">
        <v>799</v>
      </c>
      <c r="EC3" s="189" t="s">
        <v>798</v>
      </c>
      <c r="ED3" s="189" t="s">
        <v>564</v>
      </c>
      <c r="EE3" s="189" t="s">
        <v>565</v>
      </c>
      <c r="EF3" s="189" t="s">
        <v>797</v>
      </c>
      <c r="EG3" s="189" t="s">
        <v>566</v>
      </c>
      <c r="EH3" s="189" t="s">
        <v>796</v>
      </c>
      <c r="EI3" s="189" t="s">
        <v>795</v>
      </c>
      <c r="EJ3" s="189" t="s">
        <v>794</v>
      </c>
      <c r="EK3" s="189" t="s">
        <v>793</v>
      </c>
      <c r="EL3" s="189" t="s">
        <v>792</v>
      </c>
      <c r="EM3" s="189" t="s">
        <v>791</v>
      </c>
      <c r="EN3" s="189" t="s">
        <v>790</v>
      </c>
      <c r="EO3" s="189" t="s">
        <v>789</v>
      </c>
      <c r="EP3" s="189" t="s">
        <v>412</v>
      </c>
      <c r="EQ3" s="189" t="s">
        <v>788</v>
      </c>
      <c r="ER3" s="189" t="s">
        <v>787</v>
      </c>
      <c r="ES3" s="189" t="s">
        <v>786</v>
      </c>
      <c r="ET3" s="189" t="s">
        <v>785</v>
      </c>
      <c r="EU3" s="189" t="s">
        <v>414</v>
      </c>
      <c r="EV3" s="189" t="s">
        <v>784</v>
      </c>
      <c r="EW3" s="189" t="s">
        <v>783</v>
      </c>
      <c r="EX3" s="189" t="s">
        <v>782</v>
      </c>
      <c r="EY3" s="189" t="s">
        <v>781</v>
      </c>
      <c r="EZ3" s="189" t="s">
        <v>780</v>
      </c>
      <c r="FA3" s="189" t="s">
        <v>779</v>
      </c>
      <c r="FB3" s="189" t="s">
        <v>778</v>
      </c>
      <c r="FC3" s="189" t="s">
        <v>777</v>
      </c>
      <c r="FD3" s="189" t="s">
        <v>776</v>
      </c>
      <c r="FE3" s="189" t="s">
        <v>775</v>
      </c>
      <c r="FF3" s="189" t="s">
        <v>774</v>
      </c>
      <c r="FG3" s="189" t="s">
        <v>773</v>
      </c>
      <c r="FH3" s="189" t="s">
        <v>772</v>
      </c>
      <c r="FI3" s="189" t="s">
        <v>771</v>
      </c>
      <c r="FJ3" s="188" t="s">
        <v>770</v>
      </c>
      <c r="FK3" s="189" t="s">
        <v>769</v>
      </c>
      <c r="FL3" s="189" t="s">
        <v>768</v>
      </c>
      <c r="FM3" s="189" t="s">
        <v>767</v>
      </c>
      <c r="FN3" s="189" t="s">
        <v>567</v>
      </c>
      <c r="FO3" s="189" t="s">
        <v>766</v>
      </c>
      <c r="FP3" s="189" t="s">
        <v>765</v>
      </c>
      <c r="FQ3" s="189" t="s">
        <v>764</v>
      </c>
      <c r="FR3" s="189" t="s">
        <v>763</v>
      </c>
      <c r="FS3" s="189" t="s">
        <v>762</v>
      </c>
      <c r="FT3" s="189" t="s">
        <v>761</v>
      </c>
      <c r="FU3" s="189" t="s">
        <v>760</v>
      </c>
      <c r="FV3" s="189" t="s">
        <v>759</v>
      </c>
      <c r="FW3" s="189" t="s">
        <v>569</v>
      </c>
      <c r="FX3" s="189" t="s">
        <v>758</v>
      </c>
    </row>
    <row r="4" spans="1:226" s="188" customFormat="1" ht="22.5" customHeight="1" x14ac:dyDescent="0.25">
      <c r="A4" s="208" t="s">
        <v>20</v>
      </c>
      <c r="B4" s="11"/>
      <c r="C4" s="42" t="s">
        <v>64</v>
      </c>
      <c r="D4" s="11" t="s">
        <v>718</v>
      </c>
      <c r="E4" s="332" t="s">
        <v>43</v>
      </c>
      <c r="F4" s="333"/>
      <c r="G4" s="333"/>
      <c r="H4" s="334"/>
      <c r="I4" s="335" t="s">
        <v>686</v>
      </c>
      <c r="J4" s="335"/>
      <c r="K4" s="328" t="s">
        <v>44</v>
      </c>
      <c r="L4" s="328"/>
      <c r="M4" s="265" t="s">
        <v>99</v>
      </c>
      <c r="O4" s="206" t="s">
        <v>723</v>
      </c>
      <c r="P4" s="209"/>
      <c r="V4" s="194"/>
      <c r="Z4" s="193"/>
      <c r="AA4" s="193"/>
      <c r="AB4" s="192"/>
      <c r="AC4" s="192"/>
      <c r="AD4" s="192"/>
      <c r="AE4" s="191"/>
      <c r="AF4" s="191"/>
      <c r="AG4" s="191"/>
      <c r="AH4" s="191"/>
      <c r="AM4" s="190"/>
      <c r="DK4" s="188" t="s">
        <v>756</v>
      </c>
      <c r="DL4" s="188" t="s">
        <v>755</v>
      </c>
      <c r="DM4" s="188" t="s">
        <v>754</v>
      </c>
      <c r="DN4" s="188" t="s">
        <v>754</v>
      </c>
      <c r="DO4" s="188" t="s">
        <v>755</v>
      </c>
      <c r="DP4" s="188" t="s">
        <v>754</v>
      </c>
      <c r="DQ4" s="188" t="s">
        <v>756</v>
      </c>
      <c r="DR4" s="188" t="s">
        <v>755</v>
      </c>
      <c r="DS4" s="188" t="s">
        <v>755</v>
      </c>
      <c r="DT4" s="188" t="s">
        <v>754</v>
      </c>
      <c r="DU4" s="188" t="s">
        <v>755</v>
      </c>
      <c r="DV4" s="188" t="s">
        <v>754</v>
      </c>
      <c r="DW4" s="188" t="s">
        <v>755</v>
      </c>
      <c r="DX4" s="188" t="s">
        <v>755</v>
      </c>
      <c r="DY4" s="188" t="s">
        <v>754</v>
      </c>
      <c r="DZ4" s="189" t="s">
        <v>36</v>
      </c>
      <c r="EA4" s="189" t="s">
        <v>37</v>
      </c>
      <c r="EC4" s="188" t="s">
        <v>343</v>
      </c>
      <c r="ED4" s="188" t="s">
        <v>159</v>
      </c>
      <c r="EE4" s="188" t="s">
        <v>753</v>
      </c>
      <c r="EF4" s="188" t="s">
        <v>171</v>
      </c>
      <c r="EG4" s="189" t="s">
        <v>752</v>
      </c>
      <c r="EH4" s="188" t="s">
        <v>751</v>
      </c>
      <c r="EI4" s="188" t="s">
        <v>170</v>
      </c>
      <c r="EJ4" s="188" t="s">
        <v>198</v>
      </c>
      <c r="EK4" s="188" t="s">
        <v>750</v>
      </c>
      <c r="EL4" s="188" t="s">
        <v>749</v>
      </c>
      <c r="EM4" s="188" t="s">
        <v>748</v>
      </c>
      <c r="EN4" s="188" t="s">
        <v>747</v>
      </c>
      <c r="EO4" s="188" t="s">
        <v>746</v>
      </c>
      <c r="EP4" s="188" t="s">
        <v>745</v>
      </c>
      <c r="EQ4" s="188" t="s">
        <v>744</v>
      </c>
      <c r="ER4" s="188" t="s">
        <v>743</v>
      </c>
      <c r="ES4" s="188" t="s">
        <v>742</v>
      </c>
      <c r="ET4" s="188" t="s">
        <v>741</v>
      </c>
      <c r="EU4" s="188" t="s">
        <v>740</v>
      </c>
      <c r="EV4" s="188" t="s">
        <v>227</v>
      </c>
      <c r="EW4" s="188" t="s">
        <v>509</v>
      </c>
      <c r="EX4" s="188" t="s">
        <v>739</v>
      </c>
      <c r="EY4" s="188" t="s">
        <v>738</v>
      </c>
      <c r="EZ4" s="188" t="s">
        <v>737</v>
      </c>
      <c r="FA4" s="188" t="s">
        <v>263</v>
      </c>
      <c r="FB4" s="188" t="s">
        <v>114</v>
      </c>
      <c r="FC4" s="188" t="s">
        <v>736</v>
      </c>
      <c r="FD4" s="188" t="s">
        <v>271</v>
      </c>
      <c r="FE4" s="188" t="s">
        <v>735</v>
      </c>
      <c r="FF4" s="188" t="s">
        <v>734</v>
      </c>
      <c r="FG4" s="188" t="s">
        <v>733</v>
      </c>
      <c r="FH4" s="188" t="s">
        <v>732</v>
      </c>
      <c r="FI4" s="188" t="s">
        <v>731</v>
      </c>
      <c r="FJ4" s="188" t="s">
        <v>730</v>
      </c>
      <c r="FK4" s="188" t="s">
        <v>729</v>
      </c>
      <c r="FL4" s="188" t="s">
        <v>296</v>
      </c>
      <c r="FM4" s="188" t="s">
        <v>728</v>
      </c>
      <c r="FN4" s="188" t="s">
        <v>727</v>
      </c>
      <c r="FO4" s="188" t="s">
        <v>726</v>
      </c>
      <c r="FP4" s="188" t="s">
        <v>311</v>
      </c>
      <c r="FQ4" s="188" t="s">
        <v>340</v>
      </c>
    </row>
    <row r="5" spans="1:226" s="188" customFormat="1" ht="22.5" customHeight="1" x14ac:dyDescent="0.25">
      <c r="A5" s="208" t="s">
        <v>62</v>
      </c>
      <c r="B5" s="11"/>
      <c r="C5" s="42" t="s">
        <v>63</v>
      </c>
      <c r="D5" s="207">
        <f>AJ23</f>
        <v>81369</v>
      </c>
      <c r="E5" s="332" t="s">
        <v>46</v>
      </c>
      <c r="F5" s="333"/>
      <c r="G5" s="333"/>
      <c r="H5" s="334"/>
      <c r="I5" s="335" t="s">
        <v>95</v>
      </c>
      <c r="J5" s="335"/>
      <c r="K5" s="328" t="s">
        <v>47</v>
      </c>
      <c r="L5" s="328"/>
      <c r="M5" s="264" t="s">
        <v>1</v>
      </c>
      <c r="O5" s="206" t="s">
        <v>718</v>
      </c>
      <c r="P5" s="47"/>
      <c r="V5" s="194"/>
      <c r="Z5" s="190"/>
      <c r="AA5" s="190"/>
      <c r="AB5" s="205"/>
      <c r="AE5" s="204"/>
      <c r="AF5" s="204"/>
      <c r="AG5" s="204"/>
      <c r="AH5" s="204"/>
      <c r="AM5" s="190"/>
      <c r="DK5" s="188" t="s">
        <v>725</v>
      </c>
      <c r="DL5" s="188" t="s">
        <v>724</v>
      </c>
      <c r="DM5" s="188" t="s">
        <v>723</v>
      </c>
      <c r="DN5" s="188" t="s">
        <v>723</v>
      </c>
      <c r="DO5" s="188" t="s">
        <v>724</v>
      </c>
      <c r="DP5" s="188" t="s">
        <v>723</v>
      </c>
      <c r="DQ5" s="188" t="s">
        <v>725</v>
      </c>
      <c r="DR5" s="188" t="s">
        <v>724</v>
      </c>
      <c r="DS5" s="188" t="s">
        <v>724</v>
      </c>
      <c r="DT5" s="188" t="s">
        <v>723</v>
      </c>
      <c r="DU5" s="188" t="s">
        <v>724</v>
      </c>
      <c r="DV5" s="188" t="s">
        <v>723</v>
      </c>
      <c r="DW5" s="188" t="s">
        <v>724</v>
      </c>
      <c r="DX5" s="188" t="s">
        <v>724</v>
      </c>
      <c r="DY5" s="188" t="s">
        <v>723</v>
      </c>
      <c r="DZ5" s="202" t="s">
        <v>48</v>
      </c>
      <c r="EA5" s="202" t="s">
        <v>49</v>
      </c>
      <c r="EB5" s="203" t="s">
        <v>2</v>
      </c>
      <c r="EC5" s="202" t="s">
        <v>722</v>
      </c>
      <c r="ED5" s="201"/>
      <c r="EE5" s="189" t="s">
        <v>0</v>
      </c>
      <c r="EF5" s="189" t="s">
        <v>1</v>
      </c>
      <c r="EG5" s="188" t="s">
        <v>99</v>
      </c>
      <c r="EH5" s="188" t="s">
        <v>100</v>
      </c>
      <c r="EI5" s="188" t="s">
        <v>76</v>
      </c>
      <c r="EJ5" s="188" t="s">
        <v>77</v>
      </c>
    </row>
    <row r="6" spans="1:226" s="188" customFormat="1" ht="22.5" customHeight="1" thickBot="1" x14ac:dyDescent="0.35">
      <c r="A6" s="200" t="s">
        <v>66</v>
      </c>
      <c r="B6" s="198" t="s">
        <v>1</v>
      </c>
      <c r="C6" s="197" t="s">
        <v>65</v>
      </c>
      <c r="D6" s="199">
        <v>45939</v>
      </c>
      <c r="E6" s="344" t="s">
        <v>52</v>
      </c>
      <c r="F6" s="345"/>
      <c r="G6" s="345"/>
      <c r="H6" s="346"/>
      <c r="I6" s="347" t="s">
        <v>721</v>
      </c>
      <c r="J6" s="347"/>
      <c r="K6" s="343" t="s">
        <v>53</v>
      </c>
      <c r="L6" s="343"/>
      <c r="M6" s="300" t="s">
        <v>959</v>
      </c>
      <c r="O6" s="196"/>
      <c r="P6" s="195"/>
      <c r="V6" s="194"/>
      <c r="Z6" s="193"/>
      <c r="AA6" s="193"/>
      <c r="AB6" s="192"/>
      <c r="AC6" s="192"/>
      <c r="AD6" s="192"/>
      <c r="AE6" s="191"/>
      <c r="AF6" s="191"/>
      <c r="AG6" s="191"/>
      <c r="AH6" s="191"/>
      <c r="AM6" s="190"/>
      <c r="DK6" s="188" t="s">
        <v>720</v>
      </c>
      <c r="DL6" s="188" t="s">
        <v>719</v>
      </c>
      <c r="DM6" s="188" t="s">
        <v>718</v>
      </c>
      <c r="DN6" s="188" t="s">
        <v>718</v>
      </c>
      <c r="DO6" s="188" t="s">
        <v>719</v>
      </c>
      <c r="DP6" s="188" t="s">
        <v>718</v>
      </c>
      <c r="DQ6" s="188" t="s">
        <v>720</v>
      </c>
      <c r="DR6" s="188" t="s">
        <v>719</v>
      </c>
      <c r="DS6" s="188" t="s">
        <v>719</v>
      </c>
      <c r="DT6" s="188" t="s">
        <v>718</v>
      </c>
      <c r="DU6" s="188" t="s">
        <v>719</v>
      </c>
      <c r="DV6" s="188" t="s">
        <v>718</v>
      </c>
      <c r="DW6" s="188" t="s">
        <v>719</v>
      </c>
      <c r="DX6" s="188" t="s">
        <v>719</v>
      </c>
      <c r="DY6" s="188" t="s">
        <v>718</v>
      </c>
      <c r="DZ6" s="189" t="s">
        <v>54</v>
      </c>
      <c r="EA6" s="189" t="s">
        <v>55</v>
      </c>
      <c r="EB6" s="189" t="s">
        <v>56</v>
      </c>
      <c r="EC6" s="189" t="s">
        <v>408</v>
      </c>
      <c r="ED6" s="189" t="s">
        <v>409</v>
      </c>
      <c r="EE6" s="188" t="s">
        <v>59</v>
      </c>
      <c r="EF6" s="189" t="s">
        <v>410</v>
      </c>
      <c r="EG6" s="189" t="s">
        <v>411</v>
      </c>
    </row>
    <row r="7" spans="1:226" s="185" customFormat="1" ht="20.25" customHeight="1" x14ac:dyDescent="0.25">
      <c r="A7" s="327" t="s">
        <v>717</v>
      </c>
      <c r="B7" s="326" t="s">
        <v>619</v>
      </c>
      <c r="C7" s="326" t="s">
        <v>716</v>
      </c>
      <c r="D7" s="326" t="s">
        <v>715</v>
      </c>
      <c r="E7" s="326" t="s">
        <v>623</v>
      </c>
      <c r="F7" s="348" t="s">
        <v>714</v>
      </c>
      <c r="G7" s="348" t="s">
        <v>713</v>
      </c>
      <c r="H7" s="315" t="s">
        <v>35</v>
      </c>
      <c r="I7" s="315" t="s">
        <v>712</v>
      </c>
      <c r="J7" s="338" t="s">
        <v>711</v>
      </c>
      <c r="K7" s="338"/>
      <c r="L7" s="338"/>
      <c r="M7" s="338"/>
      <c r="N7" s="338"/>
      <c r="O7" s="338"/>
      <c r="P7" s="338"/>
      <c r="Q7" s="338"/>
      <c r="R7" s="338" t="s">
        <v>611</v>
      </c>
      <c r="S7" s="338"/>
      <c r="T7" s="338"/>
      <c r="U7" s="339" t="s">
        <v>641</v>
      </c>
      <c r="V7" s="340" t="s">
        <v>710</v>
      </c>
      <c r="W7" s="341"/>
      <c r="X7" s="341"/>
      <c r="Y7" s="341"/>
      <c r="Z7" s="341"/>
      <c r="AA7" s="342"/>
      <c r="AB7" s="339" t="s">
        <v>650</v>
      </c>
      <c r="AC7" s="315" t="s">
        <v>882</v>
      </c>
      <c r="AD7" s="318" t="s">
        <v>708</v>
      </c>
      <c r="AE7" s="319" t="s">
        <v>707</v>
      </c>
      <c r="AF7" s="315" t="s">
        <v>709</v>
      </c>
      <c r="AG7" s="318" t="s">
        <v>708</v>
      </c>
      <c r="AH7" s="319" t="s">
        <v>903</v>
      </c>
      <c r="AI7" s="315" t="s">
        <v>706</v>
      </c>
      <c r="AJ7" s="315" t="s">
        <v>654</v>
      </c>
      <c r="AK7" s="315" t="s">
        <v>688</v>
      </c>
    </row>
    <row r="8" spans="1:226" s="185" customFormat="1" ht="41.25" customHeight="1" x14ac:dyDescent="0.25">
      <c r="A8" s="327"/>
      <c r="B8" s="326"/>
      <c r="C8" s="326"/>
      <c r="D8" s="326"/>
      <c r="E8" s="326"/>
      <c r="F8" s="349"/>
      <c r="G8" s="349"/>
      <c r="H8" s="316"/>
      <c r="I8" s="316"/>
      <c r="J8" s="338" t="s">
        <v>705</v>
      </c>
      <c r="K8" s="338"/>
      <c r="L8" s="338"/>
      <c r="M8" s="326" t="s">
        <v>704</v>
      </c>
      <c r="N8" s="339" t="s">
        <v>703</v>
      </c>
      <c r="O8" s="182" t="s">
        <v>702</v>
      </c>
      <c r="P8" s="182" t="s">
        <v>701</v>
      </c>
      <c r="Q8" s="339" t="s">
        <v>700</v>
      </c>
      <c r="R8" s="326" t="s">
        <v>699</v>
      </c>
      <c r="S8" s="326" t="s">
        <v>639</v>
      </c>
      <c r="T8" s="339" t="s">
        <v>698</v>
      </c>
      <c r="U8" s="339"/>
      <c r="V8" s="186" t="s">
        <v>697</v>
      </c>
      <c r="W8" s="186" t="s">
        <v>696</v>
      </c>
      <c r="X8" s="187" t="s">
        <v>695</v>
      </c>
      <c r="Y8" s="187" t="s">
        <v>694</v>
      </c>
      <c r="Z8" s="186" t="s">
        <v>693</v>
      </c>
      <c r="AA8" s="186" t="s">
        <v>692</v>
      </c>
      <c r="AB8" s="339"/>
      <c r="AC8" s="316"/>
      <c r="AD8" s="318"/>
      <c r="AE8" s="319"/>
      <c r="AF8" s="316"/>
      <c r="AG8" s="318"/>
      <c r="AH8" s="319"/>
      <c r="AI8" s="316"/>
      <c r="AJ8" s="316"/>
      <c r="AK8" s="316"/>
    </row>
    <row r="9" spans="1:226" s="178" customFormat="1" ht="30" customHeight="1" x14ac:dyDescent="0.25">
      <c r="A9" s="327"/>
      <c r="B9" s="326"/>
      <c r="C9" s="326"/>
      <c r="D9" s="326"/>
      <c r="E9" s="326"/>
      <c r="F9" s="350"/>
      <c r="G9" s="350"/>
      <c r="H9" s="317"/>
      <c r="I9" s="317"/>
      <c r="J9" s="184" t="s">
        <v>691</v>
      </c>
      <c r="K9" s="184" t="s">
        <v>690</v>
      </c>
      <c r="L9" s="184" t="s">
        <v>689</v>
      </c>
      <c r="M9" s="326"/>
      <c r="N9" s="339"/>
      <c r="O9" s="266">
        <v>63</v>
      </c>
      <c r="P9" s="183">
        <v>3500</v>
      </c>
      <c r="Q9" s="339"/>
      <c r="R9" s="326"/>
      <c r="S9" s="326"/>
      <c r="T9" s="339"/>
      <c r="U9" s="339"/>
      <c r="V9" s="179">
        <v>0.03</v>
      </c>
      <c r="W9" s="179"/>
      <c r="X9" s="179"/>
      <c r="Y9" s="181">
        <v>5.5E-2</v>
      </c>
      <c r="Z9" s="180"/>
      <c r="AA9" s="179">
        <v>0.08</v>
      </c>
      <c r="AB9" s="339"/>
      <c r="AC9" s="317"/>
      <c r="AD9" s="318"/>
      <c r="AE9" s="319"/>
      <c r="AF9" s="317"/>
      <c r="AG9" s="318"/>
      <c r="AH9" s="319"/>
      <c r="AI9" s="317"/>
      <c r="AJ9" s="317"/>
      <c r="AK9" s="317"/>
    </row>
    <row r="10" spans="1:226" s="158" customFormat="1" ht="21" customHeight="1" x14ac:dyDescent="0.2">
      <c r="A10" s="175" t="s">
        <v>877</v>
      </c>
      <c r="B10" s="174"/>
      <c r="C10" s="173"/>
      <c r="D10" s="170"/>
      <c r="E10" s="172"/>
      <c r="F10" s="297" t="s">
        <v>965</v>
      </c>
      <c r="G10" s="297"/>
      <c r="H10" s="171"/>
      <c r="I10" s="171"/>
      <c r="J10" s="170"/>
      <c r="K10" s="170"/>
      <c r="L10" s="170"/>
      <c r="M10" s="170"/>
      <c r="N10" s="169"/>
      <c r="O10" s="168"/>
      <c r="P10" s="167"/>
      <c r="Q10" s="166"/>
      <c r="R10" s="165"/>
      <c r="S10" s="164"/>
      <c r="T10" s="163"/>
      <c r="U10" s="163"/>
      <c r="V10" s="162"/>
      <c r="W10" s="162"/>
      <c r="X10" s="163"/>
      <c r="Y10" s="163"/>
      <c r="Z10" s="163"/>
      <c r="AA10" s="162"/>
      <c r="AB10" s="161"/>
      <c r="AC10" s="159"/>
      <c r="AD10" s="160"/>
      <c r="AE10" s="177"/>
      <c r="AF10" s="159"/>
      <c r="AG10" s="160"/>
      <c r="AH10" s="177"/>
      <c r="AI10" s="159"/>
      <c r="AJ10" s="159"/>
      <c r="AK10" s="159"/>
    </row>
    <row r="11" spans="1:226" s="139" customFormat="1" ht="27" customHeight="1" x14ac:dyDescent="0.25">
      <c r="A11" s="320" t="s">
        <v>876</v>
      </c>
      <c r="B11" s="320" t="s">
        <v>927</v>
      </c>
      <c r="C11" s="323" t="s">
        <v>878</v>
      </c>
      <c r="D11" s="154" t="s">
        <v>879</v>
      </c>
      <c r="E11" s="313" t="s">
        <v>956</v>
      </c>
      <c r="F11" s="298" t="s">
        <v>963</v>
      </c>
      <c r="G11" s="299" t="s">
        <v>944</v>
      </c>
      <c r="H11" s="157">
        <f>I11*0.97</f>
        <v>3.25</v>
      </c>
      <c r="I11" s="157">
        <f>'CHN 06-09-25'!F7</f>
        <v>3.35</v>
      </c>
      <c r="J11" s="154">
        <v>30</v>
      </c>
      <c r="K11" s="156">
        <v>25</v>
      </c>
      <c r="L11" s="155">
        <v>26</v>
      </c>
      <c r="M11" s="154">
        <v>4</v>
      </c>
      <c r="N11" s="153">
        <f>J11*K11*L11/1000000</f>
        <v>1.95E-2</v>
      </c>
      <c r="O11" s="152">
        <f>$O$9/N11</f>
        <v>3231</v>
      </c>
      <c r="P11" s="151">
        <v>3500</v>
      </c>
      <c r="Q11" s="150">
        <f>P11/O11</f>
        <v>1.08</v>
      </c>
      <c r="R11" s="149" t="s">
        <v>881</v>
      </c>
      <c r="S11" s="148">
        <v>0.41399999999999998</v>
      </c>
      <c r="T11" s="147">
        <f t="shared" ref="T11:T22" si="0">S11*I11</f>
        <v>1.39</v>
      </c>
      <c r="U11" s="147">
        <f>T11+Q11+I11</f>
        <v>5.82</v>
      </c>
      <c r="V11" s="144"/>
      <c r="W11" s="144"/>
      <c r="X11" s="146"/>
      <c r="Y11" s="146"/>
      <c r="Z11" s="145"/>
      <c r="AA11" s="144">
        <f>$AA$9*AH11</f>
        <v>0.62</v>
      </c>
      <c r="AB11" s="143">
        <f t="shared" ref="AB11:AB22" si="1">SUM(V11:AA11)</f>
        <v>0.62</v>
      </c>
      <c r="AC11" s="140">
        <f>U11</f>
        <v>5.82</v>
      </c>
      <c r="AD11" s="142">
        <f t="shared" ref="AD11:AD22" si="2">(AE11-AC11)/AE11</f>
        <v>0.1686</v>
      </c>
      <c r="AE11" s="176">
        <v>7</v>
      </c>
      <c r="AF11" s="140">
        <f>U11+AB11</f>
        <v>6.44</v>
      </c>
      <c r="AG11" s="267">
        <f>(AH11-AF11)/AH11</f>
        <v>0.16400000000000001</v>
      </c>
      <c r="AH11" s="176">
        <v>7.7</v>
      </c>
      <c r="AI11" s="141">
        <v>1380</v>
      </c>
      <c r="AJ11" s="140">
        <f t="shared" ref="AJ11:AJ22" si="3">AI11*AE11</f>
        <v>9660</v>
      </c>
      <c r="AK11" s="140">
        <f t="shared" ref="AK11:AK22" si="4">AI11*AC11</f>
        <v>8031.6</v>
      </c>
      <c r="AL11" s="139">
        <f>AI11/M11*N11</f>
        <v>6.7275</v>
      </c>
    </row>
    <row r="12" spans="1:226" s="139" customFormat="1" ht="27" customHeight="1" x14ac:dyDescent="0.25">
      <c r="A12" s="321"/>
      <c r="B12" s="321"/>
      <c r="C12" s="324"/>
      <c r="D12" s="154" t="s">
        <v>880</v>
      </c>
      <c r="E12" s="314"/>
      <c r="F12" s="298" t="s">
        <v>933</v>
      </c>
      <c r="G12" s="299" t="s">
        <v>945</v>
      </c>
      <c r="H12" s="157">
        <f t="shared" ref="H12:H22" si="5">I12*0.97</f>
        <v>3.98</v>
      </c>
      <c r="I12" s="157">
        <f>'CHN 06-09-25'!F8</f>
        <v>4.0999999999999996</v>
      </c>
      <c r="J12" s="154">
        <v>30</v>
      </c>
      <c r="K12" s="156">
        <v>25</v>
      </c>
      <c r="L12" s="155">
        <v>30</v>
      </c>
      <c r="M12" s="154">
        <v>4</v>
      </c>
      <c r="N12" s="153">
        <f t="shared" ref="N12:N22" si="6">J12*K12*L12/1000000</f>
        <v>2.2499999999999999E-2</v>
      </c>
      <c r="O12" s="152">
        <f t="shared" ref="O12:O22" si="7">$O$9/N12</f>
        <v>2800</v>
      </c>
      <c r="P12" s="151">
        <v>3500</v>
      </c>
      <c r="Q12" s="150">
        <f t="shared" ref="Q12:Q22" si="8">P12/O12</f>
        <v>1.25</v>
      </c>
      <c r="R12" s="149" t="s">
        <v>881</v>
      </c>
      <c r="S12" s="148">
        <v>0.41399999999999998</v>
      </c>
      <c r="T12" s="147">
        <f t="shared" si="0"/>
        <v>1.7</v>
      </c>
      <c r="U12" s="147">
        <f t="shared" ref="U12:U22" si="9">T12+Q12+I12</f>
        <v>7.05</v>
      </c>
      <c r="V12" s="144"/>
      <c r="W12" s="144"/>
      <c r="X12" s="146"/>
      <c r="Y12" s="146"/>
      <c r="Z12" s="145"/>
      <c r="AA12" s="144">
        <f t="shared" ref="AA12:AA22" si="10">$AA$9*AH12</f>
        <v>0.75</v>
      </c>
      <c r="AB12" s="143">
        <f t="shared" si="1"/>
        <v>0.75</v>
      </c>
      <c r="AC12" s="140">
        <f t="shared" ref="AC12:AC22" si="11">U12</f>
        <v>7.05</v>
      </c>
      <c r="AD12" s="142">
        <f t="shared" si="2"/>
        <v>0.1706</v>
      </c>
      <c r="AE12" s="176">
        <v>8.5</v>
      </c>
      <c r="AF12" s="140">
        <f t="shared" ref="AF12:AF22" si="12">U12+AB12</f>
        <v>7.8</v>
      </c>
      <c r="AG12" s="267">
        <f t="shared" ref="AG12:AG22" si="13">(AH12-AF12)/AH12</f>
        <v>0.16500000000000001</v>
      </c>
      <c r="AH12" s="176">
        <v>9.34</v>
      </c>
      <c r="AI12" s="141"/>
      <c r="AJ12" s="140">
        <f t="shared" si="3"/>
        <v>0</v>
      </c>
      <c r="AK12" s="140">
        <f t="shared" si="4"/>
        <v>0</v>
      </c>
      <c r="AL12" s="139">
        <f t="shared" ref="AL12:AL21" si="14">AI12/M12*N12</f>
        <v>0</v>
      </c>
    </row>
    <row r="13" spans="1:226" s="139" customFormat="1" ht="27" customHeight="1" x14ac:dyDescent="0.25">
      <c r="A13" s="321"/>
      <c r="B13" s="321"/>
      <c r="C13" s="324"/>
      <c r="D13" s="154" t="s">
        <v>879</v>
      </c>
      <c r="E13" s="313" t="s">
        <v>957</v>
      </c>
      <c r="F13" s="298" t="s">
        <v>934</v>
      </c>
      <c r="G13" s="299" t="s">
        <v>946</v>
      </c>
      <c r="H13" s="157">
        <f t="shared" si="5"/>
        <v>3.25</v>
      </c>
      <c r="I13" s="157">
        <f>I11</f>
        <v>3.35</v>
      </c>
      <c r="J13" s="154">
        <v>30</v>
      </c>
      <c r="K13" s="156">
        <v>25</v>
      </c>
      <c r="L13" s="155">
        <v>26</v>
      </c>
      <c r="M13" s="154">
        <v>4</v>
      </c>
      <c r="N13" s="153">
        <f t="shared" si="6"/>
        <v>1.95E-2</v>
      </c>
      <c r="O13" s="152">
        <f t="shared" si="7"/>
        <v>3231</v>
      </c>
      <c r="P13" s="151">
        <v>3500</v>
      </c>
      <c r="Q13" s="150">
        <f t="shared" si="8"/>
        <v>1.08</v>
      </c>
      <c r="R13" s="149" t="s">
        <v>881</v>
      </c>
      <c r="S13" s="148">
        <v>0.41399999999999998</v>
      </c>
      <c r="T13" s="147">
        <f t="shared" si="0"/>
        <v>1.39</v>
      </c>
      <c r="U13" s="147">
        <f t="shared" si="9"/>
        <v>5.82</v>
      </c>
      <c r="V13" s="144"/>
      <c r="W13" s="144"/>
      <c r="X13" s="146"/>
      <c r="Y13" s="146"/>
      <c r="Z13" s="145"/>
      <c r="AA13" s="144">
        <f t="shared" si="10"/>
        <v>0.62</v>
      </c>
      <c r="AB13" s="143">
        <f t="shared" si="1"/>
        <v>0.62</v>
      </c>
      <c r="AC13" s="140">
        <f t="shared" si="11"/>
        <v>5.82</v>
      </c>
      <c r="AD13" s="142">
        <f t="shared" si="2"/>
        <v>0.1686</v>
      </c>
      <c r="AE13" s="176">
        <v>7</v>
      </c>
      <c r="AF13" s="140">
        <f t="shared" si="12"/>
        <v>6.44</v>
      </c>
      <c r="AG13" s="267">
        <f t="shared" si="13"/>
        <v>0.16400000000000001</v>
      </c>
      <c r="AH13" s="176">
        <v>7.7</v>
      </c>
      <c r="AI13" s="141">
        <v>1380</v>
      </c>
      <c r="AJ13" s="140">
        <f t="shared" si="3"/>
        <v>9660</v>
      </c>
      <c r="AK13" s="140">
        <f t="shared" si="4"/>
        <v>8031.6</v>
      </c>
      <c r="AL13" s="139">
        <f t="shared" si="14"/>
        <v>6.7275</v>
      </c>
    </row>
    <row r="14" spans="1:226" s="139" customFormat="1" ht="27" customHeight="1" x14ac:dyDescent="0.25">
      <c r="A14" s="321"/>
      <c r="B14" s="321"/>
      <c r="C14" s="324"/>
      <c r="D14" s="154" t="s">
        <v>880</v>
      </c>
      <c r="E14" s="314"/>
      <c r="F14" s="298" t="s">
        <v>935</v>
      </c>
      <c r="G14" s="299" t="s">
        <v>947</v>
      </c>
      <c r="H14" s="157">
        <f t="shared" si="5"/>
        <v>3.98</v>
      </c>
      <c r="I14" s="157">
        <f>I12</f>
        <v>4.0999999999999996</v>
      </c>
      <c r="J14" s="154">
        <v>30</v>
      </c>
      <c r="K14" s="156">
        <v>25</v>
      </c>
      <c r="L14" s="155">
        <v>30</v>
      </c>
      <c r="M14" s="154">
        <v>4</v>
      </c>
      <c r="N14" s="153">
        <f t="shared" si="6"/>
        <v>2.2499999999999999E-2</v>
      </c>
      <c r="O14" s="152">
        <f t="shared" si="7"/>
        <v>2800</v>
      </c>
      <c r="P14" s="151">
        <v>3500</v>
      </c>
      <c r="Q14" s="150">
        <f t="shared" si="8"/>
        <v>1.25</v>
      </c>
      <c r="R14" s="149" t="s">
        <v>881</v>
      </c>
      <c r="S14" s="148">
        <v>0.41399999999999998</v>
      </c>
      <c r="T14" s="147">
        <f t="shared" si="0"/>
        <v>1.7</v>
      </c>
      <c r="U14" s="147">
        <f t="shared" si="9"/>
        <v>7.05</v>
      </c>
      <c r="V14" s="144"/>
      <c r="W14" s="144"/>
      <c r="X14" s="146"/>
      <c r="Y14" s="146"/>
      <c r="Z14" s="145"/>
      <c r="AA14" s="144">
        <f t="shared" si="10"/>
        <v>0.75</v>
      </c>
      <c r="AB14" s="143">
        <f t="shared" si="1"/>
        <v>0.75</v>
      </c>
      <c r="AC14" s="140">
        <f t="shared" si="11"/>
        <v>7.05</v>
      </c>
      <c r="AD14" s="142">
        <f t="shared" si="2"/>
        <v>0.1706</v>
      </c>
      <c r="AE14" s="176">
        <v>8.5</v>
      </c>
      <c r="AF14" s="140">
        <f t="shared" si="12"/>
        <v>7.8</v>
      </c>
      <c r="AG14" s="267">
        <f t="shared" si="13"/>
        <v>0.16500000000000001</v>
      </c>
      <c r="AH14" s="176">
        <v>9.34</v>
      </c>
      <c r="AI14" s="141">
        <v>918</v>
      </c>
      <c r="AJ14" s="140">
        <f t="shared" si="3"/>
        <v>7803</v>
      </c>
      <c r="AK14" s="140">
        <f t="shared" si="4"/>
        <v>6471.9</v>
      </c>
      <c r="AL14" s="139">
        <f t="shared" si="14"/>
        <v>5.1637500000000003</v>
      </c>
    </row>
    <row r="15" spans="1:226" s="139" customFormat="1" ht="27" customHeight="1" x14ac:dyDescent="0.25">
      <c r="A15" s="321"/>
      <c r="B15" s="321"/>
      <c r="C15" s="324"/>
      <c r="D15" s="154" t="s">
        <v>879</v>
      </c>
      <c r="E15" s="313" t="s">
        <v>958</v>
      </c>
      <c r="F15" s="298" t="s">
        <v>936</v>
      </c>
      <c r="G15" s="299" t="s">
        <v>948</v>
      </c>
      <c r="H15" s="157">
        <f t="shared" si="5"/>
        <v>3.25</v>
      </c>
      <c r="I15" s="157">
        <f>I13</f>
        <v>3.35</v>
      </c>
      <c r="J15" s="154">
        <v>30</v>
      </c>
      <c r="K15" s="156">
        <v>25</v>
      </c>
      <c r="L15" s="155">
        <v>26</v>
      </c>
      <c r="M15" s="154">
        <v>4</v>
      </c>
      <c r="N15" s="153">
        <f t="shared" si="6"/>
        <v>1.95E-2</v>
      </c>
      <c r="O15" s="152">
        <f t="shared" si="7"/>
        <v>3231</v>
      </c>
      <c r="P15" s="151">
        <v>3500</v>
      </c>
      <c r="Q15" s="150">
        <f t="shared" si="8"/>
        <v>1.08</v>
      </c>
      <c r="R15" s="149" t="s">
        <v>881</v>
      </c>
      <c r="S15" s="148">
        <v>0.41399999999999998</v>
      </c>
      <c r="T15" s="147">
        <f t="shared" si="0"/>
        <v>1.39</v>
      </c>
      <c r="U15" s="147">
        <f t="shared" si="9"/>
        <v>5.82</v>
      </c>
      <c r="V15" s="144"/>
      <c r="W15" s="144"/>
      <c r="X15" s="146"/>
      <c r="Y15" s="146"/>
      <c r="Z15" s="145"/>
      <c r="AA15" s="144">
        <f t="shared" si="10"/>
        <v>0.62</v>
      </c>
      <c r="AB15" s="143">
        <f t="shared" si="1"/>
        <v>0.62</v>
      </c>
      <c r="AC15" s="140">
        <f t="shared" si="11"/>
        <v>5.82</v>
      </c>
      <c r="AD15" s="142">
        <f t="shared" si="2"/>
        <v>0.1686</v>
      </c>
      <c r="AE15" s="176">
        <v>7</v>
      </c>
      <c r="AF15" s="140">
        <f t="shared" si="12"/>
        <v>6.44</v>
      </c>
      <c r="AG15" s="267">
        <f t="shared" si="13"/>
        <v>0.16400000000000001</v>
      </c>
      <c r="AH15" s="176">
        <v>7.7</v>
      </c>
      <c r="AI15" s="141">
        <v>1380</v>
      </c>
      <c r="AJ15" s="140">
        <f t="shared" si="3"/>
        <v>9660</v>
      </c>
      <c r="AK15" s="140">
        <f t="shared" si="4"/>
        <v>8031.6</v>
      </c>
      <c r="AL15" s="139">
        <f t="shared" si="14"/>
        <v>6.7275</v>
      </c>
    </row>
    <row r="16" spans="1:226" s="139" customFormat="1" ht="27" customHeight="1" x14ac:dyDescent="0.25">
      <c r="A16" s="321"/>
      <c r="B16" s="321"/>
      <c r="C16" s="324"/>
      <c r="D16" s="154" t="s">
        <v>880</v>
      </c>
      <c r="E16" s="314"/>
      <c r="F16" s="298" t="s">
        <v>937</v>
      </c>
      <c r="G16" s="299" t="s">
        <v>949</v>
      </c>
      <c r="H16" s="157">
        <f t="shared" si="5"/>
        <v>3.98</v>
      </c>
      <c r="I16" s="157">
        <f>I14</f>
        <v>4.0999999999999996</v>
      </c>
      <c r="J16" s="154">
        <v>30</v>
      </c>
      <c r="K16" s="156">
        <v>25</v>
      </c>
      <c r="L16" s="155">
        <v>30</v>
      </c>
      <c r="M16" s="154">
        <v>4</v>
      </c>
      <c r="N16" s="153">
        <f t="shared" si="6"/>
        <v>2.2499999999999999E-2</v>
      </c>
      <c r="O16" s="152">
        <f t="shared" si="7"/>
        <v>2800</v>
      </c>
      <c r="P16" s="151">
        <v>3500</v>
      </c>
      <c r="Q16" s="150">
        <f t="shared" si="8"/>
        <v>1.25</v>
      </c>
      <c r="R16" s="149" t="s">
        <v>881</v>
      </c>
      <c r="S16" s="148">
        <v>0.41399999999999998</v>
      </c>
      <c r="T16" s="147">
        <f t="shared" si="0"/>
        <v>1.7</v>
      </c>
      <c r="U16" s="147">
        <f t="shared" si="9"/>
        <v>7.05</v>
      </c>
      <c r="V16" s="144"/>
      <c r="W16" s="144"/>
      <c r="X16" s="146"/>
      <c r="Y16" s="146"/>
      <c r="Z16" s="145"/>
      <c r="AA16" s="144">
        <f t="shared" si="10"/>
        <v>0.75</v>
      </c>
      <c r="AB16" s="143">
        <f t="shared" si="1"/>
        <v>0.75</v>
      </c>
      <c r="AC16" s="140">
        <f t="shared" si="11"/>
        <v>7.05</v>
      </c>
      <c r="AD16" s="142">
        <f t="shared" si="2"/>
        <v>0.1706</v>
      </c>
      <c r="AE16" s="176">
        <v>8.5</v>
      </c>
      <c r="AF16" s="140">
        <f t="shared" si="12"/>
        <v>7.8</v>
      </c>
      <c r="AG16" s="267">
        <f t="shared" si="13"/>
        <v>0.16500000000000001</v>
      </c>
      <c r="AH16" s="176">
        <v>9.34</v>
      </c>
      <c r="AI16" s="141">
        <v>918</v>
      </c>
      <c r="AJ16" s="140">
        <f t="shared" si="3"/>
        <v>7803</v>
      </c>
      <c r="AK16" s="140">
        <f t="shared" si="4"/>
        <v>6471.9</v>
      </c>
      <c r="AL16" s="139">
        <f t="shared" si="14"/>
        <v>5.1637500000000003</v>
      </c>
    </row>
    <row r="17" spans="1:38" s="139" customFormat="1" ht="27" customHeight="1" x14ac:dyDescent="0.25">
      <c r="A17" s="321"/>
      <c r="B17" s="321"/>
      <c r="C17" s="324"/>
      <c r="D17" s="154" t="s">
        <v>879</v>
      </c>
      <c r="E17" s="313" t="s">
        <v>904</v>
      </c>
      <c r="F17" s="298" t="s">
        <v>938</v>
      </c>
      <c r="G17" s="299" t="s">
        <v>950</v>
      </c>
      <c r="H17" s="157">
        <f t="shared" si="5"/>
        <v>3.25</v>
      </c>
      <c r="I17" s="157">
        <f>I11</f>
        <v>3.35</v>
      </c>
      <c r="J17" s="154">
        <v>30</v>
      </c>
      <c r="K17" s="156">
        <v>25</v>
      </c>
      <c r="L17" s="155">
        <v>26</v>
      </c>
      <c r="M17" s="154">
        <v>4</v>
      </c>
      <c r="N17" s="153">
        <f t="shared" si="6"/>
        <v>1.95E-2</v>
      </c>
      <c r="O17" s="152">
        <f t="shared" si="7"/>
        <v>3231</v>
      </c>
      <c r="P17" s="151">
        <v>3500</v>
      </c>
      <c r="Q17" s="150">
        <f t="shared" si="8"/>
        <v>1.08</v>
      </c>
      <c r="R17" s="149" t="s">
        <v>881</v>
      </c>
      <c r="S17" s="148">
        <v>0.41399999999999998</v>
      </c>
      <c r="T17" s="147">
        <f t="shared" si="0"/>
        <v>1.39</v>
      </c>
      <c r="U17" s="147">
        <f t="shared" si="9"/>
        <v>5.82</v>
      </c>
      <c r="V17" s="144"/>
      <c r="W17" s="144"/>
      <c r="X17" s="146"/>
      <c r="Y17" s="146"/>
      <c r="Z17" s="145"/>
      <c r="AA17" s="144">
        <f t="shared" si="10"/>
        <v>0.62</v>
      </c>
      <c r="AB17" s="143">
        <f t="shared" si="1"/>
        <v>0.62</v>
      </c>
      <c r="AC17" s="140">
        <f t="shared" si="11"/>
        <v>5.82</v>
      </c>
      <c r="AD17" s="142">
        <f t="shared" si="2"/>
        <v>0.1686</v>
      </c>
      <c r="AE17" s="176">
        <v>7</v>
      </c>
      <c r="AF17" s="140">
        <f t="shared" si="12"/>
        <v>6.44</v>
      </c>
      <c r="AG17" s="267">
        <f t="shared" si="13"/>
        <v>0.16400000000000001</v>
      </c>
      <c r="AH17" s="176">
        <v>7.7</v>
      </c>
      <c r="AI17" s="141">
        <v>1380</v>
      </c>
      <c r="AJ17" s="140">
        <f t="shared" si="3"/>
        <v>9660</v>
      </c>
      <c r="AK17" s="140">
        <f t="shared" si="4"/>
        <v>8031.6</v>
      </c>
      <c r="AL17" s="139">
        <f t="shared" si="14"/>
        <v>6.7275</v>
      </c>
    </row>
    <row r="18" spans="1:38" s="139" customFormat="1" ht="27" customHeight="1" x14ac:dyDescent="0.25">
      <c r="A18" s="321"/>
      <c r="B18" s="321"/>
      <c r="C18" s="324"/>
      <c r="D18" s="154" t="s">
        <v>880</v>
      </c>
      <c r="E18" s="314"/>
      <c r="F18" s="298" t="s">
        <v>939</v>
      </c>
      <c r="G18" s="299" t="s">
        <v>951</v>
      </c>
      <c r="H18" s="157">
        <f t="shared" si="5"/>
        <v>3.98</v>
      </c>
      <c r="I18" s="157">
        <f>I12</f>
        <v>4.0999999999999996</v>
      </c>
      <c r="J18" s="154">
        <v>30</v>
      </c>
      <c r="K18" s="156">
        <v>25</v>
      </c>
      <c r="L18" s="155">
        <v>30</v>
      </c>
      <c r="M18" s="154">
        <v>4</v>
      </c>
      <c r="N18" s="153">
        <f t="shared" si="6"/>
        <v>2.2499999999999999E-2</v>
      </c>
      <c r="O18" s="152">
        <f t="shared" si="7"/>
        <v>2800</v>
      </c>
      <c r="P18" s="151">
        <v>3500</v>
      </c>
      <c r="Q18" s="150">
        <f t="shared" si="8"/>
        <v>1.25</v>
      </c>
      <c r="R18" s="149" t="s">
        <v>881</v>
      </c>
      <c r="S18" s="148">
        <v>0.41399999999999998</v>
      </c>
      <c r="T18" s="147">
        <f t="shared" si="0"/>
        <v>1.7</v>
      </c>
      <c r="U18" s="147">
        <f t="shared" si="9"/>
        <v>7.05</v>
      </c>
      <c r="V18" s="144"/>
      <c r="W18" s="144"/>
      <c r="X18" s="146"/>
      <c r="Y18" s="146"/>
      <c r="Z18" s="145"/>
      <c r="AA18" s="144">
        <f t="shared" si="10"/>
        <v>0.75</v>
      </c>
      <c r="AB18" s="143">
        <f t="shared" si="1"/>
        <v>0.75</v>
      </c>
      <c r="AC18" s="140">
        <f t="shared" si="11"/>
        <v>7.05</v>
      </c>
      <c r="AD18" s="142">
        <f t="shared" si="2"/>
        <v>0.1706</v>
      </c>
      <c r="AE18" s="176">
        <v>8.5</v>
      </c>
      <c r="AF18" s="140">
        <f t="shared" si="12"/>
        <v>7.8</v>
      </c>
      <c r="AG18" s="267">
        <f t="shared" si="13"/>
        <v>0.16500000000000001</v>
      </c>
      <c r="AH18" s="176">
        <v>9.34</v>
      </c>
      <c r="AI18" s="141"/>
      <c r="AJ18" s="140">
        <f t="shared" si="3"/>
        <v>0</v>
      </c>
      <c r="AK18" s="140">
        <f t="shared" si="4"/>
        <v>0</v>
      </c>
      <c r="AL18" s="139">
        <f t="shared" si="14"/>
        <v>0</v>
      </c>
    </row>
    <row r="19" spans="1:38" s="139" customFormat="1" ht="27" customHeight="1" x14ac:dyDescent="0.25">
      <c r="A19" s="321"/>
      <c r="B19" s="321"/>
      <c r="C19" s="324"/>
      <c r="D19" s="154" t="s">
        <v>879</v>
      </c>
      <c r="E19" s="313" t="s">
        <v>905</v>
      </c>
      <c r="F19" s="298" t="s">
        <v>940</v>
      </c>
      <c r="G19" s="299" t="s">
        <v>952</v>
      </c>
      <c r="H19" s="157">
        <f t="shared" si="5"/>
        <v>3.25</v>
      </c>
      <c r="I19" s="157">
        <f>I11</f>
        <v>3.35</v>
      </c>
      <c r="J19" s="154">
        <v>30</v>
      </c>
      <c r="K19" s="156">
        <v>25</v>
      </c>
      <c r="L19" s="155">
        <v>26</v>
      </c>
      <c r="M19" s="154">
        <v>4</v>
      </c>
      <c r="N19" s="153">
        <f t="shared" si="6"/>
        <v>1.95E-2</v>
      </c>
      <c r="O19" s="152">
        <f t="shared" si="7"/>
        <v>3231</v>
      </c>
      <c r="P19" s="151">
        <v>3500</v>
      </c>
      <c r="Q19" s="150">
        <f t="shared" si="8"/>
        <v>1.08</v>
      </c>
      <c r="R19" s="149" t="s">
        <v>881</v>
      </c>
      <c r="S19" s="148">
        <v>0.41399999999999998</v>
      </c>
      <c r="T19" s="147">
        <f t="shared" si="0"/>
        <v>1.39</v>
      </c>
      <c r="U19" s="147">
        <f t="shared" si="9"/>
        <v>5.82</v>
      </c>
      <c r="V19" s="144"/>
      <c r="W19" s="144"/>
      <c r="X19" s="146"/>
      <c r="Y19" s="146"/>
      <c r="Z19" s="145"/>
      <c r="AA19" s="144">
        <f t="shared" si="10"/>
        <v>0.62</v>
      </c>
      <c r="AB19" s="143">
        <f t="shared" si="1"/>
        <v>0.62</v>
      </c>
      <c r="AC19" s="140">
        <f t="shared" si="11"/>
        <v>5.82</v>
      </c>
      <c r="AD19" s="142">
        <f t="shared" si="2"/>
        <v>0.1686</v>
      </c>
      <c r="AE19" s="176">
        <v>7</v>
      </c>
      <c r="AF19" s="140">
        <f t="shared" si="12"/>
        <v>6.44</v>
      </c>
      <c r="AG19" s="267">
        <f t="shared" si="13"/>
        <v>0.16400000000000001</v>
      </c>
      <c r="AH19" s="176">
        <v>7.7</v>
      </c>
      <c r="AI19" s="141">
        <v>1380</v>
      </c>
      <c r="AJ19" s="140">
        <f t="shared" si="3"/>
        <v>9660</v>
      </c>
      <c r="AK19" s="140">
        <f t="shared" si="4"/>
        <v>8031.6</v>
      </c>
      <c r="AL19" s="139">
        <f t="shared" si="14"/>
        <v>6.7275</v>
      </c>
    </row>
    <row r="20" spans="1:38" s="139" customFormat="1" ht="27" customHeight="1" x14ac:dyDescent="0.25">
      <c r="A20" s="321"/>
      <c r="B20" s="321"/>
      <c r="C20" s="324"/>
      <c r="D20" s="154" t="s">
        <v>880</v>
      </c>
      <c r="E20" s="314"/>
      <c r="F20" s="298" t="s">
        <v>941</v>
      </c>
      <c r="G20" s="299" t="s">
        <v>953</v>
      </c>
      <c r="H20" s="157">
        <f t="shared" si="5"/>
        <v>3.98</v>
      </c>
      <c r="I20" s="157">
        <f>I12</f>
        <v>4.0999999999999996</v>
      </c>
      <c r="J20" s="154">
        <v>30</v>
      </c>
      <c r="K20" s="156">
        <v>25</v>
      </c>
      <c r="L20" s="155">
        <v>30</v>
      </c>
      <c r="M20" s="154">
        <v>4</v>
      </c>
      <c r="N20" s="153">
        <f t="shared" si="6"/>
        <v>2.2499999999999999E-2</v>
      </c>
      <c r="O20" s="152">
        <f t="shared" si="7"/>
        <v>2800</v>
      </c>
      <c r="P20" s="151">
        <v>3500</v>
      </c>
      <c r="Q20" s="150">
        <f t="shared" si="8"/>
        <v>1.25</v>
      </c>
      <c r="R20" s="149" t="s">
        <v>881</v>
      </c>
      <c r="S20" s="148">
        <v>0.41399999999999998</v>
      </c>
      <c r="T20" s="147">
        <f t="shared" si="0"/>
        <v>1.7</v>
      </c>
      <c r="U20" s="147">
        <f t="shared" si="9"/>
        <v>7.05</v>
      </c>
      <c r="V20" s="144"/>
      <c r="W20" s="144"/>
      <c r="X20" s="146"/>
      <c r="Y20" s="146"/>
      <c r="Z20" s="145"/>
      <c r="AA20" s="144">
        <f t="shared" si="10"/>
        <v>0.75</v>
      </c>
      <c r="AB20" s="143">
        <f t="shared" si="1"/>
        <v>0.75</v>
      </c>
      <c r="AC20" s="140">
        <f t="shared" si="11"/>
        <v>7.05</v>
      </c>
      <c r="AD20" s="142">
        <f t="shared" si="2"/>
        <v>0.1706</v>
      </c>
      <c r="AE20" s="176">
        <v>8.5</v>
      </c>
      <c r="AF20" s="140">
        <f t="shared" si="12"/>
        <v>7.8</v>
      </c>
      <c r="AG20" s="267">
        <f t="shared" si="13"/>
        <v>0.16500000000000001</v>
      </c>
      <c r="AH20" s="176">
        <v>9.34</v>
      </c>
      <c r="AI20" s="141"/>
      <c r="AJ20" s="140">
        <f t="shared" si="3"/>
        <v>0</v>
      </c>
      <c r="AK20" s="140">
        <f t="shared" si="4"/>
        <v>0</v>
      </c>
      <c r="AL20" s="139">
        <f t="shared" si="14"/>
        <v>0</v>
      </c>
    </row>
    <row r="21" spans="1:38" s="139" customFormat="1" ht="27" customHeight="1" x14ac:dyDescent="0.25">
      <c r="A21" s="321"/>
      <c r="B21" s="321"/>
      <c r="C21" s="324"/>
      <c r="D21" s="154" t="s">
        <v>879</v>
      </c>
      <c r="E21" s="313" t="s">
        <v>906</v>
      </c>
      <c r="F21" s="298" t="s">
        <v>942</v>
      </c>
      <c r="G21" s="299" t="s">
        <v>954</v>
      </c>
      <c r="H21" s="157">
        <f t="shared" si="5"/>
        <v>3.25</v>
      </c>
      <c r="I21" s="157">
        <f>I11</f>
        <v>3.35</v>
      </c>
      <c r="J21" s="154">
        <v>30</v>
      </c>
      <c r="K21" s="156">
        <v>25</v>
      </c>
      <c r="L21" s="155">
        <v>26</v>
      </c>
      <c r="M21" s="154">
        <v>4</v>
      </c>
      <c r="N21" s="153">
        <f t="shared" si="6"/>
        <v>1.95E-2</v>
      </c>
      <c r="O21" s="152">
        <f t="shared" si="7"/>
        <v>3231</v>
      </c>
      <c r="P21" s="151">
        <v>3500</v>
      </c>
      <c r="Q21" s="150">
        <f t="shared" si="8"/>
        <v>1.08</v>
      </c>
      <c r="R21" s="149" t="s">
        <v>881</v>
      </c>
      <c r="S21" s="148">
        <v>0.41399999999999998</v>
      </c>
      <c r="T21" s="147">
        <f t="shared" si="0"/>
        <v>1.39</v>
      </c>
      <c r="U21" s="147">
        <f t="shared" si="9"/>
        <v>5.82</v>
      </c>
      <c r="V21" s="144"/>
      <c r="W21" s="144"/>
      <c r="X21" s="146"/>
      <c r="Y21" s="146"/>
      <c r="Z21" s="145"/>
      <c r="AA21" s="144">
        <f t="shared" si="10"/>
        <v>0.62</v>
      </c>
      <c r="AB21" s="143">
        <f t="shared" si="1"/>
        <v>0.62</v>
      </c>
      <c r="AC21" s="140">
        <f t="shared" si="11"/>
        <v>5.82</v>
      </c>
      <c r="AD21" s="142">
        <f t="shared" si="2"/>
        <v>0.1686</v>
      </c>
      <c r="AE21" s="176">
        <v>7</v>
      </c>
      <c r="AF21" s="140">
        <f t="shared" si="12"/>
        <v>6.44</v>
      </c>
      <c r="AG21" s="267">
        <f t="shared" si="13"/>
        <v>0.16400000000000001</v>
      </c>
      <c r="AH21" s="176">
        <v>7.7</v>
      </c>
      <c r="AI21" s="141">
        <v>1380</v>
      </c>
      <c r="AJ21" s="140">
        <f t="shared" si="3"/>
        <v>9660</v>
      </c>
      <c r="AK21" s="140">
        <f t="shared" si="4"/>
        <v>8031.6</v>
      </c>
      <c r="AL21" s="139">
        <f t="shared" si="14"/>
        <v>6.7275</v>
      </c>
    </row>
    <row r="22" spans="1:38" s="139" customFormat="1" ht="27" customHeight="1" x14ac:dyDescent="0.25">
      <c r="A22" s="322"/>
      <c r="B22" s="322"/>
      <c r="C22" s="325"/>
      <c r="D22" s="154" t="s">
        <v>880</v>
      </c>
      <c r="E22" s="314"/>
      <c r="F22" s="298" t="s">
        <v>943</v>
      </c>
      <c r="G22" s="299" t="s">
        <v>955</v>
      </c>
      <c r="H22" s="157">
        <f t="shared" si="5"/>
        <v>3.98</v>
      </c>
      <c r="I22" s="157">
        <f>I12</f>
        <v>4.0999999999999996</v>
      </c>
      <c r="J22" s="154">
        <v>30</v>
      </c>
      <c r="K22" s="156">
        <v>25</v>
      </c>
      <c r="L22" s="155">
        <v>30</v>
      </c>
      <c r="M22" s="154">
        <v>4</v>
      </c>
      <c r="N22" s="153">
        <f t="shared" si="6"/>
        <v>2.2499999999999999E-2</v>
      </c>
      <c r="O22" s="152">
        <f t="shared" si="7"/>
        <v>2800</v>
      </c>
      <c r="P22" s="151">
        <v>3500</v>
      </c>
      <c r="Q22" s="150">
        <f t="shared" si="8"/>
        <v>1.25</v>
      </c>
      <c r="R22" s="149" t="s">
        <v>881</v>
      </c>
      <c r="S22" s="148">
        <v>0.41399999999999998</v>
      </c>
      <c r="T22" s="147">
        <f t="shared" si="0"/>
        <v>1.7</v>
      </c>
      <c r="U22" s="147">
        <f t="shared" si="9"/>
        <v>7.05</v>
      </c>
      <c r="V22" s="144"/>
      <c r="W22" s="144"/>
      <c r="X22" s="146"/>
      <c r="Y22" s="146"/>
      <c r="Z22" s="145"/>
      <c r="AA22" s="144">
        <f t="shared" si="10"/>
        <v>0.75</v>
      </c>
      <c r="AB22" s="143">
        <f t="shared" si="1"/>
        <v>0.75</v>
      </c>
      <c r="AC22" s="140">
        <f t="shared" si="11"/>
        <v>7.05</v>
      </c>
      <c r="AD22" s="142">
        <f t="shared" si="2"/>
        <v>0.1706</v>
      </c>
      <c r="AE22" s="176">
        <v>8.5</v>
      </c>
      <c r="AF22" s="140">
        <f t="shared" si="12"/>
        <v>7.8</v>
      </c>
      <c r="AG22" s="267">
        <f t="shared" si="13"/>
        <v>0.16500000000000001</v>
      </c>
      <c r="AH22" s="176">
        <v>9.34</v>
      </c>
      <c r="AI22" s="141">
        <v>918</v>
      </c>
      <c r="AJ22" s="140">
        <f t="shared" si="3"/>
        <v>7803</v>
      </c>
      <c r="AK22" s="140">
        <f t="shared" si="4"/>
        <v>6471.9</v>
      </c>
      <c r="AL22" s="139">
        <f>AI22/M22*N22</f>
        <v>5.1637500000000003</v>
      </c>
    </row>
    <row r="23" spans="1:38" ht="15" customHeight="1" x14ac:dyDescent="0.2">
      <c r="AI23" s="269">
        <f>SUM(AI11:AI22)</f>
        <v>11034</v>
      </c>
      <c r="AJ23" s="270">
        <f t="shared" ref="AJ23:AK23" si="15">SUM(AJ11:AJ22)</f>
        <v>81369</v>
      </c>
      <c r="AK23" s="270">
        <f t="shared" si="15"/>
        <v>67605.3</v>
      </c>
      <c r="AL23" s="268">
        <f>(AJ23-AK23)/AJ23</f>
        <v>0.16919999999999999</v>
      </c>
    </row>
    <row r="24" spans="1:38" x14ac:dyDescent="0.2">
      <c r="A24" s="297" t="s">
        <v>965</v>
      </c>
    </row>
    <row r="25" spans="1:38" x14ac:dyDescent="0.2">
      <c r="A25" s="135" t="s">
        <v>960</v>
      </c>
    </row>
    <row r="26" spans="1:38" x14ac:dyDescent="0.2">
      <c r="A26" s="301" t="s">
        <v>964</v>
      </c>
    </row>
    <row r="27" spans="1:38" x14ac:dyDescent="0.2">
      <c r="A27" s="135" t="s">
        <v>961</v>
      </c>
    </row>
    <row r="28" spans="1:38" x14ac:dyDescent="0.2">
      <c r="A28" s="135" t="s">
        <v>962</v>
      </c>
    </row>
  </sheetData>
  <protectedRanges>
    <protectedRange password="F78C" sqref="EG4 DZ4:EA6 EB5:EC6 ED5:EF5 ED6 EF6:EG6" name="区域1"/>
    <protectedRange sqref="G11:G22" name="Range1"/>
  </protectedRanges>
  <mergeCells count="54">
    <mergeCell ref="K6:L6"/>
    <mergeCell ref="H7:H9"/>
    <mergeCell ref="N8:N9"/>
    <mergeCell ref="Q8:Q9"/>
    <mergeCell ref="E6:H6"/>
    <mergeCell ref="M8:M9"/>
    <mergeCell ref="J8:L8"/>
    <mergeCell ref="I7:I9"/>
    <mergeCell ref="J7:Q7"/>
    <mergeCell ref="I6:J6"/>
    <mergeCell ref="F7:F9"/>
    <mergeCell ref="E7:E9"/>
    <mergeCell ref="G7:G9"/>
    <mergeCell ref="AK7:AK9"/>
    <mergeCell ref="AE7:AE9"/>
    <mergeCell ref="R7:T7"/>
    <mergeCell ref="U7:U9"/>
    <mergeCell ref="AB7:AB9"/>
    <mergeCell ref="AI7:AI9"/>
    <mergeCell ref="AC7:AC9"/>
    <mergeCell ref="AD7:AD9"/>
    <mergeCell ref="R8:R9"/>
    <mergeCell ref="S8:S9"/>
    <mergeCell ref="AJ7:AJ9"/>
    <mergeCell ref="T8:T9"/>
    <mergeCell ref="V7:AA7"/>
    <mergeCell ref="K5:L5"/>
    <mergeCell ref="E2:H2"/>
    <mergeCell ref="E3:H3"/>
    <mergeCell ref="E4:H4"/>
    <mergeCell ref="E5:H5"/>
    <mergeCell ref="K4:L4"/>
    <mergeCell ref="I4:J4"/>
    <mergeCell ref="I5:J5"/>
    <mergeCell ref="K2:L2"/>
    <mergeCell ref="I3:J3"/>
    <mergeCell ref="K3:L3"/>
    <mergeCell ref="I2:J2"/>
    <mergeCell ref="E11:E12"/>
    <mergeCell ref="AF7:AF9"/>
    <mergeCell ref="AG7:AG9"/>
    <mergeCell ref="AH7:AH9"/>
    <mergeCell ref="A11:A22"/>
    <mergeCell ref="B11:B22"/>
    <mergeCell ref="C11:C22"/>
    <mergeCell ref="E13:E14"/>
    <mergeCell ref="E15:E16"/>
    <mergeCell ref="E17:E18"/>
    <mergeCell ref="E19:E20"/>
    <mergeCell ref="E21:E22"/>
    <mergeCell ref="D7:D9"/>
    <mergeCell ref="A7:A9"/>
    <mergeCell ref="B7:B9"/>
    <mergeCell ref="C7:C9"/>
  </mergeCells>
  <phoneticPr fontId="29" type="noConversion"/>
  <dataValidations count="11">
    <dataValidation type="list" allowBlank="1" showInputMessage="1" showErrorMessage="1" sqref="I3:J3 WVL3:WVM3 WLP3:WLQ3 WBT3:WBU3 VRX3:VRY3 VIB3:VIC3 UYF3:UYG3 UOJ3:UOK3 UEN3:UEO3 TUR3:TUS3 TKV3:TKW3 TAZ3:TBA3 SRD3:SRE3 SHH3:SHI3 RXL3:RXM3 RNP3:RNQ3 RDT3:RDU3 QTX3:QTY3 QKB3:QKC3 QAF3:QAG3 PQJ3:PQK3 PGN3:PGO3 OWR3:OWS3 OMV3:OMW3 OCZ3:ODA3 NTD3:NTE3 NJH3:NJI3 MZL3:MZM3 MPP3:MPQ3 MFT3:MFU3 LVX3:LVY3 LMB3:LMC3 LCF3:LCG3 KSJ3:KSK3 KIN3:KIO3 JYR3:JYS3 JOV3:JOW3 JEZ3:JFA3 IVD3:IVE3 ILH3:ILI3 IBL3:IBM3 HRP3:HRQ3 HHT3:HHU3 GXX3:GXY3 GOB3:GOC3 GEF3:GEG3 FUJ3:FUK3 FKN3:FKO3 FAR3:FAS3 EQV3:EQW3 EGZ3:EHA3 DXD3:DXE3 DNH3:DNI3 DDL3:DDM3 CTP3:CTQ3 CJT3:CJU3 BZX3:BZY3 BQB3:BQC3 BGF3:BGG3 AWJ3:AWK3 AMN3:AMO3 ACR3:ACS3 SV3:SW3 IZ3:JA3" xr:uid="{00000000-0002-0000-0200-000000000000}">
      <formula1>$DZ$5:$EC$5</formula1>
    </dataValidation>
    <dataValidation type="list" allowBlank="1" showInputMessage="1" showErrorMessage="1" sqref="I4:J4 WVL4:WVM4 WLP4:WLQ4 WBT4:WBU4 VRX4:VRY4 VIB4:VIC4 UYF4:UYG4 UOJ4:UOK4 UEN4:UEO4 TUR4:TUS4 TKV4:TKW4 TAZ4:TBA4 SRD4:SRE4 SHH4:SHI4 RXL4:RXM4 RNP4:RNQ4 RDT4:RDU4 QTX4:QTY4 QKB4:QKC4 QAF4:QAG4 PQJ4:PQK4 PGN4:PGO4 OWR4:OWS4 OMV4:OMW4 OCZ4:ODA4 NTD4:NTE4 NJH4:NJI4 MZL4:MZM4 MPP4:MPQ4 MFT4:MFU4 LVX4:LVY4 LMB4:LMC4 LCF4:LCG4 KSJ4:KSK4 KIN4:KIO4 JYR4:JYS4 JOV4:JOW4 JEZ4:JFA4 IVD4:IVE4 ILH4:ILI4 IBL4:IBM4 HRP4:HRQ4 HHT4:HHU4 GXX4:GXY4 GOB4:GOC4 GEF4:GEG4 FUJ4:FUK4 FKN4:FKO4 FAR4:FAS4 EQV4:EQW4 EGZ4:EHA4 DXD4:DXE4 DNH4:DNI4 DDL4:DDM4 CTP4:CTQ4 CJT4:CJU4 BZX4:BZY4 BQB4:BQC4 BGF4:BGG4 AWJ4:AWK4 AMN4:AMO4 ACR4:ACS4 SV4:SW4 IZ4:JA4" xr:uid="{00000000-0002-0000-0200-000001000000}">
      <formula1>$DZ$6:$EG$6</formula1>
    </dataValidation>
    <dataValidation type="list" allowBlank="1" showInputMessage="1" showErrorMessage="1" sqref="M4 WVP4:WVQ4 WLT4:WLU4 WBX4:WBY4 VSB4:VSC4 VIF4:VIG4 UYJ4:UYK4 UON4:UOO4 UER4:UES4 TUV4:TUW4 TKZ4:TLA4 TBD4:TBE4 SRH4:SRI4 SHL4:SHM4 RXP4:RXQ4 RNT4:RNU4 RDX4:RDY4 QUB4:QUC4 QKF4:QKG4 QAJ4:QAK4 PQN4:PQO4 PGR4:PGS4 OWV4:OWW4 OMZ4:ONA4 ODD4:ODE4 NTH4:NTI4 NJL4:NJM4 MZP4:MZQ4 MPT4:MPU4 MFX4:MFY4 LWB4:LWC4 LMF4:LMG4 LCJ4:LCK4 KSN4:KSO4 KIR4:KIS4 JYV4:JYW4 JOZ4:JPA4 JFD4:JFE4 IVH4:IVI4 ILL4:ILM4 IBP4:IBQ4 HRT4:HRU4 HHX4:HHY4 GYB4:GYC4 GOF4:GOG4 GEJ4:GEK4 FUN4:FUO4 FKR4:FKS4 FAV4:FAW4 EQZ4:ERA4 EHD4:EHE4 DXH4:DXI4 DNL4:DNM4 DDP4:DDQ4 CTT4:CTU4 CJX4:CJY4 CAB4:CAC4 BQF4:BQG4 BGJ4:BGK4 AWN4:AWO4 AMR4:AMS4 ACV4:ACW4 SZ4:TA4 JD4:JE4" xr:uid="{00000000-0002-0000-0200-000002000000}">
      <formula1>$EG$5:$EH$5</formula1>
    </dataValidation>
    <dataValidation type="list" allowBlank="1" showInputMessage="1" showErrorMessage="1" sqref="M5 WVG6 WLK6 WBO6 VRS6 VHW6 UYA6 UOE6 UEI6 TUM6 TKQ6 TAU6 SQY6 SHC6 RXG6 RNK6 RDO6 QTS6 QJW6 QAA6 PQE6 PGI6 OWM6 OMQ6 OCU6 NSY6 NJC6 MZG6 MPK6 MFO6 LVS6 LLW6 LCA6 KSE6 KII6 JYM6 JOQ6 JEU6 IUY6 ILC6 IBG6 HRK6 HHO6 GXS6 GNW6 GEA6 FUE6 FKI6 FAM6 EQQ6 EGU6 DWY6 DNC6 DDG6 CTK6 CJO6 BZS6 BPW6 BGA6 AWE6 AMI6 ACM6 SQ6 IU6 B6 WVP5 WLT5 WBX5 VSB5 VIF5 UYJ5 UON5 UER5 TUV5 TKZ5 TBD5 SRH5 SHL5 RXP5 RNT5 RDX5 QUB5 QKF5 QAJ5 PQN5 PGR5 OWV5 OMZ5 ODD5 NTH5 NJL5 MZP5 MPT5 MFX5 LWB5 LMF5 LCJ5 KSN5 KIR5 JYV5 JOZ5 JFD5 IVH5 ILL5 IBP5 HRT5 HHX5 GYB5 GOF5 GEJ5 FUN5 FKR5 FAV5 EQZ5 EHD5 DXH5 DNL5 DDP5 CTT5 CJX5 CAB5 BQF5 BGJ5 AWN5 AMR5 ACV5 SZ5 JD5" xr:uid="{00000000-0002-0000-0200-000003000000}">
      <formula1>$EE$5:$EF$5</formula1>
    </dataValidation>
    <dataValidation type="list" allowBlank="1" showInputMessage="1" showErrorMessage="1" sqref="I2:J2 WVL2:WVM2 WLP2:WLQ2 WBT2:WBU2 VRX2:VRY2 VIB2:VIC2 UYF2:UYG2 UOJ2:UOK2 UEN2:UEO2 TUR2:TUS2 TKV2:TKW2 TAZ2:TBA2 SRD2:SRE2 SHH2:SHI2 RXL2:RXM2 RNP2:RNQ2 RDT2:RDU2 QTX2:QTY2 QKB2:QKC2 QAF2:QAG2 PQJ2:PQK2 PGN2:PGO2 OWR2:OWS2 OMV2:OMW2 OCZ2:ODA2 NTD2:NTE2 NJH2:NJI2 MZL2:MZM2 MPP2:MPQ2 MFT2:MFU2 LVX2:LVY2 LMB2:LMC2 LCF2:LCG2 KSJ2:KSK2 KIN2:KIO2 JYR2:JYS2 JOV2:JOW2 JEZ2:JFA2 IVD2:IVE2 ILH2:ILI2 IBL2:IBM2 HRP2:HRQ2 HHT2:HHU2 GXX2:GXY2 GOB2:GOC2 GEF2:GEG2 FUJ2:FUK2 FKN2:FKO2 FAR2:FAS2 EQV2:EQW2 EGZ2:EHA2 DXD2:DXE2 DNH2:DNI2 DDL2:DDM2 CTP2:CTQ2 CJT2:CJU2 BZX2:BZY2 BQB2:BQC2 BGF2:BGG2 AWJ2:AWK2 AMN2:AMO2 ACR2:ACS2 SV2:SW2 IZ2:JA2" xr:uid="{00000000-0002-0000-0200-000004000000}">
      <formula1>$DZ$4:$EA$4</formula1>
    </dataValidation>
    <dataValidation type="list" allowBlank="1" showInputMessage="1" showErrorMessage="1" sqref="I5:J5 WVL5:WVM5 WLP5:WLQ5 WBT5:WBU5 VRX5:VRY5 VIB5:VIC5 UYF5:UYG5 UOJ5:UOK5 UEN5:UEO5 TUR5:TUS5 TKV5:TKW5 TAZ5:TBA5 SRD5:SRE5 SHH5:SHI5 RXL5:RXM5 RNP5:RNQ5 RDT5:RDU5 QTX5:QTY5 QKB5:QKC5 QAF5:QAG5 PQJ5:PQK5 PGN5:PGO5 OWR5:OWS5 OMV5:OMW5 OCZ5:ODA5 NTD5:NTE5 NJH5:NJI5 MZL5:MZM5 MPP5:MPQ5 MFT5:MFU5 LVX5:LVY5 LMB5:LMC5 LCF5:LCG5 KSJ5:KSK5 KIN5:KIO5 JYR5:JYS5 JOV5:JOW5 JEZ5:JFA5 IVD5:IVE5 ILH5:ILI5 IBL5:IBM5 HRP5:HRQ5 HHT5:HHU5 GXX5:GXY5 GOB5:GOC5 GEF5:GEG5 FUJ5:FUK5 FKN5:FKO5 FAR5:FAS5 EQV5:EQW5 EGZ5:EHA5 DXD5:DXE5 DNH5:DNI5 DDL5:DDM5 CTP5:CTQ5 CJT5:CJU5 BZX5:BZY5 BQB5:BQC5 BGF5:BGG5 AWJ5:AWK5 AMN5:AMO5 ACR5:ACS5 SV5:SW5 IZ5:JA5" xr:uid="{00000000-0002-0000-0200-000005000000}">
      <formula1>$DZ$2:$FZ$2</formula1>
    </dataValidation>
    <dataValidation type="list" allowBlank="1" showInputMessage="1" showErrorMessage="1" sqref="D4 WVI4 WLM4 WBQ4 VRU4 VHY4 UYC4 UOG4 UEK4 TUO4 TKS4 TAW4 SRA4 SHE4 RXI4 RNM4 RDQ4 QTU4 QJY4 QAC4 PQG4 PGK4 OWO4 OMS4 OCW4 NTA4 NJE4 MZI4 MPM4 MFQ4 LVU4 LLY4 LCC4 KSG4 KIK4 JYO4 JOS4 JEW4 IVA4 ILE4 IBI4 HRM4 HHQ4 GXU4 GNY4 GEC4 FUG4 FKK4 FAO4 EQS4 EGW4 DXA4 DNE4 DDI4 CTM4 CJQ4 BZU4 BPY4 BGC4 AWG4 AMK4 ACO4 SS4 IW4" xr:uid="{00000000-0002-0000-0200-000006000000}">
      <formula1>$O$2:$O$5</formula1>
    </dataValidation>
    <dataValidation type="list" allowBlank="1" showInputMessage="1" showErrorMessage="1" sqref="B5 WVG5 WLK5 WBO5 VRS5 VHW5 UYA5 UOE5 UEI5 TUM5 TKQ5 TAU5 SQY5 SHC5 RXG5 RNK5 RDO5 QTS5 QJW5 QAA5 PQE5 PGI5 OWM5 OMQ5 OCU5 NSY5 NJC5 MZG5 MPK5 MFO5 LVS5 LLW5 LCA5 KSE5 KII5 JYM5 JOQ5 JEU5 IUY5 ILC5 IBG5 HRK5 HHO5 GXS5 GNW5 GEA5 FUE5 FKI5 FAM5 EQQ5 EGU5 DWY5 DNC5 DDG5 CTK5 CJO5 BZS5 BPW5 BGA5 AWE5 AMI5 ACM5 SQ5 IU5" xr:uid="{00000000-0002-0000-0200-000007000000}">
      <formula1>$EI$5:$EJ$5</formula1>
    </dataValidation>
    <dataValidation type="list" allowBlank="1" showInputMessage="1" showErrorMessage="1" sqref="B4 WVG4 WLK4 WBO4 VRS4 VHW4 UYA4 UOE4 UEI4 TUM4 TKQ4 TAU4 SQY4 SHC4 RXG4 RNK4 RDO4 QTS4 QJW4 QAA4 PQE4 PGI4 OWM4 OMQ4 OCU4 NSY4 NJC4 MZG4 MPK4 MFO4 LVS4 LLW4 LCA4 KSE4 KII4 JYM4 JOQ4 JEU4 IUY4 ILC4 IBG4 HRK4 HHO4 GXS4 GNW4 GEA4 FUE4 FKI4 FAM4 EQQ4 EGU4 DWY4 DNC4 DDG4 CTK4 CJO4 BZS4 BPW4 BGA4 AWE4 AMI4 ACM4 SQ4 IU4" xr:uid="{00000000-0002-0000-0200-000008000000}">
      <formula1>$EC$4:$FQ$4</formula1>
    </dataValidation>
    <dataValidation type="list" allowBlank="1" showInputMessage="1" showErrorMessage="1" sqref="I6:J6 WVL6:WVM6 WLP6:WLQ6 WBT6:WBU6 VRX6:VRY6 VIB6:VIC6 UYF6:UYG6 UOJ6:UOK6 UEN6:UEO6 TUR6:TUS6 TKV6:TKW6 TAZ6:TBA6 SRD6:SRE6 SHH6:SHI6 RXL6:RXM6 RNP6:RNQ6 RDT6:RDU6 QTX6:QTY6 QKB6:QKC6 QAF6:QAG6 PQJ6:PQK6 PGN6:PGO6 OWR6:OWS6 OMV6:OMW6 OCZ6:ODA6 NTD6:NTE6 NJH6:NJI6 MZL6:MZM6 MPP6:MPQ6 MFT6:MFU6 LVX6:LVY6 LMB6:LMC6 LCF6:LCG6 KSJ6:KSK6 KIN6:KIO6 JYR6:JYS6 JOV6:JOW6 JEZ6:JFA6 IVD6:IVE6 ILH6:ILI6 IBL6:IBM6 HRP6:HRQ6 HHT6:HHU6 GXX6:GXY6 GOB6:GOC6 GEF6:GEG6 FUJ6:FUK6 FKN6:FKO6 FAR6:FAS6 EQV6:EQW6 EGZ6:EHA6 DXD6:DXE6 DNH6:DNI6 DDL6:DDM6 CTP6:CTQ6 CJT6:CJU6 BZX6:BZY6 BQB6:BQC6 BGF6:BGG6 AWJ6:AWK6 AMN6:AMO6 ACR6:ACS6 SV6:SW6 IZ6:JA6" xr:uid="{00000000-0002-0000-0200-000009000000}">
      <formula1>$DZ$3:$FX$3</formula1>
    </dataValidation>
    <dataValidation type="list" allowBlank="1" showInputMessage="1" showErrorMessage="1" sqref="D2 WVI2 WLM2 WBQ2 VRU2 VHY2 UYC2 UOG2 UEK2 TUO2 TKS2 TAW2 SRA2 SHE2 RXI2 RNM2 RDQ2 QTU2 QJY2 QAC2 PQG2 PGK2 OWO2 OMS2 OCW2 NTA2 NJE2 MZI2 MPM2 MFQ2 LVU2 LLY2 LCC2 KSG2 KIK2 JYO2 JOS2 JEW2 IVA2 ILE2 IBI2 HRM2 HHQ2 GXU2 GNY2 GEC2 FUG2 FKK2 FAO2 EQS2 EGW2 DXA2 DNE2 DDI2 CTM2 CJQ2 BZU2 BPY2 BGC2 AWG2 AMK2 ACO2 SS2 IW2" xr:uid="{00000000-0002-0000-0200-00000A000000}">
      <formula1>$DK$2:$DY$2</formula1>
    </dataValidation>
  </dataValidations>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topLeftCell="A15" zoomScale="130" zoomScaleNormal="130" workbookViewId="0">
      <selection activeCell="C49" sqref="C49"/>
    </sheetView>
  </sheetViews>
  <sheetFormatPr defaultColWidth="8.7109375" defaultRowHeight="14.25" x14ac:dyDescent="0.2"/>
  <cols>
    <col min="1" max="1" width="35.28515625" style="271" customWidth="1"/>
    <col min="2" max="2" width="13.42578125" style="271" customWidth="1"/>
    <col min="3" max="3" width="21" style="271" customWidth="1"/>
    <col min="4" max="4" width="25.42578125" style="271" customWidth="1"/>
    <col min="5" max="5" width="15.140625" style="272" customWidth="1"/>
    <col min="6" max="16384" width="8.7109375" style="271"/>
  </cols>
  <sheetData>
    <row r="1" spans="1:5" ht="30.95" customHeight="1" x14ac:dyDescent="0.2">
      <c r="A1" s="296" t="s">
        <v>925</v>
      </c>
      <c r="B1" s="295"/>
    </row>
    <row r="2" spans="1:5" ht="15" thickBot="1" x14ac:dyDescent="0.25">
      <c r="A2" s="294" t="s">
        <v>924</v>
      </c>
      <c r="B2" s="293"/>
    </row>
    <row r="3" spans="1:5" ht="15.75" thickBot="1" x14ac:dyDescent="0.25">
      <c r="A3" s="292"/>
      <c r="B3" s="292"/>
    </row>
    <row r="4" spans="1:5" ht="15" x14ac:dyDescent="0.2">
      <c r="A4" s="291" t="s">
        <v>870</v>
      </c>
      <c r="B4" s="290" t="s">
        <v>923</v>
      </c>
      <c r="C4" s="289" t="s">
        <v>869</v>
      </c>
      <c r="D4" s="288" t="s">
        <v>868</v>
      </c>
      <c r="E4" s="287" t="s">
        <v>922</v>
      </c>
    </row>
    <row r="5" spans="1:5" ht="15" x14ac:dyDescent="0.2">
      <c r="A5" s="285" t="s">
        <v>921</v>
      </c>
      <c r="B5" s="284">
        <v>7</v>
      </c>
      <c r="C5" s="283" t="s">
        <v>867</v>
      </c>
      <c r="D5" s="286">
        <v>1380</v>
      </c>
      <c r="E5" s="281">
        <f t="shared" ref="E5:E13" si="0">B5*D5</f>
        <v>9660</v>
      </c>
    </row>
    <row r="6" spans="1:5" ht="15" x14ac:dyDescent="0.2">
      <c r="A6" s="285" t="s">
        <v>920</v>
      </c>
      <c r="B6" s="284">
        <v>7</v>
      </c>
      <c r="C6" s="283" t="s">
        <v>867</v>
      </c>
      <c r="D6" s="286">
        <v>1380</v>
      </c>
      <c r="E6" s="281">
        <f t="shared" si="0"/>
        <v>9660</v>
      </c>
    </row>
    <row r="7" spans="1:5" ht="15" x14ac:dyDescent="0.2">
      <c r="A7" s="285" t="s">
        <v>919</v>
      </c>
      <c r="B7" s="284">
        <v>7</v>
      </c>
      <c r="C7" s="283" t="s">
        <v>867</v>
      </c>
      <c r="D7" s="286">
        <v>1380</v>
      </c>
      <c r="E7" s="281">
        <f t="shared" si="0"/>
        <v>9660</v>
      </c>
    </row>
    <row r="8" spans="1:5" ht="15" x14ac:dyDescent="0.2">
      <c r="A8" s="285" t="s">
        <v>918</v>
      </c>
      <c r="B8" s="284">
        <v>7</v>
      </c>
      <c r="C8" s="283" t="s">
        <v>867</v>
      </c>
      <c r="D8" s="286">
        <v>1380</v>
      </c>
      <c r="E8" s="281">
        <f t="shared" si="0"/>
        <v>9660</v>
      </c>
    </row>
    <row r="9" spans="1:5" ht="15" x14ac:dyDescent="0.2">
      <c r="A9" s="285" t="s">
        <v>917</v>
      </c>
      <c r="B9" s="284">
        <v>7</v>
      </c>
      <c r="C9" s="283" t="s">
        <v>867</v>
      </c>
      <c r="D9" s="286">
        <v>1380</v>
      </c>
      <c r="E9" s="281">
        <f t="shared" si="0"/>
        <v>9660</v>
      </c>
    </row>
    <row r="10" spans="1:5" ht="15" x14ac:dyDescent="0.2">
      <c r="A10" s="285" t="s">
        <v>916</v>
      </c>
      <c r="B10" s="284">
        <v>7</v>
      </c>
      <c r="C10" s="283" t="s">
        <v>867</v>
      </c>
      <c r="D10" s="286">
        <v>1380</v>
      </c>
      <c r="E10" s="281">
        <f t="shared" si="0"/>
        <v>9660</v>
      </c>
    </row>
    <row r="11" spans="1:5" ht="15" x14ac:dyDescent="0.2">
      <c r="A11" s="285" t="s">
        <v>915</v>
      </c>
      <c r="B11" s="284">
        <v>8.5</v>
      </c>
      <c r="C11" s="283" t="s">
        <v>866</v>
      </c>
      <c r="D11" s="282">
        <v>918</v>
      </c>
      <c r="E11" s="281">
        <f t="shared" si="0"/>
        <v>7803</v>
      </c>
    </row>
    <row r="12" spans="1:5" ht="15" x14ac:dyDescent="0.2">
      <c r="A12" s="285" t="s">
        <v>914</v>
      </c>
      <c r="B12" s="284">
        <v>8.5</v>
      </c>
      <c r="C12" s="283" t="s">
        <v>866</v>
      </c>
      <c r="D12" s="282">
        <v>918</v>
      </c>
      <c r="E12" s="281">
        <f t="shared" si="0"/>
        <v>7803</v>
      </c>
    </row>
    <row r="13" spans="1:5" ht="15.75" thickBot="1" x14ac:dyDescent="0.25">
      <c r="A13" s="280" t="s">
        <v>913</v>
      </c>
      <c r="B13" s="279">
        <v>8.5</v>
      </c>
      <c r="C13" s="278" t="s">
        <v>866</v>
      </c>
      <c r="D13" s="277">
        <v>918</v>
      </c>
      <c r="E13" s="276">
        <f t="shared" si="0"/>
        <v>7803</v>
      </c>
    </row>
    <row r="14" spans="1:5" ht="15" thickBot="1" x14ac:dyDescent="0.25">
      <c r="B14" s="275"/>
      <c r="D14" s="274">
        <f>SUM(D5:D13)</f>
        <v>11034</v>
      </c>
      <c r="E14" s="273">
        <f>SUM(E5:E13)</f>
        <v>81369</v>
      </c>
    </row>
    <row r="15" spans="1:5" x14ac:dyDescent="0.2">
      <c r="B15" s="272"/>
    </row>
    <row r="16" spans="1:5" x14ac:dyDescent="0.2">
      <c r="B16" s="272"/>
    </row>
  </sheetData>
  <phoneticPr fontId="25"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7"/>
  <sheetViews>
    <sheetView workbookViewId="0">
      <selection activeCell="K7" sqref="K7"/>
    </sheetView>
  </sheetViews>
  <sheetFormatPr defaultColWidth="9" defaultRowHeight="14.25" x14ac:dyDescent="0.2"/>
  <cols>
    <col min="1" max="1" width="13.140625" style="221" customWidth="1"/>
    <col min="2" max="2" width="12.85546875" style="221" customWidth="1"/>
    <col min="3" max="3" width="30" style="221" customWidth="1"/>
    <col min="4" max="4" width="21.5703125" style="221" customWidth="1"/>
    <col min="5" max="5" width="44.5703125" style="221" customWidth="1"/>
    <col min="6" max="6" width="10.85546875" style="221" customWidth="1"/>
    <col min="7" max="14" width="9" style="221"/>
    <col min="15" max="15" width="15.5703125" style="221" customWidth="1"/>
    <col min="16" max="16384" width="9" style="221"/>
  </cols>
  <sheetData>
    <row r="1" spans="1:15" ht="21" customHeight="1" x14ac:dyDescent="0.25">
      <c r="A1" s="262" t="s">
        <v>18</v>
      </c>
      <c r="B1" s="261" t="s">
        <v>864</v>
      </c>
      <c r="C1" s="260" t="s">
        <v>21</v>
      </c>
      <c r="D1" s="259" t="s">
        <v>902</v>
      </c>
      <c r="E1" s="258">
        <v>45452</v>
      </c>
      <c r="F1" s="252"/>
      <c r="G1" s="251"/>
      <c r="H1" s="249"/>
      <c r="I1" s="250"/>
      <c r="J1" s="250"/>
      <c r="K1" s="250"/>
      <c r="L1" s="250"/>
      <c r="M1" s="249"/>
      <c r="N1" s="249"/>
    </row>
    <row r="2" spans="1:15" ht="21" customHeight="1" x14ac:dyDescent="0.25">
      <c r="A2" s="257" t="s">
        <v>901</v>
      </c>
      <c r="B2" s="256"/>
      <c r="C2" s="255" t="s">
        <v>21</v>
      </c>
      <c r="D2" s="254" t="s">
        <v>900</v>
      </c>
      <c r="E2" s="253" t="s">
        <v>899</v>
      </c>
      <c r="F2" s="252"/>
      <c r="G2" s="251"/>
      <c r="H2" s="249"/>
      <c r="I2" s="250"/>
      <c r="J2" s="250"/>
      <c r="K2" s="250"/>
      <c r="L2" s="250"/>
      <c r="M2" s="249"/>
      <c r="N2" s="249"/>
    </row>
    <row r="3" spans="1:15" ht="15" x14ac:dyDescent="0.25">
      <c r="A3" s="351" t="s">
        <v>898</v>
      </c>
      <c r="B3" s="351" t="s">
        <v>897</v>
      </c>
      <c r="C3" s="351" t="s">
        <v>619</v>
      </c>
      <c r="D3" s="351" t="s">
        <v>716</v>
      </c>
      <c r="E3" s="351" t="s">
        <v>715</v>
      </c>
      <c r="F3" s="360" t="s">
        <v>712</v>
      </c>
      <c r="G3" s="363" t="s">
        <v>896</v>
      </c>
      <c r="H3" s="364"/>
      <c r="I3" s="364"/>
      <c r="J3" s="364"/>
      <c r="K3" s="364"/>
      <c r="L3" s="364"/>
      <c r="M3" s="364"/>
      <c r="N3" s="365"/>
      <c r="O3" s="248" t="s">
        <v>895</v>
      </c>
    </row>
    <row r="4" spans="1:15" ht="15" x14ac:dyDescent="0.25">
      <c r="A4" s="351"/>
      <c r="B4" s="351"/>
      <c r="C4" s="351"/>
      <c r="D4" s="351"/>
      <c r="E4" s="351"/>
      <c r="F4" s="361"/>
      <c r="G4" s="366" t="s">
        <v>705</v>
      </c>
      <c r="H4" s="366"/>
      <c r="I4" s="366"/>
      <c r="J4" s="351" t="s">
        <v>894</v>
      </c>
      <c r="K4" s="359" t="s">
        <v>893</v>
      </c>
      <c r="L4" s="359" t="s">
        <v>702</v>
      </c>
      <c r="M4" s="351" t="s">
        <v>892</v>
      </c>
      <c r="N4" s="359" t="s">
        <v>700</v>
      </c>
      <c r="O4" s="247"/>
    </row>
    <row r="5" spans="1:15" ht="15" x14ac:dyDescent="0.25">
      <c r="A5" s="351"/>
      <c r="B5" s="351"/>
      <c r="C5" s="351"/>
      <c r="D5" s="351"/>
      <c r="E5" s="351"/>
      <c r="F5" s="362"/>
      <c r="G5" s="246" t="s">
        <v>691</v>
      </c>
      <c r="H5" s="245" t="s">
        <v>690</v>
      </c>
      <c r="I5" s="245" t="s">
        <v>689</v>
      </c>
      <c r="J5" s="351"/>
      <c r="K5" s="359"/>
      <c r="L5" s="359"/>
      <c r="M5" s="351"/>
      <c r="N5" s="359"/>
      <c r="O5" s="244"/>
    </row>
    <row r="6" spans="1:15" s="226" customFormat="1" ht="17.25" customHeight="1" x14ac:dyDescent="0.25">
      <c r="A6" s="242" t="s">
        <v>21</v>
      </c>
      <c r="B6" s="242"/>
      <c r="C6" s="237" t="s">
        <v>21</v>
      </c>
      <c r="D6" s="237"/>
      <c r="E6" s="237"/>
      <c r="F6" s="243"/>
      <c r="G6" s="240"/>
      <c r="H6" s="237"/>
      <c r="I6" s="237"/>
      <c r="J6" s="237"/>
      <c r="K6" s="239"/>
      <c r="L6" s="238"/>
      <c r="M6" s="237"/>
      <c r="N6" s="236"/>
      <c r="O6" s="235"/>
    </row>
    <row r="7" spans="1:15" s="226" customFormat="1" ht="41.25" customHeight="1" x14ac:dyDescent="0.25">
      <c r="A7" s="356" t="s">
        <v>888</v>
      </c>
      <c r="B7" s="356" t="s">
        <v>887</v>
      </c>
      <c r="C7" s="352" t="s">
        <v>891</v>
      </c>
      <c r="D7" s="356" t="s">
        <v>885</v>
      </c>
      <c r="E7" s="234" t="s">
        <v>890</v>
      </c>
      <c r="F7" s="233">
        <v>3.35</v>
      </c>
      <c r="G7" s="232">
        <v>30</v>
      </c>
      <c r="H7" s="230">
        <v>25</v>
      </c>
      <c r="I7" s="231">
        <v>26</v>
      </c>
      <c r="J7" s="230">
        <v>4</v>
      </c>
      <c r="K7" s="229">
        <f>G7*H7*I7/1000000/J7</f>
        <v>4.8999999999999998E-3</v>
      </c>
      <c r="L7" s="228">
        <f>56/K7</f>
        <v>11429</v>
      </c>
      <c r="M7" s="229"/>
      <c r="N7" s="228"/>
      <c r="O7" s="227"/>
    </row>
    <row r="8" spans="1:15" s="226" customFormat="1" ht="41.25" customHeight="1" x14ac:dyDescent="0.25">
      <c r="A8" s="357"/>
      <c r="B8" s="357"/>
      <c r="C8" s="353"/>
      <c r="D8" s="357"/>
      <c r="E8" s="234" t="s">
        <v>889</v>
      </c>
      <c r="F8" s="233">
        <v>4.0999999999999996</v>
      </c>
      <c r="G8" s="232">
        <v>30</v>
      </c>
      <c r="H8" s="230">
        <v>25</v>
      </c>
      <c r="I8" s="231">
        <v>30</v>
      </c>
      <c r="J8" s="230">
        <v>4</v>
      </c>
      <c r="K8" s="229">
        <f>G8*H8*I8/1000000/J8</f>
        <v>5.5999999999999999E-3</v>
      </c>
      <c r="L8" s="228">
        <f>56/K8</f>
        <v>10000</v>
      </c>
      <c r="M8" s="229"/>
      <c r="N8" s="228"/>
      <c r="O8" s="227"/>
    </row>
    <row r="9" spans="1:15" s="226" customFormat="1" ht="12.75" customHeight="1" x14ac:dyDescent="0.25">
      <c r="A9" s="242"/>
      <c r="B9" s="242"/>
      <c r="C9" s="237" t="s">
        <v>21</v>
      </c>
      <c r="D9" s="237"/>
      <c r="E9" s="237"/>
      <c r="F9" s="241"/>
      <c r="G9" s="240"/>
      <c r="H9" s="237"/>
      <c r="I9" s="237"/>
      <c r="J9" s="237"/>
      <c r="K9" s="239"/>
      <c r="L9" s="238"/>
      <c r="M9" s="237"/>
      <c r="N9" s="236"/>
      <c r="O9" s="235"/>
    </row>
    <row r="10" spans="1:15" s="226" customFormat="1" ht="35.25" customHeight="1" x14ac:dyDescent="0.25">
      <c r="A10" s="358" t="s">
        <v>888</v>
      </c>
      <c r="B10" s="358" t="s">
        <v>887</v>
      </c>
      <c r="C10" s="354" t="s">
        <v>886</v>
      </c>
      <c r="D10" s="358" t="s">
        <v>885</v>
      </c>
      <c r="E10" s="234" t="s">
        <v>884</v>
      </c>
      <c r="F10" s="233">
        <v>3.67</v>
      </c>
      <c r="G10" s="232">
        <v>30</v>
      </c>
      <c r="H10" s="230">
        <v>25</v>
      </c>
      <c r="I10" s="231">
        <v>28</v>
      </c>
      <c r="J10" s="230">
        <v>4</v>
      </c>
      <c r="K10" s="229">
        <f>G10*H10*I10/1000000/J10</f>
        <v>5.3E-3</v>
      </c>
      <c r="L10" s="228">
        <f>56/K10</f>
        <v>10566</v>
      </c>
      <c r="M10" s="229"/>
      <c r="N10" s="228"/>
      <c r="O10" s="227"/>
    </row>
    <row r="11" spans="1:15" s="226" customFormat="1" ht="35.25" customHeight="1" x14ac:dyDescent="0.25">
      <c r="A11" s="358"/>
      <c r="B11" s="358"/>
      <c r="C11" s="355"/>
      <c r="D11" s="358"/>
      <c r="E11" s="234" t="s">
        <v>883</v>
      </c>
      <c r="F11" s="233">
        <v>4.7</v>
      </c>
      <c r="G11" s="232">
        <v>30</v>
      </c>
      <c r="H11" s="230">
        <v>25</v>
      </c>
      <c r="I11" s="231">
        <v>32</v>
      </c>
      <c r="J11" s="230">
        <v>4</v>
      </c>
      <c r="K11" s="229">
        <f>G11*H11*I11/1000000/J11</f>
        <v>6.0000000000000001E-3</v>
      </c>
      <c r="L11" s="228">
        <f>56/K11</f>
        <v>9333</v>
      </c>
      <c r="M11" s="229"/>
      <c r="N11" s="228"/>
      <c r="O11" s="227"/>
    </row>
    <row r="12" spans="1:15" ht="27.95" customHeight="1" x14ac:dyDescent="0.2"/>
    <row r="13" spans="1:15" x14ac:dyDescent="0.2">
      <c r="D13" s="225"/>
      <c r="F13" s="224">
        <f>F8/F7-1</f>
        <v>0.22</v>
      </c>
      <c r="G13" s="224">
        <f>F10/F7-1</f>
        <v>0.1</v>
      </c>
    </row>
    <row r="14" spans="1:15" x14ac:dyDescent="0.2">
      <c r="D14" s="223"/>
      <c r="F14" s="224">
        <f>F11/F10-1</f>
        <v>0.28000000000000003</v>
      </c>
      <c r="G14" s="224">
        <f>F11/F8-1</f>
        <v>0.15</v>
      </c>
    </row>
    <row r="15" spans="1:15" x14ac:dyDescent="0.2">
      <c r="D15" s="223"/>
    </row>
    <row r="16" spans="1:15" x14ac:dyDescent="0.2">
      <c r="F16" s="222">
        <f>F8-F7</f>
        <v>0.75</v>
      </c>
      <c r="G16" s="222">
        <f>F10-F7</f>
        <v>0.32</v>
      </c>
    </row>
    <row r="17" spans="4:7" x14ac:dyDescent="0.2">
      <c r="D17" s="223"/>
      <c r="F17" s="222">
        <f>F11-F10</f>
        <v>1.03</v>
      </c>
      <c r="G17" s="222">
        <f>F11-F8</f>
        <v>0.6</v>
      </c>
    </row>
  </sheetData>
  <mergeCells count="21">
    <mergeCell ref="N4:N5"/>
    <mergeCell ref="F3:F5"/>
    <mergeCell ref="J4:J5"/>
    <mergeCell ref="K4:K5"/>
    <mergeCell ref="L4:L5"/>
    <mergeCell ref="M4:M5"/>
    <mergeCell ref="G3:N3"/>
    <mergeCell ref="G4:I4"/>
    <mergeCell ref="A3:A5"/>
    <mergeCell ref="A7:A8"/>
    <mergeCell ref="A10:A11"/>
    <mergeCell ref="B3:B5"/>
    <mergeCell ref="B7:B8"/>
    <mergeCell ref="B10:B11"/>
    <mergeCell ref="E3:E5"/>
    <mergeCell ref="C3:C5"/>
    <mergeCell ref="C7:C8"/>
    <mergeCell ref="C10:C11"/>
    <mergeCell ref="D3:D5"/>
    <mergeCell ref="D7:D8"/>
    <mergeCell ref="D10:D11"/>
  </mergeCells>
  <phoneticPr fontId="25" type="noConversion"/>
  <pageMargins left="0.74803149606299202" right="0.74803149606299202" top="0.98425196850393704" bottom="0.98425196850393704" header="0.511811023622047" footer="0.511811023622047"/>
  <pageSetup scale="66"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G2" sqref="G2"/>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663</v>
      </c>
      <c r="G2" t="s">
        <v>586</v>
      </c>
      <c r="I2" s="3"/>
      <c r="K2" s="3" t="s">
        <v>420</v>
      </c>
    </row>
    <row r="3" spans="1:11" x14ac:dyDescent="0.25">
      <c r="A3" s="40" t="s">
        <v>115</v>
      </c>
      <c r="B3" s="40" t="s">
        <v>80</v>
      </c>
      <c r="C3" s="40" t="s">
        <v>121</v>
      </c>
      <c r="D3" t="s">
        <v>161</v>
      </c>
      <c r="E3" t="s">
        <v>157</v>
      </c>
      <c r="F3" s="3" t="s">
        <v>664</v>
      </c>
      <c r="G3" t="s">
        <v>585</v>
      </c>
      <c r="H3" s="3" t="s">
        <v>872</v>
      </c>
      <c r="I3" t="s">
        <v>479</v>
      </c>
      <c r="J3" t="s">
        <v>573</v>
      </c>
      <c r="K3" t="s">
        <v>592</v>
      </c>
    </row>
    <row r="4" spans="1:11" x14ac:dyDescent="0.25">
      <c r="A4" s="40" t="s">
        <v>514</v>
      </c>
      <c r="B4" s="40" t="s">
        <v>514</v>
      </c>
      <c r="C4" s="40" t="s">
        <v>121</v>
      </c>
      <c r="D4" t="s">
        <v>158</v>
      </c>
      <c r="E4" t="s">
        <v>156</v>
      </c>
      <c r="F4" s="3" t="s">
        <v>665</v>
      </c>
      <c r="G4" t="s">
        <v>98</v>
      </c>
      <c r="H4" t="s">
        <v>564</v>
      </c>
      <c r="I4" t="s">
        <v>480</v>
      </c>
      <c r="J4" t="s">
        <v>477</v>
      </c>
      <c r="K4" t="s">
        <v>416</v>
      </c>
    </row>
    <row r="5" spans="1:11" x14ac:dyDescent="0.25">
      <c r="A5" s="40" t="s">
        <v>122</v>
      </c>
      <c r="B5" s="40" t="s">
        <v>81</v>
      </c>
      <c r="C5" s="40" t="s">
        <v>107</v>
      </c>
      <c r="D5" s="3" t="s">
        <v>162</v>
      </c>
      <c r="E5" t="s">
        <v>463</v>
      </c>
      <c r="F5" s="3" t="s">
        <v>666</v>
      </c>
      <c r="G5" t="s">
        <v>581</v>
      </c>
      <c r="H5" t="s">
        <v>565</v>
      </c>
      <c r="I5" t="s">
        <v>589</v>
      </c>
      <c r="J5" t="s">
        <v>574</v>
      </c>
      <c r="K5" t="s">
        <v>499</v>
      </c>
    </row>
    <row r="6" spans="1:11" x14ac:dyDescent="0.25">
      <c r="A6" s="40" t="s">
        <v>515</v>
      </c>
      <c r="B6" s="40" t="s">
        <v>516</v>
      </c>
      <c r="C6" s="40" t="s">
        <v>517</v>
      </c>
      <c r="D6" s="3" t="s">
        <v>163</v>
      </c>
      <c r="E6" t="s">
        <v>509</v>
      </c>
      <c r="F6" s="3" t="s">
        <v>667</v>
      </c>
      <c r="G6" t="s">
        <v>582</v>
      </c>
      <c r="H6" t="s">
        <v>566</v>
      </c>
      <c r="I6" t="s">
        <v>481</v>
      </c>
      <c r="J6" t="s">
        <v>575</v>
      </c>
      <c r="K6" t="s">
        <v>415</v>
      </c>
    </row>
    <row r="7" spans="1:11" x14ac:dyDescent="0.25">
      <c r="A7" s="40" t="s">
        <v>123</v>
      </c>
      <c r="B7" s="40" t="s">
        <v>82</v>
      </c>
      <c r="C7" s="40" t="s">
        <v>82</v>
      </c>
      <c r="D7" t="s">
        <v>164</v>
      </c>
      <c r="E7" t="s">
        <v>155</v>
      </c>
      <c r="F7" s="3" t="s">
        <v>668</v>
      </c>
      <c r="G7" t="s">
        <v>583</v>
      </c>
      <c r="H7" t="s">
        <v>412</v>
      </c>
      <c r="I7" t="s">
        <v>482</v>
      </c>
      <c r="J7" t="s">
        <v>576</v>
      </c>
      <c r="K7" t="s">
        <v>593</v>
      </c>
    </row>
    <row r="8" spans="1:11" x14ac:dyDescent="0.25">
      <c r="A8" s="40" t="s">
        <v>518</v>
      </c>
      <c r="B8" s="40" t="s">
        <v>519</v>
      </c>
      <c r="C8" s="40" t="s">
        <v>520</v>
      </c>
      <c r="D8" t="s">
        <v>341</v>
      </c>
      <c r="E8" t="s">
        <v>154</v>
      </c>
      <c r="F8" s="3" t="s">
        <v>669</v>
      </c>
      <c r="G8" s="3" t="s">
        <v>584</v>
      </c>
      <c r="H8" t="s">
        <v>413</v>
      </c>
      <c r="I8" t="s">
        <v>483</v>
      </c>
      <c r="J8" t="s">
        <v>476</v>
      </c>
      <c r="K8" t="s">
        <v>594</v>
      </c>
    </row>
    <row r="9" spans="1:11" x14ac:dyDescent="0.25">
      <c r="A9" s="40" t="s">
        <v>521</v>
      </c>
      <c r="B9" s="40" t="s">
        <v>522</v>
      </c>
      <c r="C9" s="40" t="s">
        <v>523</v>
      </c>
      <c r="D9" t="s">
        <v>165</v>
      </c>
      <c r="E9" t="s">
        <v>153</v>
      </c>
      <c r="F9" s="3" t="s">
        <v>670</v>
      </c>
      <c r="G9" t="s">
        <v>587</v>
      </c>
      <c r="H9" t="s">
        <v>414</v>
      </c>
      <c r="I9" t="s">
        <v>590</v>
      </c>
      <c r="J9" t="s">
        <v>474</v>
      </c>
      <c r="K9" t="s">
        <v>595</v>
      </c>
    </row>
    <row r="10" spans="1:11" x14ac:dyDescent="0.25">
      <c r="A10" s="40" t="s">
        <v>524</v>
      </c>
      <c r="B10" s="40" t="s">
        <v>525</v>
      </c>
      <c r="C10" s="40" t="s">
        <v>526</v>
      </c>
      <c r="D10" t="s">
        <v>342</v>
      </c>
      <c r="E10" t="s">
        <v>152</v>
      </c>
      <c r="F10" s="3" t="s">
        <v>671</v>
      </c>
      <c r="G10" t="s">
        <v>588</v>
      </c>
      <c r="H10" t="s">
        <v>567</v>
      </c>
      <c r="I10" t="s">
        <v>591</v>
      </c>
      <c r="J10" t="s">
        <v>473</v>
      </c>
      <c r="K10" t="s">
        <v>500</v>
      </c>
    </row>
    <row r="11" spans="1:11" x14ac:dyDescent="0.25">
      <c r="A11" s="40" t="s">
        <v>124</v>
      </c>
      <c r="B11" s="40" t="s">
        <v>83</v>
      </c>
      <c r="C11" s="40" t="s">
        <v>108</v>
      </c>
      <c r="D11" t="s">
        <v>166</v>
      </c>
      <c r="E11" t="s">
        <v>151</v>
      </c>
      <c r="H11" t="s">
        <v>568</v>
      </c>
      <c r="J11" t="s">
        <v>577</v>
      </c>
      <c r="K11" t="s">
        <v>501</v>
      </c>
    </row>
    <row r="12" spans="1:11" x14ac:dyDescent="0.25">
      <c r="A12" s="40" t="s">
        <v>527</v>
      </c>
      <c r="B12" s="40" t="s">
        <v>528</v>
      </c>
      <c r="C12" s="40" t="s">
        <v>108</v>
      </c>
      <c r="D12" t="s">
        <v>167</v>
      </c>
      <c r="E12" t="s">
        <v>150</v>
      </c>
      <c r="H12" t="s">
        <v>569</v>
      </c>
      <c r="J12" t="s">
        <v>475</v>
      </c>
      <c r="K12" t="s">
        <v>596</v>
      </c>
    </row>
    <row r="13" spans="1:11" x14ac:dyDescent="0.25">
      <c r="A13" s="40" t="s">
        <v>529</v>
      </c>
      <c r="B13" s="40" t="s">
        <v>530</v>
      </c>
      <c r="C13" s="40" t="s">
        <v>110</v>
      </c>
      <c r="D13" t="s">
        <v>343</v>
      </c>
      <c r="E13" t="s">
        <v>485</v>
      </c>
      <c r="J13" t="s">
        <v>470</v>
      </c>
      <c r="K13" t="s">
        <v>597</v>
      </c>
    </row>
    <row r="14" spans="1:11" x14ac:dyDescent="0.25">
      <c r="A14" s="40" t="s">
        <v>125</v>
      </c>
      <c r="B14" s="40" t="s">
        <v>84</v>
      </c>
      <c r="C14" s="40" t="s">
        <v>110</v>
      </c>
      <c r="D14" t="s">
        <v>159</v>
      </c>
      <c r="E14" t="s">
        <v>486</v>
      </c>
      <c r="J14" t="s">
        <v>472</v>
      </c>
      <c r="K14" t="s">
        <v>598</v>
      </c>
    </row>
    <row r="15" spans="1:11" x14ac:dyDescent="0.25">
      <c r="A15" s="40" t="s">
        <v>531</v>
      </c>
      <c r="B15" s="40" t="s">
        <v>532</v>
      </c>
      <c r="C15" s="40" t="s">
        <v>533</v>
      </c>
      <c r="D15" t="s">
        <v>344</v>
      </c>
      <c r="E15" t="s">
        <v>487</v>
      </c>
      <c r="J15" t="s">
        <v>60</v>
      </c>
      <c r="K15" t="s">
        <v>599</v>
      </c>
    </row>
    <row r="16" spans="1:11" x14ac:dyDescent="0.25">
      <c r="A16" s="40" t="s">
        <v>126</v>
      </c>
      <c r="B16" s="40" t="s">
        <v>85</v>
      </c>
      <c r="C16" s="40" t="s">
        <v>111</v>
      </c>
      <c r="D16" t="s">
        <v>345</v>
      </c>
      <c r="E16" t="s">
        <v>149</v>
      </c>
      <c r="J16" t="s">
        <v>471</v>
      </c>
      <c r="K16" t="s">
        <v>600</v>
      </c>
    </row>
    <row r="17" spans="1:11" x14ac:dyDescent="0.25">
      <c r="A17" s="40" t="s">
        <v>534</v>
      </c>
      <c r="B17" s="40" t="s">
        <v>535</v>
      </c>
      <c r="C17" s="40" t="s">
        <v>534</v>
      </c>
      <c r="D17" t="s">
        <v>168</v>
      </c>
      <c r="E17" t="s">
        <v>460</v>
      </c>
      <c r="J17" t="s">
        <v>578</v>
      </c>
      <c r="K17" t="s">
        <v>601</v>
      </c>
    </row>
    <row r="18" spans="1:11" x14ac:dyDescent="0.25">
      <c r="A18" s="40" t="s">
        <v>127</v>
      </c>
      <c r="B18" s="40" t="s">
        <v>86</v>
      </c>
      <c r="C18" s="40" t="s">
        <v>112</v>
      </c>
      <c r="D18" t="s">
        <v>421</v>
      </c>
      <c r="E18" t="s">
        <v>148</v>
      </c>
      <c r="J18" t="s">
        <v>579</v>
      </c>
      <c r="K18" t="s">
        <v>602</v>
      </c>
    </row>
    <row r="19" spans="1:11" x14ac:dyDescent="0.25">
      <c r="A19" s="40" t="s">
        <v>495</v>
      </c>
      <c r="B19" s="40" t="s">
        <v>496</v>
      </c>
      <c r="C19" s="40" t="s">
        <v>112</v>
      </c>
      <c r="D19" t="s">
        <v>169</v>
      </c>
      <c r="E19" t="s">
        <v>488</v>
      </c>
      <c r="K19" t="s">
        <v>603</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604</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5000000}"/>
  <phoneticPr fontId="25"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605</v>
      </c>
      <c r="F3" s="3" t="s">
        <v>36</v>
      </c>
      <c r="G3" t="s">
        <v>570</v>
      </c>
      <c r="H3" s="3" t="s">
        <v>55</v>
      </c>
      <c r="I3" s="3" t="s">
        <v>96</v>
      </c>
      <c r="J3" s="3" t="s">
        <v>76</v>
      </c>
      <c r="K3" s="3" t="s">
        <v>1</v>
      </c>
      <c r="L3" t="s">
        <v>504</v>
      </c>
      <c r="M3" s="3" t="s">
        <v>676</v>
      </c>
      <c r="N3" s="3"/>
      <c r="O3" s="3"/>
      <c r="P3" s="3" t="s">
        <v>100</v>
      </c>
      <c r="Q3" s="3" t="s">
        <v>1</v>
      </c>
      <c r="R3" t="s">
        <v>6</v>
      </c>
      <c r="S3" s="41" t="s">
        <v>102</v>
      </c>
      <c r="T3" s="3" t="s">
        <v>1</v>
      </c>
    </row>
    <row r="4" spans="1:20" x14ac:dyDescent="0.25">
      <c r="B4">
        <v>2026</v>
      </c>
      <c r="C4" s="3" t="s">
        <v>70</v>
      </c>
      <c r="D4" s="3"/>
      <c r="E4" t="s">
        <v>606</v>
      </c>
      <c r="F4" s="3"/>
      <c r="G4" t="s">
        <v>571</v>
      </c>
      <c r="H4" s="3" t="s">
        <v>686</v>
      </c>
      <c r="I4" s="3" t="s">
        <v>97</v>
      </c>
      <c r="J4" s="3" t="s">
        <v>77</v>
      </c>
      <c r="K4" s="3"/>
      <c r="L4" t="s">
        <v>506</v>
      </c>
      <c r="M4" s="3" t="s">
        <v>677</v>
      </c>
      <c r="N4" s="3"/>
      <c r="O4" s="3"/>
      <c r="P4" s="3"/>
      <c r="Q4" s="3"/>
      <c r="R4" t="s">
        <v>7</v>
      </c>
      <c r="S4" s="3" t="s">
        <v>103</v>
      </c>
    </row>
    <row r="5" spans="1:20" x14ac:dyDescent="0.25">
      <c r="B5">
        <v>2027</v>
      </c>
      <c r="C5" s="3" t="s">
        <v>68</v>
      </c>
      <c r="D5" s="3"/>
      <c r="E5" t="s">
        <v>607</v>
      </c>
      <c r="F5" s="3"/>
      <c r="G5" t="s">
        <v>2</v>
      </c>
      <c r="H5" s="3" t="s">
        <v>408</v>
      </c>
      <c r="I5" t="s">
        <v>580</v>
      </c>
      <c r="K5" s="3"/>
      <c r="L5" t="s">
        <v>505</v>
      </c>
      <c r="M5" s="3" t="s">
        <v>678</v>
      </c>
      <c r="N5" s="3"/>
      <c r="O5" s="3"/>
      <c r="P5" s="3"/>
      <c r="Q5" s="3"/>
      <c r="R5" t="s">
        <v>8</v>
      </c>
      <c r="S5" s="3" t="s">
        <v>105</v>
      </c>
    </row>
    <row r="6" spans="1:20" x14ac:dyDescent="0.25">
      <c r="C6" s="3" t="s">
        <v>67</v>
      </c>
      <c r="E6" t="s">
        <v>608</v>
      </c>
      <c r="G6" t="s">
        <v>73</v>
      </c>
      <c r="H6" s="3" t="s">
        <v>409</v>
      </c>
      <c r="L6" t="s">
        <v>508</v>
      </c>
      <c r="M6" s="3" t="s">
        <v>679</v>
      </c>
      <c r="N6" s="3"/>
      <c r="R6" s="1" t="s">
        <v>9</v>
      </c>
      <c r="S6" s="3" t="s">
        <v>104</v>
      </c>
    </row>
    <row r="7" spans="1:20" x14ac:dyDescent="0.25">
      <c r="C7" s="3" t="s">
        <v>419</v>
      </c>
      <c r="G7" t="s">
        <v>74</v>
      </c>
      <c r="H7" s="3" t="s">
        <v>59</v>
      </c>
      <c r="M7" s="3"/>
      <c r="R7" t="s">
        <v>10</v>
      </c>
    </row>
    <row r="8" spans="1:20" x14ac:dyDescent="0.25">
      <c r="G8" t="s">
        <v>572</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6000000}"/>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Commitment</vt:lpstr>
      <vt:lpstr>Item</vt:lpstr>
      <vt:lpstr>Internal Commitment</vt:lpstr>
      <vt:lpstr>Juvi Projections</vt:lpstr>
      <vt:lpstr>CHN 06-09-25</vt:lpstr>
      <vt:lpstr>ValueSelect</vt:lpstr>
      <vt:lpstr>Data</vt:lpstr>
      <vt:lpstr>'CHN 06-09-25'!Print_Area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2025-10-10T09:02:27Z</dcterms:modified>
</cp:coreProperties>
</file>